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xr:revisionPtr revIDLastSave="0" documentId="13_ncr:1_{1BC3C9F3-BC45-46F1-848B-BA5B79093C14}" xr6:coauthVersionLast="46" xr6:coauthVersionMax="46" xr10:uidLastSave="{00000000-0000-0000-0000-000000000000}"/>
  <bookViews>
    <workbookView xWindow="-120" yWindow="-120" windowWidth="38640" windowHeight="21240" xr2:uid="{00000000-000D-0000-FFFF-FFFF00000000}"/>
  </bookViews>
  <sheets>
    <sheet name="Rekapitulace stavby" sheetId="1" r:id="rId1"/>
    <sheet name="D.1.1 - ARCHITEKTONICKO-S..." sheetId="2" r:id="rId2"/>
    <sheet name="D.1.2 - STAVEBNĚ KONSTRUK..." sheetId="3" r:id="rId3"/>
    <sheet name="D.1.3 - POŽÁRNĚ BEZPEČNOS..." sheetId="4" r:id="rId4"/>
    <sheet name="D.1.4.1 - VYTÁPĚNÍ" sheetId="5" r:id="rId5"/>
    <sheet name="D.1.4.2 - ZDRAVOTNĚ TECHN..." sheetId="6" r:id="rId6"/>
    <sheet name="1 - Elektroinstalace" sheetId="7" r:id="rId7"/>
    <sheet name="2 - Rozvaděče" sheetId="8" r:id="rId8"/>
    <sheet name="CCTV - Kamerový systém" sheetId="9" r:id="rId9"/>
    <sheet name="EKV - Elektronická kontro..." sheetId="10" r:id="rId10"/>
    <sheet name="EPS - Elektrická požární ..." sheetId="11" r:id="rId11"/>
    <sheet name="ER - Evakuační rozhlas" sheetId="12" r:id="rId12"/>
    <sheet name="KT - Kabelové trasy slabo..." sheetId="13" r:id="rId13"/>
    <sheet name="OST - Ostatní" sheetId="14" r:id="rId14"/>
    <sheet name="PZTS - Poplachový zabezpe..." sheetId="15" r:id="rId15"/>
    <sheet name="SK - Strukturovaná kabeláž" sheetId="16" r:id="rId16"/>
    <sheet name="VDT - Domovní telefony - ..." sheetId="17" r:id="rId17"/>
    <sheet name="1 - Rozvaděče" sheetId="18" r:id="rId18"/>
    <sheet name="2 - Prvky MaR" sheetId="19" r:id="rId19"/>
    <sheet name="D.1.4.6 - VZDUCHOTECHNIKA..." sheetId="20" r:id="rId20"/>
    <sheet name="VON - VEDLEJŠÍ A OSTATNÍ ..." sheetId="21" r:id="rId21"/>
  </sheets>
  <definedNames>
    <definedName name="_xlnm._FilterDatabase" localSheetId="6" hidden="1">'1 - Elektroinstalace'!$C$129:$K$262</definedName>
    <definedName name="_xlnm._FilterDatabase" localSheetId="17" hidden="1">'1 - Rozvaděče'!$C$133:$K$284</definedName>
    <definedName name="_xlnm._FilterDatabase" localSheetId="18" hidden="1">'2 - Prvky MaR'!$C$133:$K$314</definedName>
    <definedName name="_xlnm._FilterDatabase" localSheetId="7" hidden="1">'2 - Rozvaděče'!$C$148:$K$795</definedName>
    <definedName name="_xlnm._FilterDatabase" localSheetId="8" hidden="1">'CCTV - Kamerový systém'!$C$125:$K$145</definedName>
    <definedName name="_xlnm._FilterDatabase" localSheetId="1" hidden="1">'D.1.1 - ARCHITEKTONICKO-S...'!$C$149:$K$1990</definedName>
    <definedName name="_xlnm._FilterDatabase" localSheetId="2" hidden="1">'D.1.2 - STAVEBNĚ KONSTRUK...'!$C$125:$K$490</definedName>
    <definedName name="_xlnm._FilterDatabase" localSheetId="3" hidden="1">'D.1.3 - POŽÁRNĚ BEZPEČNOS...'!$C$117:$K$166</definedName>
    <definedName name="_xlnm._FilterDatabase" localSheetId="4" hidden="1">'D.1.4.1 - VYTÁPĚNÍ'!$C$132:$K$237</definedName>
    <definedName name="_xlnm._FilterDatabase" localSheetId="5" hidden="1">'D.1.4.2 - ZDRAVOTNĚ TECHN...'!$C$130:$K$267</definedName>
    <definedName name="_xlnm._FilterDatabase" localSheetId="19" hidden="1">'D.1.4.6 - VZDUCHOTECHNIKA...'!$C$164:$K$725</definedName>
    <definedName name="_xlnm._FilterDatabase" localSheetId="9" hidden="1">'EKV - Elektronická kontro...'!$C$125:$K$147</definedName>
    <definedName name="_xlnm._FilterDatabase" localSheetId="10" hidden="1">'EPS - Elektrická požární ...'!$C$127:$K$179</definedName>
    <definedName name="_xlnm._FilterDatabase" localSheetId="11" hidden="1">'ER - Evakuační rozhlas'!$C$127:$K$167</definedName>
    <definedName name="_xlnm._FilterDatabase" localSheetId="12" hidden="1">'KT - Kabelové trasy slabo...'!$C$124:$K$176</definedName>
    <definedName name="_xlnm._FilterDatabase" localSheetId="13" hidden="1">'OST - Ostatní'!$C$124:$K$128</definedName>
    <definedName name="_xlnm._FilterDatabase" localSheetId="14" hidden="1">'PZTS - Poplachový zabezpe...'!$C$125:$K$155</definedName>
    <definedName name="_xlnm._FilterDatabase" localSheetId="15" hidden="1">'SK - Strukturovaná kabeláž'!$C$128:$K$185</definedName>
    <definedName name="_xlnm._FilterDatabase" localSheetId="16" hidden="1">'VDT - Domovní telefony - ...'!$C$125:$K$148</definedName>
    <definedName name="_xlnm._FilterDatabase" localSheetId="20" hidden="1">'VON - VEDLEJŠÍ A OSTATNÍ ...'!$C$122:$K$156</definedName>
    <definedName name="_xlnm.Print_Titles" localSheetId="6">'1 - Elektroinstalace'!$129:$129</definedName>
    <definedName name="_xlnm.Print_Titles" localSheetId="17">'1 - Rozvaděče'!$133:$133</definedName>
    <definedName name="_xlnm.Print_Titles" localSheetId="18">'2 - Prvky MaR'!$133:$133</definedName>
    <definedName name="_xlnm.Print_Titles" localSheetId="7">'2 - Rozvaděče'!$148:$148</definedName>
    <definedName name="_xlnm.Print_Titles" localSheetId="8">'CCTV - Kamerový systém'!$125:$125</definedName>
    <definedName name="_xlnm.Print_Titles" localSheetId="1">'D.1.1 - ARCHITEKTONICKO-S...'!$149:$149</definedName>
    <definedName name="_xlnm.Print_Titles" localSheetId="2">'D.1.2 - STAVEBNĚ KONSTRUK...'!$125:$125</definedName>
    <definedName name="_xlnm.Print_Titles" localSheetId="3">'D.1.3 - POŽÁRNĚ BEZPEČNOS...'!$117:$117</definedName>
    <definedName name="_xlnm.Print_Titles" localSheetId="4">'D.1.4.1 - VYTÁPĚNÍ'!$132:$132</definedName>
    <definedName name="_xlnm.Print_Titles" localSheetId="5">'D.1.4.2 - ZDRAVOTNĚ TECHN...'!$130:$130</definedName>
    <definedName name="_xlnm.Print_Titles" localSheetId="19">'D.1.4.6 - VZDUCHOTECHNIKA...'!$164:$164</definedName>
    <definedName name="_xlnm.Print_Titles" localSheetId="9">'EKV - Elektronická kontro...'!$125:$125</definedName>
    <definedName name="_xlnm.Print_Titles" localSheetId="10">'EPS - Elektrická požární ...'!$127:$127</definedName>
    <definedName name="_xlnm.Print_Titles" localSheetId="11">'ER - Evakuační rozhlas'!$127:$127</definedName>
    <definedName name="_xlnm.Print_Titles" localSheetId="12">'KT - Kabelové trasy slabo...'!$124:$124</definedName>
    <definedName name="_xlnm.Print_Titles" localSheetId="13">'OST - Ostatní'!$124:$124</definedName>
    <definedName name="_xlnm.Print_Titles" localSheetId="14">'PZTS - Poplachový zabezpe...'!$125:$125</definedName>
    <definedName name="_xlnm.Print_Titles" localSheetId="0">'Rekapitulace stavby'!$92:$92</definedName>
    <definedName name="_xlnm.Print_Titles" localSheetId="15">'SK - Strukturovaná kabeláž'!$128:$128</definedName>
    <definedName name="_xlnm.Print_Titles" localSheetId="16">'VDT - Domovní telefony - ...'!$125:$125</definedName>
    <definedName name="_xlnm.Print_Titles" localSheetId="20">'VON - VEDLEJŠÍ A OSTATNÍ ...'!$122:$122</definedName>
    <definedName name="_xlnm.Print_Area" localSheetId="6">'1 - Elektroinstalace'!$C$4:$J$76,'1 - Elektroinstalace'!$C$82:$J$107,'1 - Elektroinstalace'!$C$113:$J$262</definedName>
    <definedName name="_xlnm.Print_Area" localSheetId="17">'1 - Rozvaděče'!$C$4:$J$76,'1 - Rozvaděče'!$C$82:$J$111,'1 - Rozvaděče'!$C$117:$J$284</definedName>
    <definedName name="_xlnm.Print_Area" localSheetId="18">'2 - Prvky MaR'!$C$4:$J$76,'2 - Prvky MaR'!$C$82:$J$111,'2 - Prvky MaR'!$C$117:$J$314</definedName>
    <definedName name="_xlnm.Print_Area" localSheetId="7">'2 - Rozvaděče'!$C$4:$J$76,'2 - Rozvaděče'!$C$82:$J$126,'2 - Rozvaděče'!$C$132:$J$795</definedName>
    <definedName name="_xlnm.Print_Area" localSheetId="8">'CCTV - Kamerový systém'!$C$4:$J$76,'CCTV - Kamerový systém'!$C$82:$J$103,'CCTV - Kamerový systém'!$C$109:$J$145</definedName>
    <definedName name="_xlnm.Print_Area" localSheetId="1">'D.1.1 - ARCHITEKTONICKO-S...'!$C$4:$J$76,'D.1.1 - ARCHITEKTONICKO-S...'!$C$82:$J$131,'D.1.1 - ARCHITEKTONICKO-S...'!$C$137:$J$1990</definedName>
    <definedName name="_xlnm.Print_Area" localSheetId="2">'D.1.2 - STAVEBNĚ KONSTRUK...'!$C$4:$J$76,'D.1.2 - STAVEBNĚ KONSTRUK...'!$C$82:$J$107,'D.1.2 - STAVEBNĚ KONSTRUK...'!$C$113:$J$490</definedName>
    <definedName name="_xlnm.Print_Area" localSheetId="3">'D.1.3 - POŽÁRNĚ BEZPEČNOS...'!$C$4:$J$76,'D.1.3 - POŽÁRNĚ BEZPEČNOS...'!$C$82:$J$99,'D.1.3 - POŽÁRNĚ BEZPEČNOS...'!$C$105:$J$166</definedName>
    <definedName name="_xlnm.Print_Area" localSheetId="4">'D.1.4.1 - VYTÁPĚNÍ'!$C$4:$J$76,'D.1.4.1 - VYTÁPĚNÍ'!$C$82:$J$112,'D.1.4.1 - VYTÁPĚNÍ'!$C$118:$J$237</definedName>
    <definedName name="_xlnm.Print_Area" localSheetId="5">'D.1.4.2 - ZDRAVOTNĚ TECHN...'!$C$4:$J$76,'D.1.4.2 - ZDRAVOTNĚ TECHN...'!$C$82:$J$110,'D.1.4.2 - ZDRAVOTNĚ TECHN...'!$C$116:$J$267</definedName>
    <definedName name="_xlnm.Print_Area" localSheetId="19">'D.1.4.6 - VZDUCHOTECHNIKA...'!$C$4:$J$76,'D.1.4.6 - VZDUCHOTECHNIKA...'!$C$82:$J$144,'D.1.4.6 - VZDUCHOTECHNIKA...'!$C$150:$J$725</definedName>
    <definedName name="_xlnm.Print_Area" localSheetId="9">'EKV - Elektronická kontro...'!$C$4:$J$76,'EKV - Elektronická kontro...'!$C$82:$J$103,'EKV - Elektronická kontro...'!$C$109:$J$147</definedName>
    <definedName name="_xlnm.Print_Area" localSheetId="10">'EPS - Elektrická požární ...'!$C$4:$J$76,'EPS - Elektrická požární ...'!$C$82:$J$105,'EPS - Elektrická požární ...'!$C$111:$J$179</definedName>
    <definedName name="_xlnm.Print_Area" localSheetId="11">'ER - Evakuační rozhlas'!$C$4:$J$76,'ER - Evakuační rozhlas'!$C$82:$J$105,'ER - Evakuační rozhlas'!$C$111:$J$167</definedName>
    <definedName name="_xlnm.Print_Area" localSheetId="12">'KT - Kabelové trasy slabo...'!$C$4:$J$76,'KT - Kabelové trasy slabo...'!$C$82:$J$102,'KT - Kabelové trasy slabo...'!$C$108:$J$176</definedName>
    <definedName name="_xlnm.Print_Area" localSheetId="13">'OST - Ostatní'!$C$4:$J$76,'OST - Ostatní'!$C$82:$J$102,'OST - Ostatní'!$C$108:$J$128</definedName>
    <definedName name="_xlnm.Print_Area" localSheetId="14">'PZTS - Poplachový zabezpe...'!$C$4:$J$76,'PZTS - Poplachový zabezpe...'!$C$82:$J$103,'PZTS - Poplachový zabezpe...'!$C$109:$J$155</definedName>
    <definedName name="_xlnm.Print_Area" localSheetId="0">'Rekapitulace stavby'!$D$4:$AO$76,'Rekapitulace stavby'!$C$82:$AQ$119</definedName>
    <definedName name="_xlnm.Print_Area" localSheetId="15">'SK - Strukturovaná kabeláž'!$C$4:$J$76,'SK - Strukturovaná kabeláž'!$C$82:$J$106,'SK - Strukturovaná kabeláž'!$C$112:$J$185</definedName>
    <definedName name="_xlnm.Print_Area" localSheetId="16">'VDT - Domovní telefony - ...'!$C$4:$J$76,'VDT - Domovní telefony - ...'!$C$82:$J$103,'VDT - Domovní telefony - ...'!$C$109:$J$148</definedName>
    <definedName name="_xlnm.Print_Area" localSheetId="20">'VON - VEDLEJŠÍ A OSTATNÍ ...'!$C$4:$J$76,'VON - VEDLEJŠÍ A OSTATNÍ ...'!$C$82:$J$104,'VON - VEDLEJŠÍ A OSTATNÍ ...'!$C$110:$J$156</definedName>
  </definedNames>
  <calcPr calcId="191029"/>
</workbook>
</file>

<file path=xl/calcChain.xml><?xml version="1.0" encoding="utf-8"?>
<calcChain xmlns="http://schemas.openxmlformats.org/spreadsheetml/2006/main">
  <c r="J37" i="21" l="1"/>
  <c r="J36" i="21"/>
  <c r="AY118" i="1" s="1"/>
  <c r="J35" i="21"/>
  <c r="AX118" i="1"/>
  <c r="BI155" i="21"/>
  <c r="BH155" i="21"/>
  <c r="BG155" i="21"/>
  <c r="BF155" i="21"/>
  <c r="T155" i="21"/>
  <c r="R155" i="21"/>
  <c r="P155" i="21"/>
  <c r="BI153" i="21"/>
  <c r="BH153" i="21"/>
  <c r="BG153" i="21"/>
  <c r="BF153" i="21"/>
  <c r="T153" i="21"/>
  <c r="R153" i="21"/>
  <c r="P153" i="21"/>
  <c r="BI150" i="21"/>
  <c r="BH150" i="21"/>
  <c r="BG150" i="21"/>
  <c r="BF150" i="21"/>
  <c r="T150" i="21"/>
  <c r="T149" i="21"/>
  <c r="R150" i="21"/>
  <c r="R149" i="21" s="1"/>
  <c r="P150" i="21"/>
  <c r="P149" i="21"/>
  <c r="BI147" i="21"/>
  <c r="BH147" i="21"/>
  <c r="BG147" i="21"/>
  <c r="BF147" i="21"/>
  <c r="T147" i="21"/>
  <c r="R147" i="21"/>
  <c r="P147" i="21"/>
  <c r="BI145" i="21"/>
  <c r="BH145" i="21"/>
  <c r="BG145" i="21"/>
  <c r="BF145" i="21"/>
  <c r="T145" i="21"/>
  <c r="R145" i="21"/>
  <c r="P145" i="21"/>
  <c r="BI142" i="21"/>
  <c r="BH142" i="21"/>
  <c r="BG142" i="21"/>
  <c r="BF142" i="21"/>
  <c r="T142" i="21"/>
  <c r="R142" i="21"/>
  <c r="P142" i="21"/>
  <c r="BI140" i="21"/>
  <c r="BH140" i="21"/>
  <c r="BG140" i="21"/>
  <c r="BF140" i="21"/>
  <c r="T140" i="21"/>
  <c r="R140" i="21"/>
  <c r="P140" i="21"/>
  <c r="BI138" i="21"/>
  <c r="BH138" i="21"/>
  <c r="BG138" i="21"/>
  <c r="BF138" i="21"/>
  <c r="T138" i="21"/>
  <c r="R138" i="21"/>
  <c r="P138" i="21"/>
  <c r="BI135" i="21"/>
  <c r="BH135" i="21"/>
  <c r="BG135" i="21"/>
  <c r="BF135" i="21"/>
  <c r="T135" i="21"/>
  <c r="T134" i="21"/>
  <c r="R135" i="21"/>
  <c r="R134" i="21"/>
  <c r="P135" i="21"/>
  <c r="P134" i="21" s="1"/>
  <c r="BI133" i="21"/>
  <c r="BH133" i="21"/>
  <c r="BG133" i="21"/>
  <c r="BF133" i="21"/>
  <c r="T133" i="21"/>
  <c r="R133" i="21"/>
  <c r="P133" i="21"/>
  <c r="BI132" i="21"/>
  <c r="BH132" i="21"/>
  <c r="BG132" i="21"/>
  <c r="BF132" i="21"/>
  <c r="T132" i="21"/>
  <c r="R132" i="21"/>
  <c r="P132" i="21"/>
  <c r="BI130" i="21"/>
  <c r="BH130" i="21"/>
  <c r="BG130" i="21"/>
  <c r="BF130" i="21"/>
  <c r="T130" i="21"/>
  <c r="R130" i="21"/>
  <c r="P130" i="21"/>
  <c r="BI128" i="21"/>
  <c r="BH128" i="21"/>
  <c r="BG128" i="21"/>
  <c r="BF128" i="21"/>
  <c r="T128" i="21"/>
  <c r="R128" i="21"/>
  <c r="P128" i="21"/>
  <c r="BI126" i="21"/>
  <c r="BH126" i="21"/>
  <c r="BG126" i="21"/>
  <c r="BF126" i="21"/>
  <c r="T126" i="21"/>
  <c r="R126" i="21"/>
  <c r="P126" i="21"/>
  <c r="F117" i="21"/>
  <c r="E115" i="21"/>
  <c r="F89" i="21"/>
  <c r="E87" i="21"/>
  <c r="J24" i="21"/>
  <c r="E24" i="21"/>
  <c r="J92" i="21" s="1"/>
  <c r="J23" i="21"/>
  <c r="J21" i="21"/>
  <c r="E21" i="21"/>
  <c r="J119" i="21"/>
  <c r="J20" i="21"/>
  <c r="J18" i="21"/>
  <c r="E18" i="21"/>
  <c r="F120" i="21" s="1"/>
  <c r="J17" i="21"/>
  <c r="J15" i="21"/>
  <c r="E15" i="21"/>
  <c r="F119" i="21"/>
  <c r="J14" i="21"/>
  <c r="J12" i="21"/>
  <c r="J89" i="21" s="1"/>
  <c r="E7" i="21"/>
  <c r="E113" i="21" s="1"/>
  <c r="J39" i="20"/>
  <c r="J38" i="20"/>
  <c r="AY117" i="1"/>
  <c r="J37" i="20"/>
  <c r="AX117" i="1" s="1"/>
  <c r="BI725" i="20"/>
  <c r="BH725" i="20"/>
  <c r="BG725" i="20"/>
  <c r="BF725" i="20"/>
  <c r="T725" i="20"/>
  <c r="R725" i="20"/>
  <c r="P725" i="20"/>
  <c r="BI724" i="20"/>
  <c r="BH724" i="20"/>
  <c r="BG724" i="20"/>
  <c r="BF724" i="20"/>
  <c r="T724" i="20"/>
  <c r="R724" i="20"/>
  <c r="P724" i="20"/>
  <c r="BI723" i="20"/>
  <c r="BH723" i="20"/>
  <c r="BG723" i="20"/>
  <c r="BF723" i="20"/>
  <c r="T723" i="20"/>
  <c r="R723" i="20"/>
  <c r="P723" i="20"/>
  <c r="BI722" i="20"/>
  <c r="BH722" i="20"/>
  <c r="BG722" i="20"/>
  <c r="BF722" i="20"/>
  <c r="T722" i="20"/>
  <c r="R722" i="20"/>
  <c r="P722" i="20"/>
  <c r="BI721" i="20"/>
  <c r="BH721" i="20"/>
  <c r="BG721" i="20"/>
  <c r="BF721" i="20"/>
  <c r="T721" i="20"/>
  <c r="R721" i="20"/>
  <c r="P721" i="20"/>
  <c r="BI720" i="20"/>
  <c r="BH720" i="20"/>
  <c r="BG720" i="20"/>
  <c r="BF720" i="20"/>
  <c r="T720" i="20"/>
  <c r="R720" i="20"/>
  <c r="P720" i="20"/>
  <c r="BI719" i="20"/>
  <c r="BH719" i="20"/>
  <c r="BG719" i="20"/>
  <c r="BF719" i="20"/>
  <c r="T719" i="20"/>
  <c r="R719" i="20"/>
  <c r="P719" i="20"/>
  <c r="BI716" i="20"/>
  <c r="BH716" i="20"/>
  <c r="BG716" i="20"/>
  <c r="BF716" i="20"/>
  <c r="T716" i="20"/>
  <c r="T715" i="20"/>
  <c r="R716" i="20"/>
  <c r="R715" i="20" s="1"/>
  <c r="P716" i="20"/>
  <c r="P715" i="20" s="1"/>
  <c r="BI714" i="20"/>
  <c r="BH714" i="20"/>
  <c r="BG714" i="20"/>
  <c r="BF714" i="20"/>
  <c r="T714" i="20"/>
  <c r="R714" i="20"/>
  <c r="P714" i="20"/>
  <c r="BI713" i="20"/>
  <c r="BH713" i="20"/>
  <c r="BG713" i="20"/>
  <c r="BF713" i="20"/>
  <c r="T713" i="20"/>
  <c r="R713" i="20"/>
  <c r="P713" i="20"/>
  <c r="BI712" i="20"/>
  <c r="BH712" i="20"/>
  <c r="BG712" i="20"/>
  <c r="BF712" i="20"/>
  <c r="T712" i="20"/>
  <c r="R712" i="20"/>
  <c r="P712" i="20"/>
  <c r="BI711" i="20"/>
  <c r="BH711" i="20"/>
  <c r="BG711" i="20"/>
  <c r="BF711" i="20"/>
  <c r="T711" i="20"/>
  <c r="R711" i="20"/>
  <c r="P711" i="20"/>
  <c r="BI709" i="20"/>
  <c r="BH709" i="20"/>
  <c r="BG709" i="20"/>
  <c r="BF709" i="20"/>
  <c r="T709" i="20"/>
  <c r="R709" i="20"/>
  <c r="P709" i="20"/>
  <c r="BI708" i="20"/>
  <c r="BH708" i="20"/>
  <c r="BG708" i="20"/>
  <c r="BF708" i="20"/>
  <c r="T708" i="20"/>
  <c r="R708" i="20"/>
  <c r="P708" i="20"/>
  <c r="BI707" i="20"/>
  <c r="BH707" i="20"/>
  <c r="BG707" i="20"/>
  <c r="BF707" i="20"/>
  <c r="T707" i="20"/>
  <c r="R707" i="20"/>
  <c r="P707" i="20"/>
  <c r="BI706" i="20"/>
  <c r="BH706" i="20"/>
  <c r="BG706" i="20"/>
  <c r="BF706" i="20"/>
  <c r="T706" i="20"/>
  <c r="R706" i="20"/>
  <c r="P706" i="20"/>
  <c r="BI705" i="20"/>
  <c r="BH705" i="20"/>
  <c r="BG705" i="20"/>
  <c r="BF705" i="20"/>
  <c r="T705" i="20"/>
  <c r="R705" i="20"/>
  <c r="P705" i="20"/>
  <c r="BI704" i="20"/>
  <c r="BH704" i="20"/>
  <c r="BG704" i="20"/>
  <c r="BF704" i="20"/>
  <c r="T704" i="20"/>
  <c r="R704" i="20"/>
  <c r="P704" i="20"/>
  <c r="BI703" i="20"/>
  <c r="BH703" i="20"/>
  <c r="BG703" i="20"/>
  <c r="BF703" i="20"/>
  <c r="T703" i="20"/>
  <c r="R703" i="20"/>
  <c r="P703" i="20"/>
  <c r="BI702" i="20"/>
  <c r="BH702" i="20"/>
  <c r="BG702" i="20"/>
  <c r="BF702" i="20"/>
  <c r="T702" i="20"/>
  <c r="R702" i="20"/>
  <c r="P702" i="20"/>
  <c r="BI701" i="20"/>
  <c r="BH701" i="20"/>
  <c r="BG701" i="20"/>
  <c r="BF701" i="20"/>
  <c r="T701" i="20"/>
  <c r="R701" i="20"/>
  <c r="P701" i="20"/>
  <c r="BI700" i="20"/>
  <c r="BH700" i="20"/>
  <c r="BG700" i="20"/>
  <c r="BF700" i="20"/>
  <c r="T700" i="20"/>
  <c r="R700" i="20"/>
  <c r="P700" i="20"/>
  <c r="BI699" i="20"/>
  <c r="BH699" i="20"/>
  <c r="BG699" i="20"/>
  <c r="BF699" i="20"/>
  <c r="T699" i="20"/>
  <c r="R699" i="20"/>
  <c r="P699" i="20"/>
  <c r="BI698" i="20"/>
  <c r="BH698" i="20"/>
  <c r="BG698" i="20"/>
  <c r="BF698" i="20"/>
  <c r="T698" i="20"/>
  <c r="R698" i="20"/>
  <c r="P698" i="20"/>
  <c r="BI697" i="20"/>
  <c r="BH697" i="20"/>
  <c r="BG697" i="20"/>
  <c r="BF697" i="20"/>
  <c r="T697" i="20"/>
  <c r="R697" i="20"/>
  <c r="P697" i="20"/>
  <c r="BI694" i="20"/>
  <c r="BH694" i="20"/>
  <c r="BG694" i="20"/>
  <c r="BF694" i="20"/>
  <c r="T694" i="20"/>
  <c r="R694" i="20"/>
  <c r="P694" i="20"/>
  <c r="BI693" i="20"/>
  <c r="BH693" i="20"/>
  <c r="BG693" i="20"/>
  <c r="BF693" i="20"/>
  <c r="T693" i="20"/>
  <c r="R693" i="20"/>
  <c r="P693" i="20"/>
  <c r="BI692" i="20"/>
  <c r="BH692" i="20"/>
  <c r="BG692" i="20"/>
  <c r="BF692" i="20"/>
  <c r="T692" i="20"/>
  <c r="R692" i="20"/>
  <c r="P692" i="20"/>
  <c r="BI691" i="20"/>
  <c r="BH691" i="20"/>
  <c r="BG691" i="20"/>
  <c r="BF691" i="20"/>
  <c r="T691" i="20"/>
  <c r="R691" i="20"/>
  <c r="P691" i="20"/>
  <c r="BI689" i="20"/>
  <c r="BH689" i="20"/>
  <c r="BG689" i="20"/>
  <c r="BF689" i="20"/>
  <c r="T689" i="20"/>
  <c r="R689" i="20"/>
  <c r="P689" i="20"/>
  <c r="BI688" i="20"/>
  <c r="BH688" i="20"/>
  <c r="BG688" i="20"/>
  <c r="BF688" i="20"/>
  <c r="T688" i="20"/>
  <c r="R688" i="20"/>
  <c r="P688" i="20"/>
  <c r="BI687" i="20"/>
  <c r="BH687" i="20"/>
  <c r="BG687" i="20"/>
  <c r="BF687" i="20"/>
  <c r="T687" i="20"/>
  <c r="R687" i="20"/>
  <c r="P687" i="20"/>
  <c r="BI686" i="20"/>
  <c r="BH686" i="20"/>
  <c r="BG686" i="20"/>
  <c r="BF686" i="20"/>
  <c r="T686" i="20"/>
  <c r="R686" i="20"/>
  <c r="P686" i="20"/>
  <c r="BI685" i="20"/>
  <c r="BH685" i="20"/>
  <c r="BG685" i="20"/>
  <c r="BF685" i="20"/>
  <c r="T685" i="20"/>
  <c r="R685" i="20"/>
  <c r="P685" i="20"/>
  <c r="BI684" i="20"/>
  <c r="BH684" i="20"/>
  <c r="BG684" i="20"/>
  <c r="BF684" i="20"/>
  <c r="T684" i="20"/>
  <c r="R684" i="20"/>
  <c r="P684" i="20"/>
  <c r="BI683" i="20"/>
  <c r="BH683" i="20"/>
  <c r="BG683" i="20"/>
  <c r="BF683" i="20"/>
  <c r="T683" i="20"/>
  <c r="R683" i="20"/>
  <c r="P683" i="20"/>
  <c r="BI682" i="20"/>
  <c r="BH682" i="20"/>
  <c r="BG682" i="20"/>
  <c r="BF682" i="20"/>
  <c r="T682" i="20"/>
  <c r="R682" i="20"/>
  <c r="P682" i="20"/>
  <c r="BI681" i="20"/>
  <c r="BH681" i="20"/>
  <c r="BG681" i="20"/>
  <c r="BF681" i="20"/>
  <c r="T681" i="20"/>
  <c r="R681" i="20"/>
  <c r="P681" i="20"/>
  <c r="BI680" i="20"/>
  <c r="BH680" i="20"/>
  <c r="BG680" i="20"/>
  <c r="BF680" i="20"/>
  <c r="T680" i="20"/>
  <c r="R680" i="20"/>
  <c r="P680" i="20"/>
  <c r="BI679" i="20"/>
  <c r="BH679" i="20"/>
  <c r="BG679" i="20"/>
  <c r="BF679" i="20"/>
  <c r="T679" i="20"/>
  <c r="R679" i="20"/>
  <c r="P679" i="20"/>
  <c r="BI678" i="20"/>
  <c r="BH678" i="20"/>
  <c r="BG678" i="20"/>
  <c r="BF678" i="20"/>
  <c r="T678" i="20"/>
  <c r="R678" i="20"/>
  <c r="P678" i="20"/>
  <c r="BI677" i="20"/>
  <c r="BH677" i="20"/>
  <c r="BG677" i="20"/>
  <c r="BF677" i="20"/>
  <c r="T677" i="20"/>
  <c r="R677" i="20"/>
  <c r="P677" i="20"/>
  <c r="BI676" i="20"/>
  <c r="BH676" i="20"/>
  <c r="BG676" i="20"/>
  <c r="BF676" i="20"/>
  <c r="T676" i="20"/>
  <c r="R676" i="20"/>
  <c r="P676" i="20"/>
  <c r="BI675" i="20"/>
  <c r="BH675" i="20"/>
  <c r="BG675" i="20"/>
  <c r="BF675" i="20"/>
  <c r="T675" i="20"/>
  <c r="R675" i="20"/>
  <c r="P675" i="20"/>
  <c r="BI674" i="20"/>
  <c r="BH674" i="20"/>
  <c r="BG674" i="20"/>
  <c r="BF674" i="20"/>
  <c r="T674" i="20"/>
  <c r="R674" i="20"/>
  <c r="P674" i="20"/>
  <c r="BI673" i="20"/>
  <c r="BH673" i="20"/>
  <c r="BG673" i="20"/>
  <c r="BF673" i="20"/>
  <c r="T673" i="20"/>
  <c r="R673" i="20"/>
  <c r="P673" i="20"/>
  <c r="BI672" i="20"/>
  <c r="BH672" i="20"/>
  <c r="BG672" i="20"/>
  <c r="BF672" i="20"/>
  <c r="T672" i="20"/>
  <c r="R672" i="20"/>
  <c r="P672" i="20"/>
  <c r="BI671" i="20"/>
  <c r="BH671" i="20"/>
  <c r="BG671" i="20"/>
  <c r="BF671" i="20"/>
  <c r="T671" i="20"/>
  <c r="R671" i="20"/>
  <c r="P671" i="20"/>
  <c r="BI670" i="20"/>
  <c r="BH670" i="20"/>
  <c r="BG670" i="20"/>
  <c r="BF670" i="20"/>
  <c r="T670" i="20"/>
  <c r="R670" i="20"/>
  <c r="P670" i="20"/>
  <c r="BI667" i="20"/>
  <c r="BH667" i="20"/>
  <c r="BG667" i="20"/>
  <c r="BF667" i="20"/>
  <c r="T667" i="20"/>
  <c r="R667" i="20"/>
  <c r="P667" i="20"/>
  <c r="BI666" i="20"/>
  <c r="BH666" i="20"/>
  <c r="BG666" i="20"/>
  <c r="BF666" i="20"/>
  <c r="T666" i="20"/>
  <c r="R666" i="20"/>
  <c r="P666" i="20"/>
  <c r="BI665" i="20"/>
  <c r="BH665" i="20"/>
  <c r="BG665" i="20"/>
  <c r="BF665" i="20"/>
  <c r="T665" i="20"/>
  <c r="R665" i="20"/>
  <c r="P665" i="20"/>
  <c r="BI663" i="20"/>
  <c r="BH663" i="20"/>
  <c r="BG663" i="20"/>
  <c r="BF663" i="20"/>
  <c r="T663" i="20"/>
  <c r="R663" i="20"/>
  <c r="P663" i="20"/>
  <c r="BI662" i="20"/>
  <c r="BH662" i="20"/>
  <c r="BG662" i="20"/>
  <c r="BF662" i="20"/>
  <c r="T662" i="20"/>
  <c r="R662" i="20"/>
  <c r="P662" i="20"/>
  <c r="BI661" i="20"/>
  <c r="BH661" i="20"/>
  <c r="BG661" i="20"/>
  <c r="BF661" i="20"/>
  <c r="T661" i="20"/>
  <c r="R661" i="20"/>
  <c r="P661" i="20"/>
  <c r="BI660" i="20"/>
  <c r="BH660" i="20"/>
  <c r="BG660" i="20"/>
  <c r="BF660" i="20"/>
  <c r="T660" i="20"/>
  <c r="R660" i="20"/>
  <c r="P660" i="20"/>
  <c r="BI659" i="20"/>
  <c r="BH659" i="20"/>
  <c r="BG659" i="20"/>
  <c r="BF659" i="20"/>
  <c r="T659" i="20"/>
  <c r="R659" i="20"/>
  <c r="P659" i="20"/>
  <c r="BI658" i="20"/>
  <c r="BH658" i="20"/>
  <c r="BG658" i="20"/>
  <c r="BF658" i="20"/>
  <c r="T658" i="20"/>
  <c r="R658" i="20"/>
  <c r="P658" i="20"/>
  <c r="BI657" i="20"/>
  <c r="BH657" i="20"/>
  <c r="BG657" i="20"/>
  <c r="BF657" i="20"/>
  <c r="T657" i="20"/>
  <c r="R657" i="20"/>
  <c r="P657" i="20"/>
  <c r="BI656" i="20"/>
  <c r="BH656" i="20"/>
  <c r="BG656" i="20"/>
  <c r="BF656" i="20"/>
  <c r="T656" i="20"/>
  <c r="R656" i="20"/>
  <c r="P656" i="20"/>
  <c r="BI655" i="20"/>
  <c r="BH655" i="20"/>
  <c r="BG655" i="20"/>
  <c r="BF655" i="20"/>
  <c r="T655" i="20"/>
  <c r="R655" i="20"/>
  <c r="P655" i="20"/>
  <c r="BI654" i="20"/>
  <c r="BH654" i="20"/>
  <c r="BG654" i="20"/>
  <c r="BF654" i="20"/>
  <c r="T654" i="20"/>
  <c r="R654" i="20"/>
  <c r="P654" i="20"/>
  <c r="BI653" i="20"/>
  <c r="BH653" i="20"/>
  <c r="BG653" i="20"/>
  <c r="BF653" i="20"/>
  <c r="T653" i="20"/>
  <c r="R653" i="20"/>
  <c r="P653" i="20"/>
  <c r="BI652" i="20"/>
  <c r="BH652" i="20"/>
  <c r="BG652" i="20"/>
  <c r="BF652" i="20"/>
  <c r="T652" i="20"/>
  <c r="R652" i="20"/>
  <c r="P652" i="20"/>
  <c r="BI651" i="20"/>
  <c r="BH651" i="20"/>
  <c r="BG651" i="20"/>
  <c r="BF651" i="20"/>
  <c r="T651" i="20"/>
  <c r="R651" i="20"/>
  <c r="P651" i="20"/>
  <c r="BI650" i="20"/>
  <c r="BH650" i="20"/>
  <c r="BG650" i="20"/>
  <c r="BF650" i="20"/>
  <c r="T650" i="20"/>
  <c r="R650" i="20"/>
  <c r="P650" i="20"/>
  <c r="BI648" i="20"/>
  <c r="BH648" i="20"/>
  <c r="BG648" i="20"/>
  <c r="BF648" i="20"/>
  <c r="T648" i="20"/>
  <c r="R648" i="20"/>
  <c r="P648" i="20"/>
  <c r="BI647" i="20"/>
  <c r="BH647" i="20"/>
  <c r="BG647" i="20"/>
  <c r="BF647" i="20"/>
  <c r="T647" i="20"/>
  <c r="R647" i="20"/>
  <c r="P647" i="20"/>
  <c r="BI646" i="20"/>
  <c r="BH646" i="20"/>
  <c r="BG646" i="20"/>
  <c r="BF646" i="20"/>
  <c r="T646" i="20"/>
  <c r="R646" i="20"/>
  <c r="P646" i="20"/>
  <c r="BI645" i="20"/>
  <c r="BH645" i="20"/>
  <c r="BG645" i="20"/>
  <c r="BF645" i="20"/>
  <c r="T645" i="20"/>
  <c r="R645" i="20"/>
  <c r="P645" i="20"/>
  <c r="BI644" i="20"/>
  <c r="BH644" i="20"/>
  <c r="BG644" i="20"/>
  <c r="BF644" i="20"/>
  <c r="T644" i="20"/>
  <c r="R644" i="20"/>
  <c r="P644" i="20"/>
  <c r="BI643" i="20"/>
  <c r="BH643" i="20"/>
  <c r="BG643" i="20"/>
  <c r="BF643" i="20"/>
  <c r="T643" i="20"/>
  <c r="R643" i="20"/>
  <c r="P643" i="20"/>
  <c r="BI642" i="20"/>
  <c r="BH642" i="20"/>
  <c r="BG642" i="20"/>
  <c r="BF642" i="20"/>
  <c r="T642" i="20"/>
  <c r="R642" i="20"/>
  <c r="P642" i="20"/>
  <c r="BI641" i="20"/>
  <c r="BH641" i="20"/>
  <c r="BG641" i="20"/>
  <c r="BF641" i="20"/>
  <c r="T641" i="20"/>
  <c r="R641" i="20"/>
  <c r="P641" i="20"/>
  <c r="BI640" i="20"/>
  <c r="BH640" i="20"/>
  <c r="BG640" i="20"/>
  <c r="BF640" i="20"/>
  <c r="T640" i="20"/>
  <c r="R640" i="20"/>
  <c r="P640" i="20"/>
  <c r="BI639" i="20"/>
  <c r="BH639" i="20"/>
  <c r="BG639" i="20"/>
  <c r="BF639" i="20"/>
  <c r="T639" i="20"/>
  <c r="R639" i="20"/>
  <c r="P639" i="20"/>
  <c r="BI638" i="20"/>
  <c r="BH638" i="20"/>
  <c r="BG638" i="20"/>
  <c r="BF638" i="20"/>
  <c r="T638" i="20"/>
  <c r="R638" i="20"/>
  <c r="P638" i="20"/>
  <c r="BI637" i="20"/>
  <c r="BH637" i="20"/>
  <c r="BG637" i="20"/>
  <c r="BF637" i="20"/>
  <c r="T637" i="20"/>
  <c r="R637" i="20"/>
  <c r="P637" i="20"/>
  <c r="BI636" i="20"/>
  <c r="BH636" i="20"/>
  <c r="BG636" i="20"/>
  <c r="BF636" i="20"/>
  <c r="T636" i="20"/>
  <c r="R636" i="20"/>
  <c r="P636" i="20"/>
  <c r="BI635" i="20"/>
  <c r="BH635" i="20"/>
  <c r="BG635" i="20"/>
  <c r="BF635" i="20"/>
  <c r="T635" i="20"/>
  <c r="R635" i="20"/>
  <c r="P635" i="20"/>
  <c r="BI634" i="20"/>
  <c r="BH634" i="20"/>
  <c r="BG634" i="20"/>
  <c r="BF634" i="20"/>
  <c r="T634" i="20"/>
  <c r="R634" i="20"/>
  <c r="P634" i="20"/>
  <c r="BI633" i="20"/>
  <c r="BH633" i="20"/>
  <c r="BG633" i="20"/>
  <c r="BF633" i="20"/>
  <c r="T633" i="20"/>
  <c r="R633" i="20"/>
  <c r="P633" i="20"/>
  <c r="BI632" i="20"/>
  <c r="BH632" i="20"/>
  <c r="BG632" i="20"/>
  <c r="BF632" i="20"/>
  <c r="T632" i="20"/>
  <c r="R632" i="20"/>
  <c r="P632" i="20"/>
  <c r="BI631" i="20"/>
  <c r="BH631" i="20"/>
  <c r="BG631" i="20"/>
  <c r="BF631" i="20"/>
  <c r="T631" i="20"/>
  <c r="R631" i="20"/>
  <c r="P631" i="20"/>
  <c r="BI630" i="20"/>
  <c r="BH630" i="20"/>
  <c r="BG630" i="20"/>
  <c r="BF630" i="20"/>
  <c r="T630" i="20"/>
  <c r="R630" i="20"/>
  <c r="P630" i="20"/>
  <c r="BI629" i="20"/>
  <c r="BH629" i="20"/>
  <c r="BG629" i="20"/>
  <c r="BF629" i="20"/>
  <c r="T629" i="20"/>
  <c r="R629" i="20"/>
  <c r="P629" i="20"/>
  <c r="BI628" i="20"/>
  <c r="BH628" i="20"/>
  <c r="BG628" i="20"/>
  <c r="BF628" i="20"/>
  <c r="T628" i="20"/>
  <c r="R628" i="20"/>
  <c r="P628" i="20"/>
  <c r="BI627" i="20"/>
  <c r="BH627" i="20"/>
  <c r="BG627" i="20"/>
  <c r="BF627" i="20"/>
  <c r="T627" i="20"/>
  <c r="R627" i="20"/>
  <c r="P627" i="20"/>
  <c r="BI626" i="20"/>
  <c r="BH626" i="20"/>
  <c r="BG626" i="20"/>
  <c r="BF626" i="20"/>
  <c r="T626" i="20"/>
  <c r="R626" i="20"/>
  <c r="P626" i="20"/>
  <c r="BI625" i="20"/>
  <c r="BH625" i="20"/>
  <c r="BG625" i="20"/>
  <c r="BF625" i="20"/>
  <c r="T625" i="20"/>
  <c r="R625" i="20"/>
  <c r="P625" i="20"/>
  <c r="BI624" i="20"/>
  <c r="BH624" i="20"/>
  <c r="BG624" i="20"/>
  <c r="BF624" i="20"/>
  <c r="T624" i="20"/>
  <c r="R624" i="20"/>
  <c r="P624" i="20"/>
  <c r="BI623" i="20"/>
  <c r="BH623" i="20"/>
  <c r="BG623" i="20"/>
  <c r="BF623" i="20"/>
  <c r="T623" i="20"/>
  <c r="R623" i="20"/>
  <c r="P623" i="20"/>
  <c r="BI622" i="20"/>
  <c r="BH622" i="20"/>
  <c r="BG622" i="20"/>
  <c r="BF622" i="20"/>
  <c r="T622" i="20"/>
  <c r="R622" i="20"/>
  <c r="P622" i="20"/>
  <c r="BI621" i="20"/>
  <c r="BH621" i="20"/>
  <c r="BG621" i="20"/>
  <c r="BF621" i="20"/>
  <c r="T621" i="20"/>
  <c r="R621" i="20"/>
  <c r="P621" i="20"/>
  <c r="BI620" i="20"/>
  <c r="BH620" i="20"/>
  <c r="BG620" i="20"/>
  <c r="BF620" i="20"/>
  <c r="T620" i="20"/>
  <c r="R620" i="20"/>
  <c r="P620" i="20"/>
  <c r="BI619" i="20"/>
  <c r="BH619" i="20"/>
  <c r="BG619" i="20"/>
  <c r="BF619" i="20"/>
  <c r="T619" i="20"/>
  <c r="R619" i="20"/>
  <c r="P619" i="20"/>
  <c r="BI618" i="20"/>
  <c r="BH618" i="20"/>
  <c r="BG618" i="20"/>
  <c r="BF618" i="20"/>
  <c r="T618" i="20"/>
  <c r="R618" i="20"/>
  <c r="P618" i="20"/>
  <c r="BI617" i="20"/>
  <c r="BH617" i="20"/>
  <c r="BG617" i="20"/>
  <c r="BF617" i="20"/>
  <c r="T617" i="20"/>
  <c r="R617" i="20"/>
  <c r="P617" i="20"/>
  <c r="BI616" i="20"/>
  <c r="BH616" i="20"/>
  <c r="BG616" i="20"/>
  <c r="BF616" i="20"/>
  <c r="T616" i="20"/>
  <c r="R616" i="20"/>
  <c r="P616" i="20"/>
  <c r="BI615" i="20"/>
  <c r="BH615" i="20"/>
  <c r="BG615" i="20"/>
  <c r="BF615" i="20"/>
  <c r="T615" i="20"/>
  <c r="R615" i="20"/>
  <c r="P615" i="20"/>
  <c r="BI614" i="20"/>
  <c r="BH614" i="20"/>
  <c r="BG614" i="20"/>
  <c r="BF614" i="20"/>
  <c r="T614" i="20"/>
  <c r="R614" i="20"/>
  <c r="P614" i="20"/>
  <c r="BI613" i="20"/>
  <c r="BH613" i="20"/>
  <c r="BG613" i="20"/>
  <c r="BF613" i="20"/>
  <c r="T613" i="20"/>
  <c r="R613" i="20"/>
  <c r="P613" i="20"/>
  <c r="BI612" i="20"/>
  <c r="BH612" i="20"/>
  <c r="BG612" i="20"/>
  <c r="BF612" i="20"/>
  <c r="T612" i="20"/>
  <c r="R612" i="20"/>
  <c r="P612" i="20"/>
  <c r="BI611" i="20"/>
  <c r="BH611" i="20"/>
  <c r="BG611" i="20"/>
  <c r="BF611" i="20"/>
  <c r="T611" i="20"/>
  <c r="R611" i="20"/>
  <c r="P611" i="20"/>
  <c r="BI608" i="20"/>
  <c r="BH608" i="20"/>
  <c r="BG608" i="20"/>
  <c r="BF608" i="20"/>
  <c r="T608" i="20"/>
  <c r="R608" i="20"/>
  <c r="P608" i="20"/>
  <c r="BI607" i="20"/>
  <c r="BH607" i="20"/>
  <c r="BG607" i="20"/>
  <c r="BF607" i="20"/>
  <c r="T607" i="20"/>
  <c r="R607" i="20"/>
  <c r="P607" i="20"/>
  <c r="BI606" i="20"/>
  <c r="BH606" i="20"/>
  <c r="BG606" i="20"/>
  <c r="BF606" i="20"/>
  <c r="T606" i="20"/>
  <c r="R606" i="20"/>
  <c r="P606" i="20"/>
  <c r="BI604" i="20"/>
  <c r="BH604" i="20"/>
  <c r="BG604" i="20"/>
  <c r="BF604" i="20"/>
  <c r="T604" i="20"/>
  <c r="R604" i="20"/>
  <c r="P604" i="20"/>
  <c r="BI603" i="20"/>
  <c r="BH603" i="20"/>
  <c r="BG603" i="20"/>
  <c r="BF603" i="20"/>
  <c r="T603" i="20"/>
  <c r="R603" i="20"/>
  <c r="P603" i="20"/>
  <c r="BI602" i="20"/>
  <c r="BH602" i="20"/>
  <c r="BG602" i="20"/>
  <c r="BF602" i="20"/>
  <c r="T602" i="20"/>
  <c r="R602" i="20"/>
  <c r="P602" i="20"/>
  <c r="BI601" i="20"/>
  <c r="BH601" i="20"/>
  <c r="BG601" i="20"/>
  <c r="BF601" i="20"/>
  <c r="T601" i="20"/>
  <c r="R601" i="20"/>
  <c r="P601" i="20"/>
  <c r="BI600" i="20"/>
  <c r="BH600" i="20"/>
  <c r="BG600" i="20"/>
  <c r="BF600" i="20"/>
  <c r="T600" i="20"/>
  <c r="R600" i="20"/>
  <c r="P600" i="20"/>
  <c r="BI599" i="20"/>
  <c r="BH599" i="20"/>
  <c r="BG599" i="20"/>
  <c r="BF599" i="20"/>
  <c r="T599" i="20"/>
  <c r="R599" i="20"/>
  <c r="P599" i="20"/>
  <c r="BI598" i="20"/>
  <c r="BH598" i="20"/>
  <c r="BG598" i="20"/>
  <c r="BF598" i="20"/>
  <c r="T598" i="20"/>
  <c r="R598" i="20"/>
  <c r="P598" i="20"/>
  <c r="BI597" i="20"/>
  <c r="BH597" i="20"/>
  <c r="BG597" i="20"/>
  <c r="BF597" i="20"/>
  <c r="T597" i="20"/>
  <c r="R597" i="20"/>
  <c r="P597" i="20"/>
  <c r="BI596" i="20"/>
  <c r="BH596" i="20"/>
  <c r="BG596" i="20"/>
  <c r="BF596" i="20"/>
  <c r="T596" i="20"/>
  <c r="R596" i="20"/>
  <c r="P596" i="20"/>
  <c r="BI595" i="20"/>
  <c r="BH595" i="20"/>
  <c r="BG595" i="20"/>
  <c r="BF595" i="20"/>
  <c r="T595" i="20"/>
  <c r="R595" i="20"/>
  <c r="P595" i="20"/>
  <c r="BI593" i="20"/>
  <c r="BH593" i="20"/>
  <c r="BG593" i="20"/>
  <c r="BF593" i="20"/>
  <c r="T593" i="20"/>
  <c r="R593" i="20"/>
  <c r="P593" i="20"/>
  <c r="BI592" i="20"/>
  <c r="BH592" i="20"/>
  <c r="BG592" i="20"/>
  <c r="BF592" i="20"/>
  <c r="T592" i="20"/>
  <c r="R592" i="20"/>
  <c r="P592" i="20"/>
  <c r="BI591" i="20"/>
  <c r="BH591" i="20"/>
  <c r="BG591" i="20"/>
  <c r="BF591" i="20"/>
  <c r="T591" i="20"/>
  <c r="R591" i="20"/>
  <c r="P591" i="20"/>
  <c r="BI590" i="20"/>
  <c r="BH590" i="20"/>
  <c r="BG590" i="20"/>
  <c r="BF590" i="20"/>
  <c r="T590" i="20"/>
  <c r="R590" i="20"/>
  <c r="P590" i="20"/>
  <c r="BI589" i="20"/>
  <c r="BH589" i="20"/>
  <c r="BG589" i="20"/>
  <c r="BF589" i="20"/>
  <c r="T589" i="20"/>
  <c r="R589" i="20"/>
  <c r="P589" i="20"/>
  <c r="BI588" i="20"/>
  <c r="BH588" i="20"/>
  <c r="BG588" i="20"/>
  <c r="BF588" i="20"/>
  <c r="T588" i="20"/>
  <c r="R588" i="20"/>
  <c r="P588" i="20"/>
  <c r="BI587" i="20"/>
  <c r="BH587" i="20"/>
  <c r="BG587" i="20"/>
  <c r="BF587" i="20"/>
  <c r="T587" i="20"/>
  <c r="R587" i="20"/>
  <c r="P587" i="20"/>
  <c r="BI586" i="20"/>
  <c r="BH586" i="20"/>
  <c r="BG586" i="20"/>
  <c r="BF586" i="20"/>
  <c r="T586" i="20"/>
  <c r="R586" i="20"/>
  <c r="P586" i="20"/>
  <c r="BI585" i="20"/>
  <c r="BH585" i="20"/>
  <c r="BG585" i="20"/>
  <c r="BF585" i="20"/>
  <c r="T585" i="20"/>
  <c r="R585" i="20"/>
  <c r="P585" i="20"/>
  <c r="BI584" i="20"/>
  <c r="BH584" i="20"/>
  <c r="BG584" i="20"/>
  <c r="BF584" i="20"/>
  <c r="T584" i="20"/>
  <c r="R584" i="20"/>
  <c r="P584" i="20"/>
  <c r="BI583" i="20"/>
  <c r="BH583" i="20"/>
  <c r="BG583" i="20"/>
  <c r="BF583" i="20"/>
  <c r="T583" i="20"/>
  <c r="R583" i="20"/>
  <c r="P583" i="20"/>
  <c r="BI582" i="20"/>
  <c r="BH582" i="20"/>
  <c r="BG582" i="20"/>
  <c r="BF582" i="20"/>
  <c r="T582" i="20"/>
  <c r="R582" i="20"/>
  <c r="P582" i="20"/>
  <c r="BI581" i="20"/>
  <c r="BH581" i="20"/>
  <c r="BG581" i="20"/>
  <c r="BF581" i="20"/>
  <c r="T581" i="20"/>
  <c r="R581" i="20"/>
  <c r="P581" i="20"/>
  <c r="BI580" i="20"/>
  <c r="BH580" i="20"/>
  <c r="BG580" i="20"/>
  <c r="BF580" i="20"/>
  <c r="T580" i="20"/>
  <c r="R580" i="20"/>
  <c r="P580" i="20"/>
  <c r="BI579" i="20"/>
  <c r="BH579" i="20"/>
  <c r="BG579" i="20"/>
  <c r="BF579" i="20"/>
  <c r="T579" i="20"/>
  <c r="R579" i="20"/>
  <c r="P579" i="20"/>
  <c r="BI578" i="20"/>
  <c r="BH578" i="20"/>
  <c r="BG578" i="20"/>
  <c r="BF578" i="20"/>
  <c r="T578" i="20"/>
  <c r="R578" i="20"/>
  <c r="P578" i="20"/>
  <c r="BI577" i="20"/>
  <c r="BH577" i="20"/>
  <c r="BG577" i="20"/>
  <c r="BF577" i="20"/>
  <c r="T577" i="20"/>
  <c r="R577" i="20"/>
  <c r="P577" i="20"/>
  <c r="BI576" i="20"/>
  <c r="BH576" i="20"/>
  <c r="BG576" i="20"/>
  <c r="BF576" i="20"/>
  <c r="T576" i="20"/>
  <c r="R576" i="20"/>
  <c r="P576" i="20"/>
  <c r="BI575" i="20"/>
  <c r="BH575" i="20"/>
  <c r="BG575" i="20"/>
  <c r="BF575" i="20"/>
  <c r="T575" i="20"/>
  <c r="R575" i="20"/>
  <c r="P575" i="20"/>
  <c r="BI574" i="20"/>
  <c r="BH574" i="20"/>
  <c r="BG574" i="20"/>
  <c r="BF574" i="20"/>
  <c r="T574" i="20"/>
  <c r="R574" i="20"/>
  <c r="P574" i="20"/>
  <c r="BI573" i="20"/>
  <c r="BH573" i="20"/>
  <c r="BG573" i="20"/>
  <c r="BF573" i="20"/>
  <c r="T573" i="20"/>
  <c r="R573" i="20"/>
  <c r="P573" i="20"/>
  <c r="BI572" i="20"/>
  <c r="BH572" i="20"/>
  <c r="BG572" i="20"/>
  <c r="BF572" i="20"/>
  <c r="T572" i="20"/>
  <c r="R572" i="20"/>
  <c r="P572" i="20"/>
  <c r="BI571" i="20"/>
  <c r="BH571" i="20"/>
  <c r="BG571" i="20"/>
  <c r="BF571" i="20"/>
  <c r="T571" i="20"/>
  <c r="R571" i="20"/>
  <c r="P571" i="20"/>
  <c r="BI570" i="20"/>
  <c r="BH570" i="20"/>
  <c r="BG570" i="20"/>
  <c r="BF570" i="20"/>
  <c r="T570" i="20"/>
  <c r="R570" i="20"/>
  <c r="P570" i="20"/>
  <c r="BI569" i="20"/>
  <c r="BH569" i="20"/>
  <c r="BG569" i="20"/>
  <c r="BF569" i="20"/>
  <c r="T569" i="20"/>
  <c r="R569" i="20"/>
  <c r="P569" i="20"/>
  <c r="BI568" i="20"/>
  <c r="BH568" i="20"/>
  <c r="BG568" i="20"/>
  <c r="BF568" i="20"/>
  <c r="T568" i="20"/>
  <c r="R568" i="20"/>
  <c r="P568" i="20"/>
  <c r="BI567" i="20"/>
  <c r="BH567" i="20"/>
  <c r="BG567" i="20"/>
  <c r="BF567" i="20"/>
  <c r="T567" i="20"/>
  <c r="R567" i="20"/>
  <c r="P567" i="20"/>
  <c r="BI566" i="20"/>
  <c r="BH566" i="20"/>
  <c r="BG566" i="20"/>
  <c r="BF566" i="20"/>
  <c r="T566" i="20"/>
  <c r="R566" i="20"/>
  <c r="P566" i="20"/>
  <c r="BI565" i="20"/>
  <c r="BH565" i="20"/>
  <c r="BG565" i="20"/>
  <c r="BF565" i="20"/>
  <c r="T565" i="20"/>
  <c r="R565" i="20"/>
  <c r="P565" i="20"/>
  <c r="BI564" i="20"/>
  <c r="BH564" i="20"/>
  <c r="BG564" i="20"/>
  <c r="BF564" i="20"/>
  <c r="T564" i="20"/>
  <c r="R564" i="20"/>
  <c r="P564" i="20"/>
  <c r="BI563" i="20"/>
  <c r="BH563" i="20"/>
  <c r="BG563" i="20"/>
  <c r="BF563" i="20"/>
  <c r="T563" i="20"/>
  <c r="R563" i="20"/>
  <c r="P563" i="20"/>
  <c r="BI562" i="20"/>
  <c r="BH562" i="20"/>
  <c r="BG562" i="20"/>
  <c r="BF562" i="20"/>
  <c r="T562" i="20"/>
  <c r="R562" i="20"/>
  <c r="P562" i="20"/>
  <c r="BI561" i="20"/>
  <c r="BH561" i="20"/>
  <c r="BG561" i="20"/>
  <c r="BF561" i="20"/>
  <c r="T561" i="20"/>
  <c r="R561" i="20"/>
  <c r="P561" i="20"/>
  <c r="BI558" i="20"/>
  <c r="BH558" i="20"/>
  <c r="BG558" i="20"/>
  <c r="BF558" i="20"/>
  <c r="T558" i="20"/>
  <c r="R558" i="20"/>
  <c r="P558" i="20"/>
  <c r="BI557" i="20"/>
  <c r="BH557" i="20"/>
  <c r="BG557" i="20"/>
  <c r="BF557" i="20"/>
  <c r="T557" i="20"/>
  <c r="R557" i="20"/>
  <c r="P557" i="20"/>
  <c r="BI556" i="20"/>
  <c r="BH556" i="20"/>
  <c r="BG556" i="20"/>
  <c r="BF556" i="20"/>
  <c r="T556" i="20"/>
  <c r="R556" i="20"/>
  <c r="P556" i="20"/>
  <c r="BI554" i="20"/>
  <c r="BH554" i="20"/>
  <c r="BG554" i="20"/>
  <c r="BF554" i="20"/>
  <c r="T554" i="20"/>
  <c r="R554" i="20"/>
  <c r="P554" i="20"/>
  <c r="BI553" i="20"/>
  <c r="BH553" i="20"/>
  <c r="BG553" i="20"/>
  <c r="BF553" i="20"/>
  <c r="T553" i="20"/>
  <c r="R553" i="20"/>
  <c r="P553" i="20"/>
  <c r="BI552" i="20"/>
  <c r="BH552" i="20"/>
  <c r="BG552" i="20"/>
  <c r="BF552" i="20"/>
  <c r="T552" i="20"/>
  <c r="R552" i="20"/>
  <c r="P552" i="20"/>
  <c r="BI551" i="20"/>
  <c r="BH551" i="20"/>
  <c r="BG551" i="20"/>
  <c r="BF551" i="20"/>
  <c r="T551" i="20"/>
  <c r="R551" i="20"/>
  <c r="P551" i="20"/>
  <c r="BI550" i="20"/>
  <c r="BH550" i="20"/>
  <c r="BG550" i="20"/>
  <c r="BF550" i="20"/>
  <c r="T550" i="20"/>
  <c r="R550" i="20"/>
  <c r="P550" i="20"/>
  <c r="BI549" i="20"/>
  <c r="BH549" i="20"/>
  <c r="BG549" i="20"/>
  <c r="BF549" i="20"/>
  <c r="T549" i="20"/>
  <c r="R549" i="20"/>
  <c r="P549" i="20"/>
  <c r="BI548" i="20"/>
  <c r="BH548" i="20"/>
  <c r="BG548" i="20"/>
  <c r="BF548" i="20"/>
  <c r="T548" i="20"/>
  <c r="R548" i="20"/>
  <c r="P548" i="20"/>
  <c r="BI547" i="20"/>
  <c r="BH547" i="20"/>
  <c r="BG547" i="20"/>
  <c r="BF547" i="20"/>
  <c r="T547" i="20"/>
  <c r="R547" i="20"/>
  <c r="P547" i="20"/>
  <c r="BI546" i="20"/>
  <c r="BH546" i="20"/>
  <c r="BG546" i="20"/>
  <c r="BF546" i="20"/>
  <c r="T546" i="20"/>
  <c r="R546" i="20"/>
  <c r="P546" i="20"/>
  <c r="BI545" i="20"/>
  <c r="BH545" i="20"/>
  <c r="BG545" i="20"/>
  <c r="BF545" i="20"/>
  <c r="T545" i="20"/>
  <c r="R545" i="20"/>
  <c r="P545" i="20"/>
  <c r="BI544" i="20"/>
  <c r="BH544" i="20"/>
  <c r="BG544" i="20"/>
  <c r="BF544" i="20"/>
  <c r="T544" i="20"/>
  <c r="R544" i="20"/>
  <c r="P544" i="20"/>
  <c r="BI543" i="20"/>
  <c r="BH543" i="20"/>
  <c r="BG543" i="20"/>
  <c r="BF543" i="20"/>
  <c r="T543" i="20"/>
  <c r="R543" i="20"/>
  <c r="P543" i="20"/>
  <c r="BI541" i="20"/>
  <c r="BH541" i="20"/>
  <c r="BG541" i="20"/>
  <c r="BF541" i="20"/>
  <c r="T541" i="20"/>
  <c r="R541" i="20"/>
  <c r="P541" i="20"/>
  <c r="BI540" i="20"/>
  <c r="BH540" i="20"/>
  <c r="BG540" i="20"/>
  <c r="BF540" i="20"/>
  <c r="T540" i="20"/>
  <c r="R540" i="20"/>
  <c r="P540" i="20"/>
  <c r="BI539" i="20"/>
  <c r="BH539" i="20"/>
  <c r="BG539" i="20"/>
  <c r="BF539" i="20"/>
  <c r="T539" i="20"/>
  <c r="R539" i="20"/>
  <c r="P539" i="20"/>
  <c r="BI538" i="20"/>
  <c r="BH538" i="20"/>
  <c r="BG538" i="20"/>
  <c r="BF538" i="20"/>
  <c r="T538" i="20"/>
  <c r="R538" i="20"/>
  <c r="P538" i="20"/>
  <c r="BI537" i="20"/>
  <c r="BH537" i="20"/>
  <c r="BG537" i="20"/>
  <c r="BF537" i="20"/>
  <c r="T537" i="20"/>
  <c r="R537" i="20"/>
  <c r="P537" i="20"/>
  <c r="BI536" i="20"/>
  <c r="BH536" i="20"/>
  <c r="BG536" i="20"/>
  <c r="BF536" i="20"/>
  <c r="T536" i="20"/>
  <c r="R536" i="20"/>
  <c r="P536" i="20"/>
  <c r="BI535" i="20"/>
  <c r="BH535" i="20"/>
  <c r="BG535" i="20"/>
  <c r="BF535" i="20"/>
  <c r="T535" i="20"/>
  <c r="R535" i="20"/>
  <c r="P535" i="20"/>
  <c r="BI534" i="20"/>
  <c r="BH534" i="20"/>
  <c r="BG534" i="20"/>
  <c r="BF534" i="20"/>
  <c r="T534" i="20"/>
  <c r="R534" i="20"/>
  <c r="P534" i="20"/>
  <c r="BI533" i="20"/>
  <c r="BH533" i="20"/>
  <c r="BG533" i="20"/>
  <c r="BF533" i="20"/>
  <c r="T533" i="20"/>
  <c r="R533" i="20"/>
  <c r="P533" i="20"/>
  <c r="BI532" i="20"/>
  <c r="BH532" i="20"/>
  <c r="BG532" i="20"/>
  <c r="BF532" i="20"/>
  <c r="T532" i="20"/>
  <c r="R532" i="20"/>
  <c r="P532" i="20"/>
  <c r="BI531" i="20"/>
  <c r="BH531" i="20"/>
  <c r="BG531" i="20"/>
  <c r="BF531" i="20"/>
  <c r="T531" i="20"/>
  <c r="R531" i="20"/>
  <c r="P531" i="20"/>
  <c r="BI530" i="20"/>
  <c r="BH530" i="20"/>
  <c r="BG530" i="20"/>
  <c r="BF530" i="20"/>
  <c r="T530" i="20"/>
  <c r="R530" i="20"/>
  <c r="P530" i="20"/>
  <c r="BI529" i="20"/>
  <c r="BH529" i="20"/>
  <c r="BG529" i="20"/>
  <c r="BF529" i="20"/>
  <c r="T529" i="20"/>
  <c r="R529" i="20"/>
  <c r="P529" i="20"/>
  <c r="BI528" i="20"/>
  <c r="BH528" i="20"/>
  <c r="BG528" i="20"/>
  <c r="BF528" i="20"/>
  <c r="T528" i="20"/>
  <c r="R528" i="20"/>
  <c r="P528" i="20"/>
  <c r="BI527" i="20"/>
  <c r="BH527" i="20"/>
  <c r="BG527" i="20"/>
  <c r="BF527" i="20"/>
  <c r="T527" i="20"/>
  <c r="R527" i="20"/>
  <c r="P527" i="20"/>
  <c r="BI526" i="20"/>
  <c r="BH526" i="20"/>
  <c r="BG526" i="20"/>
  <c r="BF526" i="20"/>
  <c r="T526" i="20"/>
  <c r="R526" i="20"/>
  <c r="P526" i="20"/>
  <c r="BI525" i="20"/>
  <c r="BH525" i="20"/>
  <c r="BG525" i="20"/>
  <c r="BF525" i="20"/>
  <c r="T525" i="20"/>
  <c r="R525" i="20"/>
  <c r="P525" i="20"/>
  <c r="BI524" i="20"/>
  <c r="BH524" i="20"/>
  <c r="BG524" i="20"/>
  <c r="BF524" i="20"/>
  <c r="T524" i="20"/>
  <c r="R524" i="20"/>
  <c r="P524" i="20"/>
  <c r="BI523" i="20"/>
  <c r="BH523" i="20"/>
  <c r="BG523" i="20"/>
  <c r="BF523" i="20"/>
  <c r="T523" i="20"/>
  <c r="R523" i="20"/>
  <c r="P523" i="20"/>
  <c r="BI522" i="20"/>
  <c r="BH522" i="20"/>
  <c r="BG522" i="20"/>
  <c r="BF522" i="20"/>
  <c r="T522" i="20"/>
  <c r="R522" i="20"/>
  <c r="P522" i="20"/>
  <c r="BI521" i="20"/>
  <c r="BH521" i="20"/>
  <c r="BG521" i="20"/>
  <c r="BF521" i="20"/>
  <c r="T521" i="20"/>
  <c r="R521" i="20"/>
  <c r="P521" i="20"/>
  <c r="BI520" i="20"/>
  <c r="BH520" i="20"/>
  <c r="BG520" i="20"/>
  <c r="BF520" i="20"/>
  <c r="T520" i="20"/>
  <c r="R520" i="20"/>
  <c r="P520" i="20"/>
  <c r="BI519" i="20"/>
  <c r="BH519" i="20"/>
  <c r="BG519" i="20"/>
  <c r="BF519" i="20"/>
  <c r="T519" i="20"/>
  <c r="R519" i="20"/>
  <c r="P519" i="20"/>
  <c r="BI518" i="20"/>
  <c r="BH518" i="20"/>
  <c r="BG518" i="20"/>
  <c r="BF518" i="20"/>
  <c r="T518" i="20"/>
  <c r="R518" i="20"/>
  <c r="P518" i="20"/>
  <c r="BI517" i="20"/>
  <c r="BH517" i="20"/>
  <c r="BG517" i="20"/>
  <c r="BF517" i="20"/>
  <c r="T517" i="20"/>
  <c r="R517" i="20"/>
  <c r="P517" i="20"/>
  <c r="BI516" i="20"/>
  <c r="BH516" i="20"/>
  <c r="BG516" i="20"/>
  <c r="BF516" i="20"/>
  <c r="T516" i="20"/>
  <c r="R516" i="20"/>
  <c r="P516" i="20"/>
  <c r="BI515" i="20"/>
  <c r="BH515" i="20"/>
  <c r="BG515" i="20"/>
  <c r="BF515" i="20"/>
  <c r="T515" i="20"/>
  <c r="R515" i="20"/>
  <c r="P515" i="20"/>
  <c r="BI514" i="20"/>
  <c r="BH514" i="20"/>
  <c r="BG514" i="20"/>
  <c r="BF514" i="20"/>
  <c r="T514" i="20"/>
  <c r="R514" i="20"/>
  <c r="P514" i="20"/>
  <c r="BI513" i="20"/>
  <c r="BH513" i="20"/>
  <c r="BG513" i="20"/>
  <c r="BF513" i="20"/>
  <c r="T513" i="20"/>
  <c r="R513" i="20"/>
  <c r="P513" i="20"/>
  <c r="BI512" i="20"/>
  <c r="BH512" i="20"/>
  <c r="BG512" i="20"/>
  <c r="BF512" i="20"/>
  <c r="T512" i="20"/>
  <c r="R512" i="20"/>
  <c r="P512" i="20"/>
  <c r="BI511" i="20"/>
  <c r="BH511" i="20"/>
  <c r="BG511" i="20"/>
  <c r="BF511" i="20"/>
  <c r="T511" i="20"/>
  <c r="R511" i="20"/>
  <c r="P511" i="20"/>
  <c r="BI510" i="20"/>
  <c r="BH510" i="20"/>
  <c r="BG510" i="20"/>
  <c r="BF510" i="20"/>
  <c r="T510" i="20"/>
  <c r="R510" i="20"/>
  <c r="P510" i="20"/>
  <c r="BI509" i="20"/>
  <c r="BH509" i="20"/>
  <c r="BG509" i="20"/>
  <c r="BF509" i="20"/>
  <c r="T509" i="20"/>
  <c r="R509" i="20"/>
  <c r="P509" i="20"/>
  <c r="BI508" i="20"/>
  <c r="BH508" i="20"/>
  <c r="BG508" i="20"/>
  <c r="BF508" i="20"/>
  <c r="T508" i="20"/>
  <c r="R508" i="20"/>
  <c r="P508" i="20"/>
  <c r="BI507" i="20"/>
  <c r="BH507" i="20"/>
  <c r="BG507" i="20"/>
  <c r="BF507" i="20"/>
  <c r="T507" i="20"/>
  <c r="R507" i="20"/>
  <c r="P507" i="20"/>
  <c r="BI506" i="20"/>
  <c r="BH506" i="20"/>
  <c r="BG506" i="20"/>
  <c r="BF506" i="20"/>
  <c r="T506" i="20"/>
  <c r="R506" i="20"/>
  <c r="P506" i="20"/>
  <c r="BI505" i="20"/>
  <c r="BH505" i="20"/>
  <c r="BG505" i="20"/>
  <c r="BF505" i="20"/>
  <c r="T505" i="20"/>
  <c r="R505" i="20"/>
  <c r="P505" i="20"/>
  <c r="BI504" i="20"/>
  <c r="BH504" i="20"/>
  <c r="BG504" i="20"/>
  <c r="BF504" i="20"/>
  <c r="T504" i="20"/>
  <c r="R504" i="20"/>
  <c r="P504" i="20"/>
  <c r="BI501" i="20"/>
  <c r="BH501" i="20"/>
  <c r="BG501" i="20"/>
  <c r="BF501" i="20"/>
  <c r="T501" i="20"/>
  <c r="R501" i="20"/>
  <c r="P501" i="20"/>
  <c r="BI500" i="20"/>
  <c r="BH500" i="20"/>
  <c r="BG500" i="20"/>
  <c r="BF500" i="20"/>
  <c r="T500" i="20"/>
  <c r="R500" i="20"/>
  <c r="P500" i="20"/>
  <c r="BI499" i="20"/>
  <c r="BH499" i="20"/>
  <c r="BG499" i="20"/>
  <c r="BF499" i="20"/>
  <c r="T499" i="20"/>
  <c r="R499" i="20"/>
  <c r="P499" i="20"/>
  <c r="BI497" i="20"/>
  <c r="BH497" i="20"/>
  <c r="BG497" i="20"/>
  <c r="BF497" i="20"/>
  <c r="T497" i="20"/>
  <c r="R497" i="20"/>
  <c r="P497" i="20"/>
  <c r="BI496" i="20"/>
  <c r="BH496" i="20"/>
  <c r="BG496" i="20"/>
  <c r="BF496" i="20"/>
  <c r="T496" i="20"/>
  <c r="R496" i="20"/>
  <c r="P496" i="20"/>
  <c r="BI495" i="20"/>
  <c r="BH495" i="20"/>
  <c r="BG495" i="20"/>
  <c r="BF495" i="20"/>
  <c r="T495" i="20"/>
  <c r="R495" i="20"/>
  <c r="P495" i="20"/>
  <c r="BI494" i="20"/>
  <c r="BH494" i="20"/>
  <c r="BG494" i="20"/>
  <c r="BF494" i="20"/>
  <c r="T494" i="20"/>
  <c r="R494" i="20"/>
  <c r="P494" i="20"/>
  <c r="BI493" i="20"/>
  <c r="BH493" i="20"/>
  <c r="BG493" i="20"/>
  <c r="BF493" i="20"/>
  <c r="T493" i="20"/>
  <c r="R493" i="20"/>
  <c r="P493" i="20"/>
  <c r="BI492" i="20"/>
  <c r="BH492" i="20"/>
  <c r="BG492" i="20"/>
  <c r="BF492" i="20"/>
  <c r="T492" i="20"/>
  <c r="R492" i="20"/>
  <c r="P492" i="20"/>
  <c r="BI491" i="20"/>
  <c r="BH491" i="20"/>
  <c r="BG491" i="20"/>
  <c r="BF491" i="20"/>
  <c r="T491" i="20"/>
  <c r="R491" i="20"/>
  <c r="P491" i="20"/>
  <c r="BI490" i="20"/>
  <c r="BH490" i="20"/>
  <c r="BG490" i="20"/>
  <c r="BF490" i="20"/>
  <c r="T490" i="20"/>
  <c r="R490" i="20"/>
  <c r="P490" i="20"/>
  <c r="BI489" i="20"/>
  <c r="BH489" i="20"/>
  <c r="BG489" i="20"/>
  <c r="BF489" i="20"/>
  <c r="T489" i="20"/>
  <c r="R489" i="20"/>
  <c r="P489" i="20"/>
  <c r="BI488" i="20"/>
  <c r="BH488" i="20"/>
  <c r="BG488" i="20"/>
  <c r="BF488" i="20"/>
  <c r="T488" i="20"/>
  <c r="R488" i="20"/>
  <c r="P488" i="20"/>
  <c r="BI486" i="20"/>
  <c r="BH486" i="20"/>
  <c r="BG486" i="20"/>
  <c r="BF486" i="20"/>
  <c r="T486" i="20"/>
  <c r="R486" i="20"/>
  <c r="P486" i="20"/>
  <c r="BI485" i="20"/>
  <c r="BH485" i="20"/>
  <c r="BG485" i="20"/>
  <c r="BF485" i="20"/>
  <c r="T485" i="20"/>
  <c r="R485" i="20"/>
  <c r="P485" i="20"/>
  <c r="BI484" i="20"/>
  <c r="BH484" i="20"/>
  <c r="BG484" i="20"/>
  <c r="BF484" i="20"/>
  <c r="T484" i="20"/>
  <c r="R484" i="20"/>
  <c r="P484" i="20"/>
  <c r="BI483" i="20"/>
  <c r="BH483" i="20"/>
  <c r="BG483" i="20"/>
  <c r="BF483" i="20"/>
  <c r="T483" i="20"/>
  <c r="R483" i="20"/>
  <c r="P483" i="20"/>
  <c r="BI482" i="20"/>
  <c r="BH482" i="20"/>
  <c r="BG482" i="20"/>
  <c r="BF482" i="20"/>
  <c r="T482" i="20"/>
  <c r="R482" i="20"/>
  <c r="P482" i="20"/>
  <c r="BI481" i="20"/>
  <c r="BH481" i="20"/>
  <c r="BG481" i="20"/>
  <c r="BF481" i="20"/>
  <c r="T481" i="20"/>
  <c r="R481" i="20"/>
  <c r="P481" i="20"/>
  <c r="BI480" i="20"/>
  <c r="BH480" i="20"/>
  <c r="BG480" i="20"/>
  <c r="BF480" i="20"/>
  <c r="T480" i="20"/>
  <c r="R480" i="20"/>
  <c r="P480" i="20"/>
  <c r="BI479" i="20"/>
  <c r="BH479" i="20"/>
  <c r="BG479" i="20"/>
  <c r="BF479" i="20"/>
  <c r="T479" i="20"/>
  <c r="R479" i="20"/>
  <c r="P479" i="20"/>
  <c r="BI478" i="20"/>
  <c r="BH478" i="20"/>
  <c r="BG478" i="20"/>
  <c r="BF478" i="20"/>
  <c r="T478" i="20"/>
  <c r="R478" i="20"/>
  <c r="P478" i="20"/>
  <c r="BI477" i="20"/>
  <c r="BH477" i="20"/>
  <c r="BG477" i="20"/>
  <c r="BF477" i="20"/>
  <c r="T477" i="20"/>
  <c r="R477" i="20"/>
  <c r="P477" i="20"/>
  <c r="BI476" i="20"/>
  <c r="BH476" i="20"/>
  <c r="BG476" i="20"/>
  <c r="BF476" i="20"/>
  <c r="T476" i="20"/>
  <c r="R476" i="20"/>
  <c r="P476" i="20"/>
  <c r="BI475" i="20"/>
  <c r="BH475" i="20"/>
  <c r="BG475" i="20"/>
  <c r="BF475" i="20"/>
  <c r="T475" i="20"/>
  <c r="R475" i="20"/>
  <c r="P475" i="20"/>
  <c r="BI474" i="20"/>
  <c r="BH474" i="20"/>
  <c r="BG474" i="20"/>
  <c r="BF474" i="20"/>
  <c r="T474" i="20"/>
  <c r="R474" i="20"/>
  <c r="P474" i="20"/>
  <c r="BI473" i="20"/>
  <c r="BH473" i="20"/>
  <c r="BG473" i="20"/>
  <c r="BF473" i="20"/>
  <c r="T473" i="20"/>
  <c r="R473" i="20"/>
  <c r="P473" i="20"/>
  <c r="BI472" i="20"/>
  <c r="BH472" i="20"/>
  <c r="BG472" i="20"/>
  <c r="BF472" i="20"/>
  <c r="T472" i="20"/>
  <c r="R472" i="20"/>
  <c r="P472" i="20"/>
  <c r="BI471" i="20"/>
  <c r="BH471" i="20"/>
  <c r="BG471" i="20"/>
  <c r="BF471" i="20"/>
  <c r="T471" i="20"/>
  <c r="R471" i="20"/>
  <c r="P471" i="20"/>
  <c r="BI470" i="20"/>
  <c r="BH470" i="20"/>
  <c r="BG470" i="20"/>
  <c r="BF470" i="20"/>
  <c r="T470" i="20"/>
  <c r="R470" i="20"/>
  <c r="P470" i="20"/>
  <c r="BI469" i="20"/>
  <c r="BH469" i="20"/>
  <c r="BG469" i="20"/>
  <c r="BF469" i="20"/>
  <c r="T469" i="20"/>
  <c r="R469" i="20"/>
  <c r="P469" i="20"/>
  <c r="BI468" i="20"/>
  <c r="BH468" i="20"/>
  <c r="BG468" i="20"/>
  <c r="BF468" i="20"/>
  <c r="T468" i="20"/>
  <c r="R468" i="20"/>
  <c r="P468" i="20"/>
  <c r="BI467" i="20"/>
  <c r="BH467" i="20"/>
  <c r="BG467" i="20"/>
  <c r="BF467" i="20"/>
  <c r="T467" i="20"/>
  <c r="R467" i="20"/>
  <c r="P467" i="20"/>
  <c r="BI466" i="20"/>
  <c r="BH466" i="20"/>
  <c r="BG466" i="20"/>
  <c r="BF466" i="20"/>
  <c r="T466" i="20"/>
  <c r="R466" i="20"/>
  <c r="P466" i="20"/>
  <c r="BI465" i="20"/>
  <c r="BH465" i="20"/>
  <c r="BG465" i="20"/>
  <c r="BF465" i="20"/>
  <c r="T465" i="20"/>
  <c r="R465" i="20"/>
  <c r="P465" i="20"/>
  <c r="BI464" i="20"/>
  <c r="BH464" i="20"/>
  <c r="BG464" i="20"/>
  <c r="BF464" i="20"/>
  <c r="T464" i="20"/>
  <c r="R464" i="20"/>
  <c r="P464" i="20"/>
  <c r="BI463" i="20"/>
  <c r="BH463" i="20"/>
  <c r="BG463" i="20"/>
  <c r="BF463" i="20"/>
  <c r="T463" i="20"/>
  <c r="R463" i="20"/>
  <c r="P463" i="20"/>
  <c r="BI462" i="20"/>
  <c r="BH462" i="20"/>
  <c r="BG462" i="20"/>
  <c r="BF462" i="20"/>
  <c r="T462" i="20"/>
  <c r="R462" i="20"/>
  <c r="P462" i="20"/>
  <c r="BI461" i="20"/>
  <c r="BH461" i="20"/>
  <c r="BG461" i="20"/>
  <c r="BF461" i="20"/>
  <c r="T461" i="20"/>
  <c r="R461" i="20"/>
  <c r="P461" i="20"/>
  <c r="BI460" i="20"/>
  <c r="BH460" i="20"/>
  <c r="BG460" i="20"/>
  <c r="BF460" i="20"/>
  <c r="T460" i="20"/>
  <c r="R460" i="20"/>
  <c r="P460" i="20"/>
  <c r="BI459" i="20"/>
  <c r="BH459" i="20"/>
  <c r="BG459" i="20"/>
  <c r="BF459" i="20"/>
  <c r="T459" i="20"/>
  <c r="R459" i="20"/>
  <c r="P459" i="20"/>
  <c r="BI458" i="20"/>
  <c r="BH458" i="20"/>
  <c r="BG458" i="20"/>
  <c r="BF458" i="20"/>
  <c r="T458" i="20"/>
  <c r="R458" i="20"/>
  <c r="P458" i="20"/>
  <c r="BI457" i="20"/>
  <c r="BH457" i="20"/>
  <c r="BG457" i="20"/>
  <c r="BF457" i="20"/>
  <c r="T457" i="20"/>
  <c r="R457" i="20"/>
  <c r="P457" i="20"/>
  <c r="BI456" i="20"/>
  <c r="BH456" i="20"/>
  <c r="BG456" i="20"/>
  <c r="BF456" i="20"/>
  <c r="T456" i="20"/>
  <c r="R456" i="20"/>
  <c r="P456" i="20"/>
  <c r="BI453" i="20"/>
  <c r="BH453" i="20"/>
  <c r="BG453" i="20"/>
  <c r="BF453" i="20"/>
  <c r="T453" i="20"/>
  <c r="R453" i="20"/>
  <c r="P453" i="20"/>
  <c r="BI452" i="20"/>
  <c r="BH452" i="20"/>
  <c r="BG452" i="20"/>
  <c r="BF452" i="20"/>
  <c r="T452" i="20"/>
  <c r="R452" i="20"/>
  <c r="P452" i="20"/>
  <c r="BI451" i="20"/>
  <c r="BH451" i="20"/>
  <c r="BG451" i="20"/>
  <c r="BF451" i="20"/>
  <c r="T451" i="20"/>
  <c r="R451" i="20"/>
  <c r="P451" i="20"/>
  <c r="BI449" i="20"/>
  <c r="BH449" i="20"/>
  <c r="BG449" i="20"/>
  <c r="BF449" i="20"/>
  <c r="T449" i="20"/>
  <c r="R449" i="20"/>
  <c r="P449" i="20"/>
  <c r="BI448" i="20"/>
  <c r="BH448" i="20"/>
  <c r="BG448" i="20"/>
  <c r="BF448" i="20"/>
  <c r="T448" i="20"/>
  <c r="R448" i="20"/>
  <c r="P448" i="20"/>
  <c r="BI447" i="20"/>
  <c r="BH447" i="20"/>
  <c r="BG447" i="20"/>
  <c r="BF447" i="20"/>
  <c r="T447" i="20"/>
  <c r="R447" i="20"/>
  <c r="P447" i="20"/>
  <c r="BI446" i="20"/>
  <c r="BH446" i="20"/>
  <c r="BG446" i="20"/>
  <c r="BF446" i="20"/>
  <c r="T446" i="20"/>
  <c r="R446" i="20"/>
  <c r="P446" i="20"/>
  <c r="BI445" i="20"/>
  <c r="BH445" i="20"/>
  <c r="BG445" i="20"/>
  <c r="BF445" i="20"/>
  <c r="T445" i="20"/>
  <c r="R445" i="20"/>
  <c r="P445" i="20"/>
  <c r="BI444" i="20"/>
  <c r="BH444" i="20"/>
  <c r="BG444" i="20"/>
  <c r="BF444" i="20"/>
  <c r="T444" i="20"/>
  <c r="R444" i="20"/>
  <c r="P444" i="20"/>
  <c r="BI443" i="20"/>
  <c r="BH443" i="20"/>
  <c r="BG443" i="20"/>
  <c r="BF443" i="20"/>
  <c r="T443" i="20"/>
  <c r="R443" i="20"/>
  <c r="P443" i="20"/>
  <c r="BI442" i="20"/>
  <c r="BH442" i="20"/>
  <c r="BG442" i="20"/>
  <c r="BF442" i="20"/>
  <c r="T442" i="20"/>
  <c r="R442" i="20"/>
  <c r="P442" i="20"/>
  <c r="BI441" i="20"/>
  <c r="BH441" i="20"/>
  <c r="BG441" i="20"/>
  <c r="BF441" i="20"/>
  <c r="T441" i="20"/>
  <c r="R441" i="20"/>
  <c r="P441" i="20"/>
  <c r="BI440" i="20"/>
  <c r="BH440" i="20"/>
  <c r="BG440" i="20"/>
  <c r="BF440" i="20"/>
  <c r="T440" i="20"/>
  <c r="R440" i="20"/>
  <c r="P440" i="20"/>
  <c r="BI438" i="20"/>
  <c r="BH438" i="20"/>
  <c r="BG438" i="20"/>
  <c r="BF438" i="20"/>
  <c r="T438" i="20"/>
  <c r="R438" i="20"/>
  <c r="P438" i="20"/>
  <c r="BI437" i="20"/>
  <c r="BH437" i="20"/>
  <c r="BG437" i="20"/>
  <c r="BF437" i="20"/>
  <c r="T437" i="20"/>
  <c r="R437" i="20"/>
  <c r="P437" i="20"/>
  <c r="BI436" i="20"/>
  <c r="BH436" i="20"/>
  <c r="BG436" i="20"/>
  <c r="BF436" i="20"/>
  <c r="T436" i="20"/>
  <c r="R436" i="20"/>
  <c r="P436" i="20"/>
  <c r="BI435" i="20"/>
  <c r="BH435" i="20"/>
  <c r="BG435" i="20"/>
  <c r="BF435" i="20"/>
  <c r="T435" i="20"/>
  <c r="R435" i="20"/>
  <c r="P435" i="20"/>
  <c r="BI434" i="20"/>
  <c r="BH434" i="20"/>
  <c r="BG434" i="20"/>
  <c r="BF434" i="20"/>
  <c r="T434" i="20"/>
  <c r="R434" i="20"/>
  <c r="P434" i="20"/>
  <c r="BI433" i="20"/>
  <c r="BH433" i="20"/>
  <c r="BG433" i="20"/>
  <c r="BF433" i="20"/>
  <c r="T433" i="20"/>
  <c r="R433" i="20"/>
  <c r="P433" i="20"/>
  <c r="BI432" i="20"/>
  <c r="BH432" i="20"/>
  <c r="BG432" i="20"/>
  <c r="BF432" i="20"/>
  <c r="T432" i="20"/>
  <c r="R432" i="20"/>
  <c r="P432" i="20"/>
  <c r="BI431" i="20"/>
  <c r="BH431" i="20"/>
  <c r="BG431" i="20"/>
  <c r="BF431" i="20"/>
  <c r="T431" i="20"/>
  <c r="R431" i="20"/>
  <c r="P431" i="20"/>
  <c r="BI430" i="20"/>
  <c r="BH430" i="20"/>
  <c r="BG430" i="20"/>
  <c r="BF430" i="20"/>
  <c r="T430" i="20"/>
  <c r="R430" i="20"/>
  <c r="P430" i="20"/>
  <c r="BI429" i="20"/>
  <c r="BH429" i="20"/>
  <c r="BG429" i="20"/>
  <c r="BF429" i="20"/>
  <c r="T429" i="20"/>
  <c r="R429" i="20"/>
  <c r="P429" i="20"/>
  <c r="BI428" i="20"/>
  <c r="BH428" i="20"/>
  <c r="BG428" i="20"/>
  <c r="BF428" i="20"/>
  <c r="T428" i="20"/>
  <c r="R428" i="20"/>
  <c r="P428" i="20"/>
  <c r="BI427" i="20"/>
  <c r="BH427" i="20"/>
  <c r="BG427" i="20"/>
  <c r="BF427" i="20"/>
  <c r="T427" i="20"/>
  <c r="R427" i="20"/>
  <c r="P427" i="20"/>
  <c r="BI426" i="20"/>
  <c r="BH426" i="20"/>
  <c r="BG426" i="20"/>
  <c r="BF426" i="20"/>
  <c r="T426" i="20"/>
  <c r="R426" i="20"/>
  <c r="P426" i="20"/>
  <c r="BI425" i="20"/>
  <c r="BH425" i="20"/>
  <c r="BG425" i="20"/>
  <c r="BF425" i="20"/>
  <c r="T425" i="20"/>
  <c r="R425" i="20"/>
  <c r="P425" i="20"/>
  <c r="BI424" i="20"/>
  <c r="BH424" i="20"/>
  <c r="BG424" i="20"/>
  <c r="BF424" i="20"/>
  <c r="T424" i="20"/>
  <c r="R424" i="20"/>
  <c r="P424" i="20"/>
  <c r="BI423" i="20"/>
  <c r="BH423" i="20"/>
  <c r="BG423" i="20"/>
  <c r="BF423" i="20"/>
  <c r="T423" i="20"/>
  <c r="R423" i="20"/>
  <c r="P423" i="20"/>
  <c r="BI422" i="20"/>
  <c r="BH422" i="20"/>
  <c r="BG422" i="20"/>
  <c r="BF422" i="20"/>
  <c r="T422" i="20"/>
  <c r="R422" i="20"/>
  <c r="P422" i="20"/>
  <c r="BI421" i="20"/>
  <c r="BH421" i="20"/>
  <c r="BG421" i="20"/>
  <c r="BF421" i="20"/>
  <c r="T421" i="20"/>
  <c r="R421" i="20"/>
  <c r="P421" i="20"/>
  <c r="BI420" i="20"/>
  <c r="BH420" i="20"/>
  <c r="BG420" i="20"/>
  <c r="BF420" i="20"/>
  <c r="T420" i="20"/>
  <c r="R420" i="20"/>
  <c r="P420" i="20"/>
  <c r="BI419" i="20"/>
  <c r="BH419" i="20"/>
  <c r="BG419" i="20"/>
  <c r="BF419" i="20"/>
  <c r="T419" i="20"/>
  <c r="R419" i="20"/>
  <c r="P419" i="20"/>
  <c r="BI418" i="20"/>
  <c r="BH418" i="20"/>
  <c r="BG418" i="20"/>
  <c r="BF418" i="20"/>
  <c r="T418" i="20"/>
  <c r="R418" i="20"/>
  <c r="P418" i="20"/>
  <c r="BI417" i="20"/>
  <c r="BH417" i="20"/>
  <c r="BG417" i="20"/>
  <c r="BF417" i="20"/>
  <c r="T417" i="20"/>
  <c r="R417" i="20"/>
  <c r="P417" i="20"/>
  <c r="BI416" i="20"/>
  <c r="BH416" i="20"/>
  <c r="BG416" i="20"/>
  <c r="BF416" i="20"/>
  <c r="T416" i="20"/>
  <c r="R416" i="20"/>
  <c r="P416" i="20"/>
  <c r="BI415" i="20"/>
  <c r="BH415" i="20"/>
  <c r="BG415" i="20"/>
  <c r="BF415" i="20"/>
  <c r="T415" i="20"/>
  <c r="R415" i="20"/>
  <c r="P415" i="20"/>
  <c r="BI414" i="20"/>
  <c r="BH414" i="20"/>
  <c r="BG414" i="20"/>
  <c r="BF414" i="20"/>
  <c r="T414" i="20"/>
  <c r="R414" i="20"/>
  <c r="P414" i="20"/>
  <c r="BI413" i="20"/>
  <c r="BH413" i="20"/>
  <c r="BG413" i="20"/>
  <c r="BF413" i="20"/>
  <c r="T413" i="20"/>
  <c r="R413" i="20"/>
  <c r="P413" i="20"/>
  <c r="BI412" i="20"/>
  <c r="BH412" i="20"/>
  <c r="BG412" i="20"/>
  <c r="BF412" i="20"/>
  <c r="T412" i="20"/>
  <c r="R412" i="20"/>
  <c r="P412" i="20"/>
  <c r="BI411" i="20"/>
  <c r="BH411" i="20"/>
  <c r="BG411" i="20"/>
  <c r="BF411" i="20"/>
  <c r="T411" i="20"/>
  <c r="R411" i="20"/>
  <c r="P411" i="20"/>
  <c r="BI410" i="20"/>
  <c r="BH410" i="20"/>
  <c r="BG410" i="20"/>
  <c r="BF410" i="20"/>
  <c r="T410" i="20"/>
  <c r="R410" i="20"/>
  <c r="P410" i="20"/>
  <c r="BI409" i="20"/>
  <c r="BH409" i="20"/>
  <c r="BG409" i="20"/>
  <c r="BF409" i="20"/>
  <c r="T409" i="20"/>
  <c r="R409" i="20"/>
  <c r="P409" i="20"/>
  <c r="BI408" i="20"/>
  <c r="BH408" i="20"/>
  <c r="BG408" i="20"/>
  <c r="BF408" i="20"/>
  <c r="T408" i="20"/>
  <c r="R408" i="20"/>
  <c r="P408" i="20"/>
  <c r="BI407" i="20"/>
  <c r="BH407" i="20"/>
  <c r="BG407" i="20"/>
  <c r="BF407" i="20"/>
  <c r="T407" i="20"/>
  <c r="R407" i="20"/>
  <c r="P407" i="20"/>
  <c r="BI406" i="20"/>
  <c r="BH406" i="20"/>
  <c r="BG406" i="20"/>
  <c r="BF406" i="20"/>
  <c r="T406" i="20"/>
  <c r="R406" i="20"/>
  <c r="P406" i="20"/>
  <c r="BI405" i="20"/>
  <c r="BH405" i="20"/>
  <c r="BG405" i="20"/>
  <c r="BF405" i="20"/>
  <c r="T405" i="20"/>
  <c r="R405" i="20"/>
  <c r="P405" i="20"/>
  <c r="BI404" i="20"/>
  <c r="BH404" i="20"/>
  <c r="BG404" i="20"/>
  <c r="BF404" i="20"/>
  <c r="T404" i="20"/>
  <c r="R404" i="20"/>
  <c r="P404" i="20"/>
  <c r="BI401" i="20"/>
  <c r="BH401" i="20"/>
  <c r="BG401" i="20"/>
  <c r="BF401" i="20"/>
  <c r="T401" i="20"/>
  <c r="R401" i="20"/>
  <c r="P401" i="20"/>
  <c r="BI400" i="20"/>
  <c r="BH400" i="20"/>
  <c r="BG400" i="20"/>
  <c r="BF400" i="20"/>
  <c r="T400" i="20"/>
  <c r="R400" i="20"/>
  <c r="P400" i="20"/>
  <c r="BI399" i="20"/>
  <c r="BH399" i="20"/>
  <c r="BG399" i="20"/>
  <c r="BF399" i="20"/>
  <c r="T399" i="20"/>
  <c r="R399" i="20"/>
  <c r="P399" i="20"/>
  <c r="BI398" i="20"/>
  <c r="BH398" i="20"/>
  <c r="BG398" i="20"/>
  <c r="BF398" i="20"/>
  <c r="T398" i="20"/>
  <c r="R398" i="20"/>
  <c r="P398" i="20"/>
  <c r="BI396" i="20"/>
  <c r="BH396" i="20"/>
  <c r="BG396" i="20"/>
  <c r="BF396" i="20"/>
  <c r="T396" i="20"/>
  <c r="R396" i="20"/>
  <c r="P396" i="20"/>
  <c r="BI395" i="20"/>
  <c r="BH395" i="20"/>
  <c r="BG395" i="20"/>
  <c r="BF395" i="20"/>
  <c r="T395" i="20"/>
  <c r="R395" i="20"/>
  <c r="P395" i="20"/>
  <c r="BI394" i="20"/>
  <c r="BH394" i="20"/>
  <c r="BG394" i="20"/>
  <c r="BF394" i="20"/>
  <c r="T394" i="20"/>
  <c r="R394" i="20"/>
  <c r="P394" i="20"/>
  <c r="BI393" i="20"/>
  <c r="BH393" i="20"/>
  <c r="BG393" i="20"/>
  <c r="BF393" i="20"/>
  <c r="T393" i="20"/>
  <c r="R393" i="20"/>
  <c r="P393" i="20"/>
  <c r="BI392" i="20"/>
  <c r="BH392" i="20"/>
  <c r="BG392" i="20"/>
  <c r="BF392" i="20"/>
  <c r="T392" i="20"/>
  <c r="R392" i="20"/>
  <c r="P392" i="20"/>
  <c r="BI391" i="20"/>
  <c r="BH391" i="20"/>
  <c r="BG391" i="20"/>
  <c r="BF391" i="20"/>
  <c r="T391" i="20"/>
  <c r="R391" i="20"/>
  <c r="P391" i="20"/>
  <c r="BI390" i="20"/>
  <c r="BH390" i="20"/>
  <c r="BG390" i="20"/>
  <c r="BF390" i="20"/>
  <c r="T390" i="20"/>
  <c r="R390" i="20"/>
  <c r="P390" i="20"/>
  <c r="BI389" i="20"/>
  <c r="BH389" i="20"/>
  <c r="BG389" i="20"/>
  <c r="BF389" i="20"/>
  <c r="T389" i="20"/>
  <c r="R389" i="20"/>
  <c r="P389" i="20"/>
  <c r="BI388" i="20"/>
  <c r="BH388" i="20"/>
  <c r="BG388" i="20"/>
  <c r="BF388" i="20"/>
  <c r="T388" i="20"/>
  <c r="R388" i="20"/>
  <c r="P388" i="20"/>
  <c r="BI387" i="20"/>
  <c r="BH387" i="20"/>
  <c r="BG387" i="20"/>
  <c r="BF387" i="20"/>
  <c r="T387" i="20"/>
  <c r="R387" i="20"/>
  <c r="P387" i="20"/>
  <c r="BI386" i="20"/>
  <c r="BH386" i="20"/>
  <c r="BG386" i="20"/>
  <c r="BF386" i="20"/>
  <c r="T386" i="20"/>
  <c r="R386" i="20"/>
  <c r="P386" i="20"/>
  <c r="BI385" i="20"/>
  <c r="BH385" i="20"/>
  <c r="BG385" i="20"/>
  <c r="BF385" i="20"/>
  <c r="T385" i="20"/>
  <c r="R385" i="20"/>
  <c r="P385" i="20"/>
  <c r="BI384" i="20"/>
  <c r="BH384" i="20"/>
  <c r="BG384" i="20"/>
  <c r="BF384" i="20"/>
  <c r="T384" i="20"/>
  <c r="R384" i="20"/>
  <c r="P384" i="20"/>
  <c r="BI383" i="20"/>
  <c r="BH383" i="20"/>
  <c r="BG383" i="20"/>
  <c r="BF383" i="20"/>
  <c r="T383" i="20"/>
  <c r="R383" i="20"/>
  <c r="P383" i="20"/>
  <c r="BI381" i="20"/>
  <c r="BH381" i="20"/>
  <c r="BG381" i="20"/>
  <c r="BF381" i="20"/>
  <c r="T381" i="20"/>
  <c r="R381" i="20"/>
  <c r="P381" i="20"/>
  <c r="BI380" i="20"/>
  <c r="BH380" i="20"/>
  <c r="BG380" i="20"/>
  <c r="BF380" i="20"/>
  <c r="T380" i="20"/>
  <c r="R380" i="20"/>
  <c r="P380" i="20"/>
  <c r="BI379" i="20"/>
  <c r="BH379" i="20"/>
  <c r="BG379" i="20"/>
  <c r="BF379" i="20"/>
  <c r="T379" i="20"/>
  <c r="R379" i="20"/>
  <c r="P379" i="20"/>
  <c r="BI378" i="20"/>
  <c r="BH378" i="20"/>
  <c r="BG378" i="20"/>
  <c r="BF378" i="20"/>
  <c r="T378" i="20"/>
  <c r="R378" i="20"/>
  <c r="P378" i="20"/>
  <c r="BI377" i="20"/>
  <c r="BH377" i="20"/>
  <c r="BG377" i="20"/>
  <c r="BF377" i="20"/>
  <c r="T377" i="20"/>
  <c r="R377" i="20"/>
  <c r="P377" i="20"/>
  <c r="BI376" i="20"/>
  <c r="BH376" i="20"/>
  <c r="BG376" i="20"/>
  <c r="BF376" i="20"/>
  <c r="T376" i="20"/>
  <c r="R376" i="20"/>
  <c r="P376" i="20"/>
  <c r="BI375" i="20"/>
  <c r="BH375" i="20"/>
  <c r="BG375" i="20"/>
  <c r="BF375" i="20"/>
  <c r="T375" i="20"/>
  <c r="R375" i="20"/>
  <c r="P375" i="20"/>
  <c r="BI374" i="20"/>
  <c r="BH374" i="20"/>
  <c r="BG374" i="20"/>
  <c r="BF374" i="20"/>
  <c r="T374" i="20"/>
  <c r="R374" i="20"/>
  <c r="P374" i="20"/>
  <c r="BI373" i="20"/>
  <c r="BH373" i="20"/>
  <c r="BG373" i="20"/>
  <c r="BF373" i="20"/>
  <c r="T373" i="20"/>
  <c r="R373" i="20"/>
  <c r="P373" i="20"/>
  <c r="BI372" i="20"/>
  <c r="BH372" i="20"/>
  <c r="BG372" i="20"/>
  <c r="BF372" i="20"/>
  <c r="T372" i="20"/>
  <c r="R372" i="20"/>
  <c r="P372" i="20"/>
  <c r="BI371" i="20"/>
  <c r="BH371" i="20"/>
  <c r="BG371" i="20"/>
  <c r="BF371" i="20"/>
  <c r="T371" i="20"/>
  <c r="R371" i="20"/>
  <c r="P371" i="20"/>
  <c r="BI370" i="20"/>
  <c r="BH370" i="20"/>
  <c r="BG370" i="20"/>
  <c r="BF370" i="20"/>
  <c r="T370" i="20"/>
  <c r="R370" i="20"/>
  <c r="P370" i="20"/>
  <c r="BI369" i="20"/>
  <c r="BH369" i="20"/>
  <c r="BG369" i="20"/>
  <c r="BF369" i="20"/>
  <c r="T369" i="20"/>
  <c r="R369" i="20"/>
  <c r="P369" i="20"/>
  <c r="BI368" i="20"/>
  <c r="BH368" i="20"/>
  <c r="BG368" i="20"/>
  <c r="BF368" i="20"/>
  <c r="T368" i="20"/>
  <c r="R368" i="20"/>
  <c r="P368" i="20"/>
  <c r="BI367" i="20"/>
  <c r="BH367" i="20"/>
  <c r="BG367" i="20"/>
  <c r="BF367" i="20"/>
  <c r="T367" i="20"/>
  <c r="R367" i="20"/>
  <c r="P367" i="20"/>
  <c r="BI366" i="20"/>
  <c r="BH366" i="20"/>
  <c r="BG366" i="20"/>
  <c r="BF366" i="20"/>
  <c r="T366" i="20"/>
  <c r="R366" i="20"/>
  <c r="P366" i="20"/>
  <c r="BI365" i="20"/>
  <c r="BH365" i="20"/>
  <c r="BG365" i="20"/>
  <c r="BF365" i="20"/>
  <c r="T365" i="20"/>
  <c r="R365" i="20"/>
  <c r="P365" i="20"/>
  <c r="BI364" i="20"/>
  <c r="BH364" i="20"/>
  <c r="BG364" i="20"/>
  <c r="BF364" i="20"/>
  <c r="T364" i="20"/>
  <c r="R364" i="20"/>
  <c r="P364" i="20"/>
  <c r="BI363" i="20"/>
  <c r="BH363" i="20"/>
  <c r="BG363" i="20"/>
  <c r="BF363" i="20"/>
  <c r="T363" i="20"/>
  <c r="R363" i="20"/>
  <c r="P363" i="20"/>
  <c r="BI362" i="20"/>
  <c r="BH362" i="20"/>
  <c r="BG362" i="20"/>
  <c r="BF362" i="20"/>
  <c r="T362" i="20"/>
  <c r="R362" i="20"/>
  <c r="P362" i="20"/>
  <c r="BI361" i="20"/>
  <c r="BH361" i="20"/>
  <c r="BG361" i="20"/>
  <c r="BF361" i="20"/>
  <c r="T361" i="20"/>
  <c r="R361" i="20"/>
  <c r="P361" i="20"/>
  <c r="BI360" i="20"/>
  <c r="BH360" i="20"/>
  <c r="BG360" i="20"/>
  <c r="BF360" i="20"/>
  <c r="T360" i="20"/>
  <c r="R360" i="20"/>
  <c r="P360" i="20"/>
  <c r="BI359" i="20"/>
  <c r="BH359" i="20"/>
  <c r="BG359" i="20"/>
  <c r="BF359" i="20"/>
  <c r="T359" i="20"/>
  <c r="R359" i="20"/>
  <c r="P359" i="20"/>
  <c r="BI358" i="20"/>
  <c r="BH358" i="20"/>
  <c r="BG358" i="20"/>
  <c r="BF358" i="20"/>
  <c r="T358" i="20"/>
  <c r="R358" i="20"/>
  <c r="P358" i="20"/>
  <c r="BI357" i="20"/>
  <c r="BH357" i="20"/>
  <c r="BG357" i="20"/>
  <c r="BF357" i="20"/>
  <c r="T357" i="20"/>
  <c r="R357" i="20"/>
  <c r="P357" i="20"/>
  <c r="BI356" i="20"/>
  <c r="BH356" i="20"/>
  <c r="BG356" i="20"/>
  <c r="BF356" i="20"/>
  <c r="T356" i="20"/>
  <c r="R356" i="20"/>
  <c r="P356" i="20"/>
  <c r="BI355" i="20"/>
  <c r="BH355" i="20"/>
  <c r="BG355" i="20"/>
  <c r="BF355" i="20"/>
  <c r="T355" i="20"/>
  <c r="R355" i="20"/>
  <c r="P355" i="20"/>
  <c r="BI354" i="20"/>
  <c r="BH354" i="20"/>
  <c r="BG354" i="20"/>
  <c r="BF354" i="20"/>
  <c r="T354" i="20"/>
  <c r="R354" i="20"/>
  <c r="P354" i="20"/>
  <c r="BI353" i="20"/>
  <c r="BH353" i="20"/>
  <c r="BG353" i="20"/>
  <c r="BF353" i="20"/>
  <c r="T353" i="20"/>
  <c r="R353" i="20"/>
  <c r="P353" i="20"/>
  <c r="BI352" i="20"/>
  <c r="BH352" i="20"/>
  <c r="BG352" i="20"/>
  <c r="BF352" i="20"/>
  <c r="T352" i="20"/>
  <c r="R352" i="20"/>
  <c r="P352" i="20"/>
  <c r="BI351" i="20"/>
  <c r="BH351" i="20"/>
  <c r="BG351" i="20"/>
  <c r="BF351" i="20"/>
  <c r="T351" i="20"/>
  <c r="R351" i="20"/>
  <c r="P351" i="20"/>
  <c r="BI350" i="20"/>
  <c r="BH350" i="20"/>
  <c r="BG350" i="20"/>
  <c r="BF350" i="20"/>
  <c r="T350" i="20"/>
  <c r="R350" i="20"/>
  <c r="P350" i="20"/>
  <c r="BI349" i="20"/>
  <c r="BH349" i="20"/>
  <c r="BG349" i="20"/>
  <c r="BF349" i="20"/>
  <c r="T349" i="20"/>
  <c r="R349" i="20"/>
  <c r="P349" i="20"/>
  <c r="BI348" i="20"/>
  <c r="BH348" i="20"/>
  <c r="BG348" i="20"/>
  <c r="BF348" i="20"/>
  <c r="T348" i="20"/>
  <c r="R348" i="20"/>
  <c r="P348" i="20"/>
  <c r="BI347" i="20"/>
  <c r="BH347" i="20"/>
  <c r="BG347" i="20"/>
  <c r="BF347" i="20"/>
  <c r="T347" i="20"/>
  <c r="R347" i="20"/>
  <c r="P347" i="20"/>
  <c r="BI346" i="20"/>
  <c r="BH346" i="20"/>
  <c r="BG346" i="20"/>
  <c r="BF346" i="20"/>
  <c r="T346" i="20"/>
  <c r="R346" i="20"/>
  <c r="P346" i="20"/>
  <c r="BI345" i="20"/>
  <c r="BH345" i="20"/>
  <c r="BG345" i="20"/>
  <c r="BF345" i="20"/>
  <c r="T345" i="20"/>
  <c r="R345" i="20"/>
  <c r="P345" i="20"/>
  <c r="BI344" i="20"/>
  <c r="BH344" i="20"/>
  <c r="BG344" i="20"/>
  <c r="BF344" i="20"/>
  <c r="T344" i="20"/>
  <c r="R344" i="20"/>
  <c r="P344" i="20"/>
  <c r="BI343" i="20"/>
  <c r="BH343" i="20"/>
  <c r="BG343" i="20"/>
  <c r="BF343" i="20"/>
  <c r="T343" i="20"/>
  <c r="R343" i="20"/>
  <c r="P343" i="20"/>
  <c r="BI342" i="20"/>
  <c r="BH342" i="20"/>
  <c r="BG342" i="20"/>
  <c r="BF342" i="20"/>
  <c r="T342" i="20"/>
  <c r="R342" i="20"/>
  <c r="P342" i="20"/>
  <c r="BI341" i="20"/>
  <c r="BH341" i="20"/>
  <c r="BG341" i="20"/>
  <c r="BF341" i="20"/>
  <c r="T341" i="20"/>
  <c r="R341" i="20"/>
  <c r="P341" i="20"/>
  <c r="BI340" i="20"/>
  <c r="BH340" i="20"/>
  <c r="BG340" i="20"/>
  <c r="BF340" i="20"/>
  <c r="T340" i="20"/>
  <c r="R340" i="20"/>
  <c r="P340" i="20"/>
  <c r="BI339" i="20"/>
  <c r="BH339" i="20"/>
  <c r="BG339" i="20"/>
  <c r="BF339" i="20"/>
  <c r="T339" i="20"/>
  <c r="R339" i="20"/>
  <c r="P339" i="20"/>
  <c r="BI336" i="20"/>
  <c r="BH336" i="20"/>
  <c r="BG336" i="20"/>
  <c r="BF336" i="20"/>
  <c r="T336" i="20"/>
  <c r="R336" i="20"/>
  <c r="P336" i="20"/>
  <c r="BI335" i="20"/>
  <c r="BH335" i="20"/>
  <c r="BG335" i="20"/>
  <c r="BF335" i="20"/>
  <c r="T335" i="20"/>
  <c r="R335" i="20"/>
  <c r="P335" i="20"/>
  <c r="BI334" i="20"/>
  <c r="BH334" i="20"/>
  <c r="BG334" i="20"/>
  <c r="BF334" i="20"/>
  <c r="T334" i="20"/>
  <c r="R334" i="20"/>
  <c r="P334" i="20"/>
  <c r="BI332" i="20"/>
  <c r="BH332" i="20"/>
  <c r="BG332" i="20"/>
  <c r="BF332" i="20"/>
  <c r="T332" i="20"/>
  <c r="R332" i="20"/>
  <c r="P332" i="20"/>
  <c r="BI331" i="20"/>
  <c r="BH331" i="20"/>
  <c r="BG331" i="20"/>
  <c r="BF331" i="20"/>
  <c r="T331" i="20"/>
  <c r="R331" i="20"/>
  <c r="P331" i="20"/>
  <c r="BI330" i="20"/>
  <c r="BH330" i="20"/>
  <c r="BG330" i="20"/>
  <c r="BF330" i="20"/>
  <c r="T330" i="20"/>
  <c r="R330" i="20"/>
  <c r="P330" i="20"/>
  <c r="BI329" i="20"/>
  <c r="BH329" i="20"/>
  <c r="BG329" i="20"/>
  <c r="BF329" i="20"/>
  <c r="T329" i="20"/>
  <c r="R329" i="20"/>
  <c r="P329" i="20"/>
  <c r="BI328" i="20"/>
  <c r="BH328" i="20"/>
  <c r="BG328" i="20"/>
  <c r="BF328" i="20"/>
  <c r="T328" i="20"/>
  <c r="R328" i="20"/>
  <c r="P328" i="20"/>
  <c r="BI327" i="20"/>
  <c r="BH327" i="20"/>
  <c r="BG327" i="20"/>
  <c r="BF327" i="20"/>
  <c r="T327" i="20"/>
  <c r="R327" i="20"/>
  <c r="P327" i="20"/>
  <c r="BI326" i="20"/>
  <c r="BH326" i="20"/>
  <c r="BG326" i="20"/>
  <c r="BF326" i="20"/>
  <c r="T326" i="20"/>
  <c r="R326" i="20"/>
  <c r="P326" i="20"/>
  <c r="BI325" i="20"/>
  <c r="BH325" i="20"/>
  <c r="BG325" i="20"/>
  <c r="BF325" i="20"/>
  <c r="T325" i="20"/>
  <c r="R325" i="20"/>
  <c r="P325" i="20"/>
  <c r="BI324" i="20"/>
  <c r="BH324" i="20"/>
  <c r="BG324" i="20"/>
  <c r="BF324" i="20"/>
  <c r="T324" i="20"/>
  <c r="R324" i="20"/>
  <c r="P324" i="20"/>
  <c r="BI323" i="20"/>
  <c r="BH323" i="20"/>
  <c r="BG323" i="20"/>
  <c r="BF323" i="20"/>
  <c r="T323" i="20"/>
  <c r="R323" i="20"/>
  <c r="P323" i="20"/>
  <c r="BI321" i="20"/>
  <c r="BH321" i="20"/>
  <c r="BG321" i="20"/>
  <c r="BF321" i="20"/>
  <c r="T321" i="20"/>
  <c r="R321" i="20"/>
  <c r="P321" i="20"/>
  <c r="BI320" i="20"/>
  <c r="BH320" i="20"/>
  <c r="BG320" i="20"/>
  <c r="BF320" i="20"/>
  <c r="T320" i="20"/>
  <c r="R320" i="20"/>
  <c r="P320" i="20"/>
  <c r="BI319" i="20"/>
  <c r="BH319" i="20"/>
  <c r="BG319" i="20"/>
  <c r="BF319" i="20"/>
  <c r="T319" i="20"/>
  <c r="R319" i="20"/>
  <c r="P319" i="20"/>
  <c r="BI318" i="20"/>
  <c r="BH318" i="20"/>
  <c r="BG318" i="20"/>
  <c r="BF318" i="20"/>
  <c r="T318" i="20"/>
  <c r="R318" i="20"/>
  <c r="P318" i="20"/>
  <c r="BI317" i="20"/>
  <c r="BH317" i="20"/>
  <c r="BG317" i="20"/>
  <c r="BF317" i="20"/>
  <c r="T317" i="20"/>
  <c r="R317" i="20"/>
  <c r="P317" i="20"/>
  <c r="BI316" i="20"/>
  <c r="BH316" i="20"/>
  <c r="BG316" i="20"/>
  <c r="BF316" i="20"/>
  <c r="T316" i="20"/>
  <c r="R316" i="20"/>
  <c r="P316" i="20"/>
  <c r="BI315" i="20"/>
  <c r="BH315" i="20"/>
  <c r="BG315" i="20"/>
  <c r="BF315" i="20"/>
  <c r="T315" i="20"/>
  <c r="R315" i="20"/>
  <c r="P315" i="20"/>
  <c r="BI314" i="20"/>
  <c r="BH314" i="20"/>
  <c r="BG314" i="20"/>
  <c r="BF314" i="20"/>
  <c r="T314" i="20"/>
  <c r="R314" i="20"/>
  <c r="P314" i="20"/>
  <c r="BI313" i="20"/>
  <c r="BH313" i="20"/>
  <c r="BG313" i="20"/>
  <c r="BF313" i="20"/>
  <c r="T313" i="20"/>
  <c r="R313" i="20"/>
  <c r="P313" i="20"/>
  <c r="BI312" i="20"/>
  <c r="BH312" i="20"/>
  <c r="BG312" i="20"/>
  <c r="BF312" i="20"/>
  <c r="T312" i="20"/>
  <c r="R312" i="20"/>
  <c r="P312" i="20"/>
  <c r="BI311" i="20"/>
  <c r="BH311" i="20"/>
  <c r="BG311" i="20"/>
  <c r="BF311" i="20"/>
  <c r="T311" i="20"/>
  <c r="R311" i="20"/>
  <c r="P311" i="20"/>
  <c r="BI310" i="20"/>
  <c r="BH310" i="20"/>
  <c r="BG310" i="20"/>
  <c r="BF310" i="20"/>
  <c r="T310" i="20"/>
  <c r="R310" i="20"/>
  <c r="P310" i="20"/>
  <c r="BI309" i="20"/>
  <c r="BH309" i="20"/>
  <c r="BG309" i="20"/>
  <c r="BF309" i="20"/>
  <c r="T309" i="20"/>
  <c r="R309" i="20"/>
  <c r="P309" i="20"/>
  <c r="BI308" i="20"/>
  <c r="BH308" i="20"/>
  <c r="BG308" i="20"/>
  <c r="BF308" i="20"/>
  <c r="T308" i="20"/>
  <c r="R308" i="20"/>
  <c r="P308" i="20"/>
  <c r="BI307" i="20"/>
  <c r="BH307" i="20"/>
  <c r="BG307" i="20"/>
  <c r="BF307" i="20"/>
  <c r="T307" i="20"/>
  <c r="R307" i="20"/>
  <c r="P307" i="20"/>
  <c r="BI306" i="20"/>
  <c r="BH306" i="20"/>
  <c r="BG306" i="20"/>
  <c r="BF306" i="20"/>
  <c r="T306" i="20"/>
  <c r="R306" i="20"/>
  <c r="P306" i="20"/>
  <c r="BI305" i="20"/>
  <c r="BH305" i="20"/>
  <c r="BG305" i="20"/>
  <c r="BF305" i="20"/>
  <c r="T305" i="20"/>
  <c r="R305" i="20"/>
  <c r="P305" i="20"/>
  <c r="BI304" i="20"/>
  <c r="BH304" i="20"/>
  <c r="BG304" i="20"/>
  <c r="BF304" i="20"/>
  <c r="T304" i="20"/>
  <c r="R304" i="20"/>
  <c r="P304" i="20"/>
  <c r="BI303" i="20"/>
  <c r="BH303" i="20"/>
  <c r="BG303" i="20"/>
  <c r="BF303" i="20"/>
  <c r="T303" i="20"/>
  <c r="R303" i="20"/>
  <c r="P303" i="20"/>
  <c r="BI302" i="20"/>
  <c r="BH302" i="20"/>
  <c r="BG302" i="20"/>
  <c r="BF302" i="20"/>
  <c r="T302" i="20"/>
  <c r="R302" i="20"/>
  <c r="P302" i="20"/>
  <c r="BI301" i="20"/>
  <c r="BH301" i="20"/>
  <c r="BG301" i="20"/>
  <c r="BF301" i="20"/>
  <c r="T301" i="20"/>
  <c r="R301" i="20"/>
  <c r="P301" i="20"/>
  <c r="BI300" i="20"/>
  <c r="BH300" i="20"/>
  <c r="BG300" i="20"/>
  <c r="BF300" i="20"/>
  <c r="T300" i="20"/>
  <c r="R300" i="20"/>
  <c r="P300" i="20"/>
  <c r="BI299" i="20"/>
  <c r="BH299" i="20"/>
  <c r="BG299" i="20"/>
  <c r="BF299" i="20"/>
  <c r="T299" i="20"/>
  <c r="R299" i="20"/>
  <c r="P299" i="20"/>
  <c r="BI298" i="20"/>
  <c r="BH298" i="20"/>
  <c r="BG298" i="20"/>
  <c r="BF298" i="20"/>
  <c r="T298" i="20"/>
  <c r="R298" i="20"/>
  <c r="P298" i="20"/>
  <c r="BI297" i="20"/>
  <c r="BH297" i="20"/>
  <c r="BG297" i="20"/>
  <c r="BF297" i="20"/>
  <c r="T297" i="20"/>
  <c r="R297" i="20"/>
  <c r="P297" i="20"/>
  <c r="BI296" i="20"/>
  <c r="BH296" i="20"/>
  <c r="BG296" i="20"/>
  <c r="BF296" i="20"/>
  <c r="T296" i="20"/>
  <c r="R296" i="20"/>
  <c r="P296" i="20"/>
  <c r="BI295" i="20"/>
  <c r="BH295" i="20"/>
  <c r="BG295" i="20"/>
  <c r="BF295" i="20"/>
  <c r="T295" i="20"/>
  <c r="R295" i="20"/>
  <c r="P295" i="20"/>
  <c r="BI294" i="20"/>
  <c r="BH294" i="20"/>
  <c r="BG294" i="20"/>
  <c r="BF294" i="20"/>
  <c r="T294" i="20"/>
  <c r="R294" i="20"/>
  <c r="P294" i="20"/>
  <c r="BI293" i="20"/>
  <c r="BH293" i="20"/>
  <c r="BG293" i="20"/>
  <c r="BF293" i="20"/>
  <c r="T293" i="20"/>
  <c r="R293" i="20"/>
  <c r="P293" i="20"/>
  <c r="BI292" i="20"/>
  <c r="BH292" i="20"/>
  <c r="BG292" i="20"/>
  <c r="BF292" i="20"/>
  <c r="T292" i="20"/>
  <c r="R292" i="20"/>
  <c r="P292" i="20"/>
  <c r="BI291" i="20"/>
  <c r="BH291" i="20"/>
  <c r="BG291" i="20"/>
  <c r="BF291" i="20"/>
  <c r="T291" i="20"/>
  <c r="R291" i="20"/>
  <c r="P291" i="20"/>
  <c r="BI290" i="20"/>
  <c r="BH290" i="20"/>
  <c r="BG290" i="20"/>
  <c r="BF290" i="20"/>
  <c r="T290" i="20"/>
  <c r="R290" i="20"/>
  <c r="P290" i="20"/>
  <c r="BI289" i="20"/>
  <c r="BH289" i="20"/>
  <c r="BG289" i="20"/>
  <c r="BF289" i="20"/>
  <c r="T289" i="20"/>
  <c r="R289" i="20"/>
  <c r="P289" i="20"/>
  <c r="BI286" i="20"/>
  <c r="BH286" i="20"/>
  <c r="BG286" i="20"/>
  <c r="BF286" i="20"/>
  <c r="T286" i="20"/>
  <c r="R286" i="20"/>
  <c r="P286" i="20"/>
  <c r="BI285" i="20"/>
  <c r="BH285" i="20"/>
  <c r="BG285" i="20"/>
  <c r="BF285" i="20"/>
  <c r="T285" i="20"/>
  <c r="R285" i="20"/>
  <c r="P285" i="20"/>
  <c r="BI284" i="20"/>
  <c r="BH284" i="20"/>
  <c r="BG284" i="20"/>
  <c r="BF284" i="20"/>
  <c r="T284" i="20"/>
  <c r="R284" i="20"/>
  <c r="P284" i="20"/>
  <c r="BI283" i="20"/>
  <c r="BH283" i="20"/>
  <c r="BG283" i="20"/>
  <c r="BF283" i="20"/>
  <c r="T283" i="20"/>
  <c r="R283" i="20"/>
  <c r="P283" i="20"/>
  <c r="BI281" i="20"/>
  <c r="BH281" i="20"/>
  <c r="BG281" i="20"/>
  <c r="BF281" i="20"/>
  <c r="T281" i="20"/>
  <c r="R281" i="20"/>
  <c r="P281" i="20"/>
  <c r="BI280" i="20"/>
  <c r="BH280" i="20"/>
  <c r="BG280" i="20"/>
  <c r="BF280" i="20"/>
  <c r="T280" i="20"/>
  <c r="R280" i="20"/>
  <c r="P280" i="20"/>
  <c r="BI279" i="20"/>
  <c r="BH279" i="20"/>
  <c r="BG279" i="20"/>
  <c r="BF279" i="20"/>
  <c r="T279" i="20"/>
  <c r="R279" i="20"/>
  <c r="P279" i="20"/>
  <c r="BI278" i="20"/>
  <c r="BH278" i="20"/>
  <c r="BG278" i="20"/>
  <c r="BF278" i="20"/>
  <c r="T278" i="20"/>
  <c r="R278" i="20"/>
  <c r="P278" i="20"/>
  <c r="BI277" i="20"/>
  <c r="BH277" i="20"/>
  <c r="BG277" i="20"/>
  <c r="BF277" i="20"/>
  <c r="T277" i="20"/>
  <c r="R277" i="20"/>
  <c r="P277" i="20"/>
  <c r="BI276" i="20"/>
  <c r="BH276" i="20"/>
  <c r="BG276" i="20"/>
  <c r="BF276" i="20"/>
  <c r="T276" i="20"/>
  <c r="R276" i="20"/>
  <c r="P276" i="20"/>
  <c r="BI275" i="20"/>
  <c r="BH275" i="20"/>
  <c r="BG275" i="20"/>
  <c r="BF275" i="20"/>
  <c r="T275" i="20"/>
  <c r="R275" i="20"/>
  <c r="P275" i="20"/>
  <c r="BI274" i="20"/>
  <c r="BH274" i="20"/>
  <c r="BG274" i="20"/>
  <c r="BF274" i="20"/>
  <c r="T274" i="20"/>
  <c r="R274" i="20"/>
  <c r="P274" i="20"/>
  <c r="BI273" i="20"/>
  <c r="BH273" i="20"/>
  <c r="BG273" i="20"/>
  <c r="BF273" i="20"/>
  <c r="T273" i="20"/>
  <c r="R273" i="20"/>
  <c r="P273" i="20"/>
  <c r="BI272" i="20"/>
  <c r="BH272" i="20"/>
  <c r="BG272" i="20"/>
  <c r="BF272" i="20"/>
  <c r="T272" i="20"/>
  <c r="R272" i="20"/>
  <c r="P272" i="20"/>
  <c r="BI270" i="20"/>
  <c r="BH270" i="20"/>
  <c r="BG270" i="20"/>
  <c r="BF270" i="20"/>
  <c r="T270" i="20"/>
  <c r="R270" i="20"/>
  <c r="P270" i="20"/>
  <c r="BI269" i="20"/>
  <c r="BH269" i="20"/>
  <c r="BG269" i="20"/>
  <c r="BF269" i="20"/>
  <c r="T269" i="20"/>
  <c r="R269" i="20"/>
  <c r="P269" i="20"/>
  <c r="BI268" i="20"/>
  <c r="BH268" i="20"/>
  <c r="BG268" i="20"/>
  <c r="BF268" i="20"/>
  <c r="T268" i="20"/>
  <c r="R268" i="20"/>
  <c r="P268" i="20"/>
  <c r="BI267" i="20"/>
  <c r="BH267" i="20"/>
  <c r="BG267" i="20"/>
  <c r="BF267" i="20"/>
  <c r="T267" i="20"/>
  <c r="R267" i="20"/>
  <c r="P267" i="20"/>
  <c r="BI266" i="20"/>
  <c r="BH266" i="20"/>
  <c r="BG266" i="20"/>
  <c r="BF266" i="20"/>
  <c r="T266" i="20"/>
  <c r="R266" i="20"/>
  <c r="P266" i="20"/>
  <c r="BI265" i="20"/>
  <c r="BH265" i="20"/>
  <c r="BG265" i="20"/>
  <c r="BF265" i="20"/>
  <c r="T265" i="20"/>
  <c r="R265" i="20"/>
  <c r="P265" i="20"/>
  <c r="BI264" i="20"/>
  <c r="BH264" i="20"/>
  <c r="BG264" i="20"/>
  <c r="BF264" i="20"/>
  <c r="T264" i="20"/>
  <c r="R264" i="20"/>
  <c r="P264" i="20"/>
  <c r="BI263" i="20"/>
  <c r="BH263" i="20"/>
  <c r="BG263" i="20"/>
  <c r="BF263" i="20"/>
  <c r="T263" i="20"/>
  <c r="R263" i="20"/>
  <c r="P263" i="20"/>
  <c r="BI262" i="20"/>
  <c r="BH262" i="20"/>
  <c r="BG262" i="20"/>
  <c r="BF262" i="20"/>
  <c r="T262" i="20"/>
  <c r="R262" i="20"/>
  <c r="P262" i="20"/>
  <c r="BI261" i="20"/>
  <c r="BH261" i="20"/>
  <c r="BG261" i="20"/>
  <c r="BF261" i="20"/>
  <c r="T261" i="20"/>
  <c r="R261" i="20"/>
  <c r="P261" i="20"/>
  <c r="BI260" i="20"/>
  <c r="BH260" i="20"/>
  <c r="BG260" i="20"/>
  <c r="BF260" i="20"/>
  <c r="T260" i="20"/>
  <c r="R260" i="20"/>
  <c r="P260" i="20"/>
  <c r="BI259" i="20"/>
  <c r="BH259" i="20"/>
  <c r="BG259" i="20"/>
  <c r="BF259" i="20"/>
  <c r="T259" i="20"/>
  <c r="R259" i="20"/>
  <c r="P259" i="20"/>
  <c r="BI258" i="20"/>
  <c r="BH258" i="20"/>
  <c r="BG258" i="20"/>
  <c r="BF258" i="20"/>
  <c r="T258" i="20"/>
  <c r="R258" i="20"/>
  <c r="P258" i="20"/>
  <c r="BI257" i="20"/>
  <c r="BH257" i="20"/>
  <c r="BG257" i="20"/>
  <c r="BF257" i="20"/>
  <c r="T257" i="20"/>
  <c r="R257" i="20"/>
  <c r="P257" i="20"/>
  <c r="BI256" i="20"/>
  <c r="BH256" i="20"/>
  <c r="BG256" i="20"/>
  <c r="BF256" i="20"/>
  <c r="T256" i="20"/>
  <c r="R256" i="20"/>
  <c r="P256" i="20"/>
  <c r="BI255" i="20"/>
  <c r="BH255" i="20"/>
  <c r="BG255" i="20"/>
  <c r="BF255" i="20"/>
  <c r="T255" i="20"/>
  <c r="R255" i="20"/>
  <c r="P255" i="20"/>
  <c r="BI254" i="20"/>
  <c r="BH254" i="20"/>
  <c r="BG254" i="20"/>
  <c r="BF254" i="20"/>
  <c r="T254" i="20"/>
  <c r="R254" i="20"/>
  <c r="P254" i="20"/>
  <c r="BI253" i="20"/>
  <c r="BH253" i="20"/>
  <c r="BG253" i="20"/>
  <c r="BF253" i="20"/>
  <c r="T253" i="20"/>
  <c r="R253" i="20"/>
  <c r="P253" i="20"/>
  <c r="BI252" i="20"/>
  <c r="BH252" i="20"/>
  <c r="BG252" i="20"/>
  <c r="BF252" i="20"/>
  <c r="T252" i="20"/>
  <c r="R252" i="20"/>
  <c r="P252" i="20"/>
  <c r="BI251" i="20"/>
  <c r="BH251" i="20"/>
  <c r="BG251" i="20"/>
  <c r="BF251" i="20"/>
  <c r="T251" i="20"/>
  <c r="R251" i="20"/>
  <c r="P251" i="20"/>
  <c r="BI250" i="20"/>
  <c r="BH250" i="20"/>
  <c r="BG250" i="20"/>
  <c r="BF250" i="20"/>
  <c r="T250" i="20"/>
  <c r="R250" i="20"/>
  <c r="P250" i="20"/>
  <c r="BI249" i="20"/>
  <c r="BH249" i="20"/>
  <c r="BG249" i="20"/>
  <c r="BF249" i="20"/>
  <c r="T249" i="20"/>
  <c r="R249" i="20"/>
  <c r="P249" i="20"/>
  <c r="BI248" i="20"/>
  <c r="BH248" i="20"/>
  <c r="BG248" i="20"/>
  <c r="BF248" i="20"/>
  <c r="T248" i="20"/>
  <c r="R248" i="20"/>
  <c r="P248" i="20"/>
  <c r="BI247" i="20"/>
  <c r="BH247" i="20"/>
  <c r="BG247" i="20"/>
  <c r="BF247" i="20"/>
  <c r="T247" i="20"/>
  <c r="R247" i="20"/>
  <c r="P247" i="20"/>
  <c r="BI246" i="20"/>
  <c r="BH246" i="20"/>
  <c r="BG246" i="20"/>
  <c r="BF246" i="20"/>
  <c r="T246" i="20"/>
  <c r="R246" i="20"/>
  <c r="P246" i="20"/>
  <c r="BI245" i="20"/>
  <c r="BH245" i="20"/>
  <c r="BG245" i="20"/>
  <c r="BF245" i="20"/>
  <c r="T245" i="20"/>
  <c r="R245" i="20"/>
  <c r="P245" i="20"/>
  <c r="BI244" i="20"/>
  <c r="BH244" i="20"/>
  <c r="BG244" i="20"/>
  <c r="BF244" i="20"/>
  <c r="T244" i="20"/>
  <c r="R244" i="20"/>
  <c r="P244" i="20"/>
  <c r="BI243" i="20"/>
  <c r="BH243" i="20"/>
  <c r="BG243" i="20"/>
  <c r="BF243" i="20"/>
  <c r="T243" i="20"/>
  <c r="R243" i="20"/>
  <c r="P243" i="20"/>
  <c r="BI242" i="20"/>
  <c r="BH242" i="20"/>
  <c r="BG242" i="20"/>
  <c r="BF242" i="20"/>
  <c r="T242" i="20"/>
  <c r="R242" i="20"/>
  <c r="P242" i="20"/>
  <c r="BI241" i="20"/>
  <c r="BH241" i="20"/>
  <c r="BG241" i="20"/>
  <c r="BF241" i="20"/>
  <c r="T241" i="20"/>
  <c r="R241" i="20"/>
  <c r="P241" i="20"/>
  <c r="BI240" i="20"/>
  <c r="BH240" i="20"/>
  <c r="BG240" i="20"/>
  <c r="BF240" i="20"/>
  <c r="T240" i="20"/>
  <c r="R240" i="20"/>
  <c r="P240" i="20"/>
  <c r="BI239" i="20"/>
  <c r="BH239" i="20"/>
  <c r="BG239" i="20"/>
  <c r="BF239" i="20"/>
  <c r="T239" i="20"/>
  <c r="R239" i="20"/>
  <c r="P239" i="20"/>
  <c r="BI238" i="20"/>
  <c r="BH238" i="20"/>
  <c r="BG238" i="20"/>
  <c r="BF238" i="20"/>
  <c r="T238" i="20"/>
  <c r="R238" i="20"/>
  <c r="P238" i="20"/>
  <c r="BI235" i="20"/>
  <c r="BH235" i="20"/>
  <c r="BG235" i="20"/>
  <c r="BF235" i="20"/>
  <c r="T235" i="20"/>
  <c r="R235" i="20"/>
  <c r="P235" i="20"/>
  <c r="BI234" i="20"/>
  <c r="BH234" i="20"/>
  <c r="BG234" i="20"/>
  <c r="BF234" i="20"/>
  <c r="T234" i="20"/>
  <c r="R234" i="20"/>
  <c r="P234" i="20"/>
  <c r="BI233" i="20"/>
  <c r="BH233" i="20"/>
  <c r="BG233" i="20"/>
  <c r="BF233" i="20"/>
  <c r="T233" i="20"/>
  <c r="R233" i="20"/>
  <c r="P233" i="20"/>
  <c r="BI231" i="20"/>
  <c r="BH231" i="20"/>
  <c r="BG231" i="20"/>
  <c r="BF231" i="20"/>
  <c r="T231" i="20"/>
  <c r="R231" i="20"/>
  <c r="P231" i="20"/>
  <c r="BI230" i="20"/>
  <c r="BH230" i="20"/>
  <c r="BG230" i="20"/>
  <c r="BF230" i="20"/>
  <c r="T230" i="20"/>
  <c r="R230" i="20"/>
  <c r="P230" i="20"/>
  <c r="BI229" i="20"/>
  <c r="BH229" i="20"/>
  <c r="BG229" i="20"/>
  <c r="BF229" i="20"/>
  <c r="T229" i="20"/>
  <c r="R229" i="20"/>
  <c r="P229" i="20"/>
  <c r="BI228" i="20"/>
  <c r="BH228" i="20"/>
  <c r="BG228" i="20"/>
  <c r="BF228" i="20"/>
  <c r="T228" i="20"/>
  <c r="R228" i="20"/>
  <c r="P228" i="20"/>
  <c r="BI227" i="20"/>
  <c r="BH227" i="20"/>
  <c r="BG227" i="20"/>
  <c r="BF227" i="20"/>
  <c r="T227" i="20"/>
  <c r="R227" i="20"/>
  <c r="P227" i="20"/>
  <c r="BI226" i="20"/>
  <c r="BH226" i="20"/>
  <c r="BG226" i="20"/>
  <c r="BF226" i="20"/>
  <c r="T226" i="20"/>
  <c r="R226" i="20"/>
  <c r="P226" i="20"/>
  <c r="BI225" i="20"/>
  <c r="BH225" i="20"/>
  <c r="BG225" i="20"/>
  <c r="BF225" i="20"/>
  <c r="T225" i="20"/>
  <c r="R225" i="20"/>
  <c r="P225" i="20"/>
  <c r="BI224" i="20"/>
  <c r="BH224" i="20"/>
  <c r="BG224" i="20"/>
  <c r="BF224" i="20"/>
  <c r="T224" i="20"/>
  <c r="R224" i="20"/>
  <c r="P224" i="20"/>
  <c r="BI223" i="20"/>
  <c r="BH223" i="20"/>
  <c r="BG223" i="20"/>
  <c r="BF223" i="20"/>
  <c r="T223" i="20"/>
  <c r="R223" i="20"/>
  <c r="P223" i="20"/>
  <c r="BI222" i="20"/>
  <c r="BH222" i="20"/>
  <c r="BG222" i="20"/>
  <c r="BF222" i="20"/>
  <c r="T222" i="20"/>
  <c r="R222" i="20"/>
  <c r="P222" i="20"/>
  <c r="BI221" i="20"/>
  <c r="BH221" i="20"/>
  <c r="BG221" i="20"/>
  <c r="BF221" i="20"/>
  <c r="T221" i="20"/>
  <c r="R221" i="20"/>
  <c r="P221" i="20"/>
  <c r="BI220" i="20"/>
  <c r="BH220" i="20"/>
  <c r="BG220" i="20"/>
  <c r="BF220" i="20"/>
  <c r="T220" i="20"/>
  <c r="R220" i="20"/>
  <c r="P220" i="20"/>
  <c r="BI219" i="20"/>
  <c r="BH219" i="20"/>
  <c r="BG219" i="20"/>
  <c r="BF219" i="20"/>
  <c r="T219" i="20"/>
  <c r="R219" i="20"/>
  <c r="P219" i="20"/>
  <c r="BI218" i="20"/>
  <c r="BH218" i="20"/>
  <c r="BG218" i="20"/>
  <c r="BF218" i="20"/>
  <c r="T218" i="20"/>
  <c r="R218" i="20"/>
  <c r="P218" i="20"/>
  <c r="BI216" i="20"/>
  <c r="BH216" i="20"/>
  <c r="BG216" i="20"/>
  <c r="BF216" i="20"/>
  <c r="T216" i="20"/>
  <c r="R216" i="20"/>
  <c r="P216" i="20"/>
  <c r="BI215" i="20"/>
  <c r="BH215" i="20"/>
  <c r="BG215" i="20"/>
  <c r="BF215" i="20"/>
  <c r="T215" i="20"/>
  <c r="R215" i="20"/>
  <c r="P215" i="20"/>
  <c r="BI214" i="20"/>
  <c r="BH214" i="20"/>
  <c r="BG214" i="20"/>
  <c r="BF214" i="20"/>
  <c r="T214" i="20"/>
  <c r="R214" i="20"/>
  <c r="P214" i="20"/>
  <c r="BI213" i="20"/>
  <c r="BH213" i="20"/>
  <c r="BG213" i="20"/>
  <c r="BF213" i="20"/>
  <c r="T213" i="20"/>
  <c r="R213" i="20"/>
  <c r="P213" i="20"/>
  <c r="BI212" i="20"/>
  <c r="BH212" i="20"/>
  <c r="BG212" i="20"/>
  <c r="BF212" i="20"/>
  <c r="T212" i="20"/>
  <c r="R212" i="20"/>
  <c r="P212" i="20"/>
  <c r="BI211" i="20"/>
  <c r="BH211" i="20"/>
  <c r="BG211" i="20"/>
  <c r="BF211" i="20"/>
  <c r="T211" i="20"/>
  <c r="R211" i="20"/>
  <c r="P211" i="20"/>
  <c r="BI210" i="20"/>
  <c r="BH210" i="20"/>
  <c r="BG210" i="20"/>
  <c r="BF210" i="20"/>
  <c r="T210" i="20"/>
  <c r="R210" i="20"/>
  <c r="P210" i="20"/>
  <c r="BI209" i="20"/>
  <c r="BH209" i="20"/>
  <c r="BG209" i="20"/>
  <c r="BF209" i="20"/>
  <c r="T209" i="20"/>
  <c r="R209" i="20"/>
  <c r="P209" i="20"/>
  <c r="BI208" i="20"/>
  <c r="BH208" i="20"/>
  <c r="BG208" i="20"/>
  <c r="BF208" i="20"/>
  <c r="T208" i="20"/>
  <c r="R208" i="20"/>
  <c r="P208" i="20"/>
  <c r="BI207" i="20"/>
  <c r="BH207" i="20"/>
  <c r="BG207" i="20"/>
  <c r="BF207" i="20"/>
  <c r="T207" i="20"/>
  <c r="R207" i="20"/>
  <c r="P207" i="20"/>
  <c r="BI206" i="20"/>
  <c r="BH206" i="20"/>
  <c r="BG206" i="20"/>
  <c r="BF206" i="20"/>
  <c r="T206" i="20"/>
  <c r="R206" i="20"/>
  <c r="P206" i="20"/>
  <c r="BI205" i="20"/>
  <c r="BH205" i="20"/>
  <c r="BG205" i="20"/>
  <c r="BF205" i="20"/>
  <c r="T205" i="20"/>
  <c r="R205" i="20"/>
  <c r="P205" i="20"/>
  <c r="BI204" i="20"/>
  <c r="BH204" i="20"/>
  <c r="BG204" i="20"/>
  <c r="BF204" i="20"/>
  <c r="T204" i="20"/>
  <c r="R204" i="20"/>
  <c r="P204" i="20"/>
  <c r="BI203" i="20"/>
  <c r="BH203" i="20"/>
  <c r="BG203" i="20"/>
  <c r="BF203" i="20"/>
  <c r="T203" i="20"/>
  <c r="R203" i="20"/>
  <c r="P203" i="20"/>
  <c r="BI202" i="20"/>
  <c r="BH202" i="20"/>
  <c r="BG202" i="20"/>
  <c r="BF202" i="20"/>
  <c r="T202" i="20"/>
  <c r="R202" i="20"/>
  <c r="P202" i="20"/>
  <c r="BI201" i="20"/>
  <c r="BH201" i="20"/>
  <c r="BG201" i="20"/>
  <c r="BF201" i="20"/>
  <c r="T201" i="20"/>
  <c r="R201" i="20"/>
  <c r="P201" i="20"/>
  <c r="BI200" i="20"/>
  <c r="BH200" i="20"/>
  <c r="BG200" i="20"/>
  <c r="BF200" i="20"/>
  <c r="T200" i="20"/>
  <c r="R200" i="20"/>
  <c r="P200" i="20"/>
  <c r="BI199" i="20"/>
  <c r="BH199" i="20"/>
  <c r="BG199" i="20"/>
  <c r="BF199" i="20"/>
  <c r="T199" i="20"/>
  <c r="R199" i="20"/>
  <c r="P199" i="20"/>
  <c r="BI198" i="20"/>
  <c r="BH198" i="20"/>
  <c r="BG198" i="20"/>
  <c r="BF198" i="20"/>
  <c r="T198" i="20"/>
  <c r="R198" i="20"/>
  <c r="P198" i="20"/>
  <c r="BI197" i="20"/>
  <c r="BH197" i="20"/>
  <c r="BG197" i="20"/>
  <c r="BF197" i="20"/>
  <c r="T197" i="20"/>
  <c r="R197" i="20"/>
  <c r="P197" i="20"/>
  <c r="BI196" i="20"/>
  <c r="BH196" i="20"/>
  <c r="BG196" i="20"/>
  <c r="BF196" i="20"/>
  <c r="T196" i="20"/>
  <c r="R196" i="20"/>
  <c r="P196" i="20"/>
  <c r="BI195" i="20"/>
  <c r="BH195" i="20"/>
  <c r="BG195" i="20"/>
  <c r="BF195" i="20"/>
  <c r="T195" i="20"/>
  <c r="R195" i="20"/>
  <c r="P195" i="20"/>
  <c r="BI194" i="20"/>
  <c r="BH194" i="20"/>
  <c r="BG194" i="20"/>
  <c r="BF194" i="20"/>
  <c r="T194" i="20"/>
  <c r="R194" i="20"/>
  <c r="P194" i="20"/>
  <c r="BI193" i="20"/>
  <c r="BH193" i="20"/>
  <c r="BG193" i="20"/>
  <c r="BF193" i="20"/>
  <c r="T193" i="20"/>
  <c r="R193" i="20"/>
  <c r="P193" i="20"/>
  <c r="BI192" i="20"/>
  <c r="BH192" i="20"/>
  <c r="BG192" i="20"/>
  <c r="BF192" i="20"/>
  <c r="T192" i="20"/>
  <c r="R192" i="20"/>
  <c r="P192" i="20"/>
  <c r="BI191" i="20"/>
  <c r="BH191" i="20"/>
  <c r="BG191" i="20"/>
  <c r="BF191" i="20"/>
  <c r="T191" i="20"/>
  <c r="R191" i="20"/>
  <c r="P191" i="20"/>
  <c r="BI190" i="20"/>
  <c r="BH190" i="20"/>
  <c r="BG190" i="20"/>
  <c r="BF190" i="20"/>
  <c r="T190" i="20"/>
  <c r="R190" i="20"/>
  <c r="P190" i="20"/>
  <c r="BI189" i="20"/>
  <c r="BH189" i="20"/>
  <c r="BG189" i="20"/>
  <c r="BF189" i="20"/>
  <c r="T189" i="20"/>
  <c r="R189" i="20"/>
  <c r="P189" i="20"/>
  <c r="BI188" i="20"/>
  <c r="BH188" i="20"/>
  <c r="BG188" i="20"/>
  <c r="BF188" i="20"/>
  <c r="T188" i="20"/>
  <c r="R188" i="20"/>
  <c r="P188" i="20"/>
  <c r="BI187" i="20"/>
  <c r="BH187" i="20"/>
  <c r="BG187" i="20"/>
  <c r="BF187" i="20"/>
  <c r="T187" i="20"/>
  <c r="R187" i="20"/>
  <c r="P187" i="20"/>
  <c r="BI186" i="20"/>
  <c r="BH186" i="20"/>
  <c r="BG186" i="20"/>
  <c r="BF186" i="20"/>
  <c r="T186" i="20"/>
  <c r="R186" i="20"/>
  <c r="P186" i="20"/>
  <c r="BI185" i="20"/>
  <c r="BH185" i="20"/>
  <c r="BG185" i="20"/>
  <c r="BF185" i="20"/>
  <c r="T185" i="20"/>
  <c r="R185" i="20"/>
  <c r="P185" i="20"/>
  <c r="BI184" i="20"/>
  <c r="BH184" i="20"/>
  <c r="BG184" i="20"/>
  <c r="BF184" i="20"/>
  <c r="T184" i="20"/>
  <c r="R184" i="20"/>
  <c r="P184" i="20"/>
  <c r="BI183" i="20"/>
  <c r="BH183" i="20"/>
  <c r="BG183" i="20"/>
  <c r="BF183" i="20"/>
  <c r="T183" i="20"/>
  <c r="R183" i="20"/>
  <c r="P183" i="20"/>
  <c r="BI182" i="20"/>
  <c r="BH182" i="20"/>
  <c r="BG182" i="20"/>
  <c r="BF182" i="20"/>
  <c r="T182" i="20"/>
  <c r="R182" i="20"/>
  <c r="P182" i="20"/>
  <c r="BI181" i="20"/>
  <c r="BH181" i="20"/>
  <c r="BG181" i="20"/>
  <c r="BF181" i="20"/>
  <c r="T181" i="20"/>
  <c r="R181" i="20"/>
  <c r="P181" i="20"/>
  <c r="BI180" i="20"/>
  <c r="BH180" i="20"/>
  <c r="BG180" i="20"/>
  <c r="BF180" i="20"/>
  <c r="T180" i="20"/>
  <c r="R180" i="20"/>
  <c r="P180" i="20"/>
  <c r="BI179" i="20"/>
  <c r="BH179" i="20"/>
  <c r="BG179" i="20"/>
  <c r="BF179" i="20"/>
  <c r="T179" i="20"/>
  <c r="R179" i="20"/>
  <c r="P179" i="20"/>
  <c r="BI178" i="20"/>
  <c r="BH178" i="20"/>
  <c r="BG178" i="20"/>
  <c r="BF178" i="20"/>
  <c r="T178" i="20"/>
  <c r="R178" i="20"/>
  <c r="P178" i="20"/>
  <c r="BI177" i="20"/>
  <c r="BH177" i="20"/>
  <c r="BG177" i="20"/>
  <c r="BF177" i="20"/>
  <c r="T177" i="20"/>
  <c r="R177" i="20"/>
  <c r="P177" i="20"/>
  <c r="BI176" i="20"/>
  <c r="BH176" i="20"/>
  <c r="BG176" i="20"/>
  <c r="BF176" i="20"/>
  <c r="T176" i="20"/>
  <c r="R176" i="20"/>
  <c r="P176" i="20"/>
  <c r="BI175" i="20"/>
  <c r="BH175" i="20"/>
  <c r="BG175" i="20"/>
  <c r="BF175" i="20"/>
  <c r="T175" i="20"/>
  <c r="R175" i="20"/>
  <c r="P175" i="20"/>
  <c r="BI174" i="20"/>
  <c r="BH174" i="20"/>
  <c r="BG174" i="20"/>
  <c r="BF174" i="20"/>
  <c r="T174" i="20"/>
  <c r="R174" i="20"/>
  <c r="P174" i="20"/>
  <c r="BI173" i="20"/>
  <c r="BH173" i="20"/>
  <c r="BG173" i="20"/>
  <c r="BF173" i="20"/>
  <c r="T173" i="20"/>
  <c r="R173" i="20"/>
  <c r="P173" i="20"/>
  <c r="BI172" i="20"/>
  <c r="BH172" i="20"/>
  <c r="BG172" i="20"/>
  <c r="BF172" i="20"/>
  <c r="T172" i="20"/>
  <c r="R172" i="20"/>
  <c r="P172" i="20"/>
  <c r="BI171" i="20"/>
  <c r="BH171" i="20"/>
  <c r="BG171" i="20"/>
  <c r="BF171" i="20"/>
  <c r="T171" i="20"/>
  <c r="R171" i="20"/>
  <c r="P171" i="20"/>
  <c r="BI170" i="20"/>
  <c r="BH170" i="20"/>
  <c r="BG170" i="20"/>
  <c r="BF170" i="20"/>
  <c r="T170" i="20"/>
  <c r="R170" i="20"/>
  <c r="P170" i="20"/>
  <c r="BI169" i="20"/>
  <c r="BH169" i="20"/>
  <c r="BG169" i="20"/>
  <c r="BF169" i="20"/>
  <c r="T169" i="20"/>
  <c r="R169" i="20"/>
  <c r="P169" i="20"/>
  <c r="BI168" i="20"/>
  <c r="BH168" i="20"/>
  <c r="BG168" i="20"/>
  <c r="BF168" i="20"/>
  <c r="T168" i="20"/>
  <c r="R168" i="20"/>
  <c r="P168" i="20"/>
  <c r="F159" i="20"/>
  <c r="E157" i="20"/>
  <c r="F91" i="20"/>
  <c r="E89" i="20"/>
  <c r="J26" i="20"/>
  <c r="E26" i="20"/>
  <c r="J162" i="20"/>
  <c r="J25" i="20"/>
  <c r="J23" i="20"/>
  <c r="E23" i="20"/>
  <c r="J161" i="20" s="1"/>
  <c r="J22" i="20"/>
  <c r="J20" i="20"/>
  <c r="E20" i="20"/>
  <c r="F94" i="20"/>
  <c r="J19" i="20"/>
  <c r="J17" i="20"/>
  <c r="E17" i="20"/>
  <c r="F161" i="20" s="1"/>
  <c r="J16" i="20"/>
  <c r="J14" i="20"/>
  <c r="J159" i="20"/>
  <c r="E7" i="20"/>
  <c r="E153" i="20" s="1"/>
  <c r="J41" i="19"/>
  <c r="J40" i="19"/>
  <c r="AY116" i="1" s="1"/>
  <c r="J39" i="19"/>
  <c r="AX116" i="1" s="1"/>
  <c r="BI314" i="19"/>
  <c r="BH314" i="19"/>
  <c r="BG314" i="19"/>
  <c r="BF314" i="19"/>
  <c r="T314" i="19"/>
  <c r="R314" i="19"/>
  <c r="P314" i="19"/>
  <c r="BI313" i="19"/>
  <c r="BH313" i="19"/>
  <c r="BG313" i="19"/>
  <c r="BF313" i="19"/>
  <c r="T313" i="19"/>
  <c r="R313" i="19"/>
  <c r="P313" i="19"/>
  <c r="BI312" i="19"/>
  <c r="BH312" i="19"/>
  <c r="BG312" i="19"/>
  <c r="BF312" i="19"/>
  <c r="T312" i="19"/>
  <c r="R312" i="19"/>
  <c r="P312" i="19"/>
  <c r="BI311" i="19"/>
  <c r="BH311" i="19"/>
  <c r="BG311" i="19"/>
  <c r="BF311" i="19"/>
  <c r="T311" i="19"/>
  <c r="R311" i="19"/>
  <c r="P311" i="19"/>
  <c r="BI310" i="19"/>
  <c r="BH310" i="19"/>
  <c r="BG310" i="19"/>
  <c r="BF310" i="19"/>
  <c r="T310" i="19"/>
  <c r="R310" i="19"/>
  <c r="P310" i="19"/>
  <c r="BI309" i="19"/>
  <c r="BH309" i="19"/>
  <c r="BG309" i="19"/>
  <c r="BF309" i="19"/>
  <c r="T309" i="19"/>
  <c r="R309" i="19"/>
  <c r="P309" i="19"/>
  <c r="BI308" i="19"/>
  <c r="BH308" i="19"/>
  <c r="BG308" i="19"/>
  <c r="BF308" i="19"/>
  <c r="T308" i="19"/>
  <c r="R308" i="19"/>
  <c r="P308" i="19"/>
  <c r="BI307" i="19"/>
  <c r="BH307" i="19"/>
  <c r="BG307" i="19"/>
  <c r="BF307" i="19"/>
  <c r="T307" i="19"/>
  <c r="R307" i="19"/>
  <c r="P307" i="19"/>
  <c r="BI306" i="19"/>
  <c r="BH306" i="19"/>
  <c r="BG306" i="19"/>
  <c r="BF306" i="19"/>
  <c r="T306" i="19"/>
  <c r="R306" i="19"/>
  <c r="P306" i="19"/>
  <c r="BI305" i="19"/>
  <c r="BH305" i="19"/>
  <c r="BG305" i="19"/>
  <c r="BF305" i="19"/>
  <c r="T305" i="19"/>
  <c r="R305" i="19"/>
  <c r="P305" i="19"/>
  <c r="BI304" i="19"/>
  <c r="BH304" i="19"/>
  <c r="BG304" i="19"/>
  <c r="BF304" i="19"/>
  <c r="T304" i="19"/>
  <c r="R304" i="19"/>
  <c r="P304" i="19"/>
  <c r="BI303" i="19"/>
  <c r="BH303" i="19"/>
  <c r="BG303" i="19"/>
  <c r="BF303" i="19"/>
  <c r="T303" i="19"/>
  <c r="R303" i="19"/>
  <c r="P303" i="19"/>
  <c r="BI302" i="19"/>
  <c r="BH302" i="19"/>
  <c r="BG302" i="19"/>
  <c r="BF302" i="19"/>
  <c r="T302" i="19"/>
  <c r="R302" i="19"/>
  <c r="P302" i="19"/>
  <c r="BI301" i="19"/>
  <c r="BH301" i="19"/>
  <c r="BG301" i="19"/>
  <c r="BF301" i="19"/>
  <c r="T301" i="19"/>
  <c r="R301" i="19"/>
  <c r="P301" i="19"/>
  <c r="BI300" i="19"/>
  <c r="BH300" i="19"/>
  <c r="BG300" i="19"/>
  <c r="BF300" i="19"/>
  <c r="T300" i="19"/>
  <c r="R300" i="19"/>
  <c r="P300" i="19"/>
  <c r="BI299" i="19"/>
  <c r="BH299" i="19"/>
  <c r="BG299" i="19"/>
  <c r="BF299" i="19"/>
  <c r="T299" i="19"/>
  <c r="R299" i="19"/>
  <c r="P299" i="19"/>
  <c r="BI297" i="19"/>
  <c r="BH297" i="19"/>
  <c r="BG297" i="19"/>
  <c r="BF297" i="19"/>
  <c r="T297" i="19"/>
  <c r="R297" i="19"/>
  <c r="P297" i="19"/>
  <c r="BI296" i="19"/>
  <c r="BH296" i="19"/>
  <c r="BG296" i="19"/>
  <c r="BF296" i="19"/>
  <c r="T296" i="19"/>
  <c r="R296" i="19"/>
  <c r="P296" i="19"/>
  <c r="BI295" i="19"/>
  <c r="BH295" i="19"/>
  <c r="BG295" i="19"/>
  <c r="BF295" i="19"/>
  <c r="T295" i="19"/>
  <c r="R295" i="19"/>
  <c r="P295" i="19"/>
  <c r="BI294" i="19"/>
  <c r="BH294" i="19"/>
  <c r="BG294" i="19"/>
  <c r="BF294" i="19"/>
  <c r="T294" i="19"/>
  <c r="R294" i="19"/>
  <c r="P294" i="19"/>
  <c r="BI293" i="19"/>
  <c r="BH293" i="19"/>
  <c r="BG293" i="19"/>
  <c r="BF293" i="19"/>
  <c r="T293" i="19"/>
  <c r="R293" i="19"/>
  <c r="P293" i="19"/>
  <c r="BI292" i="19"/>
  <c r="BH292" i="19"/>
  <c r="BG292" i="19"/>
  <c r="BF292" i="19"/>
  <c r="T292" i="19"/>
  <c r="R292" i="19"/>
  <c r="P292" i="19"/>
  <c r="BI291" i="19"/>
  <c r="BH291" i="19"/>
  <c r="BG291" i="19"/>
  <c r="BF291" i="19"/>
  <c r="T291" i="19"/>
  <c r="R291" i="19"/>
  <c r="P291" i="19"/>
  <c r="BI290" i="19"/>
  <c r="BH290" i="19"/>
  <c r="BG290" i="19"/>
  <c r="BF290" i="19"/>
  <c r="T290" i="19"/>
  <c r="R290" i="19"/>
  <c r="P290" i="19"/>
  <c r="BI289" i="19"/>
  <c r="BH289" i="19"/>
  <c r="BG289" i="19"/>
  <c r="BF289" i="19"/>
  <c r="T289" i="19"/>
  <c r="R289" i="19"/>
  <c r="P289" i="19"/>
  <c r="BI288" i="19"/>
  <c r="BH288" i="19"/>
  <c r="BG288" i="19"/>
  <c r="BF288" i="19"/>
  <c r="T288" i="19"/>
  <c r="R288" i="19"/>
  <c r="P288" i="19"/>
  <c r="BI287" i="19"/>
  <c r="BH287" i="19"/>
  <c r="BG287" i="19"/>
  <c r="BF287" i="19"/>
  <c r="T287" i="19"/>
  <c r="R287" i="19"/>
  <c r="P287" i="19"/>
  <c r="BI286" i="19"/>
  <c r="BH286" i="19"/>
  <c r="BG286" i="19"/>
  <c r="BF286" i="19"/>
  <c r="T286" i="19"/>
  <c r="R286" i="19"/>
  <c r="P286" i="19"/>
  <c r="BI285" i="19"/>
  <c r="BH285" i="19"/>
  <c r="BG285" i="19"/>
  <c r="BF285" i="19"/>
  <c r="T285" i="19"/>
  <c r="R285" i="19"/>
  <c r="P285" i="19"/>
  <c r="BI284" i="19"/>
  <c r="BH284" i="19"/>
  <c r="BG284" i="19"/>
  <c r="BF284" i="19"/>
  <c r="T284" i="19"/>
  <c r="R284" i="19"/>
  <c r="P284" i="19"/>
  <c r="BI283" i="19"/>
  <c r="BH283" i="19"/>
  <c r="BG283" i="19"/>
  <c r="BF283" i="19"/>
  <c r="T283" i="19"/>
  <c r="R283" i="19"/>
  <c r="P283" i="19"/>
  <c r="BI282" i="19"/>
  <c r="BH282" i="19"/>
  <c r="BG282" i="19"/>
  <c r="BF282" i="19"/>
  <c r="T282" i="19"/>
  <c r="R282" i="19"/>
  <c r="P282" i="19"/>
  <c r="BI281" i="19"/>
  <c r="BH281" i="19"/>
  <c r="BG281" i="19"/>
  <c r="BF281" i="19"/>
  <c r="T281" i="19"/>
  <c r="R281" i="19"/>
  <c r="P281" i="19"/>
  <c r="BI280" i="19"/>
  <c r="BH280" i="19"/>
  <c r="BG280" i="19"/>
  <c r="BF280" i="19"/>
  <c r="T280" i="19"/>
  <c r="R280" i="19"/>
  <c r="P280" i="19"/>
  <c r="BI278" i="19"/>
  <c r="BH278" i="19"/>
  <c r="BG278" i="19"/>
  <c r="BF278" i="19"/>
  <c r="T278" i="19"/>
  <c r="R278" i="19"/>
  <c r="P278" i="19"/>
  <c r="BI277" i="19"/>
  <c r="BH277" i="19"/>
  <c r="BG277" i="19"/>
  <c r="BF277" i="19"/>
  <c r="T277" i="19"/>
  <c r="R277" i="19"/>
  <c r="P277" i="19"/>
  <c r="BI276" i="19"/>
  <c r="BH276" i="19"/>
  <c r="BG276" i="19"/>
  <c r="BF276" i="19"/>
  <c r="T276" i="19"/>
  <c r="R276" i="19"/>
  <c r="P276" i="19"/>
  <c r="BI275" i="19"/>
  <c r="BH275" i="19"/>
  <c r="BG275" i="19"/>
  <c r="BF275" i="19"/>
  <c r="T275" i="19"/>
  <c r="R275" i="19"/>
  <c r="P275" i="19"/>
  <c r="BI274" i="19"/>
  <c r="BH274" i="19"/>
  <c r="BG274" i="19"/>
  <c r="BF274" i="19"/>
  <c r="T274" i="19"/>
  <c r="R274" i="19"/>
  <c r="P274" i="19"/>
  <c r="BI273" i="19"/>
  <c r="BH273" i="19"/>
  <c r="BG273" i="19"/>
  <c r="BF273" i="19"/>
  <c r="T273" i="19"/>
  <c r="R273" i="19"/>
  <c r="P273" i="19"/>
  <c r="BI272" i="19"/>
  <c r="BH272" i="19"/>
  <c r="BG272" i="19"/>
  <c r="BF272" i="19"/>
  <c r="T272" i="19"/>
  <c r="R272" i="19"/>
  <c r="P272" i="19"/>
  <c r="BI271" i="19"/>
  <c r="BH271" i="19"/>
  <c r="BG271" i="19"/>
  <c r="BF271" i="19"/>
  <c r="T271" i="19"/>
  <c r="R271" i="19"/>
  <c r="P271" i="19"/>
  <c r="BI270" i="19"/>
  <c r="BH270" i="19"/>
  <c r="BG270" i="19"/>
  <c r="BF270" i="19"/>
  <c r="T270" i="19"/>
  <c r="R270" i="19"/>
  <c r="P270" i="19"/>
  <c r="BI269" i="19"/>
  <c r="BH269" i="19"/>
  <c r="BG269" i="19"/>
  <c r="BF269" i="19"/>
  <c r="T269" i="19"/>
  <c r="R269" i="19"/>
  <c r="P269" i="19"/>
  <c r="BI268" i="19"/>
  <c r="BH268" i="19"/>
  <c r="BG268" i="19"/>
  <c r="BF268" i="19"/>
  <c r="T268" i="19"/>
  <c r="R268" i="19"/>
  <c r="P268" i="19"/>
  <c r="BI267" i="19"/>
  <c r="BH267" i="19"/>
  <c r="BG267" i="19"/>
  <c r="BF267" i="19"/>
  <c r="T267" i="19"/>
  <c r="R267" i="19"/>
  <c r="P267" i="19"/>
  <c r="BI266" i="19"/>
  <c r="BH266" i="19"/>
  <c r="BG266" i="19"/>
  <c r="BF266" i="19"/>
  <c r="T266" i="19"/>
  <c r="R266" i="19"/>
  <c r="P266" i="19"/>
  <c r="BI265" i="19"/>
  <c r="BH265" i="19"/>
  <c r="BG265" i="19"/>
  <c r="BF265" i="19"/>
  <c r="T265" i="19"/>
  <c r="R265" i="19"/>
  <c r="P265" i="19"/>
  <c r="BI264" i="19"/>
  <c r="BH264" i="19"/>
  <c r="BG264" i="19"/>
  <c r="BF264" i="19"/>
  <c r="T264" i="19"/>
  <c r="R264" i="19"/>
  <c r="P264" i="19"/>
  <c r="BI263" i="19"/>
  <c r="BH263" i="19"/>
  <c r="BG263" i="19"/>
  <c r="BF263" i="19"/>
  <c r="T263" i="19"/>
  <c r="R263" i="19"/>
  <c r="P263" i="19"/>
  <c r="BI261" i="19"/>
  <c r="BH261" i="19"/>
  <c r="BG261" i="19"/>
  <c r="BF261" i="19"/>
  <c r="T261" i="19"/>
  <c r="R261" i="19"/>
  <c r="P261" i="19"/>
  <c r="BI260" i="19"/>
  <c r="BH260" i="19"/>
  <c r="BG260" i="19"/>
  <c r="BF260" i="19"/>
  <c r="T260" i="19"/>
  <c r="R260" i="19"/>
  <c r="P260" i="19"/>
  <c r="BI259" i="19"/>
  <c r="BH259" i="19"/>
  <c r="BG259" i="19"/>
  <c r="BF259" i="19"/>
  <c r="T259" i="19"/>
  <c r="R259" i="19"/>
  <c r="P259" i="19"/>
  <c r="BI258" i="19"/>
  <c r="BH258" i="19"/>
  <c r="BG258" i="19"/>
  <c r="BF258" i="19"/>
  <c r="T258" i="19"/>
  <c r="R258" i="19"/>
  <c r="P258" i="19"/>
  <c r="BI257" i="19"/>
  <c r="BH257" i="19"/>
  <c r="BG257" i="19"/>
  <c r="BF257" i="19"/>
  <c r="T257" i="19"/>
  <c r="R257" i="19"/>
  <c r="P257" i="19"/>
  <c r="BI256" i="19"/>
  <c r="BH256" i="19"/>
  <c r="BG256" i="19"/>
  <c r="BF256" i="19"/>
  <c r="T256" i="19"/>
  <c r="R256" i="19"/>
  <c r="P256" i="19"/>
  <c r="BI255" i="19"/>
  <c r="BH255" i="19"/>
  <c r="BG255" i="19"/>
  <c r="BF255" i="19"/>
  <c r="T255" i="19"/>
  <c r="R255" i="19"/>
  <c r="P255" i="19"/>
  <c r="BI254" i="19"/>
  <c r="BH254" i="19"/>
  <c r="BG254" i="19"/>
  <c r="BF254" i="19"/>
  <c r="T254" i="19"/>
  <c r="R254" i="19"/>
  <c r="P254" i="19"/>
  <c r="BI253" i="19"/>
  <c r="BH253" i="19"/>
  <c r="BG253" i="19"/>
  <c r="BF253" i="19"/>
  <c r="T253" i="19"/>
  <c r="R253" i="19"/>
  <c r="P253" i="19"/>
  <c r="BI252" i="19"/>
  <c r="BH252" i="19"/>
  <c r="BG252" i="19"/>
  <c r="BF252" i="19"/>
  <c r="T252" i="19"/>
  <c r="R252" i="19"/>
  <c r="P252" i="19"/>
  <c r="BI251" i="19"/>
  <c r="BH251" i="19"/>
  <c r="BG251" i="19"/>
  <c r="BF251" i="19"/>
  <c r="T251" i="19"/>
  <c r="R251" i="19"/>
  <c r="P251" i="19"/>
  <c r="BI250" i="19"/>
  <c r="BH250" i="19"/>
  <c r="BG250" i="19"/>
  <c r="BF250" i="19"/>
  <c r="T250" i="19"/>
  <c r="R250" i="19"/>
  <c r="P250" i="19"/>
  <c r="BI249" i="19"/>
  <c r="BH249" i="19"/>
  <c r="BG249" i="19"/>
  <c r="BF249" i="19"/>
  <c r="T249" i="19"/>
  <c r="R249" i="19"/>
  <c r="P249" i="19"/>
  <c r="BI248" i="19"/>
  <c r="BH248" i="19"/>
  <c r="BG248" i="19"/>
  <c r="BF248" i="19"/>
  <c r="T248" i="19"/>
  <c r="R248" i="19"/>
  <c r="P248" i="19"/>
  <c r="BI247" i="19"/>
  <c r="BH247" i="19"/>
  <c r="BG247" i="19"/>
  <c r="BF247" i="19"/>
  <c r="T247" i="19"/>
  <c r="R247" i="19"/>
  <c r="P247" i="19"/>
  <c r="BI246" i="19"/>
  <c r="BH246" i="19"/>
  <c r="BG246" i="19"/>
  <c r="BF246" i="19"/>
  <c r="T246" i="19"/>
  <c r="R246" i="19"/>
  <c r="P246" i="19"/>
  <c r="BI245" i="19"/>
  <c r="BH245" i="19"/>
  <c r="BG245" i="19"/>
  <c r="BF245" i="19"/>
  <c r="T245" i="19"/>
  <c r="R245" i="19"/>
  <c r="P245" i="19"/>
  <c r="BI244" i="19"/>
  <c r="BH244" i="19"/>
  <c r="BG244" i="19"/>
  <c r="BF244" i="19"/>
  <c r="T244" i="19"/>
  <c r="R244" i="19"/>
  <c r="P244" i="19"/>
  <c r="BI242" i="19"/>
  <c r="BH242" i="19"/>
  <c r="BG242" i="19"/>
  <c r="BF242" i="19"/>
  <c r="T242" i="19"/>
  <c r="R242" i="19"/>
  <c r="P242" i="19"/>
  <c r="BI241" i="19"/>
  <c r="BH241" i="19"/>
  <c r="BG241" i="19"/>
  <c r="BF241" i="19"/>
  <c r="T241" i="19"/>
  <c r="R241" i="19"/>
  <c r="P241" i="19"/>
  <c r="BI240" i="19"/>
  <c r="BH240" i="19"/>
  <c r="BG240" i="19"/>
  <c r="BF240" i="19"/>
  <c r="T240" i="19"/>
  <c r="R240" i="19"/>
  <c r="P240" i="19"/>
  <c r="BI239" i="19"/>
  <c r="BH239" i="19"/>
  <c r="BG239" i="19"/>
  <c r="BF239" i="19"/>
  <c r="T239" i="19"/>
  <c r="R239" i="19"/>
  <c r="P239" i="19"/>
  <c r="BI238" i="19"/>
  <c r="BH238" i="19"/>
  <c r="BG238" i="19"/>
  <c r="BF238" i="19"/>
  <c r="T238" i="19"/>
  <c r="R238" i="19"/>
  <c r="P238" i="19"/>
  <c r="BI237" i="19"/>
  <c r="BH237" i="19"/>
  <c r="BG237" i="19"/>
  <c r="BF237" i="19"/>
  <c r="T237" i="19"/>
  <c r="R237" i="19"/>
  <c r="P237" i="19"/>
  <c r="BI236" i="19"/>
  <c r="BH236" i="19"/>
  <c r="BG236" i="19"/>
  <c r="BF236" i="19"/>
  <c r="T236" i="19"/>
  <c r="R236" i="19"/>
  <c r="P236" i="19"/>
  <c r="BI235" i="19"/>
  <c r="BH235" i="19"/>
  <c r="BG235" i="19"/>
  <c r="BF235" i="19"/>
  <c r="T235" i="19"/>
  <c r="R235" i="19"/>
  <c r="P235" i="19"/>
  <c r="BI234" i="19"/>
  <c r="BH234" i="19"/>
  <c r="BG234" i="19"/>
  <c r="BF234" i="19"/>
  <c r="T234" i="19"/>
  <c r="R234" i="19"/>
  <c r="P234" i="19"/>
  <c r="BI233" i="19"/>
  <c r="BH233" i="19"/>
  <c r="BG233" i="19"/>
  <c r="BF233" i="19"/>
  <c r="T233" i="19"/>
  <c r="R233" i="19"/>
  <c r="P233" i="19"/>
  <c r="BI232" i="19"/>
  <c r="BH232" i="19"/>
  <c r="BG232" i="19"/>
  <c r="BF232" i="19"/>
  <c r="T232" i="19"/>
  <c r="R232" i="19"/>
  <c r="P232" i="19"/>
  <c r="BI231" i="19"/>
  <c r="BH231" i="19"/>
  <c r="BG231" i="19"/>
  <c r="BF231" i="19"/>
  <c r="T231" i="19"/>
  <c r="R231" i="19"/>
  <c r="P231" i="19"/>
  <c r="BI230" i="19"/>
  <c r="BH230" i="19"/>
  <c r="BG230" i="19"/>
  <c r="BF230" i="19"/>
  <c r="T230" i="19"/>
  <c r="R230" i="19"/>
  <c r="P230" i="19"/>
  <c r="BI229" i="19"/>
  <c r="BH229" i="19"/>
  <c r="BG229" i="19"/>
  <c r="BF229" i="19"/>
  <c r="T229" i="19"/>
  <c r="R229" i="19"/>
  <c r="P229" i="19"/>
  <c r="BI228" i="19"/>
  <c r="BH228" i="19"/>
  <c r="BG228" i="19"/>
  <c r="BF228" i="19"/>
  <c r="T228" i="19"/>
  <c r="R228" i="19"/>
  <c r="P228" i="19"/>
  <c r="BI227" i="19"/>
  <c r="BH227" i="19"/>
  <c r="BG227" i="19"/>
  <c r="BF227" i="19"/>
  <c r="T227" i="19"/>
  <c r="R227" i="19"/>
  <c r="P227" i="19"/>
  <c r="BI225" i="19"/>
  <c r="BH225" i="19"/>
  <c r="BG225" i="19"/>
  <c r="BF225" i="19"/>
  <c r="T225" i="19"/>
  <c r="R225" i="19"/>
  <c r="P225" i="19"/>
  <c r="BI224" i="19"/>
  <c r="BH224" i="19"/>
  <c r="BG224" i="19"/>
  <c r="BF224" i="19"/>
  <c r="T224" i="19"/>
  <c r="R224" i="19"/>
  <c r="P224" i="19"/>
  <c r="BI223" i="19"/>
  <c r="BH223" i="19"/>
  <c r="BG223" i="19"/>
  <c r="BF223" i="19"/>
  <c r="T223" i="19"/>
  <c r="R223" i="19"/>
  <c r="P223" i="19"/>
  <c r="BI222" i="19"/>
  <c r="BH222" i="19"/>
  <c r="BG222" i="19"/>
  <c r="BF222" i="19"/>
  <c r="T222" i="19"/>
  <c r="R222" i="19"/>
  <c r="P222" i="19"/>
  <c r="BI221" i="19"/>
  <c r="BH221" i="19"/>
  <c r="BG221" i="19"/>
  <c r="BF221" i="19"/>
  <c r="T221" i="19"/>
  <c r="R221" i="19"/>
  <c r="P221" i="19"/>
  <c r="BI220" i="19"/>
  <c r="BH220" i="19"/>
  <c r="BG220" i="19"/>
  <c r="BF220" i="19"/>
  <c r="T220" i="19"/>
  <c r="R220" i="19"/>
  <c r="P220" i="19"/>
  <c r="BI219" i="19"/>
  <c r="BH219" i="19"/>
  <c r="BG219" i="19"/>
  <c r="BF219" i="19"/>
  <c r="T219" i="19"/>
  <c r="R219" i="19"/>
  <c r="P219" i="19"/>
  <c r="BI218" i="19"/>
  <c r="BH218" i="19"/>
  <c r="BG218" i="19"/>
  <c r="BF218" i="19"/>
  <c r="T218" i="19"/>
  <c r="R218" i="19"/>
  <c r="P218" i="19"/>
  <c r="BI217" i="19"/>
  <c r="BH217" i="19"/>
  <c r="BG217" i="19"/>
  <c r="BF217" i="19"/>
  <c r="T217" i="19"/>
  <c r="R217" i="19"/>
  <c r="P217" i="19"/>
  <c r="BI216" i="19"/>
  <c r="BH216" i="19"/>
  <c r="BG216" i="19"/>
  <c r="BF216" i="19"/>
  <c r="T216" i="19"/>
  <c r="R216" i="19"/>
  <c r="P216" i="19"/>
  <c r="BI215" i="19"/>
  <c r="BH215" i="19"/>
  <c r="BG215" i="19"/>
  <c r="BF215" i="19"/>
  <c r="T215" i="19"/>
  <c r="R215" i="19"/>
  <c r="P215" i="19"/>
  <c r="BI214" i="19"/>
  <c r="BH214" i="19"/>
  <c r="BG214" i="19"/>
  <c r="BF214" i="19"/>
  <c r="T214" i="19"/>
  <c r="R214" i="19"/>
  <c r="P214" i="19"/>
  <c r="BI213" i="19"/>
  <c r="BH213" i="19"/>
  <c r="BG213" i="19"/>
  <c r="BF213" i="19"/>
  <c r="T213" i="19"/>
  <c r="R213" i="19"/>
  <c r="P213" i="19"/>
  <c r="BI212" i="19"/>
  <c r="BH212" i="19"/>
  <c r="BG212" i="19"/>
  <c r="BF212" i="19"/>
  <c r="T212" i="19"/>
  <c r="R212" i="19"/>
  <c r="P212" i="19"/>
  <c r="BI211" i="19"/>
  <c r="BH211" i="19"/>
  <c r="BG211" i="19"/>
  <c r="BF211" i="19"/>
  <c r="T211" i="19"/>
  <c r="R211" i="19"/>
  <c r="P211" i="19"/>
  <c r="BI210" i="19"/>
  <c r="BH210" i="19"/>
  <c r="BG210" i="19"/>
  <c r="BF210" i="19"/>
  <c r="T210" i="19"/>
  <c r="R210" i="19"/>
  <c r="P210" i="19"/>
  <c r="BI209" i="19"/>
  <c r="BH209" i="19"/>
  <c r="BG209" i="19"/>
  <c r="BF209" i="19"/>
  <c r="T209" i="19"/>
  <c r="R209" i="19"/>
  <c r="P209" i="19"/>
  <c r="BI208" i="19"/>
  <c r="BH208" i="19"/>
  <c r="BG208" i="19"/>
  <c r="BF208" i="19"/>
  <c r="T208" i="19"/>
  <c r="R208" i="19"/>
  <c r="P208" i="19"/>
  <c r="BI206" i="19"/>
  <c r="BH206" i="19"/>
  <c r="BG206" i="19"/>
  <c r="BF206" i="19"/>
  <c r="T206" i="19"/>
  <c r="R206" i="19"/>
  <c r="P206" i="19"/>
  <c r="BI205" i="19"/>
  <c r="BH205" i="19"/>
  <c r="BG205" i="19"/>
  <c r="BF205" i="19"/>
  <c r="T205" i="19"/>
  <c r="R205" i="19"/>
  <c r="P205" i="19"/>
  <c r="BI204" i="19"/>
  <c r="BH204" i="19"/>
  <c r="BG204" i="19"/>
  <c r="BF204" i="19"/>
  <c r="T204" i="19"/>
  <c r="R204" i="19"/>
  <c r="P204" i="19"/>
  <c r="BI203" i="19"/>
  <c r="BH203" i="19"/>
  <c r="BG203" i="19"/>
  <c r="BF203" i="19"/>
  <c r="T203" i="19"/>
  <c r="R203" i="19"/>
  <c r="P203" i="19"/>
  <c r="BI202" i="19"/>
  <c r="BH202" i="19"/>
  <c r="BG202" i="19"/>
  <c r="BF202" i="19"/>
  <c r="T202" i="19"/>
  <c r="R202" i="19"/>
  <c r="P202" i="19"/>
  <c r="BI201" i="19"/>
  <c r="BH201" i="19"/>
  <c r="BG201" i="19"/>
  <c r="BF201" i="19"/>
  <c r="T201" i="19"/>
  <c r="R201" i="19"/>
  <c r="P201" i="19"/>
  <c r="BI200" i="19"/>
  <c r="BH200" i="19"/>
  <c r="BG200" i="19"/>
  <c r="BF200" i="19"/>
  <c r="T200" i="19"/>
  <c r="R200" i="19"/>
  <c r="P200" i="19"/>
  <c r="BI199" i="19"/>
  <c r="BH199" i="19"/>
  <c r="BG199" i="19"/>
  <c r="BF199" i="19"/>
  <c r="T199" i="19"/>
  <c r="R199" i="19"/>
  <c r="P199" i="19"/>
  <c r="BI198" i="19"/>
  <c r="BH198" i="19"/>
  <c r="BG198" i="19"/>
  <c r="BF198" i="19"/>
  <c r="T198" i="19"/>
  <c r="R198" i="19"/>
  <c r="P198" i="19"/>
  <c r="BI197" i="19"/>
  <c r="BH197" i="19"/>
  <c r="BG197" i="19"/>
  <c r="BF197" i="19"/>
  <c r="T197" i="19"/>
  <c r="R197" i="19"/>
  <c r="P197" i="19"/>
  <c r="BI196" i="19"/>
  <c r="BH196" i="19"/>
  <c r="BG196" i="19"/>
  <c r="BF196" i="19"/>
  <c r="T196" i="19"/>
  <c r="R196" i="19"/>
  <c r="P196" i="19"/>
  <c r="BI195" i="19"/>
  <c r="BH195" i="19"/>
  <c r="BG195" i="19"/>
  <c r="BF195" i="19"/>
  <c r="T195" i="19"/>
  <c r="R195" i="19"/>
  <c r="P195" i="19"/>
  <c r="BI194" i="19"/>
  <c r="BH194" i="19"/>
  <c r="BG194" i="19"/>
  <c r="BF194" i="19"/>
  <c r="T194" i="19"/>
  <c r="R194" i="19"/>
  <c r="P194" i="19"/>
  <c r="BI193" i="19"/>
  <c r="BH193" i="19"/>
  <c r="BG193" i="19"/>
  <c r="BF193" i="19"/>
  <c r="T193" i="19"/>
  <c r="R193" i="19"/>
  <c r="P193" i="19"/>
  <c r="BI192" i="19"/>
  <c r="BH192" i="19"/>
  <c r="BG192" i="19"/>
  <c r="BF192" i="19"/>
  <c r="T192" i="19"/>
  <c r="R192" i="19"/>
  <c r="P192" i="19"/>
  <c r="BI191" i="19"/>
  <c r="BH191" i="19"/>
  <c r="BG191" i="19"/>
  <c r="BF191" i="19"/>
  <c r="T191" i="19"/>
  <c r="R191" i="19"/>
  <c r="P191" i="19"/>
  <c r="BI189" i="19"/>
  <c r="BH189" i="19"/>
  <c r="BG189" i="19"/>
  <c r="BF189" i="19"/>
  <c r="T189" i="19"/>
  <c r="R189" i="19"/>
  <c r="P189" i="19"/>
  <c r="BI188" i="19"/>
  <c r="BH188" i="19"/>
  <c r="BG188" i="19"/>
  <c r="BF188" i="19"/>
  <c r="T188" i="19"/>
  <c r="R188" i="19"/>
  <c r="P188" i="19"/>
  <c r="BI187" i="19"/>
  <c r="BH187" i="19"/>
  <c r="BG187" i="19"/>
  <c r="BF187" i="19"/>
  <c r="T187" i="19"/>
  <c r="R187" i="19"/>
  <c r="P187" i="19"/>
  <c r="BI186" i="19"/>
  <c r="BH186" i="19"/>
  <c r="BG186" i="19"/>
  <c r="BF186" i="19"/>
  <c r="T186" i="19"/>
  <c r="R186" i="19"/>
  <c r="P186" i="19"/>
  <c r="BI185" i="19"/>
  <c r="BH185" i="19"/>
  <c r="BG185" i="19"/>
  <c r="BF185" i="19"/>
  <c r="T185" i="19"/>
  <c r="R185" i="19"/>
  <c r="P185" i="19"/>
  <c r="BI184" i="19"/>
  <c r="BH184" i="19"/>
  <c r="BG184" i="19"/>
  <c r="BF184" i="19"/>
  <c r="T184" i="19"/>
  <c r="R184" i="19"/>
  <c r="P184" i="19"/>
  <c r="BI183" i="19"/>
  <c r="BH183" i="19"/>
  <c r="BG183" i="19"/>
  <c r="BF183" i="19"/>
  <c r="T183" i="19"/>
  <c r="R183" i="19"/>
  <c r="P183" i="19"/>
  <c r="BI182" i="19"/>
  <c r="BH182" i="19"/>
  <c r="BG182" i="19"/>
  <c r="BF182" i="19"/>
  <c r="T182" i="19"/>
  <c r="R182" i="19"/>
  <c r="P182" i="19"/>
  <c r="BI181" i="19"/>
  <c r="BH181" i="19"/>
  <c r="BG181" i="19"/>
  <c r="BF181" i="19"/>
  <c r="T181" i="19"/>
  <c r="R181" i="19"/>
  <c r="P181" i="19"/>
  <c r="BI180" i="19"/>
  <c r="BH180" i="19"/>
  <c r="BG180" i="19"/>
  <c r="BF180" i="19"/>
  <c r="T180" i="19"/>
  <c r="R180" i="19"/>
  <c r="P180" i="19"/>
  <c r="BI179" i="19"/>
  <c r="BH179" i="19"/>
  <c r="BG179" i="19"/>
  <c r="BF179" i="19"/>
  <c r="T179" i="19"/>
  <c r="R179" i="19"/>
  <c r="P179" i="19"/>
  <c r="BI178" i="19"/>
  <c r="BH178" i="19"/>
  <c r="BG178" i="19"/>
  <c r="BF178" i="19"/>
  <c r="T178" i="19"/>
  <c r="R178" i="19"/>
  <c r="P178" i="19"/>
  <c r="BI177" i="19"/>
  <c r="BH177" i="19"/>
  <c r="BG177" i="19"/>
  <c r="BF177" i="19"/>
  <c r="T177" i="19"/>
  <c r="R177" i="19"/>
  <c r="P177" i="19"/>
  <c r="BI176" i="19"/>
  <c r="BH176" i="19"/>
  <c r="BG176" i="19"/>
  <c r="BF176" i="19"/>
  <c r="T176" i="19"/>
  <c r="R176" i="19"/>
  <c r="P176" i="19"/>
  <c r="BI175" i="19"/>
  <c r="BH175" i="19"/>
  <c r="BG175" i="19"/>
  <c r="BF175" i="19"/>
  <c r="T175" i="19"/>
  <c r="R175" i="19"/>
  <c r="P175" i="19"/>
  <c r="BI174" i="19"/>
  <c r="BH174" i="19"/>
  <c r="BG174" i="19"/>
  <c r="BF174" i="19"/>
  <c r="T174" i="19"/>
  <c r="R174" i="19"/>
  <c r="P174" i="19"/>
  <c r="BI173" i="19"/>
  <c r="BH173" i="19"/>
  <c r="BG173" i="19"/>
  <c r="BF173" i="19"/>
  <c r="T173" i="19"/>
  <c r="R173" i="19"/>
  <c r="P173" i="19"/>
  <c r="BI172" i="19"/>
  <c r="BH172" i="19"/>
  <c r="BG172" i="19"/>
  <c r="BF172" i="19"/>
  <c r="T172" i="19"/>
  <c r="R172" i="19"/>
  <c r="P172" i="19"/>
  <c r="BI170" i="19"/>
  <c r="BH170" i="19"/>
  <c r="BG170" i="19"/>
  <c r="BF170" i="19"/>
  <c r="T170" i="19"/>
  <c r="R170" i="19"/>
  <c r="P170" i="19"/>
  <c r="BI169" i="19"/>
  <c r="BH169" i="19"/>
  <c r="BG169" i="19"/>
  <c r="BF169" i="19"/>
  <c r="T169" i="19"/>
  <c r="R169" i="19"/>
  <c r="P169" i="19"/>
  <c r="BI168" i="19"/>
  <c r="BH168" i="19"/>
  <c r="BG168" i="19"/>
  <c r="BF168" i="19"/>
  <c r="T168" i="19"/>
  <c r="R168" i="19"/>
  <c r="P168" i="19"/>
  <c r="BI167" i="19"/>
  <c r="BH167" i="19"/>
  <c r="BG167" i="19"/>
  <c r="BF167" i="19"/>
  <c r="T167" i="19"/>
  <c r="R167" i="19"/>
  <c r="P167" i="19"/>
  <c r="BI166" i="19"/>
  <c r="BH166" i="19"/>
  <c r="BG166" i="19"/>
  <c r="BF166" i="19"/>
  <c r="T166" i="19"/>
  <c r="R166" i="19"/>
  <c r="P166" i="19"/>
  <c r="BI165" i="19"/>
  <c r="BH165" i="19"/>
  <c r="BG165" i="19"/>
  <c r="BF165" i="19"/>
  <c r="T165" i="19"/>
  <c r="R165" i="19"/>
  <c r="P165" i="19"/>
  <c r="BI164" i="19"/>
  <c r="BH164" i="19"/>
  <c r="BG164" i="19"/>
  <c r="BF164" i="19"/>
  <c r="T164" i="19"/>
  <c r="R164" i="19"/>
  <c r="P164" i="19"/>
  <c r="BI163" i="19"/>
  <c r="BH163" i="19"/>
  <c r="BG163" i="19"/>
  <c r="BF163" i="19"/>
  <c r="T163" i="19"/>
  <c r="R163" i="19"/>
  <c r="P163" i="19"/>
  <c r="BI162" i="19"/>
  <c r="BH162" i="19"/>
  <c r="BG162" i="19"/>
  <c r="BF162" i="19"/>
  <c r="T162" i="19"/>
  <c r="R162" i="19"/>
  <c r="P162" i="19"/>
  <c r="BI161" i="19"/>
  <c r="BH161" i="19"/>
  <c r="BG161" i="19"/>
  <c r="BF161" i="19"/>
  <c r="T161" i="19"/>
  <c r="R161" i="19"/>
  <c r="P161" i="19"/>
  <c r="BI160" i="19"/>
  <c r="BH160" i="19"/>
  <c r="BG160" i="19"/>
  <c r="BF160" i="19"/>
  <c r="T160" i="19"/>
  <c r="R160" i="19"/>
  <c r="P160" i="19"/>
  <c r="BI159" i="19"/>
  <c r="BH159" i="19"/>
  <c r="BG159" i="19"/>
  <c r="BF159" i="19"/>
  <c r="T159" i="19"/>
  <c r="R159" i="19"/>
  <c r="P159" i="19"/>
  <c r="BI158" i="19"/>
  <c r="BH158" i="19"/>
  <c r="BG158" i="19"/>
  <c r="BF158" i="19"/>
  <c r="T158" i="19"/>
  <c r="R158" i="19"/>
  <c r="P158" i="19"/>
  <c r="BI157" i="19"/>
  <c r="BH157" i="19"/>
  <c r="BG157" i="19"/>
  <c r="BF157" i="19"/>
  <c r="T157" i="19"/>
  <c r="R157" i="19"/>
  <c r="P157" i="19"/>
  <c r="BI156" i="19"/>
  <c r="BH156" i="19"/>
  <c r="BG156" i="19"/>
  <c r="BF156" i="19"/>
  <c r="T156" i="19"/>
  <c r="R156" i="19"/>
  <c r="P156" i="19"/>
  <c r="BI155" i="19"/>
  <c r="BH155" i="19"/>
  <c r="BG155" i="19"/>
  <c r="BF155" i="19"/>
  <c r="T155" i="19"/>
  <c r="R155" i="19"/>
  <c r="P155" i="19"/>
  <c r="BI154" i="19"/>
  <c r="BH154" i="19"/>
  <c r="BG154" i="19"/>
  <c r="BF154" i="19"/>
  <c r="T154" i="19"/>
  <c r="R154" i="19"/>
  <c r="P154" i="19"/>
  <c r="BI153" i="19"/>
  <c r="BH153" i="19"/>
  <c r="BG153" i="19"/>
  <c r="BF153" i="19"/>
  <c r="T153" i="19"/>
  <c r="R153" i="19"/>
  <c r="P153" i="19"/>
  <c r="BI151" i="19"/>
  <c r="BH151" i="19"/>
  <c r="BG151" i="19"/>
  <c r="BF151" i="19"/>
  <c r="T151" i="19"/>
  <c r="R151" i="19"/>
  <c r="P151" i="19"/>
  <c r="BI150" i="19"/>
  <c r="BH150" i="19"/>
  <c r="BG150" i="19"/>
  <c r="BF150" i="19"/>
  <c r="T150" i="19"/>
  <c r="R150" i="19"/>
  <c r="P150" i="19"/>
  <c r="BI149" i="19"/>
  <c r="BH149" i="19"/>
  <c r="BG149" i="19"/>
  <c r="BF149" i="19"/>
  <c r="T149" i="19"/>
  <c r="R149" i="19"/>
  <c r="P149" i="19"/>
  <c r="BI148" i="19"/>
  <c r="BH148" i="19"/>
  <c r="BG148" i="19"/>
  <c r="BF148" i="19"/>
  <c r="T148" i="19"/>
  <c r="R148" i="19"/>
  <c r="P148" i="19"/>
  <c r="BI147" i="19"/>
  <c r="BH147" i="19"/>
  <c r="BG147" i="19"/>
  <c r="BF147" i="19"/>
  <c r="T147" i="19"/>
  <c r="R147" i="19"/>
  <c r="P147" i="19"/>
  <c r="BI146" i="19"/>
  <c r="BH146" i="19"/>
  <c r="BG146" i="19"/>
  <c r="BF146" i="19"/>
  <c r="T146" i="19"/>
  <c r="R146" i="19"/>
  <c r="P146" i="19"/>
  <c r="BI145" i="19"/>
  <c r="BH145" i="19"/>
  <c r="BG145" i="19"/>
  <c r="BF145" i="19"/>
  <c r="T145" i="19"/>
  <c r="R145" i="19"/>
  <c r="P145" i="19"/>
  <c r="BI144" i="19"/>
  <c r="BH144" i="19"/>
  <c r="BG144" i="19"/>
  <c r="BF144" i="19"/>
  <c r="T144" i="19"/>
  <c r="R144" i="19"/>
  <c r="P144" i="19"/>
  <c r="BI143" i="19"/>
  <c r="BH143" i="19"/>
  <c r="BG143" i="19"/>
  <c r="BF143" i="19"/>
  <c r="T143" i="19"/>
  <c r="R143" i="19"/>
  <c r="P143" i="19"/>
  <c r="BI142" i="19"/>
  <c r="BH142" i="19"/>
  <c r="BG142" i="19"/>
  <c r="BF142" i="19"/>
  <c r="T142" i="19"/>
  <c r="R142" i="19"/>
  <c r="P142" i="19"/>
  <c r="BI141" i="19"/>
  <c r="BH141" i="19"/>
  <c r="BG141" i="19"/>
  <c r="BF141" i="19"/>
  <c r="T141" i="19"/>
  <c r="R141" i="19"/>
  <c r="P141" i="19"/>
  <c r="BI140" i="19"/>
  <c r="BH140" i="19"/>
  <c r="BG140" i="19"/>
  <c r="BF140" i="19"/>
  <c r="T140" i="19"/>
  <c r="R140" i="19"/>
  <c r="P140" i="19"/>
  <c r="BI139" i="19"/>
  <c r="BH139" i="19"/>
  <c r="BG139" i="19"/>
  <c r="BF139" i="19"/>
  <c r="T139" i="19"/>
  <c r="R139" i="19"/>
  <c r="P139" i="19"/>
  <c r="BI138" i="19"/>
  <c r="BH138" i="19"/>
  <c r="BG138" i="19"/>
  <c r="BF138" i="19"/>
  <c r="T138" i="19"/>
  <c r="R138" i="19"/>
  <c r="P138" i="19"/>
  <c r="BI137" i="19"/>
  <c r="BH137" i="19"/>
  <c r="BG137" i="19"/>
  <c r="BF137" i="19"/>
  <c r="T137" i="19"/>
  <c r="R137" i="19"/>
  <c r="P137" i="19"/>
  <c r="BI136" i="19"/>
  <c r="BH136" i="19"/>
  <c r="BG136" i="19"/>
  <c r="BF136" i="19"/>
  <c r="T136" i="19"/>
  <c r="R136" i="19"/>
  <c r="P136" i="19"/>
  <c r="F128" i="19"/>
  <c r="E126" i="19"/>
  <c r="F93" i="19"/>
  <c r="E91" i="19"/>
  <c r="J28" i="19"/>
  <c r="E28" i="19"/>
  <c r="J131" i="19" s="1"/>
  <c r="J27" i="19"/>
  <c r="J25" i="19"/>
  <c r="E25" i="19"/>
  <c r="J95" i="19" s="1"/>
  <c r="J24" i="19"/>
  <c r="J22" i="19"/>
  <c r="E22" i="19"/>
  <c r="F96" i="19" s="1"/>
  <c r="J21" i="19"/>
  <c r="J19" i="19"/>
  <c r="E19" i="19"/>
  <c r="F95" i="19" s="1"/>
  <c r="J18" i="19"/>
  <c r="J16" i="19"/>
  <c r="J93" i="19" s="1"/>
  <c r="E7" i="19"/>
  <c r="E85" i="19" s="1"/>
  <c r="J41" i="18"/>
  <c r="J40" i="18"/>
  <c r="AY115" i="1" s="1"/>
  <c r="J39" i="18"/>
  <c r="AX115" i="1" s="1"/>
  <c r="BI284" i="18"/>
  <c r="BH284" i="18"/>
  <c r="BG284" i="18"/>
  <c r="BF284" i="18"/>
  <c r="T284" i="18"/>
  <c r="R284" i="18"/>
  <c r="P284" i="18"/>
  <c r="BI283" i="18"/>
  <c r="BH283" i="18"/>
  <c r="BG283" i="18"/>
  <c r="BF283" i="18"/>
  <c r="T283" i="18"/>
  <c r="R283" i="18"/>
  <c r="P283" i="18"/>
  <c r="BI282" i="18"/>
  <c r="BH282" i="18"/>
  <c r="BG282" i="18"/>
  <c r="BF282" i="18"/>
  <c r="T282" i="18"/>
  <c r="R282" i="18"/>
  <c r="P282" i="18"/>
  <c r="BI281" i="18"/>
  <c r="BH281" i="18"/>
  <c r="BG281" i="18"/>
  <c r="BF281" i="18"/>
  <c r="T281" i="18"/>
  <c r="R281" i="18"/>
  <c r="P281" i="18"/>
  <c r="BI279" i="18"/>
  <c r="BH279" i="18"/>
  <c r="BG279" i="18"/>
  <c r="BF279" i="18"/>
  <c r="T279" i="18"/>
  <c r="R279" i="18"/>
  <c r="P279" i="18"/>
  <c r="BI278" i="18"/>
  <c r="BH278" i="18"/>
  <c r="BG278" i="18"/>
  <c r="BF278" i="18"/>
  <c r="T278" i="18"/>
  <c r="R278" i="18"/>
  <c r="P278" i="18"/>
  <c r="BI277" i="18"/>
  <c r="BH277" i="18"/>
  <c r="BG277" i="18"/>
  <c r="BF277" i="18"/>
  <c r="T277" i="18"/>
  <c r="R277" i="18"/>
  <c r="P277" i="18"/>
  <c r="BI276" i="18"/>
  <c r="BH276" i="18"/>
  <c r="BG276" i="18"/>
  <c r="BF276" i="18"/>
  <c r="T276" i="18"/>
  <c r="R276" i="18"/>
  <c r="P276" i="18"/>
  <c r="BI275" i="18"/>
  <c r="BH275" i="18"/>
  <c r="BG275" i="18"/>
  <c r="BF275" i="18"/>
  <c r="T275" i="18"/>
  <c r="R275" i="18"/>
  <c r="P275" i="18"/>
  <c r="BI273" i="18"/>
  <c r="BH273" i="18"/>
  <c r="BG273" i="18"/>
  <c r="BF273" i="18"/>
  <c r="T273" i="18"/>
  <c r="R273" i="18"/>
  <c r="P273" i="18"/>
  <c r="BI272" i="18"/>
  <c r="BH272" i="18"/>
  <c r="BG272" i="18"/>
  <c r="BF272" i="18"/>
  <c r="T272" i="18"/>
  <c r="R272" i="18"/>
  <c r="P272" i="18"/>
  <c r="BI271" i="18"/>
  <c r="BH271" i="18"/>
  <c r="BG271" i="18"/>
  <c r="BF271" i="18"/>
  <c r="T271" i="18"/>
  <c r="R271" i="18"/>
  <c r="P271" i="18"/>
  <c r="BI270" i="18"/>
  <c r="BH270" i="18"/>
  <c r="BG270" i="18"/>
  <c r="BF270" i="18"/>
  <c r="T270" i="18"/>
  <c r="R270" i="18"/>
  <c r="P270" i="18"/>
  <c r="BI269" i="18"/>
  <c r="BH269" i="18"/>
  <c r="BG269" i="18"/>
  <c r="BF269" i="18"/>
  <c r="T269" i="18"/>
  <c r="R269" i="18"/>
  <c r="P269" i="18"/>
  <c r="BI268" i="18"/>
  <c r="BH268" i="18"/>
  <c r="BG268" i="18"/>
  <c r="BF268" i="18"/>
  <c r="T268" i="18"/>
  <c r="R268" i="18"/>
  <c r="P268" i="18"/>
  <c r="BI267" i="18"/>
  <c r="BH267" i="18"/>
  <c r="BG267" i="18"/>
  <c r="BF267" i="18"/>
  <c r="T267" i="18"/>
  <c r="R267" i="18"/>
  <c r="P267" i="18"/>
  <c r="BI266" i="18"/>
  <c r="BH266" i="18"/>
  <c r="BG266" i="18"/>
  <c r="BF266" i="18"/>
  <c r="T266" i="18"/>
  <c r="R266" i="18"/>
  <c r="P266" i="18"/>
  <c r="BI265" i="18"/>
  <c r="BH265" i="18"/>
  <c r="BG265" i="18"/>
  <c r="BF265" i="18"/>
  <c r="T265" i="18"/>
  <c r="R265" i="18"/>
  <c r="P265" i="18"/>
  <c r="BI264" i="18"/>
  <c r="BH264" i="18"/>
  <c r="BG264" i="18"/>
  <c r="BF264" i="18"/>
  <c r="T264" i="18"/>
  <c r="R264" i="18"/>
  <c r="P264" i="18"/>
  <c r="BI263" i="18"/>
  <c r="BH263" i="18"/>
  <c r="BG263" i="18"/>
  <c r="BF263" i="18"/>
  <c r="T263" i="18"/>
  <c r="R263" i="18"/>
  <c r="P263" i="18"/>
  <c r="BI262" i="18"/>
  <c r="BH262" i="18"/>
  <c r="BG262" i="18"/>
  <c r="BF262" i="18"/>
  <c r="T262" i="18"/>
  <c r="R262" i="18"/>
  <c r="P262" i="18"/>
  <c r="BI261" i="18"/>
  <c r="BH261" i="18"/>
  <c r="BG261" i="18"/>
  <c r="BF261" i="18"/>
  <c r="T261" i="18"/>
  <c r="R261" i="18"/>
  <c r="P261" i="18"/>
  <c r="BI260" i="18"/>
  <c r="BH260" i="18"/>
  <c r="BG260" i="18"/>
  <c r="BF260" i="18"/>
  <c r="T260" i="18"/>
  <c r="R260" i="18"/>
  <c r="P260" i="18"/>
  <c r="BI259" i="18"/>
  <c r="BH259" i="18"/>
  <c r="BG259" i="18"/>
  <c r="BF259" i="18"/>
  <c r="T259" i="18"/>
  <c r="R259" i="18"/>
  <c r="P259" i="18"/>
  <c r="BI258" i="18"/>
  <c r="BH258" i="18"/>
  <c r="BG258" i="18"/>
  <c r="BF258" i="18"/>
  <c r="T258" i="18"/>
  <c r="R258" i="18"/>
  <c r="P258" i="18"/>
  <c r="BI257" i="18"/>
  <c r="BH257" i="18"/>
  <c r="BG257" i="18"/>
  <c r="BF257" i="18"/>
  <c r="T257" i="18"/>
  <c r="R257" i="18"/>
  <c r="P257" i="18"/>
  <c r="BI256" i="18"/>
  <c r="BH256" i="18"/>
  <c r="BG256" i="18"/>
  <c r="BF256" i="18"/>
  <c r="T256" i="18"/>
  <c r="R256" i="18"/>
  <c r="P256" i="18"/>
  <c r="BI254" i="18"/>
  <c r="BH254" i="18"/>
  <c r="BG254" i="18"/>
  <c r="BF254" i="18"/>
  <c r="T254" i="18"/>
  <c r="R254" i="18"/>
  <c r="P254" i="18"/>
  <c r="BI253" i="18"/>
  <c r="BH253" i="18"/>
  <c r="BG253" i="18"/>
  <c r="BF253" i="18"/>
  <c r="T253" i="18"/>
  <c r="R253" i="18"/>
  <c r="P253" i="18"/>
  <c r="BI252" i="18"/>
  <c r="BH252" i="18"/>
  <c r="BG252" i="18"/>
  <c r="BF252" i="18"/>
  <c r="T252" i="18"/>
  <c r="R252" i="18"/>
  <c r="P252" i="18"/>
  <c r="BI251" i="18"/>
  <c r="BH251" i="18"/>
  <c r="BG251" i="18"/>
  <c r="BF251" i="18"/>
  <c r="T251" i="18"/>
  <c r="R251" i="18"/>
  <c r="P251" i="18"/>
  <c r="BI249" i="18"/>
  <c r="BH249" i="18"/>
  <c r="BG249" i="18"/>
  <c r="BF249" i="18"/>
  <c r="T249" i="18"/>
  <c r="R249" i="18"/>
  <c r="P249" i="18"/>
  <c r="BI248" i="18"/>
  <c r="BH248" i="18"/>
  <c r="BG248" i="18"/>
  <c r="BF248" i="18"/>
  <c r="T248" i="18"/>
  <c r="R248" i="18"/>
  <c r="P248" i="18"/>
  <c r="BI247" i="18"/>
  <c r="BH247" i="18"/>
  <c r="BG247" i="18"/>
  <c r="BF247" i="18"/>
  <c r="T247" i="18"/>
  <c r="R247" i="18"/>
  <c r="P247" i="18"/>
  <c r="BI246" i="18"/>
  <c r="BH246" i="18"/>
  <c r="BG246" i="18"/>
  <c r="BF246" i="18"/>
  <c r="T246" i="18"/>
  <c r="R246" i="18"/>
  <c r="P246" i="18"/>
  <c r="BI245" i="18"/>
  <c r="BH245" i="18"/>
  <c r="BG245" i="18"/>
  <c r="BF245" i="18"/>
  <c r="T245" i="18"/>
  <c r="R245" i="18"/>
  <c r="P245" i="18"/>
  <c r="BI243" i="18"/>
  <c r="BH243" i="18"/>
  <c r="BG243" i="18"/>
  <c r="BF243" i="18"/>
  <c r="T243" i="18"/>
  <c r="R243" i="18"/>
  <c r="P243" i="18"/>
  <c r="BI242" i="18"/>
  <c r="BH242" i="18"/>
  <c r="BG242" i="18"/>
  <c r="BF242" i="18"/>
  <c r="T242" i="18"/>
  <c r="R242" i="18"/>
  <c r="P242" i="18"/>
  <c r="BI241" i="18"/>
  <c r="BH241" i="18"/>
  <c r="BG241" i="18"/>
  <c r="BF241" i="18"/>
  <c r="T241" i="18"/>
  <c r="R241" i="18"/>
  <c r="P241" i="18"/>
  <c r="BI240" i="18"/>
  <c r="BH240" i="18"/>
  <c r="BG240" i="18"/>
  <c r="BF240" i="18"/>
  <c r="T240" i="18"/>
  <c r="R240" i="18"/>
  <c r="P240" i="18"/>
  <c r="BI239" i="18"/>
  <c r="BH239" i="18"/>
  <c r="BG239" i="18"/>
  <c r="BF239" i="18"/>
  <c r="T239" i="18"/>
  <c r="R239" i="18"/>
  <c r="P239" i="18"/>
  <c r="BI238" i="18"/>
  <c r="BH238" i="18"/>
  <c r="BG238" i="18"/>
  <c r="BF238" i="18"/>
  <c r="T238" i="18"/>
  <c r="R238" i="18"/>
  <c r="P238" i="18"/>
  <c r="BI237" i="18"/>
  <c r="BH237" i="18"/>
  <c r="BG237" i="18"/>
  <c r="BF237" i="18"/>
  <c r="T237" i="18"/>
  <c r="R237" i="18"/>
  <c r="P237" i="18"/>
  <c r="BI236" i="18"/>
  <c r="BH236" i="18"/>
  <c r="BG236" i="18"/>
  <c r="BF236" i="18"/>
  <c r="T236" i="18"/>
  <c r="R236" i="18"/>
  <c r="P236" i="18"/>
  <c r="BI235" i="18"/>
  <c r="BH235" i="18"/>
  <c r="BG235" i="18"/>
  <c r="BF235" i="18"/>
  <c r="T235" i="18"/>
  <c r="R235" i="18"/>
  <c r="P235" i="18"/>
  <c r="BI234" i="18"/>
  <c r="BH234" i="18"/>
  <c r="BG234" i="18"/>
  <c r="BF234" i="18"/>
  <c r="T234" i="18"/>
  <c r="R234" i="18"/>
  <c r="P234" i="18"/>
  <c r="BI233" i="18"/>
  <c r="BH233" i="18"/>
  <c r="BG233" i="18"/>
  <c r="BF233" i="18"/>
  <c r="T233" i="18"/>
  <c r="R233" i="18"/>
  <c r="P233" i="18"/>
  <c r="BI232" i="18"/>
  <c r="BH232" i="18"/>
  <c r="BG232" i="18"/>
  <c r="BF232" i="18"/>
  <c r="T232" i="18"/>
  <c r="R232" i="18"/>
  <c r="P232" i="18"/>
  <c r="BI231" i="18"/>
  <c r="BH231" i="18"/>
  <c r="BG231" i="18"/>
  <c r="BF231" i="18"/>
  <c r="T231" i="18"/>
  <c r="R231" i="18"/>
  <c r="P231" i="18"/>
  <c r="BI230" i="18"/>
  <c r="BH230" i="18"/>
  <c r="BG230" i="18"/>
  <c r="BF230" i="18"/>
  <c r="T230" i="18"/>
  <c r="R230" i="18"/>
  <c r="P230" i="18"/>
  <c r="BI229" i="18"/>
  <c r="BH229" i="18"/>
  <c r="BG229" i="18"/>
  <c r="BF229" i="18"/>
  <c r="T229" i="18"/>
  <c r="R229" i="18"/>
  <c r="P229" i="18"/>
  <c r="BI228" i="18"/>
  <c r="BH228" i="18"/>
  <c r="BG228" i="18"/>
  <c r="BF228" i="18"/>
  <c r="T228" i="18"/>
  <c r="R228" i="18"/>
  <c r="P228" i="18"/>
  <c r="BI227" i="18"/>
  <c r="BH227" i="18"/>
  <c r="BG227" i="18"/>
  <c r="BF227" i="18"/>
  <c r="T227" i="18"/>
  <c r="R227" i="18"/>
  <c r="P227" i="18"/>
  <c r="BI226" i="18"/>
  <c r="BH226" i="18"/>
  <c r="BG226" i="18"/>
  <c r="BF226" i="18"/>
  <c r="T226" i="18"/>
  <c r="R226" i="18"/>
  <c r="P226" i="18"/>
  <c r="BI224" i="18"/>
  <c r="BH224" i="18"/>
  <c r="BG224" i="18"/>
  <c r="BF224" i="18"/>
  <c r="T224" i="18"/>
  <c r="R224" i="18"/>
  <c r="P224" i="18"/>
  <c r="BI223" i="18"/>
  <c r="BH223" i="18"/>
  <c r="BG223" i="18"/>
  <c r="BF223" i="18"/>
  <c r="T223" i="18"/>
  <c r="R223" i="18"/>
  <c r="P223" i="18"/>
  <c r="BI222" i="18"/>
  <c r="BH222" i="18"/>
  <c r="BG222" i="18"/>
  <c r="BF222" i="18"/>
  <c r="T222" i="18"/>
  <c r="R222" i="18"/>
  <c r="P222" i="18"/>
  <c r="BI221" i="18"/>
  <c r="BH221" i="18"/>
  <c r="BG221" i="18"/>
  <c r="BF221" i="18"/>
  <c r="T221" i="18"/>
  <c r="R221" i="18"/>
  <c r="P221" i="18"/>
  <c r="BI219" i="18"/>
  <c r="BH219" i="18"/>
  <c r="BG219" i="18"/>
  <c r="BF219" i="18"/>
  <c r="T219" i="18"/>
  <c r="R219" i="18"/>
  <c r="P219" i="18"/>
  <c r="BI218" i="18"/>
  <c r="BH218" i="18"/>
  <c r="BG218" i="18"/>
  <c r="BF218" i="18"/>
  <c r="T218" i="18"/>
  <c r="R218" i="18"/>
  <c r="P218" i="18"/>
  <c r="BI217" i="18"/>
  <c r="BH217" i="18"/>
  <c r="BG217" i="18"/>
  <c r="BF217" i="18"/>
  <c r="T217" i="18"/>
  <c r="R217" i="18"/>
  <c r="P217" i="18"/>
  <c r="BI216" i="18"/>
  <c r="BH216" i="18"/>
  <c r="BG216" i="18"/>
  <c r="BF216" i="18"/>
  <c r="T216" i="18"/>
  <c r="R216" i="18"/>
  <c r="P216" i="18"/>
  <c r="BI215" i="18"/>
  <c r="BH215" i="18"/>
  <c r="BG215" i="18"/>
  <c r="BF215" i="18"/>
  <c r="T215" i="18"/>
  <c r="R215" i="18"/>
  <c r="P215" i="18"/>
  <c r="BI213" i="18"/>
  <c r="BH213" i="18"/>
  <c r="BG213" i="18"/>
  <c r="BF213" i="18"/>
  <c r="T213" i="18"/>
  <c r="R213" i="18"/>
  <c r="P213" i="18"/>
  <c r="BI212" i="18"/>
  <c r="BH212" i="18"/>
  <c r="BG212" i="18"/>
  <c r="BF212" i="18"/>
  <c r="T212" i="18"/>
  <c r="R212" i="18"/>
  <c r="P212" i="18"/>
  <c r="BI211" i="18"/>
  <c r="BH211" i="18"/>
  <c r="BG211" i="18"/>
  <c r="BF211" i="18"/>
  <c r="T211" i="18"/>
  <c r="R211" i="18"/>
  <c r="P211" i="18"/>
  <c r="BI210" i="18"/>
  <c r="BH210" i="18"/>
  <c r="BG210" i="18"/>
  <c r="BF210" i="18"/>
  <c r="T210" i="18"/>
  <c r="R210" i="18"/>
  <c r="P210" i="18"/>
  <c r="BI209" i="18"/>
  <c r="BH209" i="18"/>
  <c r="BG209" i="18"/>
  <c r="BF209" i="18"/>
  <c r="T209" i="18"/>
  <c r="R209" i="18"/>
  <c r="P209" i="18"/>
  <c r="BI208" i="18"/>
  <c r="BH208" i="18"/>
  <c r="BG208" i="18"/>
  <c r="BF208" i="18"/>
  <c r="T208" i="18"/>
  <c r="R208" i="18"/>
  <c r="P208" i="18"/>
  <c r="BI207" i="18"/>
  <c r="BH207" i="18"/>
  <c r="BG207" i="18"/>
  <c r="BF207" i="18"/>
  <c r="T207" i="18"/>
  <c r="R207" i="18"/>
  <c r="P207" i="18"/>
  <c r="BI206" i="18"/>
  <c r="BH206" i="18"/>
  <c r="BG206" i="18"/>
  <c r="BF206" i="18"/>
  <c r="T206" i="18"/>
  <c r="R206" i="18"/>
  <c r="P206" i="18"/>
  <c r="BI205" i="18"/>
  <c r="BH205" i="18"/>
  <c r="BG205" i="18"/>
  <c r="BF205" i="18"/>
  <c r="T205" i="18"/>
  <c r="R205" i="18"/>
  <c r="P205" i="18"/>
  <c r="BI204" i="18"/>
  <c r="BH204" i="18"/>
  <c r="BG204" i="18"/>
  <c r="BF204" i="18"/>
  <c r="T204" i="18"/>
  <c r="R204" i="18"/>
  <c r="P204" i="18"/>
  <c r="BI203" i="18"/>
  <c r="BH203" i="18"/>
  <c r="BG203" i="18"/>
  <c r="BF203" i="18"/>
  <c r="T203" i="18"/>
  <c r="R203" i="18"/>
  <c r="P203" i="18"/>
  <c r="BI202" i="18"/>
  <c r="BH202" i="18"/>
  <c r="BG202" i="18"/>
  <c r="BF202" i="18"/>
  <c r="T202" i="18"/>
  <c r="R202" i="18"/>
  <c r="P202" i="18"/>
  <c r="BI201" i="18"/>
  <c r="BH201" i="18"/>
  <c r="BG201" i="18"/>
  <c r="BF201" i="18"/>
  <c r="T201" i="18"/>
  <c r="R201" i="18"/>
  <c r="P201" i="18"/>
  <c r="BI200" i="18"/>
  <c r="BH200" i="18"/>
  <c r="BG200" i="18"/>
  <c r="BF200" i="18"/>
  <c r="T200" i="18"/>
  <c r="R200" i="18"/>
  <c r="P200" i="18"/>
  <c r="BI199" i="18"/>
  <c r="BH199" i="18"/>
  <c r="BG199" i="18"/>
  <c r="BF199" i="18"/>
  <c r="T199" i="18"/>
  <c r="R199" i="18"/>
  <c r="P199" i="18"/>
  <c r="BI198" i="18"/>
  <c r="BH198" i="18"/>
  <c r="BG198" i="18"/>
  <c r="BF198" i="18"/>
  <c r="T198" i="18"/>
  <c r="R198" i="18"/>
  <c r="P198" i="18"/>
  <c r="BI197" i="18"/>
  <c r="BH197" i="18"/>
  <c r="BG197" i="18"/>
  <c r="BF197" i="18"/>
  <c r="T197" i="18"/>
  <c r="R197" i="18"/>
  <c r="P197" i="18"/>
  <c r="BI196" i="18"/>
  <c r="BH196" i="18"/>
  <c r="BG196" i="18"/>
  <c r="BF196" i="18"/>
  <c r="T196" i="18"/>
  <c r="R196" i="18"/>
  <c r="P196" i="18"/>
  <c r="BI194" i="18"/>
  <c r="BH194" i="18"/>
  <c r="BG194" i="18"/>
  <c r="BF194" i="18"/>
  <c r="T194" i="18"/>
  <c r="R194" i="18"/>
  <c r="P194" i="18"/>
  <c r="BI193" i="18"/>
  <c r="BH193" i="18"/>
  <c r="BG193" i="18"/>
  <c r="BF193" i="18"/>
  <c r="T193" i="18"/>
  <c r="R193" i="18"/>
  <c r="P193" i="18"/>
  <c r="BI192" i="18"/>
  <c r="BH192" i="18"/>
  <c r="BG192" i="18"/>
  <c r="BF192" i="18"/>
  <c r="T192" i="18"/>
  <c r="R192" i="18"/>
  <c r="P192" i="18"/>
  <c r="BI191" i="18"/>
  <c r="BH191" i="18"/>
  <c r="BG191" i="18"/>
  <c r="BF191" i="18"/>
  <c r="T191" i="18"/>
  <c r="R191" i="18"/>
  <c r="P191" i="18"/>
  <c r="BI189" i="18"/>
  <c r="BH189" i="18"/>
  <c r="BG189" i="18"/>
  <c r="BF189" i="18"/>
  <c r="T189" i="18"/>
  <c r="R189" i="18"/>
  <c r="P189" i="18"/>
  <c r="BI188" i="18"/>
  <c r="BH188" i="18"/>
  <c r="BG188" i="18"/>
  <c r="BF188" i="18"/>
  <c r="T188" i="18"/>
  <c r="R188" i="18"/>
  <c r="P188" i="18"/>
  <c r="BI187" i="18"/>
  <c r="BH187" i="18"/>
  <c r="BG187" i="18"/>
  <c r="BF187" i="18"/>
  <c r="T187" i="18"/>
  <c r="R187" i="18"/>
  <c r="P187" i="18"/>
  <c r="BI186" i="18"/>
  <c r="BH186" i="18"/>
  <c r="BG186" i="18"/>
  <c r="BF186" i="18"/>
  <c r="T186" i="18"/>
  <c r="R186" i="18"/>
  <c r="P186" i="18"/>
  <c r="BI185" i="18"/>
  <c r="BH185" i="18"/>
  <c r="BG185" i="18"/>
  <c r="BF185" i="18"/>
  <c r="T185" i="18"/>
  <c r="R185" i="18"/>
  <c r="P185" i="18"/>
  <c r="BI183" i="18"/>
  <c r="BH183" i="18"/>
  <c r="BG183" i="18"/>
  <c r="BF183" i="18"/>
  <c r="T183" i="18"/>
  <c r="R183" i="18"/>
  <c r="P183" i="18"/>
  <c r="BI182" i="18"/>
  <c r="BH182" i="18"/>
  <c r="BG182" i="18"/>
  <c r="BF182" i="18"/>
  <c r="T182" i="18"/>
  <c r="R182" i="18"/>
  <c r="P182" i="18"/>
  <c r="BI181" i="18"/>
  <c r="BH181" i="18"/>
  <c r="BG181" i="18"/>
  <c r="BF181" i="18"/>
  <c r="T181" i="18"/>
  <c r="R181" i="18"/>
  <c r="P181" i="18"/>
  <c r="BI180" i="18"/>
  <c r="BH180" i="18"/>
  <c r="BG180" i="18"/>
  <c r="BF180" i="18"/>
  <c r="T180" i="18"/>
  <c r="R180" i="18"/>
  <c r="P180" i="18"/>
  <c r="BI179" i="18"/>
  <c r="BH179" i="18"/>
  <c r="BG179" i="18"/>
  <c r="BF179" i="18"/>
  <c r="T179" i="18"/>
  <c r="R179" i="18"/>
  <c r="P179" i="18"/>
  <c r="BI178" i="18"/>
  <c r="BH178" i="18"/>
  <c r="BG178" i="18"/>
  <c r="BF178" i="18"/>
  <c r="T178" i="18"/>
  <c r="R178" i="18"/>
  <c r="P178" i="18"/>
  <c r="BI177" i="18"/>
  <c r="BH177" i="18"/>
  <c r="BG177" i="18"/>
  <c r="BF177" i="18"/>
  <c r="T177" i="18"/>
  <c r="R177" i="18"/>
  <c r="P177" i="18"/>
  <c r="BI176" i="18"/>
  <c r="BH176" i="18"/>
  <c r="BG176" i="18"/>
  <c r="BF176" i="18"/>
  <c r="T176" i="18"/>
  <c r="R176" i="18"/>
  <c r="P176" i="18"/>
  <c r="BI175" i="18"/>
  <c r="BH175" i="18"/>
  <c r="BG175" i="18"/>
  <c r="BF175" i="18"/>
  <c r="T175" i="18"/>
  <c r="R175" i="18"/>
  <c r="P175" i="18"/>
  <c r="BI174" i="18"/>
  <c r="BH174" i="18"/>
  <c r="BG174" i="18"/>
  <c r="BF174" i="18"/>
  <c r="T174" i="18"/>
  <c r="R174" i="18"/>
  <c r="P174" i="18"/>
  <c r="BI173" i="18"/>
  <c r="BH173" i="18"/>
  <c r="BG173" i="18"/>
  <c r="BF173" i="18"/>
  <c r="T173" i="18"/>
  <c r="R173" i="18"/>
  <c r="P173" i="18"/>
  <c r="BI172" i="18"/>
  <c r="BH172" i="18"/>
  <c r="BG172" i="18"/>
  <c r="BF172" i="18"/>
  <c r="T172" i="18"/>
  <c r="R172" i="18"/>
  <c r="P172" i="18"/>
  <c r="BI171" i="18"/>
  <c r="BH171" i="18"/>
  <c r="BG171" i="18"/>
  <c r="BF171" i="18"/>
  <c r="T171" i="18"/>
  <c r="R171" i="18"/>
  <c r="P171" i="18"/>
  <c r="BI170" i="18"/>
  <c r="BH170" i="18"/>
  <c r="BG170" i="18"/>
  <c r="BF170" i="18"/>
  <c r="T170" i="18"/>
  <c r="R170" i="18"/>
  <c r="P170" i="18"/>
  <c r="BI169" i="18"/>
  <c r="BH169" i="18"/>
  <c r="BG169" i="18"/>
  <c r="BF169" i="18"/>
  <c r="T169" i="18"/>
  <c r="R169" i="18"/>
  <c r="P169" i="18"/>
  <c r="BI168" i="18"/>
  <c r="BH168" i="18"/>
  <c r="BG168" i="18"/>
  <c r="BF168" i="18"/>
  <c r="T168" i="18"/>
  <c r="R168" i="18"/>
  <c r="P168" i="18"/>
  <c r="BI167" i="18"/>
  <c r="BH167" i="18"/>
  <c r="BG167" i="18"/>
  <c r="BF167" i="18"/>
  <c r="T167" i="18"/>
  <c r="R167" i="18"/>
  <c r="P167" i="18"/>
  <c r="BI166" i="18"/>
  <c r="BH166" i="18"/>
  <c r="BG166" i="18"/>
  <c r="BF166" i="18"/>
  <c r="T166" i="18"/>
  <c r="R166" i="18"/>
  <c r="P166" i="18"/>
  <c r="BI164" i="18"/>
  <c r="BH164" i="18"/>
  <c r="BG164" i="18"/>
  <c r="BF164" i="18"/>
  <c r="T164" i="18"/>
  <c r="R164" i="18"/>
  <c r="P164" i="18"/>
  <c r="BI163" i="18"/>
  <c r="BH163" i="18"/>
  <c r="BG163" i="18"/>
  <c r="BF163" i="18"/>
  <c r="T163" i="18"/>
  <c r="R163" i="18"/>
  <c r="P163" i="18"/>
  <c r="BI162" i="18"/>
  <c r="BH162" i="18"/>
  <c r="BG162" i="18"/>
  <c r="BF162" i="18"/>
  <c r="T162" i="18"/>
  <c r="R162" i="18"/>
  <c r="P162" i="18"/>
  <c r="BI161" i="18"/>
  <c r="BH161" i="18"/>
  <c r="BG161" i="18"/>
  <c r="BF161" i="18"/>
  <c r="T161" i="18"/>
  <c r="R161" i="18"/>
  <c r="P161" i="18"/>
  <c r="BI160" i="18"/>
  <c r="BH160" i="18"/>
  <c r="BG160" i="18"/>
  <c r="BF160" i="18"/>
  <c r="T160" i="18"/>
  <c r="R160" i="18"/>
  <c r="P160" i="18"/>
  <c r="BI159" i="18"/>
  <c r="BH159" i="18"/>
  <c r="BG159" i="18"/>
  <c r="BF159" i="18"/>
  <c r="T159" i="18"/>
  <c r="R159" i="18"/>
  <c r="P159" i="18"/>
  <c r="BI158" i="18"/>
  <c r="BH158" i="18"/>
  <c r="BG158" i="18"/>
  <c r="BF158" i="18"/>
  <c r="T158" i="18"/>
  <c r="R158" i="18"/>
  <c r="P158" i="18"/>
  <c r="BI157" i="18"/>
  <c r="BH157" i="18"/>
  <c r="BG157" i="18"/>
  <c r="BF157" i="18"/>
  <c r="T157" i="18"/>
  <c r="R157" i="18"/>
  <c r="P157" i="18"/>
  <c r="BI156" i="18"/>
  <c r="BH156" i="18"/>
  <c r="BG156" i="18"/>
  <c r="BF156" i="18"/>
  <c r="T156" i="18"/>
  <c r="R156" i="18"/>
  <c r="P156" i="18"/>
  <c r="BI155" i="18"/>
  <c r="BH155" i="18"/>
  <c r="BG155" i="18"/>
  <c r="BF155" i="18"/>
  <c r="T155" i="18"/>
  <c r="R155" i="18"/>
  <c r="P155" i="18"/>
  <c r="BI154" i="18"/>
  <c r="BH154" i="18"/>
  <c r="BG154" i="18"/>
  <c r="BF154" i="18"/>
  <c r="T154" i="18"/>
  <c r="R154" i="18"/>
  <c r="P154" i="18"/>
  <c r="BI153" i="18"/>
  <c r="BH153" i="18"/>
  <c r="BG153" i="18"/>
  <c r="BF153" i="18"/>
  <c r="T153" i="18"/>
  <c r="R153" i="18"/>
  <c r="P153" i="18"/>
  <c r="BI152" i="18"/>
  <c r="BH152" i="18"/>
  <c r="BG152" i="18"/>
  <c r="BF152" i="18"/>
  <c r="T152" i="18"/>
  <c r="R152" i="18"/>
  <c r="P152" i="18"/>
  <c r="BI151" i="18"/>
  <c r="BH151" i="18"/>
  <c r="BG151" i="18"/>
  <c r="BF151" i="18"/>
  <c r="T151" i="18"/>
  <c r="R151" i="18"/>
  <c r="P151" i="18"/>
  <c r="BI150" i="18"/>
  <c r="BH150" i="18"/>
  <c r="BG150" i="18"/>
  <c r="BF150" i="18"/>
  <c r="T150" i="18"/>
  <c r="R150" i="18"/>
  <c r="P150" i="18"/>
  <c r="BI149" i="18"/>
  <c r="BH149" i="18"/>
  <c r="BG149" i="18"/>
  <c r="BF149" i="18"/>
  <c r="T149" i="18"/>
  <c r="R149" i="18"/>
  <c r="P149" i="18"/>
  <c r="BI148" i="18"/>
  <c r="BH148" i="18"/>
  <c r="BG148" i="18"/>
  <c r="BF148" i="18"/>
  <c r="T148" i="18"/>
  <c r="R148" i="18"/>
  <c r="P148" i="18"/>
  <c r="BI147" i="18"/>
  <c r="BH147" i="18"/>
  <c r="BG147" i="18"/>
  <c r="BF147" i="18"/>
  <c r="T147" i="18"/>
  <c r="R147" i="18"/>
  <c r="P147" i="18"/>
  <c r="BI145" i="18"/>
  <c r="BH145" i="18"/>
  <c r="BG145" i="18"/>
  <c r="BF145" i="18"/>
  <c r="T145" i="18"/>
  <c r="R145" i="18"/>
  <c r="P145" i="18"/>
  <c r="BI144" i="18"/>
  <c r="BH144" i="18"/>
  <c r="BG144" i="18"/>
  <c r="BF144" i="18"/>
  <c r="T144" i="18"/>
  <c r="R144" i="18"/>
  <c r="P144" i="18"/>
  <c r="BI143" i="18"/>
  <c r="BH143" i="18"/>
  <c r="BG143" i="18"/>
  <c r="BF143" i="18"/>
  <c r="T143" i="18"/>
  <c r="R143" i="18"/>
  <c r="P143" i="18"/>
  <c r="BI142" i="18"/>
  <c r="BH142" i="18"/>
  <c r="BG142" i="18"/>
  <c r="BF142" i="18"/>
  <c r="T142" i="18"/>
  <c r="R142" i="18"/>
  <c r="P142" i="18"/>
  <c r="BI140" i="18"/>
  <c r="BH140" i="18"/>
  <c r="BG140" i="18"/>
  <c r="BF140" i="18"/>
  <c r="T140" i="18"/>
  <c r="R140" i="18"/>
  <c r="P140" i="18"/>
  <c r="BI139" i="18"/>
  <c r="BH139" i="18"/>
  <c r="BG139" i="18"/>
  <c r="BF139" i="18"/>
  <c r="T139" i="18"/>
  <c r="R139" i="18"/>
  <c r="P139" i="18"/>
  <c r="BI138" i="18"/>
  <c r="BH138" i="18"/>
  <c r="BG138" i="18"/>
  <c r="BF138" i="18"/>
  <c r="T138" i="18"/>
  <c r="R138" i="18"/>
  <c r="P138" i="18"/>
  <c r="BI137" i="18"/>
  <c r="BH137" i="18"/>
  <c r="BG137" i="18"/>
  <c r="BF137" i="18"/>
  <c r="T137" i="18"/>
  <c r="R137" i="18"/>
  <c r="P137" i="18"/>
  <c r="BI136" i="18"/>
  <c r="BH136" i="18"/>
  <c r="BG136" i="18"/>
  <c r="BF136" i="18"/>
  <c r="T136" i="18"/>
  <c r="R136" i="18"/>
  <c r="P136" i="18"/>
  <c r="F128" i="18"/>
  <c r="E126" i="18"/>
  <c r="F93" i="18"/>
  <c r="E91" i="18"/>
  <c r="J28" i="18"/>
  <c r="E28" i="18"/>
  <c r="J131" i="18" s="1"/>
  <c r="J27" i="18"/>
  <c r="J25" i="18"/>
  <c r="E25" i="18"/>
  <c r="J130" i="18"/>
  <c r="J24" i="18"/>
  <c r="J22" i="18"/>
  <c r="E22" i="18"/>
  <c r="F96" i="18" s="1"/>
  <c r="J21" i="18"/>
  <c r="J19" i="18"/>
  <c r="E19" i="18"/>
  <c r="F95" i="18"/>
  <c r="J18" i="18"/>
  <c r="J16" i="18"/>
  <c r="J93" i="18"/>
  <c r="E7" i="18"/>
  <c r="E120" i="18" s="1"/>
  <c r="J41" i="17"/>
  <c r="J40" i="17"/>
  <c r="AY113" i="1"/>
  <c r="J39" i="17"/>
  <c r="AX113" i="1"/>
  <c r="BI148" i="17"/>
  <c r="BH148" i="17"/>
  <c r="BG148" i="17"/>
  <c r="BF148" i="17"/>
  <c r="T148" i="17"/>
  <c r="R148" i="17"/>
  <c r="P148" i="17"/>
  <c r="BI147" i="17"/>
  <c r="BH147" i="17"/>
  <c r="BG147" i="17"/>
  <c r="BF147" i="17"/>
  <c r="T147" i="17"/>
  <c r="R147" i="17"/>
  <c r="P147" i="17"/>
  <c r="BI146" i="17"/>
  <c r="BH146" i="17"/>
  <c r="BG146" i="17"/>
  <c r="BF146" i="17"/>
  <c r="T146" i="17"/>
  <c r="R146" i="17"/>
  <c r="P146" i="17"/>
  <c r="BI145" i="17"/>
  <c r="BH145" i="17"/>
  <c r="BG145" i="17"/>
  <c r="BF145" i="17"/>
  <c r="T145" i="17"/>
  <c r="R145" i="17"/>
  <c r="P145" i="17"/>
  <c r="BI144" i="17"/>
  <c r="BH144" i="17"/>
  <c r="BG144" i="17"/>
  <c r="BF144" i="17"/>
  <c r="T144" i="17"/>
  <c r="R144" i="17"/>
  <c r="P144" i="17"/>
  <c r="BI143" i="17"/>
  <c r="BH143" i="17"/>
  <c r="BG143" i="17"/>
  <c r="BF143" i="17"/>
  <c r="T143" i="17"/>
  <c r="R143" i="17"/>
  <c r="P143" i="17"/>
  <c r="BI141" i="17"/>
  <c r="BH141" i="17"/>
  <c r="BG141" i="17"/>
  <c r="BF141" i="17"/>
  <c r="T141" i="17"/>
  <c r="R141" i="17"/>
  <c r="P141" i="17"/>
  <c r="BI140" i="17"/>
  <c r="BH140" i="17"/>
  <c r="BG140" i="17"/>
  <c r="BF140" i="17"/>
  <c r="T140" i="17"/>
  <c r="R140" i="17"/>
  <c r="P140" i="17"/>
  <c r="BI139" i="17"/>
  <c r="BH139" i="17"/>
  <c r="BG139" i="17"/>
  <c r="BF139" i="17"/>
  <c r="T139" i="17"/>
  <c r="R139" i="17"/>
  <c r="P139" i="17"/>
  <c r="BI138" i="17"/>
  <c r="BH138" i="17"/>
  <c r="BG138" i="17"/>
  <c r="BF138" i="17"/>
  <c r="T138" i="17"/>
  <c r="R138" i="17"/>
  <c r="P138" i="17"/>
  <c r="BI137" i="17"/>
  <c r="BH137" i="17"/>
  <c r="BG137" i="17"/>
  <c r="BF137" i="17"/>
  <c r="T137" i="17"/>
  <c r="R137" i="17"/>
  <c r="P137" i="17"/>
  <c r="BI136" i="17"/>
  <c r="BH136" i="17"/>
  <c r="BG136" i="17"/>
  <c r="BF136" i="17"/>
  <c r="T136" i="17"/>
  <c r="R136" i="17"/>
  <c r="P136" i="17"/>
  <c r="BI135" i="17"/>
  <c r="BH135" i="17"/>
  <c r="BG135" i="17"/>
  <c r="BF135" i="17"/>
  <c r="T135" i="17"/>
  <c r="R135" i="17"/>
  <c r="P135" i="17"/>
  <c r="BI134" i="17"/>
  <c r="BH134" i="17"/>
  <c r="BG134" i="17"/>
  <c r="BF134" i="17"/>
  <c r="T134" i="17"/>
  <c r="R134" i="17"/>
  <c r="P134" i="17"/>
  <c r="BI133" i="17"/>
  <c r="BH133" i="17"/>
  <c r="BG133" i="17"/>
  <c r="BF133" i="17"/>
  <c r="T133" i="17"/>
  <c r="R133" i="17"/>
  <c r="P133" i="17"/>
  <c r="BI132" i="17"/>
  <c r="BH132" i="17"/>
  <c r="BG132" i="17"/>
  <c r="BF132" i="17"/>
  <c r="T132" i="17"/>
  <c r="R132" i="17"/>
  <c r="P132" i="17"/>
  <c r="BI131" i="17"/>
  <c r="BH131" i="17"/>
  <c r="BG131" i="17"/>
  <c r="BF131" i="17"/>
  <c r="T131" i="17"/>
  <c r="R131" i="17"/>
  <c r="P131" i="17"/>
  <c r="BI130" i="17"/>
  <c r="BH130" i="17"/>
  <c r="BG130" i="17"/>
  <c r="BF130" i="17"/>
  <c r="T130" i="17"/>
  <c r="R130" i="17"/>
  <c r="P130" i="17"/>
  <c r="BI129" i="17"/>
  <c r="BH129" i="17"/>
  <c r="BG129" i="17"/>
  <c r="BF129" i="17"/>
  <c r="T129" i="17"/>
  <c r="R129" i="17"/>
  <c r="P129" i="17"/>
  <c r="BI128" i="17"/>
  <c r="BH128" i="17"/>
  <c r="BG128" i="17"/>
  <c r="BF128" i="17"/>
  <c r="T128" i="17"/>
  <c r="R128" i="17"/>
  <c r="P128" i="17"/>
  <c r="F120" i="17"/>
  <c r="E118" i="17"/>
  <c r="F93" i="17"/>
  <c r="E91" i="17"/>
  <c r="J28" i="17"/>
  <c r="E28" i="17"/>
  <c r="J123" i="17" s="1"/>
  <c r="J27" i="17"/>
  <c r="J25" i="17"/>
  <c r="E25" i="17"/>
  <c r="J122" i="17" s="1"/>
  <c r="J24" i="17"/>
  <c r="J22" i="17"/>
  <c r="E22" i="17"/>
  <c r="F123" i="17" s="1"/>
  <c r="J21" i="17"/>
  <c r="J19" i="17"/>
  <c r="E19" i="17"/>
  <c r="F122" i="17" s="1"/>
  <c r="J18" i="17"/>
  <c r="J16" i="17"/>
  <c r="J120" i="17" s="1"/>
  <c r="E7" i="17"/>
  <c r="E112" i="17" s="1"/>
  <c r="J41" i="16"/>
  <c r="J40" i="16"/>
  <c r="AY112" i="1" s="1"/>
  <c r="J39" i="16"/>
  <c r="AX112" i="1"/>
  <c r="BI185" i="16"/>
  <c r="BH185" i="16"/>
  <c r="BG185" i="16"/>
  <c r="BF185" i="16"/>
  <c r="T185" i="16"/>
  <c r="R185" i="16"/>
  <c r="P185" i="16"/>
  <c r="BI184" i="16"/>
  <c r="BH184" i="16"/>
  <c r="BG184" i="16"/>
  <c r="BF184" i="16"/>
  <c r="T184" i="16"/>
  <c r="R184" i="16"/>
  <c r="P184" i="16"/>
  <c r="BI183" i="16"/>
  <c r="BH183" i="16"/>
  <c r="BG183" i="16"/>
  <c r="BF183" i="16"/>
  <c r="T183" i="16"/>
  <c r="R183" i="16"/>
  <c r="P183" i="16"/>
  <c r="BI182" i="16"/>
  <c r="BH182" i="16"/>
  <c r="BG182" i="16"/>
  <c r="BF182" i="16"/>
  <c r="T182" i="16"/>
  <c r="R182" i="16"/>
  <c r="P182" i="16"/>
  <c r="BI181" i="16"/>
  <c r="BH181" i="16"/>
  <c r="BG181" i="16"/>
  <c r="BF181" i="16"/>
  <c r="T181" i="16"/>
  <c r="R181" i="16"/>
  <c r="P181" i="16"/>
  <c r="BI180" i="16"/>
  <c r="BH180" i="16"/>
  <c r="BG180" i="16"/>
  <c r="BF180" i="16"/>
  <c r="T180" i="16"/>
  <c r="R180" i="16"/>
  <c r="P180" i="16"/>
  <c r="BI179" i="16"/>
  <c r="BH179" i="16"/>
  <c r="BG179" i="16"/>
  <c r="BF179" i="16"/>
  <c r="T179" i="16"/>
  <c r="R179" i="16"/>
  <c r="P179" i="16"/>
  <c r="BI177" i="16"/>
  <c r="BH177" i="16"/>
  <c r="BG177" i="16"/>
  <c r="BF177" i="16"/>
  <c r="T177" i="16"/>
  <c r="R177" i="16"/>
  <c r="P177" i="16"/>
  <c r="BI176" i="16"/>
  <c r="BH176" i="16"/>
  <c r="BG176" i="16"/>
  <c r="BF176" i="16"/>
  <c r="T176" i="16"/>
  <c r="R176" i="16"/>
  <c r="P176" i="16"/>
  <c r="BI175" i="16"/>
  <c r="BH175" i="16"/>
  <c r="BG175" i="16"/>
  <c r="BF175" i="16"/>
  <c r="T175" i="16"/>
  <c r="R175" i="16"/>
  <c r="P175" i="16"/>
  <c r="BI174" i="16"/>
  <c r="BH174" i="16"/>
  <c r="BG174" i="16"/>
  <c r="BF174" i="16"/>
  <c r="T174" i="16"/>
  <c r="R174" i="16"/>
  <c r="P174" i="16"/>
  <c r="BI173" i="16"/>
  <c r="BH173" i="16"/>
  <c r="BG173" i="16"/>
  <c r="BF173" i="16"/>
  <c r="T173" i="16"/>
  <c r="R173" i="16"/>
  <c r="P173" i="16"/>
  <c r="BI172" i="16"/>
  <c r="BH172" i="16"/>
  <c r="BG172" i="16"/>
  <c r="BF172" i="16"/>
  <c r="T172" i="16"/>
  <c r="R172" i="16"/>
  <c r="P172" i="16"/>
  <c r="BI170" i="16"/>
  <c r="BH170" i="16"/>
  <c r="BG170" i="16"/>
  <c r="BF170" i="16"/>
  <c r="T170" i="16"/>
  <c r="R170" i="16"/>
  <c r="P170" i="16"/>
  <c r="BI169" i="16"/>
  <c r="BH169" i="16"/>
  <c r="BG169" i="16"/>
  <c r="BF169" i="16"/>
  <c r="T169" i="16"/>
  <c r="R169" i="16"/>
  <c r="P169" i="16"/>
  <c r="BI168" i="16"/>
  <c r="BH168" i="16"/>
  <c r="BG168" i="16"/>
  <c r="BF168" i="16"/>
  <c r="T168" i="16"/>
  <c r="R168" i="16"/>
  <c r="P168" i="16"/>
  <c r="BI167" i="16"/>
  <c r="BH167" i="16"/>
  <c r="BG167" i="16"/>
  <c r="BF167" i="16"/>
  <c r="T167" i="16"/>
  <c r="R167" i="16"/>
  <c r="P167" i="16"/>
  <c r="BI166" i="16"/>
  <c r="BH166" i="16"/>
  <c r="BG166" i="16"/>
  <c r="BF166" i="16"/>
  <c r="T166" i="16"/>
  <c r="R166" i="16"/>
  <c r="P166" i="16"/>
  <c r="BI165" i="16"/>
  <c r="BH165" i="16"/>
  <c r="BG165" i="16"/>
  <c r="BF165" i="16"/>
  <c r="T165" i="16"/>
  <c r="R165" i="16"/>
  <c r="P165" i="16"/>
  <c r="BI164" i="16"/>
  <c r="BH164" i="16"/>
  <c r="BG164" i="16"/>
  <c r="BF164" i="16"/>
  <c r="T164" i="16"/>
  <c r="R164" i="16"/>
  <c r="P164" i="16"/>
  <c r="BI163" i="16"/>
  <c r="BH163" i="16"/>
  <c r="BG163" i="16"/>
  <c r="BF163" i="16"/>
  <c r="T163" i="16"/>
  <c r="R163" i="16"/>
  <c r="P163" i="16"/>
  <c r="BI162" i="16"/>
  <c r="BH162" i="16"/>
  <c r="BG162" i="16"/>
  <c r="BF162" i="16"/>
  <c r="T162" i="16"/>
  <c r="R162" i="16"/>
  <c r="P162" i="16"/>
  <c r="BI160" i="16"/>
  <c r="BH160" i="16"/>
  <c r="BG160" i="16"/>
  <c r="BF160" i="16"/>
  <c r="T160" i="16"/>
  <c r="R160" i="16"/>
  <c r="P160" i="16"/>
  <c r="BI159" i="16"/>
  <c r="BH159" i="16"/>
  <c r="BG159" i="16"/>
  <c r="BF159" i="16"/>
  <c r="T159" i="16"/>
  <c r="R159" i="16"/>
  <c r="P159" i="16"/>
  <c r="BI158" i="16"/>
  <c r="BH158" i="16"/>
  <c r="BG158" i="16"/>
  <c r="BF158" i="16"/>
  <c r="T158" i="16"/>
  <c r="R158" i="16"/>
  <c r="P158" i="16"/>
  <c r="BI157" i="16"/>
  <c r="BH157" i="16"/>
  <c r="BG157" i="16"/>
  <c r="BF157" i="16"/>
  <c r="T157" i="16"/>
  <c r="R157" i="16"/>
  <c r="P157" i="16"/>
  <c r="BI156" i="16"/>
  <c r="BH156" i="16"/>
  <c r="BG156" i="16"/>
  <c r="BF156" i="16"/>
  <c r="T156" i="16"/>
  <c r="R156" i="16"/>
  <c r="P156" i="16"/>
  <c r="BI155" i="16"/>
  <c r="BH155" i="16"/>
  <c r="BG155" i="16"/>
  <c r="BF155" i="16"/>
  <c r="T155" i="16"/>
  <c r="R155" i="16"/>
  <c r="P155" i="16"/>
  <c r="BI154" i="16"/>
  <c r="BH154" i="16"/>
  <c r="BG154" i="16"/>
  <c r="BF154" i="16"/>
  <c r="T154" i="16"/>
  <c r="R154" i="16"/>
  <c r="P154" i="16"/>
  <c r="BI153" i="16"/>
  <c r="BH153" i="16"/>
  <c r="BG153" i="16"/>
  <c r="BF153" i="16"/>
  <c r="T153" i="16"/>
  <c r="R153" i="16"/>
  <c r="P153" i="16"/>
  <c r="BI152" i="16"/>
  <c r="BH152" i="16"/>
  <c r="BG152" i="16"/>
  <c r="BF152" i="16"/>
  <c r="T152" i="16"/>
  <c r="R152" i="16"/>
  <c r="P152" i="16"/>
  <c r="BI151" i="16"/>
  <c r="BH151" i="16"/>
  <c r="BG151" i="16"/>
  <c r="BF151" i="16"/>
  <c r="T151" i="16"/>
  <c r="R151" i="16"/>
  <c r="P151" i="16"/>
  <c r="BI150" i="16"/>
  <c r="BH150" i="16"/>
  <c r="BG150" i="16"/>
  <c r="BF150" i="16"/>
  <c r="T150" i="16"/>
  <c r="R150" i="16"/>
  <c r="P150" i="16"/>
  <c r="BI149" i="16"/>
  <c r="BH149" i="16"/>
  <c r="BG149" i="16"/>
  <c r="BF149" i="16"/>
  <c r="T149" i="16"/>
  <c r="R149" i="16"/>
  <c r="P149" i="16"/>
  <c r="BI148" i="16"/>
  <c r="BH148" i="16"/>
  <c r="BG148" i="16"/>
  <c r="BF148" i="16"/>
  <c r="T148" i="16"/>
  <c r="R148" i="16"/>
  <c r="P148" i="16"/>
  <c r="BI146" i="16"/>
  <c r="BH146" i="16"/>
  <c r="BG146" i="16"/>
  <c r="BF146" i="16"/>
  <c r="T146" i="16"/>
  <c r="R146" i="16"/>
  <c r="P146" i="16"/>
  <c r="BI145" i="16"/>
  <c r="BH145" i="16"/>
  <c r="BG145" i="16"/>
  <c r="BF145" i="16"/>
  <c r="T145" i="16"/>
  <c r="R145" i="16"/>
  <c r="P145" i="16"/>
  <c r="BI144" i="16"/>
  <c r="BH144" i="16"/>
  <c r="BG144" i="16"/>
  <c r="BF144" i="16"/>
  <c r="T144" i="16"/>
  <c r="R144" i="16"/>
  <c r="P144" i="16"/>
  <c r="BI143" i="16"/>
  <c r="BH143" i="16"/>
  <c r="BG143" i="16"/>
  <c r="BF143" i="16"/>
  <c r="T143" i="16"/>
  <c r="R143" i="16"/>
  <c r="P143" i="16"/>
  <c r="BI142" i="16"/>
  <c r="BH142" i="16"/>
  <c r="BG142" i="16"/>
  <c r="BF142" i="16"/>
  <c r="T142" i="16"/>
  <c r="R142" i="16"/>
  <c r="P142" i="16"/>
  <c r="BI141" i="16"/>
  <c r="BH141" i="16"/>
  <c r="BG141" i="16"/>
  <c r="BF141" i="16"/>
  <c r="T141" i="16"/>
  <c r="R141" i="16"/>
  <c r="P141" i="16"/>
  <c r="BI140" i="16"/>
  <c r="BH140" i="16"/>
  <c r="BG140" i="16"/>
  <c r="BF140" i="16"/>
  <c r="T140" i="16"/>
  <c r="R140" i="16"/>
  <c r="P140" i="16"/>
  <c r="BI139" i="16"/>
  <c r="BH139" i="16"/>
  <c r="BG139" i="16"/>
  <c r="BF139" i="16"/>
  <c r="T139" i="16"/>
  <c r="R139" i="16"/>
  <c r="P139" i="16"/>
  <c r="BI138" i="16"/>
  <c r="BH138" i="16"/>
  <c r="BG138" i="16"/>
  <c r="BF138" i="16"/>
  <c r="T138" i="16"/>
  <c r="R138" i="16"/>
  <c r="P138" i="16"/>
  <c r="BI137" i="16"/>
  <c r="BH137" i="16"/>
  <c r="BG137" i="16"/>
  <c r="BF137" i="16"/>
  <c r="T137" i="16"/>
  <c r="R137" i="16"/>
  <c r="P137" i="16"/>
  <c r="BI136" i="16"/>
  <c r="BH136" i="16"/>
  <c r="BG136" i="16"/>
  <c r="BF136" i="16"/>
  <c r="T136" i="16"/>
  <c r="R136" i="16"/>
  <c r="P136" i="16"/>
  <c r="BI135" i="16"/>
  <c r="BH135" i="16"/>
  <c r="BG135" i="16"/>
  <c r="BF135" i="16"/>
  <c r="T135" i="16"/>
  <c r="R135" i="16"/>
  <c r="P135" i="16"/>
  <c r="BI134" i="16"/>
  <c r="BH134" i="16"/>
  <c r="BG134" i="16"/>
  <c r="BF134" i="16"/>
  <c r="T134" i="16"/>
  <c r="R134" i="16"/>
  <c r="P134" i="16"/>
  <c r="BI133" i="16"/>
  <c r="BH133" i="16"/>
  <c r="BG133" i="16"/>
  <c r="BF133" i="16"/>
  <c r="T133" i="16"/>
  <c r="R133" i="16"/>
  <c r="P133" i="16"/>
  <c r="BI132" i="16"/>
  <c r="BH132" i="16"/>
  <c r="BG132" i="16"/>
  <c r="BF132" i="16"/>
  <c r="T132" i="16"/>
  <c r="R132" i="16"/>
  <c r="P132" i="16"/>
  <c r="BI131" i="16"/>
  <c r="BH131" i="16"/>
  <c r="BG131" i="16"/>
  <c r="BF131" i="16"/>
  <c r="T131" i="16"/>
  <c r="R131" i="16"/>
  <c r="P131" i="16"/>
  <c r="F123" i="16"/>
  <c r="E121" i="16"/>
  <c r="F93" i="16"/>
  <c r="E91" i="16"/>
  <c r="J28" i="16"/>
  <c r="E28" i="16"/>
  <c r="J126" i="16" s="1"/>
  <c r="J27" i="16"/>
  <c r="J25" i="16"/>
  <c r="E25" i="16"/>
  <c r="J125" i="16"/>
  <c r="J24" i="16"/>
  <c r="J22" i="16"/>
  <c r="E22" i="16"/>
  <c r="F96" i="16" s="1"/>
  <c r="J21" i="16"/>
  <c r="J19" i="16"/>
  <c r="E19" i="16"/>
  <c r="F95" i="16"/>
  <c r="J18" i="16"/>
  <c r="J16" i="16"/>
  <c r="J123" i="16"/>
  <c r="E7" i="16"/>
  <c r="E85" i="16" s="1"/>
  <c r="J41" i="15"/>
  <c r="J40" i="15"/>
  <c r="AY111" i="1"/>
  <c r="J39" i="15"/>
  <c r="AX111" i="1" s="1"/>
  <c r="BI155" i="15"/>
  <c r="BH155" i="15"/>
  <c r="BG155" i="15"/>
  <c r="BF155" i="15"/>
  <c r="T155" i="15"/>
  <c r="R155" i="15"/>
  <c r="P155" i="15"/>
  <c r="BI154" i="15"/>
  <c r="BH154" i="15"/>
  <c r="BG154" i="15"/>
  <c r="BF154" i="15"/>
  <c r="T154" i="15"/>
  <c r="R154" i="15"/>
  <c r="P154" i="15"/>
  <c r="BI153" i="15"/>
  <c r="BH153" i="15"/>
  <c r="BG153" i="15"/>
  <c r="BF153" i="15"/>
  <c r="T153" i="15"/>
  <c r="R153" i="15"/>
  <c r="P153" i="15"/>
  <c r="BI152" i="15"/>
  <c r="BH152" i="15"/>
  <c r="BG152" i="15"/>
  <c r="BF152" i="15"/>
  <c r="T152" i="15"/>
  <c r="R152" i="15"/>
  <c r="P152" i="15"/>
  <c r="BI151" i="15"/>
  <c r="BH151" i="15"/>
  <c r="BG151" i="15"/>
  <c r="BF151" i="15"/>
  <c r="T151" i="15"/>
  <c r="R151" i="15"/>
  <c r="P151" i="15"/>
  <c r="BI150" i="15"/>
  <c r="BH150" i="15"/>
  <c r="BG150" i="15"/>
  <c r="BF150" i="15"/>
  <c r="T150" i="15"/>
  <c r="R150" i="15"/>
  <c r="P150" i="15"/>
  <c r="BI149" i="15"/>
  <c r="BH149" i="15"/>
  <c r="BG149" i="15"/>
  <c r="BF149" i="15"/>
  <c r="T149" i="15"/>
  <c r="R149" i="15"/>
  <c r="P149" i="15"/>
  <c r="BI147" i="15"/>
  <c r="BH147" i="15"/>
  <c r="BG147" i="15"/>
  <c r="BF147" i="15"/>
  <c r="T147" i="15"/>
  <c r="R147" i="15"/>
  <c r="P147" i="15"/>
  <c r="BI146" i="15"/>
  <c r="BH146" i="15"/>
  <c r="BG146" i="15"/>
  <c r="BF146" i="15"/>
  <c r="T146" i="15"/>
  <c r="R146" i="15"/>
  <c r="P146" i="15"/>
  <c r="BI145" i="15"/>
  <c r="BH145" i="15"/>
  <c r="BG145" i="15"/>
  <c r="BF145" i="15"/>
  <c r="T145" i="15"/>
  <c r="R145" i="15"/>
  <c r="P145" i="15"/>
  <c r="BI144" i="15"/>
  <c r="BH144" i="15"/>
  <c r="BG144" i="15"/>
  <c r="BF144" i="15"/>
  <c r="T144" i="15"/>
  <c r="R144" i="15"/>
  <c r="P144" i="15"/>
  <c r="BI143" i="15"/>
  <c r="BH143" i="15"/>
  <c r="BG143" i="15"/>
  <c r="BF143" i="15"/>
  <c r="T143" i="15"/>
  <c r="R143" i="15"/>
  <c r="P143" i="15"/>
  <c r="BI142" i="15"/>
  <c r="BH142" i="15"/>
  <c r="BG142" i="15"/>
  <c r="BF142" i="15"/>
  <c r="T142" i="15"/>
  <c r="R142" i="15"/>
  <c r="P142" i="15"/>
  <c r="BI141" i="15"/>
  <c r="BH141" i="15"/>
  <c r="BG141" i="15"/>
  <c r="BF141" i="15"/>
  <c r="T141" i="15"/>
  <c r="R141" i="15"/>
  <c r="P141" i="15"/>
  <c r="BI140" i="15"/>
  <c r="BH140" i="15"/>
  <c r="BG140" i="15"/>
  <c r="BF140" i="15"/>
  <c r="T140" i="15"/>
  <c r="R140" i="15"/>
  <c r="P140" i="15"/>
  <c r="BI139" i="15"/>
  <c r="BH139" i="15"/>
  <c r="BG139" i="15"/>
  <c r="BF139" i="15"/>
  <c r="T139" i="15"/>
  <c r="R139" i="15"/>
  <c r="P139" i="15"/>
  <c r="BI138" i="15"/>
  <c r="BH138" i="15"/>
  <c r="BG138" i="15"/>
  <c r="BF138" i="15"/>
  <c r="T138" i="15"/>
  <c r="R138" i="15"/>
  <c r="P138" i="15"/>
  <c r="BI137" i="15"/>
  <c r="BH137" i="15"/>
  <c r="BG137" i="15"/>
  <c r="BF137" i="15"/>
  <c r="T137" i="15"/>
  <c r="R137" i="15"/>
  <c r="P137" i="15"/>
  <c r="BI136" i="15"/>
  <c r="BH136" i="15"/>
  <c r="BG136" i="15"/>
  <c r="BF136" i="15"/>
  <c r="T136" i="15"/>
  <c r="R136" i="15"/>
  <c r="P136" i="15"/>
  <c r="BI135" i="15"/>
  <c r="BH135" i="15"/>
  <c r="BG135" i="15"/>
  <c r="BF135" i="15"/>
  <c r="T135" i="15"/>
  <c r="R135" i="15"/>
  <c r="P135" i="15"/>
  <c r="BI134" i="15"/>
  <c r="BH134" i="15"/>
  <c r="BG134" i="15"/>
  <c r="BF134" i="15"/>
  <c r="T134" i="15"/>
  <c r="R134" i="15"/>
  <c r="P134" i="15"/>
  <c r="BI133" i="15"/>
  <c r="BH133" i="15"/>
  <c r="BG133" i="15"/>
  <c r="BF133" i="15"/>
  <c r="T133" i="15"/>
  <c r="R133" i="15"/>
  <c r="P133" i="15"/>
  <c r="BI132" i="15"/>
  <c r="BH132" i="15"/>
  <c r="BG132" i="15"/>
  <c r="BF132" i="15"/>
  <c r="T132" i="15"/>
  <c r="R132" i="15"/>
  <c r="P132" i="15"/>
  <c r="BI131" i="15"/>
  <c r="BH131" i="15"/>
  <c r="BG131" i="15"/>
  <c r="BF131" i="15"/>
  <c r="T131" i="15"/>
  <c r="R131" i="15"/>
  <c r="P131" i="15"/>
  <c r="BI130" i="15"/>
  <c r="BH130" i="15"/>
  <c r="BG130" i="15"/>
  <c r="BF130" i="15"/>
  <c r="T130" i="15"/>
  <c r="R130" i="15"/>
  <c r="P130" i="15"/>
  <c r="BI129" i="15"/>
  <c r="BH129" i="15"/>
  <c r="BG129" i="15"/>
  <c r="BF129" i="15"/>
  <c r="T129" i="15"/>
  <c r="R129" i="15"/>
  <c r="P129" i="15"/>
  <c r="BI128" i="15"/>
  <c r="BH128" i="15"/>
  <c r="BG128" i="15"/>
  <c r="BF128" i="15"/>
  <c r="T128" i="15"/>
  <c r="R128" i="15"/>
  <c r="P128" i="15"/>
  <c r="F120" i="15"/>
  <c r="E118" i="15"/>
  <c r="F93" i="15"/>
  <c r="E91" i="15"/>
  <c r="J28" i="15"/>
  <c r="E28" i="15"/>
  <c r="J96" i="15" s="1"/>
  <c r="J27" i="15"/>
  <c r="J25" i="15"/>
  <c r="E25" i="15"/>
  <c r="J122" i="15" s="1"/>
  <c r="J24" i="15"/>
  <c r="J22" i="15"/>
  <c r="E22" i="15"/>
  <c r="F96" i="15" s="1"/>
  <c r="J21" i="15"/>
  <c r="J19" i="15"/>
  <c r="E19" i="15"/>
  <c r="F122" i="15" s="1"/>
  <c r="J18" i="15"/>
  <c r="J16" i="15"/>
  <c r="J93" i="15"/>
  <c r="E7" i="15"/>
  <c r="E112" i="15" s="1"/>
  <c r="J41" i="14"/>
  <c r="J40" i="14"/>
  <c r="AY110" i="1" s="1"/>
  <c r="J39" i="14"/>
  <c r="AX110" i="1" s="1"/>
  <c r="BI128" i="14"/>
  <c r="BH128" i="14"/>
  <c r="BG128" i="14"/>
  <c r="BF128" i="14"/>
  <c r="T128" i="14"/>
  <c r="R128" i="14"/>
  <c r="P128" i="14"/>
  <c r="BI127" i="14"/>
  <c r="BH127" i="14"/>
  <c r="BG127" i="14"/>
  <c r="BF127" i="14"/>
  <c r="T127" i="14"/>
  <c r="R127" i="14"/>
  <c r="P127" i="14"/>
  <c r="F119" i="14"/>
  <c r="E117" i="14"/>
  <c r="F93" i="14"/>
  <c r="E91" i="14"/>
  <c r="J28" i="14"/>
  <c r="E28" i="14"/>
  <c r="J96" i="14" s="1"/>
  <c r="J27" i="14"/>
  <c r="J25" i="14"/>
  <c r="E25" i="14"/>
  <c r="J95" i="14"/>
  <c r="J24" i="14"/>
  <c r="J22" i="14"/>
  <c r="E22" i="14"/>
  <c r="F96" i="14" s="1"/>
  <c r="J21" i="14"/>
  <c r="J19" i="14"/>
  <c r="E19" i="14"/>
  <c r="F121" i="14"/>
  <c r="J18" i="14"/>
  <c r="J16" i="14"/>
  <c r="J93" i="14"/>
  <c r="E7" i="14"/>
  <c r="E85" i="14" s="1"/>
  <c r="J41" i="13"/>
  <c r="J40" i="13"/>
  <c r="AY109" i="1"/>
  <c r="J39" i="13"/>
  <c r="AX109" i="1"/>
  <c r="BI176" i="13"/>
  <c r="BH176" i="13"/>
  <c r="BG176" i="13"/>
  <c r="BF176" i="13"/>
  <c r="T176" i="13"/>
  <c r="R176" i="13"/>
  <c r="P176" i="13"/>
  <c r="BI175" i="13"/>
  <c r="BH175" i="13"/>
  <c r="BG175" i="13"/>
  <c r="BF175" i="13"/>
  <c r="T175" i="13"/>
  <c r="R175" i="13"/>
  <c r="P175" i="13"/>
  <c r="BI174" i="13"/>
  <c r="BH174" i="13"/>
  <c r="BG174" i="13"/>
  <c r="BF174" i="13"/>
  <c r="T174" i="13"/>
  <c r="R174" i="13"/>
  <c r="P174" i="13"/>
  <c r="BI173" i="13"/>
  <c r="BH173" i="13"/>
  <c r="BG173" i="13"/>
  <c r="BF173" i="13"/>
  <c r="T173" i="13"/>
  <c r="R173" i="13"/>
  <c r="P173" i="13"/>
  <c r="BI172" i="13"/>
  <c r="BH172" i="13"/>
  <c r="BG172" i="13"/>
  <c r="BF172" i="13"/>
  <c r="T172" i="13"/>
  <c r="R172" i="13"/>
  <c r="P172" i="13"/>
  <c r="BI171" i="13"/>
  <c r="BH171" i="13"/>
  <c r="BG171" i="13"/>
  <c r="BF171" i="13"/>
  <c r="T171" i="13"/>
  <c r="R171" i="13"/>
  <c r="P171" i="13"/>
  <c r="BI170" i="13"/>
  <c r="BH170" i="13"/>
  <c r="BG170" i="13"/>
  <c r="BF170" i="13"/>
  <c r="T170" i="13"/>
  <c r="R170" i="13"/>
  <c r="P170" i="13"/>
  <c r="BI169" i="13"/>
  <c r="BH169" i="13"/>
  <c r="BG169" i="13"/>
  <c r="BF169" i="13"/>
  <c r="T169" i="13"/>
  <c r="R169" i="13"/>
  <c r="P169" i="13"/>
  <c r="BI168" i="13"/>
  <c r="BH168" i="13"/>
  <c r="BG168" i="13"/>
  <c r="BF168" i="13"/>
  <c r="T168" i="13"/>
  <c r="R168" i="13"/>
  <c r="P168" i="13"/>
  <c r="BI167" i="13"/>
  <c r="BH167" i="13"/>
  <c r="BG167" i="13"/>
  <c r="BF167" i="13"/>
  <c r="T167" i="13"/>
  <c r="R167" i="13"/>
  <c r="P167" i="13"/>
  <c r="BI166" i="13"/>
  <c r="BH166" i="13"/>
  <c r="BG166" i="13"/>
  <c r="BF166" i="13"/>
  <c r="T166" i="13"/>
  <c r="R166" i="13"/>
  <c r="P166" i="13"/>
  <c r="BI165" i="13"/>
  <c r="BH165" i="13"/>
  <c r="BG165" i="13"/>
  <c r="BF165" i="13"/>
  <c r="T165" i="13"/>
  <c r="R165" i="13"/>
  <c r="P165" i="13"/>
  <c r="BI164" i="13"/>
  <c r="BH164" i="13"/>
  <c r="BG164" i="13"/>
  <c r="BF164" i="13"/>
  <c r="T164" i="13"/>
  <c r="R164" i="13"/>
  <c r="P164" i="13"/>
  <c r="BI163" i="13"/>
  <c r="BH163" i="13"/>
  <c r="BG163" i="13"/>
  <c r="BF163" i="13"/>
  <c r="T163" i="13"/>
  <c r="R163" i="13"/>
  <c r="P163" i="13"/>
  <c r="BI162" i="13"/>
  <c r="BH162" i="13"/>
  <c r="BG162" i="13"/>
  <c r="BF162" i="13"/>
  <c r="T162" i="13"/>
  <c r="R162" i="13"/>
  <c r="P162" i="13"/>
  <c r="BI161" i="13"/>
  <c r="BH161" i="13"/>
  <c r="BG161" i="13"/>
  <c r="BF161" i="13"/>
  <c r="T161" i="13"/>
  <c r="R161" i="13"/>
  <c r="P161" i="13"/>
  <c r="BI160" i="13"/>
  <c r="BH160" i="13"/>
  <c r="BG160" i="13"/>
  <c r="BF160" i="13"/>
  <c r="T160" i="13"/>
  <c r="R160" i="13"/>
  <c r="P160" i="13"/>
  <c r="BI159" i="13"/>
  <c r="BH159" i="13"/>
  <c r="BG159" i="13"/>
  <c r="BF159" i="13"/>
  <c r="T159" i="13"/>
  <c r="R159" i="13"/>
  <c r="P159" i="13"/>
  <c r="BI158" i="13"/>
  <c r="BH158" i="13"/>
  <c r="BG158" i="13"/>
  <c r="BF158" i="13"/>
  <c r="T158" i="13"/>
  <c r="R158" i="13"/>
  <c r="P158" i="13"/>
  <c r="BI157" i="13"/>
  <c r="BH157" i="13"/>
  <c r="BG157" i="13"/>
  <c r="BF157" i="13"/>
  <c r="T157" i="13"/>
  <c r="R157" i="13"/>
  <c r="P157" i="13"/>
  <c r="BI156" i="13"/>
  <c r="BH156" i="13"/>
  <c r="BG156" i="13"/>
  <c r="BF156" i="13"/>
  <c r="T156" i="13"/>
  <c r="R156" i="13"/>
  <c r="P156" i="13"/>
  <c r="BI155" i="13"/>
  <c r="BH155" i="13"/>
  <c r="BG155" i="13"/>
  <c r="BF155" i="13"/>
  <c r="T155" i="13"/>
  <c r="R155" i="13"/>
  <c r="P155" i="13"/>
  <c r="BI154" i="13"/>
  <c r="BH154" i="13"/>
  <c r="BG154" i="13"/>
  <c r="BF154" i="13"/>
  <c r="T154" i="13"/>
  <c r="R154" i="13"/>
  <c r="P154" i="13"/>
  <c r="BI153" i="13"/>
  <c r="BH153" i="13"/>
  <c r="BG153" i="13"/>
  <c r="BF153" i="13"/>
  <c r="T153" i="13"/>
  <c r="R153" i="13"/>
  <c r="P153" i="13"/>
  <c r="BI152" i="13"/>
  <c r="BH152" i="13"/>
  <c r="BG152" i="13"/>
  <c r="BF152" i="13"/>
  <c r="T152" i="13"/>
  <c r="R152" i="13"/>
  <c r="P152" i="13"/>
  <c r="BI151" i="13"/>
  <c r="BH151" i="13"/>
  <c r="BG151" i="13"/>
  <c r="BF151" i="13"/>
  <c r="T151" i="13"/>
  <c r="R151" i="13"/>
  <c r="P151" i="13"/>
  <c r="BI150" i="13"/>
  <c r="BH150" i="13"/>
  <c r="BG150" i="13"/>
  <c r="BF150" i="13"/>
  <c r="T150" i="13"/>
  <c r="R150" i="13"/>
  <c r="P150" i="13"/>
  <c r="BI149" i="13"/>
  <c r="BH149" i="13"/>
  <c r="BG149" i="13"/>
  <c r="BF149" i="13"/>
  <c r="T149" i="13"/>
  <c r="R149" i="13"/>
  <c r="P149" i="13"/>
  <c r="BI148" i="13"/>
  <c r="BH148" i="13"/>
  <c r="BG148" i="13"/>
  <c r="BF148" i="13"/>
  <c r="T148" i="13"/>
  <c r="R148" i="13"/>
  <c r="P148" i="13"/>
  <c r="BI147" i="13"/>
  <c r="BH147" i="13"/>
  <c r="BG147" i="13"/>
  <c r="BF147" i="13"/>
  <c r="T147" i="13"/>
  <c r="R147" i="13"/>
  <c r="P147" i="13"/>
  <c r="BI146" i="13"/>
  <c r="BH146" i="13"/>
  <c r="BG146" i="13"/>
  <c r="BF146" i="13"/>
  <c r="T146" i="13"/>
  <c r="R146" i="13"/>
  <c r="P146" i="13"/>
  <c r="BI145" i="13"/>
  <c r="BH145" i="13"/>
  <c r="BG145" i="13"/>
  <c r="BF145" i="13"/>
  <c r="T145" i="13"/>
  <c r="R145" i="13"/>
  <c r="P145" i="13"/>
  <c r="BI144" i="13"/>
  <c r="BH144" i="13"/>
  <c r="BG144" i="13"/>
  <c r="BF144" i="13"/>
  <c r="T144" i="13"/>
  <c r="R144" i="13"/>
  <c r="P144" i="13"/>
  <c r="BI143" i="13"/>
  <c r="BH143" i="13"/>
  <c r="BG143" i="13"/>
  <c r="BF143" i="13"/>
  <c r="T143" i="13"/>
  <c r="R143" i="13"/>
  <c r="P143" i="13"/>
  <c r="BI142" i="13"/>
  <c r="BH142" i="13"/>
  <c r="BG142" i="13"/>
  <c r="BF142" i="13"/>
  <c r="T142" i="13"/>
  <c r="R142" i="13"/>
  <c r="P142" i="13"/>
  <c r="BI141" i="13"/>
  <c r="BH141" i="13"/>
  <c r="BG141" i="13"/>
  <c r="BF141" i="13"/>
  <c r="T141" i="13"/>
  <c r="R141" i="13"/>
  <c r="P141" i="13"/>
  <c r="BI140" i="13"/>
  <c r="BH140" i="13"/>
  <c r="BG140" i="13"/>
  <c r="BF140" i="13"/>
  <c r="T140" i="13"/>
  <c r="R140" i="13"/>
  <c r="P140" i="13"/>
  <c r="BI139" i="13"/>
  <c r="BH139" i="13"/>
  <c r="BG139" i="13"/>
  <c r="BF139" i="13"/>
  <c r="T139" i="13"/>
  <c r="R139" i="13"/>
  <c r="P139" i="13"/>
  <c r="BI138" i="13"/>
  <c r="BH138" i="13"/>
  <c r="BG138" i="13"/>
  <c r="BF138" i="13"/>
  <c r="T138" i="13"/>
  <c r="R138" i="13"/>
  <c r="P138" i="13"/>
  <c r="BI137" i="13"/>
  <c r="BH137" i="13"/>
  <c r="BG137" i="13"/>
  <c r="BF137" i="13"/>
  <c r="T137" i="13"/>
  <c r="R137" i="13"/>
  <c r="P137" i="13"/>
  <c r="BI136" i="13"/>
  <c r="BH136" i="13"/>
  <c r="BG136" i="13"/>
  <c r="BF136" i="13"/>
  <c r="T136" i="13"/>
  <c r="R136" i="13"/>
  <c r="P136" i="13"/>
  <c r="BI135" i="13"/>
  <c r="BH135" i="13"/>
  <c r="BG135" i="13"/>
  <c r="BF135" i="13"/>
  <c r="T135" i="13"/>
  <c r="R135" i="13"/>
  <c r="P135" i="13"/>
  <c r="BI134" i="13"/>
  <c r="BH134" i="13"/>
  <c r="BG134" i="13"/>
  <c r="BF134" i="13"/>
  <c r="T134" i="13"/>
  <c r="R134" i="13"/>
  <c r="P134" i="13"/>
  <c r="BI133" i="13"/>
  <c r="BH133" i="13"/>
  <c r="BG133" i="13"/>
  <c r="BF133" i="13"/>
  <c r="T133" i="13"/>
  <c r="R133" i="13"/>
  <c r="P133" i="13"/>
  <c r="BI132" i="13"/>
  <c r="BH132" i="13"/>
  <c r="BG132" i="13"/>
  <c r="BF132" i="13"/>
  <c r="T132" i="13"/>
  <c r="R132" i="13"/>
  <c r="P132" i="13"/>
  <c r="BI131" i="13"/>
  <c r="BH131" i="13"/>
  <c r="BG131" i="13"/>
  <c r="BF131" i="13"/>
  <c r="T131" i="13"/>
  <c r="R131" i="13"/>
  <c r="P131" i="13"/>
  <c r="BI130" i="13"/>
  <c r="BH130" i="13"/>
  <c r="BG130" i="13"/>
  <c r="BF130" i="13"/>
  <c r="T130" i="13"/>
  <c r="R130" i="13"/>
  <c r="P130" i="13"/>
  <c r="BI129" i="13"/>
  <c r="BH129" i="13"/>
  <c r="BG129" i="13"/>
  <c r="BF129" i="13"/>
  <c r="T129" i="13"/>
  <c r="R129" i="13"/>
  <c r="P129" i="13"/>
  <c r="BI128" i="13"/>
  <c r="BH128" i="13"/>
  <c r="BG128" i="13"/>
  <c r="BF128" i="13"/>
  <c r="T128" i="13"/>
  <c r="R128" i="13"/>
  <c r="P128" i="13"/>
  <c r="BI127" i="13"/>
  <c r="BH127" i="13"/>
  <c r="BG127" i="13"/>
  <c r="BF127" i="13"/>
  <c r="T127" i="13"/>
  <c r="R127" i="13"/>
  <c r="P127" i="13"/>
  <c r="F119" i="13"/>
  <c r="E117" i="13"/>
  <c r="F93" i="13"/>
  <c r="E91" i="13"/>
  <c r="J28" i="13"/>
  <c r="E28" i="13"/>
  <c r="J122" i="13" s="1"/>
  <c r="J27" i="13"/>
  <c r="J25" i="13"/>
  <c r="E25" i="13"/>
  <c r="J121" i="13"/>
  <c r="J24" i="13"/>
  <c r="J22" i="13"/>
  <c r="E22" i="13"/>
  <c r="F96" i="13" s="1"/>
  <c r="J21" i="13"/>
  <c r="J19" i="13"/>
  <c r="E19" i="13"/>
  <c r="F121" i="13"/>
  <c r="J18" i="13"/>
  <c r="J16" i="13"/>
  <c r="J93" i="13"/>
  <c r="E7" i="13"/>
  <c r="E111" i="13" s="1"/>
  <c r="J41" i="12"/>
  <c r="J40" i="12"/>
  <c r="AY108" i="1"/>
  <c r="J39" i="12"/>
  <c r="AX108" i="1" s="1"/>
  <c r="BI167" i="12"/>
  <c r="BH167" i="12"/>
  <c r="BG167" i="12"/>
  <c r="BF167" i="12"/>
  <c r="T167" i="12"/>
  <c r="R167" i="12"/>
  <c r="P167" i="12"/>
  <c r="BI166" i="12"/>
  <c r="BH166" i="12"/>
  <c r="BG166" i="12"/>
  <c r="BF166" i="12"/>
  <c r="T166" i="12"/>
  <c r="R166" i="12"/>
  <c r="P166" i="12"/>
  <c r="BI165" i="12"/>
  <c r="BH165" i="12"/>
  <c r="BG165" i="12"/>
  <c r="BF165" i="12"/>
  <c r="T165" i="12"/>
  <c r="R165" i="12"/>
  <c r="P165" i="12"/>
  <c r="BI164" i="12"/>
  <c r="BH164" i="12"/>
  <c r="BG164" i="12"/>
  <c r="BF164" i="12"/>
  <c r="T164" i="12"/>
  <c r="R164" i="12"/>
  <c r="P164" i="12"/>
  <c r="BI163" i="12"/>
  <c r="BH163" i="12"/>
  <c r="BG163" i="12"/>
  <c r="BF163" i="12"/>
  <c r="T163" i="12"/>
  <c r="R163" i="12"/>
  <c r="P163" i="12"/>
  <c r="BI162" i="12"/>
  <c r="BH162" i="12"/>
  <c r="BG162" i="12"/>
  <c r="BF162" i="12"/>
  <c r="T162" i="12"/>
  <c r="R162" i="12"/>
  <c r="P162" i="12"/>
  <c r="BI161" i="12"/>
  <c r="BH161" i="12"/>
  <c r="BG161" i="12"/>
  <c r="BF161" i="12"/>
  <c r="T161" i="12"/>
  <c r="R161" i="12"/>
  <c r="P161" i="12"/>
  <c r="BI159" i="12"/>
  <c r="BH159" i="12"/>
  <c r="BG159" i="12"/>
  <c r="BF159" i="12"/>
  <c r="T159" i="12"/>
  <c r="R159" i="12"/>
  <c r="P159" i="12"/>
  <c r="BI158" i="12"/>
  <c r="BH158" i="12"/>
  <c r="BG158" i="12"/>
  <c r="BF158" i="12"/>
  <c r="T158" i="12"/>
  <c r="R158" i="12"/>
  <c r="P158" i="12"/>
  <c r="BI157" i="12"/>
  <c r="BH157" i="12"/>
  <c r="BG157" i="12"/>
  <c r="BF157" i="12"/>
  <c r="T157" i="12"/>
  <c r="R157" i="12"/>
  <c r="P157" i="12"/>
  <c r="BI155" i="12"/>
  <c r="BH155" i="12"/>
  <c r="BG155" i="12"/>
  <c r="BF155" i="12"/>
  <c r="T155" i="12"/>
  <c r="R155" i="12"/>
  <c r="P155" i="12"/>
  <c r="BI154" i="12"/>
  <c r="BH154" i="12"/>
  <c r="BG154" i="12"/>
  <c r="BF154" i="12"/>
  <c r="T154" i="12"/>
  <c r="R154" i="12"/>
  <c r="P154" i="12"/>
  <c r="BI153" i="12"/>
  <c r="BH153" i="12"/>
  <c r="BG153" i="12"/>
  <c r="BF153" i="12"/>
  <c r="T153" i="12"/>
  <c r="R153" i="12"/>
  <c r="P153" i="12"/>
  <c r="BI152" i="12"/>
  <c r="BH152" i="12"/>
  <c r="BG152" i="12"/>
  <c r="BF152" i="12"/>
  <c r="T152" i="12"/>
  <c r="R152" i="12"/>
  <c r="P152" i="12"/>
  <c r="BI151" i="12"/>
  <c r="BH151" i="12"/>
  <c r="BG151" i="12"/>
  <c r="BF151" i="12"/>
  <c r="T151" i="12"/>
  <c r="R151" i="12"/>
  <c r="P151" i="12"/>
  <c r="BI150" i="12"/>
  <c r="BH150" i="12"/>
  <c r="BG150" i="12"/>
  <c r="BF150" i="12"/>
  <c r="T150" i="12"/>
  <c r="R150" i="12"/>
  <c r="P150" i="12"/>
  <c r="BI149" i="12"/>
  <c r="BH149" i="12"/>
  <c r="BG149" i="12"/>
  <c r="BF149" i="12"/>
  <c r="T149" i="12"/>
  <c r="R149" i="12"/>
  <c r="P149" i="12"/>
  <c r="BI148" i="12"/>
  <c r="BH148" i="12"/>
  <c r="BG148" i="12"/>
  <c r="BF148" i="12"/>
  <c r="T148" i="12"/>
  <c r="R148" i="12"/>
  <c r="P148" i="12"/>
  <c r="BI147" i="12"/>
  <c r="BH147" i="12"/>
  <c r="BG147" i="12"/>
  <c r="BF147" i="12"/>
  <c r="T147" i="12"/>
  <c r="R147" i="12"/>
  <c r="P147" i="12"/>
  <c r="BI146" i="12"/>
  <c r="BH146" i="12"/>
  <c r="BG146" i="12"/>
  <c r="BF146" i="12"/>
  <c r="T146" i="12"/>
  <c r="R146" i="12"/>
  <c r="P146" i="12"/>
  <c r="BI145" i="12"/>
  <c r="BH145" i="12"/>
  <c r="BG145" i="12"/>
  <c r="BF145" i="12"/>
  <c r="T145" i="12"/>
  <c r="R145" i="12"/>
  <c r="P145" i="12"/>
  <c r="BI144" i="12"/>
  <c r="BH144" i="12"/>
  <c r="BG144" i="12"/>
  <c r="BF144" i="12"/>
  <c r="T144" i="12"/>
  <c r="R144" i="12"/>
  <c r="P144" i="12"/>
  <c r="BI143" i="12"/>
  <c r="BH143" i="12"/>
  <c r="BG143" i="12"/>
  <c r="BF143" i="12"/>
  <c r="T143" i="12"/>
  <c r="R143" i="12"/>
  <c r="P143" i="12"/>
  <c r="BI141" i="12"/>
  <c r="BH141" i="12"/>
  <c r="BG141" i="12"/>
  <c r="BF141" i="12"/>
  <c r="T141" i="12"/>
  <c r="R141" i="12"/>
  <c r="P141" i="12"/>
  <c r="BI140" i="12"/>
  <c r="BH140" i="12"/>
  <c r="BG140" i="12"/>
  <c r="BF140" i="12"/>
  <c r="T140" i="12"/>
  <c r="R140" i="12"/>
  <c r="P140" i="12"/>
  <c r="BI139" i="12"/>
  <c r="BH139" i="12"/>
  <c r="BG139" i="12"/>
  <c r="BF139" i="12"/>
  <c r="T139" i="12"/>
  <c r="R139" i="12"/>
  <c r="P139" i="12"/>
  <c r="BI138" i="12"/>
  <c r="BH138" i="12"/>
  <c r="BG138" i="12"/>
  <c r="BF138" i="12"/>
  <c r="T138" i="12"/>
  <c r="R138" i="12"/>
  <c r="P138" i="12"/>
  <c r="BI137" i="12"/>
  <c r="BH137" i="12"/>
  <c r="BG137" i="12"/>
  <c r="BF137" i="12"/>
  <c r="T137" i="12"/>
  <c r="R137" i="12"/>
  <c r="P137" i="12"/>
  <c r="BI136" i="12"/>
  <c r="BH136" i="12"/>
  <c r="BG136" i="12"/>
  <c r="BF136" i="12"/>
  <c r="T136" i="12"/>
  <c r="R136" i="12"/>
  <c r="P136" i="12"/>
  <c r="BI135" i="12"/>
  <c r="BH135" i="12"/>
  <c r="BG135" i="12"/>
  <c r="BF135" i="12"/>
  <c r="T135" i="12"/>
  <c r="R135" i="12"/>
  <c r="P135" i="12"/>
  <c r="BI134" i="12"/>
  <c r="BH134" i="12"/>
  <c r="BG134" i="12"/>
  <c r="BF134" i="12"/>
  <c r="T134" i="12"/>
  <c r="R134" i="12"/>
  <c r="P134" i="12"/>
  <c r="BI133" i="12"/>
  <c r="BH133" i="12"/>
  <c r="BG133" i="12"/>
  <c r="BF133" i="12"/>
  <c r="T133" i="12"/>
  <c r="R133" i="12"/>
  <c r="P133" i="12"/>
  <c r="BI132" i="12"/>
  <c r="BH132" i="12"/>
  <c r="BG132" i="12"/>
  <c r="BF132" i="12"/>
  <c r="T132" i="12"/>
  <c r="R132" i="12"/>
  <c r="P132" i="12"/>
  <c r="BI131" i="12"/>
  <c r="BH131" i="12"/>
  <c r="BG131" i="12"/>
  <c r="BF131" i="12"/>
  <c r="T131" i="12"/>
  <c r="R131" i="12"/>
  <c r="P131" i="12"/>
  <c r="BI130" i="12"/>
  <c r="BH130" i="12"/>
  <c r="BG130" i="12"/>
  <c r="BF130" i="12"/>
  <c r="T130" i="12"/>
  <c r="R130" i="12"/>
  <c r="P130" i="12"/>
  <c r="F122" i="12"/>
  <c r="E120" i="12"/>
  <c r="F93" i="12"/>
  <c r="E91" i="12"/>
  <c r="J28" i="12"/>
  <c r="E28" i="12"/>
  <c r="J96" i="12" s="1"/>
  <c r="J27" i="12"/>
  <c r="J25" i="12"/>
  <c r="E25" i="12"/>
  <c r="J124" i="12" s="1"/>
  <c r="J24" i="12"/>
  <c r="J22" i="12"/>
  <c r="E22" i="12"/>
  <c r="F125" i="12" s="1"/>
  <c r="J21" i="12"/>
  <c r="J19" i="12"/>
  <c r="E19" i="12"/>
  <c r="F124" i="12" s="1"/>
  <c r="J18" i="12"/>
  <c r="J16" i="12"/>
  <c r="J93" i="12"/>
  <c r="E7" i="12"/>
  <c r="E114" i="12" s="1"/>
  <c r="J41" i="11"/>
  <c r="J40" i="11"/>
  <c r="AY107" i="1" s="1"/>
  <c r="J39" i="11"/>
  <c r="AX107" i="1" s="1"/>
  <c r="BI179" i="11"/>
  <c r="BH179" i="11"/>
  <c r="BG179" i="11"/>
  <c r="BF179" i="11"/>
  <c r="T179" i="11"/>
  <c r="R179" i="11"/>
  <c r="P179" i="11"/>
  <c r="BI178" i="11"/>
  <c r="BH178" i="11"/>
  <c r="BG178" i="11"/>
  <c r="BF178" i="11"/>
  <c r="T178" i="11"/>
  <c r="R178" i="11"/>
  <c r="P178" i="11"/>
  <c r="BI177" i="11"/>
  <c r="BH177" i="11"/>
  <c r="BG177" i="11"/>
  <c r="BF177" i="11"/>
  <c r="T177" i="11"/>
  <c r="R177" i="11"/>
  <c r="P177" i="11"/>
  <c r="BI176" i="11"/>
  <c r="BH176" i="11"/>
  <c r="BG176" i="11"/>
  <c r="BF176" i="11"/>
  <c r="T176" i="11"/>
  <c r="R176" i="11"/>
  <c r="P176" i="11"/>
  <c r="BI175" i="11"/>
  <c r="BH175" i="11"/>
  <c r="BG175" i="11"/>
  <c r="BF175" i="11"/>
  <c r="T175" i="11"/>
  <c r="R175" i="11"/>
  <c r="P175" i="11"/>
  <c r="BI174" i="11"/>
  <c r="BH174" i="11"/>
  <c r="BG174" i="11"/>
  <c r="BF174" i="11"/>
  <c r="T174" i="11"/>
  <c r="R174" i="11"/>
  <c r="P174" i="11"/>
  <c r="BI173" i="11"/>
  <c r="BH173" i="11"/>
  <c r="BG173" i="11"/>
  <c r="BF173" i="11"/>
  <c r="T173" i="11"/>
  <c r="R173" i="11"/>
  <c r="P173" i="11"/>
  <c r="BI172" i="11"/>
  <c r="BH172" i="11"/>
  <c r="BG172" i="11"/>
  <c r="BF172" i="11"/>
  <c r="T172" i="11"/>
  <c r="R172" i="11"/>
  <c r="P172" i="11"/>
  <c r="BI170" i="11"/>
  <c r="BH170" i="11"/>
  <c r="BG170" i="11"/>
  <c r="BF170" i="11"/>
  <c r="T170" i="11"/>
  <c r="R170" i="11"/>
  <c r="P170" i="11"/>
  <c r="BI169" i="11"/>
  <c r="BH169" i="11"/>
  <c r="BG169" i="11"/>
  <c r="BF169" i="11"/>
  <c r="T169" i="11"/>
  <c r="R169" i="11"/>
  <c r="P169" i="11"/>
  <c r="BI168" i="11"/>
  <c r="BH168" i="11"/>
  <c r="BG168" i="11"/>
  <c r="BF168" i="11"/>
  <c r="T168" i="11"/>
  <c r="R168" i="11"/>
  <c r="P168" i="11"/>
  <c r="BI166" i="11"/>
  <c r="BH166" i="11"/>
  <c r="BG166" i="11"/>
  <c r="BF166" i="11"/>
  <c r="T166" i="11"/>
  <c r="R166" i="11"/>
  <c r="P166" i="11"/>
  <c r="BI165" i="11"/>
  <c r="BH165" i="11"/>
  <c r="BG165" i="11"/>
  <c r="BF165" i="11"/>
  <c r="T165" i="11"/>
  <c r="R165" i="11"/>
  <c r="P165" i="11"/>
  <c r="BI164" i="11"/>
  <c r="BH164" i="11"/>
  <c r="BG164" i="11"/>
  <c r="BF164" i="11"/>
  <c r="T164" i="11"/>
  <c r="R164" i="11"/>
  <c r="P164" i="11"/>
  <c r="BI163" i="11"/>
  <c r="BH163" i="11"/>
  <c r="BG163" i="11"/>
  <c r="BF163" i="11"/>
  <c r="T163" i="11"/>
  <c r="R163" i="11"/>
  <c r="P163" i="11"/>
  <c r="BI162" i="11"/>
  <c r="BH162" i="11"/>
  <c r="BG162" i="11"/>
  <c r="BF162" i="11"/>
  <c r="T162" i="11"/>
  <c r="R162" i="11"/>
  <c r="P162" i="11"/>
  <c r="BI161" i="11"/>
  <c r="BH161" i="11"/>
  <c r="BG161" i="11"/>
  <c r="BF161" i="11"/>
  <c r="T161" i="11"/>
  <c r="R161" i="11"/>
  <c r="P161" i="11"/>
  <c r="BI160" i="11"/>
  <c r="BH160" i="11"/>
  <c r="BG160" i="11"/>
  <c r="BF160" i="11"/>
  <c r="T160" i="11"/>
  <c r="R160" i="11"/>
  <c r="P160" i="11"/>
  <c r="BI159" i="11"/>
  <c r="BH159" i="11"/>
  <c r="BG159" i="11"/>
  <c r="BF159" i="11"/>
  <c r="T159" i="11"/>
  <c r="R159" i="11"/>
  <c r="P159" i="11"/>
  <c r="BI158" i="11"/>
  <c r="BH158" i="11"/>
  <c r="BG158" i="11"/>
  <c r="BF158" i="11"/>
  <c r="T158" i="11"/>
  <c r="R158" i="11"/>
  <c r="P158" i="11"/>
  <c r="BI157" i="11"/>
  <c r="BH157" i="11"/>
  <c r="BG157" i="11"/>
  <c r="BF157" i="11"/>
  <c r="T157" i="11"/>
  <c r="R157" i="11"/>
  <c r="P157" i="11"/>
  <c r="BI156" i="11"/>
  <c r="BH156" i="11"/>
  <c r="BG156" i="11"/>
  <c r="BF156" i="11"/>
  <c r="T156" i="11"/>
  <c r="R156" i="11"/>
  <c r="P156" i="11"/>
  <c r="BI155" i="11"/>
  <c r="BH155" i="11"/>
  <c r="BG155" i="11"/>
  <c r="BF155" i="11"/>
  <c r="T155" i="11"/>
  <c r="R155" i="11"/>
  <c r="P155" i="11"/>
  <c r="BI154" i="11"/>
  <c r="BH154" i="11"/>
  <c r="BG154" i="11"/>
  <c r="BF154" i="11"/>
  <c r="T154" i="11"/>
  <c r="R154" i="11"/>
  <c r="P154" i="11"/>
  <c r="BI152" i="11"/>
  <c r="BH152" i="11"/>
  <c r="BG152" i="11"/>
  <c r="BF152" i="11"/>
  <c r="T152" i="11"/>
  <c r="R152" i="11"/>
  <c r="P152" i="11"/>
  <c r="BI151" i="11"/>
  <c r="BH151" i="11"/>
  <c r="BG151" i="11"/>
  <c r="BF151" i="11"/>
  <c r="T151" i="11"/>
  <c r="R151" i="11"/>
  <c r="P151" i="11"/>
  <c r="BI150" i="11"/>
  <c r="BH150" i="11"/>
  <c r="BG150" i="11"/>
  <c r="BF150" i="11"/>
  <c r="T150" i="11"/>
  <c r="R150" i="11"/>
  <c r="P150" i="11"/>
  <c r="BI149" i="11"/>
  <c r="BH149" i="11"/>
  <c r="BG149" i="11"/>
  <c r="BF149" i="11"/>
  <c r="T149" i="11"/>
  <c r="R149" i="11"/>
  <c r="P149" i="11"/>
  <c r="BI148" i="11"/>
  <c r="BH148" i="11"/>
  <c r="BG148" i="11"/>
  <c r="BF148" i="11"/>
  <c r="T148" i="11"/>
  <c r="R148" i="11"/>
  <c r="P148" i="11"/>
  <c r="BI147" i="11"/>
  <c r="BH147" i="11"/>
  <c r="BG147" i="11"/>
  <c r="BF147" i="11"/>
  <c r="T147" i="11"/>
  <c r="R147" i="11"/>
  <c r="P147" i="11"/>
  <c r="BI146" i="11"/>
  <c r="BH146" i="11"/>
  <c r="BG146" i="11"/>
  <c r="BF146" i="11"/>
  <c r="T146" i="11"/>
  <c r="R146" i="11"/>
  <c r="P146" i="11"/>
  <c r="BI145" i="11"/>
  <c r="BH145" i="11"/>
  <c r="BG145" i="11"/>
  <c r="BF145" i="11"/>
  <c r="T145" i="11"/>
  <c r="R145" i="11"/>
  <c r="P145" i="11"/>
  <c r="BI144" i="11"/>
  <c r="BH144" i="11"/>
  <c r="BG144" i="11"/>
  <c r="BF144" i="11"/>
  <c r="T144" i="11"/>
  <c r="R144" i="11"/>
  <c r="P144" i="11"/>
  <c r="BI143" i="11"/>
  <c r="BH143" i="11"/>
  <c r="BG143" i="11"/>
  <c r="BF143" i="11"/>
  <c r="T143" i="11"/>
  <c r="R143" i="11"/>
  <c r="P143" i="11"/>
  <c r="BI142" i="11"/>
  <c r="BH142" i="11"/>
  <c r="BG142" i="11"/>
  <c r="BF142" i="11"/>
  <c r="T142" i="11"/>
  <c r="R142" i="11"/>
  <c r="P142" i="11"/>
  <c r="BI141" i="11"/>
  <c r="BH141" i="11"/>
  <c r="BG141" i="11"/>
  <c r="BF141" i="11"/>
  <c r="T141" i="11"/>
  <c r="R141" i="11"/>
  <c r="P141" i="11"/>
  <c r="BI140" i="11"/>
  <c r="BH140" i="11"/>
  <c r="BG140" i="11"/>
  <c r="BF140" i="11"/>
  <c r="T140" i="11"/>
  <c r="R140" i="11"/>
  <c r="P140" i="11"/>
  <c r="BI139" i="11"/>
  <c r="BH139" i="11"/>
  <c r="BG139" i="11"/>
  <c r="BF139" i="11"/>
  <c r="T139" i="11"/>
  <c r="R139" i="11"/>
  <c r="P139" i="11"/>
  <c r="BI138" i="11"/>
  <c r="BH138" i="11"/>
  <c r="BG138" i="11"/>
  <c r="BF138" i="11"/>
  <c r="T138" i="11"/>
  <c r="R138" i="11"/>
  <c r="P138" i="11"/>
  <c r="BI137" i="11"/>
  <c r="BH137" i="11"/>
  <c r="BG137" i="11"/>
  <c r="BF137" i="11"/>
  <c r="T137" i="11"/>
  <c r="R137" i="11"/>
  <c r="P137" i="11"/>
  <c r="BI136" i="11"/>
  <c r="BH136" i="11"/>
  <c r="BG136" i="11"/>
  <c r="BF136" i="11"/>
  <c r="T136" i="11"/>
  <c r="R136" i="11"/>
  <c r="P136" i="11"/>
  <c r="BI135" i="11"/>
  <c r="BH135" i="11"/>
  <c r="BG135" i="11"/>
  <c r="BF135" i="11"/>
  <c r="T135" i="11"/>
  <c r="R135" i="11"/>
  <c r="P135" i="11"/>
  <c r="BI134" i="11"/>
  <c r="BH134" i="11"/>
  <c r="BG134" i="11"/>
  <c r="BF134" i="11"/>
  <c r="T134" i="11"/>
  <c r="R134" i="11"/>
  <c r="P134" i="11"/>
  <c r="BI133" i="11"/>
  <c r="BH133" i="11"/>
  <c r="BG133" i="11"/>
  <c r="BF133" i="11"/>
  <c r="T133" i="11"/>
  <c r="R133" i="11"/>
  <c r="P133" i="11"/>
  <c r="BI132" i="11"/>
  <c r="BH132" i="11"/>
  <c r="BG132" i="11"/>
  <c r="BF132" i="11"/>
  <c r="T132" i="11"/>
  <c r="R132" i="11"/>
  <c r="P132" i="11"/>
  <c r="BI131" i="11"/>
  <c r="BH131" i="11"/>
  <c r="BG131" i="11"/>
  <c r="BF131" i="11"/>
  <c r="T131" i="11"/>
  <c r="R131" i="11"/>
  <c r="P131" i="11"/>
  <c r="BI130" i="11"/>
  <c r="BH130" i="11"/>
  <c r="BG130" i="11"/>
  <c r="BF130" i="11"/>
  <c r="T130" i="11"/>
  <c r="R130" i="11"/>
  <c r="P130" i="11"/>
  <c r="F122" i="11"/>
  <c r="E120" i="11"/>
  <c r="F93" i="11"/>
  <c r="E91" i="11"/>
  <c r="J28" i="11"/>
  <c r="E28" i="11"/>
  <c r="J125" i="11" s="1"/>
  <c r="J27" i="11"/>
  <c r="J25" i="11"/>
  <c r="E25" i="11"/>
  <c r="J95" i="11"/>
  <c r="J24" i="11"/>
  <c r="J22" i="11"/>
  <c r="E22" i="11"/>
  <c r="F96" i="11" s="1"/>
  <c r="J21" i="11"/>
  <c r="J19" i="11"/>
  <c r="E19" i="11"/>
  <c r="F124" i="11"/>
  <c r="J18" i="11"/>
  <c r="J16" i="11"/>
  <c r="J93" i="11" s="1"/>
  <c r="E7" i="11"/>
  <c r="E114" i="11" s="1"/>
  <c r="J41" i="10"/>
  <c r="J40" i="10"/>
  <c r="AY106" i="1"/>
  <c r="J39" i="10"/>
  <c r="AX106" i="1" s="1"/>
  <c r="BI147" i="10"/>
  <c r="BH147" i="10"/>
  <c r="BG147" i="10"/>
  <c r="BF147" i="10"/>
  <c r="T147" i="10"/>
  <c r="R147" i="10"/>
  <c r="P147" i="10"/>
  <c r="BI146" i="10"/>
  <c r="BH146" i="10"/>
  <c r="BG146" i="10"/>
  <c r="BF146" i="10"/>
  <c r="T146" i="10"/>
  <c r="R146" i="10"/>
  <c r="P146" i="10"/>
  <c r="BI145" i="10"/>
  <c r="BH145" i="10"/>
  <c r="BG145" i="10"/>
  <c r="BF145" i="10"/>
  <c r="T145" i="10"/>
  <c r="R145" i="10"/>
  <c r="P145" i="10"/>
  <c r="BI144" i="10"/>
  <c r="BH144" i="10"/>
  <c r="BG144" i="10"/>
  <c r="BF144" i="10"/>
  <c r="T144" i="10"/>
  <c r="R144" i="10"/>
  <c r="P144" i="10"/>
  <c r="BI143" i="10"/>
  <c r="BH143" i="10"/>
  <c r="BG143" i="10"/>
  <c r="BF143" i="10"/>
  <c r="T143" i="10"/>
  <c r="R143" i="10"/>
  <c r="P143" i="10"/>
  <c r="BI142" i="10"/>
  <c r="BH142" i="10"/>
  <c r="BG142" i="10"/>
  <c r="BF142" i="10"/>
  <c r="T142" i="10"/>
  <c r="R142" i="10"/>
  <c r="P142" i="10"/>
  <c r="BI141" i="10"/>
  <c r="BH141" i="10"/>
  <c r="BG141" i="10"/>
  <c r="BF141" i="10"/>
  <c r="T141" i="10"/>
  <c r="R141" i="10"/>
  <c r="P141" i="10"/>
  <c r="BI140" i="10"/>
  <c r="BH140" i="10"/>
  <c r="BG140" i="10"/>
  <c r="BF140" i="10"/>
  <c r="T140" i="10"/>
  <c r="R140" i="10"/>
  <c r="P140" i="10"/>
  <c r="BI139" i="10"/>
  <c r="BH139" i="10"/>
  <c r="BG139" i="10"/>
  <c r="BF139" i="10"/>
  <c r="T139" i="10"/>
  <c r="R139" i="10"/>
  <c r="P139" i="10"/>
  <c r="BI138" i="10"/>
  <c r="BH138" i="10"/>
  <c r="BG138" i="10"/>
  <c r="BF138" i="10"/>
  <c r="T138" i="10"/>
  <c r="R138" i="10"/>
  <c r="P138" i="10"/>
  <c r="BI137" i="10"/>
  <c r="BH137" i="10"/>
  <c r="BG137" i="10"/>
  <c r="BF137" i="10"/>
  <c r="T137" i="10"/>
  <c r="R137" i="10"/>
  <c r="P137" i="10"/>
  <c r="BI136" i="10"/>
  <c r="BH136" i="10"/>
  <c r="BG136" i="10"/>
  <c r="BF136" i="10"/>
  <c r="T136" i="10"/>
  <c r="R136" i="10"/>
  <c r="P136" i="10"/>
  <c r="BI135" i="10"/>
  <c r="BH135" i="10"/>
  <c r="BG135" i="10"/>
  <c r="BF135" i="10"/>
  <c r="T135" i="10"/>
  <c r="R135" i="10"/>
  <c r="P135" i="10"/>
  <c r="BI134" i="10"/>
  <c r="BH134" i="10"/>
  <c r="BG134" i="10"/>
  <c r="BF134" i="10"/>
  <c r="T134" i="10"/>
  <c r="R134" i="10"/>
  <c r="P134" i="10"/>
  <c r="BI132" i="10"/>
  <c r="BH132" i="10"/>
  <c r="BG132" i="10"/>
  <c r="BF132" i="10"/>
  <c r="T132" i="10"/>
  <c r="R132" i="10"/>
  <c r="P132" i="10"/>
  <c r="BI131" i="10"/>
  <c r="BH131" i="10"/>
  <c r="BG131" i="10"/>
  <c r="BF131" i="10"/>
  <c r="T131" i="10"/>
  <c r="R131" i="10"/>
  <c r="P131" i="10"/>
  <c r="BI130" i="10"/>
  <c r="BH130" i="10"/>
  <c r="BG130" i="10"/>
  <c r="BF130" i="10"/>
  <c r="T130" i="10"/>
  <c r="R130" i="10"/>
  <c r="P130" i="10"/>
  <c r="BI129" i="10"/>
  <c r="BH129" i="10"/>
  <c r="BG129" i="10"/>
  <c r="BF129" i="10"/>
  <c r="T129" i="10"/>
  <c r="R129" i="10"/>
  <c r="P129" i="10"/>
  <c r="BI128" i="10"/>
  <c r="BH128" i="10"/>
  <c r="BG128" i="10"/>
  <c r="BF128" i="10"/>
  <c r="T128" i="10"/>
  <c r="R128" i="10"/>
  <c r="P128" i="10"/>
  <c r="F120" i="10"/>
  <c r="E118" i="10"/>
  <c r="F93" i="10"/>
  <c r="E91" i="10"/>
  <c r="J28" i="10"/>
  <c r="E28" i="10"/>
  <c r="J123" i="10" s="1"/>
  <c r="J27" i="10"/>
  <c r="J25" i="10"/>
  <c r="E25" i="10"/>
  <c r="J122" i="10" s="1"/>
  <c r="J24" i="10"/>
  <c r="J22" i="10"/>
  <c r="E22" i="10"/>
  <c r="F96" i="10" s="1"/>
  <c r="J21" i="10"/>
  <c r="J19" i="10"/>
  <c r="E19" i="10"/>
  <c r="F122" i="10" s="1"/>
  <c r="J18" i="10"/>
  <c r="J16" i="10"/>
  <c r="J93" i="10"/>
  <c r="E7" i="10"/>
  <c r="E112" i="10" s="1"/>
  <c r="J41" i="9"/>
  <c r="J40" i="9"/>
  <c r="AY105" i="1" s="1"/>
  <c r="J39" i="9"/>
  <c r="AX105" i="1" s="1"/>
  <c r="BI145" i="9"/>
  <c r="BH145" i="9"/>
  <c r="BG145" i="9"/>
  <c r="BF145" i="9"/>
  <c r="T145" i="9"/>
  <c r="R145" i="9"/>
  <c r="P145" i="9"/>
  <c r="BI144" i="9"/>
  <c r="BH144" i="9"/>
  <c r="BG144" i="9"/>
  <c r="BF144" i="9"/>
  <c r="T144" i="9"/>
  <c r="R144" i="9"/>
  <c r="P144" i="9"/>
  <c r="BI143" i="9"/>
  <c r="BH143" i="9"/>
  <c r="BG143" i="9"/>
  <c r="BF143" i="9"/>
  <c r="T143" i="9"/>
  <c r="R143" i="9"/>
  <c r="P143" i="9"/>
  <c r="BI142" i="9"/>
  <c r="BH142" i="9"/>
  <c r="BG142" i="9"/>
  <c r="BF142" i="9"/>
  <c r="T142" i="9"/>
  <c r="R142" i="9"/>
  <c r="P142" i="9"/>
  <c r="BI141" i="9"/>
  <c r="BH141" i="9"/>
  <c r="BG141" i="9"/>
  <c r="BF141" i="9"/>
  <c r="T141" i="9"/>
  <c r="R141" i="9"/>
  <c r="P141" i="9"/>
  <c r="BI140" i="9"/>
  <c r="BH140" i="9"/>
  <c r="BG140" i="9"/>
  <c r="BF140" i="9"/>
  <c r="T140" i="9"/>
  <c r="R140" i="9"/>
  <c r="P140" i="9"/>
  <c r="BI139" i="9"/>
  <c r="BH139" i="9"/>
  <c r="BG139" i="9"/>
  <c r="BF139" i="9"/>
  <c r="T139" i="9"/>
  <c r="R139" i="9"/>
  <c r="P139" i="9"/>
  <c r="BI138" i="9"/>
  <c r="BH138" i="9"/>
  <c r="BG138" i="9"/>
  <c r="BF138" i="9"/>
  <c r="T138" i="9"/>
  <c r="R138" i="9"/>
  <c r="P138" i="9"/>
  <c r="BI135" i="9"/>
  <c r="BH135" i="9"/>
  <c r="BG135" i="9"/>
  <c r="BF135" i="9"/>
  <c r="T135" i="9"/>
  <c r="R135" i="9"/>
  <c r="P135" i="9"/>
  <c r="BI134" i="9"/>
  <c r="BH134" i="9"/>
  <c r="BG134" i="9"/>
  <c r="BF134" i="9"/>
  <c r="T134" i="9"/>
  <c r="R134" i="9"/>
  <c r="P134" i="9"/>
  <c r="BI133" i="9"/>
  <c r="BH133" i="9"/>
  <c r="BG133" i="9"/>
  <c r="BF133" i="9"/>
  <c r="T133" i="9"/>
  <c r="R133" i="9"/>
  <c r="P133" i="9"/>
  <c r="BI132" i="9"/>
  <c r="BH132" i="9"/>
  <c r="BG132" i="9"/>
  <c r="BF132" i="9"/>
  <c r="T132" i="9"/>
  <c r="R132" i="9"/>
  <c r="P132" i="9"/>
  <c r="BI131" i="9"/>
  <c r="BH131" i="9"/>
  <c r="BG131" i="9"/>
  <c r="BF131" i="9"/>
  <c r="T131" i="9"/>
  <c r="R131" i="9"/>
  <c r="P131" i="9"/>
  <c r="BI130" i="9"/>
  <c r="BH130" i="9"/>
  <c r="BG130" i="9"/>
  <c r="BF130" i="9"/>
  <c r="T130" i="9"/>
  <c r="R130" i="9"/>
  <c r="P130" i="9"/>
  <c r="BI129" i="9"/>
  <c r="BH129" i="9"/>
  <c r="BG129" i="9"/>
  <c r="BF129" i="9"/>
  <c r="T129" i="9"/>
  <c r="R129" i="9"/>
  <c r="P129" i="9"/>
  <c r="BI128" i="9"/>
  <c r="BH128" i="9"/>
  <c r="BG128" i="9"/>
  <c r="BF128" i="9"/>
  <c r="T128" i="9"/>
  <c r="R128" i="9"/>
  <c r="P128" i="9"/>
  <c r="F120" i="9"/>
  <c r="E118" i="9"/>
  <c r="F93" i="9"/>
  <c r="E91" i="9"/>
  <c r="J28" i="9"/>
  <c r="E28" i="9"/>
  <c r="J96" i="9" s="1"/>
  <c r="J27" i="9"/>
  <c r="J25" i="9"/>
  <c r="E25" i="9"/>
  <c r="J122" i="9"/>
  <c r="J24" i="9"/>
  <c r="J22" i="9"/>
  <c r="E22" i="9"/>
  <c r="F123" i="9" s="1"/>
  <c r="J21" i="9"/>
  <c r="J19" i="9"/>
  <c r="E19" i="9"/>
  <c r="F122" i="9"/>
  <c r="J18" i="9"/>
  <c r="J16" i="9"/>
  <c r="J93" i="9"/>
  <c r="E7" i="9"/>
  <c r="E85" i="9" s="1"/>
  <c r="J41" i="8"/>
  <c r="J40" i="8"/>
  <c r="AY103" i="1"/>
  <c r="J39" i="8"/>
  <c r="AX103" i="1" s="1"/>
  <c r="BI795" i="8"/>
  <c r="BH795" i="8"/>
  <c r="BG795" i="8"/>
  <c r="BF795" i="8"/>
  <c r="T795" i="8"/>
  <c r="R795" i="8"/>
  <c r="P795" i="8"/>
  <c r="BI794" i="8"/>
  <c r="BH794" i="8"/>
  <c r="BG794" i="8"/>
  <c r="BF794" i="8"/>
  <c r="T794" i="8"/>
  <c r="R794" i="8"/>
  <c r="P794" i="8"/>
  <c r="BI791" i="8"/>
  <c r="BH791" i="8"/>
  <c r="BG791" i="8"/>
  <c r="BF791" i="8"/>
  <c r="T791" i="8"/>
  <c r="T790" i="8"/>
  <c r="T789" i="8" s="1"/>
  <c r="R791" i="8"/>
  <c r="R790" i="8"/>
  <c r="R789" i="8" s="1"/>
  <c r="P791" i="8"/>
  <c r="P790" i="8" s="1"/>
  <c r="P789" i="8" s="1"/>
  <c r="BI788" i="8"/>
  <c r="BH788" i="8"/>
  <c r="BG788" i="8"/>
  <c r="BF788" i="8"/>
  <c r="T788" i="8"/>
  <c r="R788" i="8"/>
  <c r="P788" i="8"/>
  <c r="BI786" i="8"/>
  <c r="BH786" i="8"/>
  <c r="BG786" i="8"/>
  <c r="BF786" i="8"/>
  <c r="T786" i="8"/>
  <c r="R786" i="8"/>
  <c r="P786" i="8"/>
  <c r="BI784" i="8"/>
  <c r="BH784" i="8"/>
  <c r="BG784" i="8"/>
  <c r="BF784" i="8"/>
  <c r="T784" i="8"/>
  <c r="R784" i="8"/>
  <c r="P784" i="8"/>
  <c r="BI782" i="8"/>
  <c r="BH782" i="8"/>
  <c r="BG782" i="8"/>
  <c r="BF782" i="8"/>
  <c r="T782" i="8"/>
  <c r="R782" i="8"/>
  <c r="P782" i="8"/>
  <c r="BI780" i="8"/>
  <c r="BH780" i="8"/>
  <c r="BG780" i="8"/>
  <c r="BF780" i="8"/>
  <c r="T780" i="8"/>
  <c r="R780" i="8"/>
  <c r="P780" i="8"/>
  <c r="BI778" i="8"/>
  <c r="BH778" i="8"/>
  <c r="BG778" i="8"/>
  <c r="BF778" i="8"/>
  <c r="T778" i="8"/>
  <c r="R778" i="8"/>
  <c r="P778" i="8"/>
  <c r="BI776" i="8"/>
  <c r="BH776" i="8"/>
  <c r="BG776" i="8"/>
  <c r="BF776" i="8"/>
  <c r="T776" i="8"/>
  <c r="R776" i="8"/>
  <c r="P776" i="8"/>
  <c r="BI774" i="8"/>
  <c r="BH774" i="8"/>
  <c r="BG774" i="8"/>
  <c r="BF774" i="8"/>
  <c r="T774" i="8"/>
  <c r="R774" i="8"/>
  <c r="P774" i="8"/>
  <c r="BI772" i="8"/>
  <c r="BH772" i="8"/>
  <c r="BG772" i="8"/>
  <c r="BF772" i="8"/>
  <c r="T772" i="8"/>
  <c r="R772" i="8"/>
  <c r="P772" i="8"/>
  <c r="BI770" i="8"/>
  <c r="BH770" i="8"/>
  <c r="BG770" i="8"/>
  <c r="BF770" i="8"/>
  <c r="T770" i="8"/>
  <c r="R770" i="8"/>
  <c r="P770" i="8"/>
  <c r="BI768" i="8"/>
  <c r="BH768" i="8"/>
  <c r="BG768" i="8"/>
  <c r="BF768" i="8"/>
  <c r="T768" i="8"/>
  <c r="R768" i="8"/>
  <c r="P768" i="8"/>
  <c r="BI766" i="8"/>
  <c r="BH766" i="8"/>
  <c r="BG766" i="8"/>
  <c r="BF766" i="8"/>
  <c r="T766" i="8"/>
  <c r="R766" i="8"/>
  <c r="P766" i="8"/>
  <c r="BI764" i="8"/>
  <c r="BH764" i="8"/>
  <c r="BG764" i="8"/>
  <c r="BF764" i="8"/>
  <c r="T764" i="8"/>
  <c r="R764" i="8"/>
  <c r="P764" i="8"/>
  <c r="BI762" i="8"/>
  <c r="BH762" i="8"/>
  <c r="BG762" i="8"/>
  <c r="BF762" i="8"/>
  <c r="T762" i="8"/>
  <c r="R762" i="8"/>
  <c r="P762" i="8"/>
  <c r="BI759" i="8"/>
  <c r="BH759" i="8"/>
  <c r="BG759" i="8"/>
  <c r="BF759" i="8"/>
  <c r="T759" i="8"/>
  <c r="R759" i="8"/>
  <c r="P759" i="8"/>
  <c r="BI757" i="8"/>
  <c r="BH757" i="8"/>
  <c r="BG757" i="8"/>
  <c r="BF757" i="8"/>
  <c r="T757" i="8"/>
  <c r="R757" i="8"/>
  <c r="P757" i="8"/>
  <c r="BI755" i="8"/>
  <c r="BH755" i="8"/>
  <c r="BG755" i="8"/>
  <c r="BF755" i="8"/>
  <c r="T755" i="8"/>
  <c r="R755" i="8"/>
  <c r="P755" i="8"/>
  <c r="BI753" i="8"/>
  <c r="BH753" i="8"/>
  <c r="BG753" i="8"/>
  <c r="BF753" i="8"/>
  <c r="T753" i="8"/>
  <c r="R753" i="8"/>
  <c r="P753" i="8"/>
  <c r="BI751" i="8"/>
  <c r="BH751" i="8"/>
  <c r="BG751" i="8"/>
  <c r="BF751" i="8"/>
  <c r="T751" i="8"/>
  <c r="R751" i="8"/>
  <c r="P751" i="8"/>
  <c r="BI749" i="8"/>
  <c r="BH749" i="8"/>
  <c r="BG749" i="8"/>
  <c r="BF749" i="8"/>
  <c r="T749" i="8"/>
  <c r="R749" i="8"/>
  <c r="P749" i="8"/>
  <c r="BI747" i="8"/>
  <c r="BH747" i="8"/>
  <c r="BG747" i="8"/>
  <c r="BF747" i="8"/>
  <c r="T747" i="8"/>
  <c r="R747" i="8"/>
  <c r="P747" i="8"/>
  <c r="BI745" i="8"/>
  <c r="BH745" i="8"/>
  <c r="BG745" i="8"/>
  <c r="BF745" i="8"/>
  <c r="T745" i="8"/>
  <c r="R745" i="8"/>
  <c r="P745" i="8"/>
  <c r="BI743" i="8"/>
  <c r="BH743" i="8"/>
  <c r="BG743" i="8"/>
  <c r="BF743" i="8"/>
  <c r="T743" i="8"/>
  <c r="R743" i="8"/>
  <c r="P743" i="8"/>
  <c r="BI741" i="8"/>
  <c r="BH741" i="8"/>
  <c r="BG741" i="8"/>
  <c r="BF741" i="8"/>
  <c r="T741" i="8"/>
  <c r="R741" i="8"/>
  <c r="P741" i="8"/>
  <c r="BI739" i="8"/>
  <c r="BH739" i="8"/>
  <c r="BG739" i="8"/>
  <c r="BF739" i="8"/>
  <c r="T739" i="8"/>
  <c r="R739" i="8"/>
  <c r="P739" i="8"/>
  <c r="BI737" i="8"/>
  <c r="BH737" i="8"/>
  <c r="BG737" i="8"/>
  <c r="BF737" i="8"/>
  <c r="T737" i="8"/>
  <c r="R737" i="8"/>
  <c r="P737" i="8"/>
  <c r="BI735" i="8"/>
  <c r="BH735" i="8"/>
  <c r="BG735" i="8"/>
  <c r="BF735" i="8"/>
  <c r="T735" i="8"/>
  <c r="R735" i="8"/>
  <c r="P735" i="8"/>
  <c r="BI733" i="8"/>
  <c r="BH733" i="8"/>
  <c r="BG733" i="8"/>
  <c r="BF733" i="8"/>
  <c r="T733" i="8"/>
  <c r="R733" i="8"/>
  <c r="P733" i="8"/>
  <c r="BI731" i="8"/>
  <c r="BH731" i="8"/>
  <c r="BG731" i="8"/>
  <c r="BF731" i="8"/>
  <c r="T731" i="8"/>
  <c r="R731" i="8"/>
  <c r="P731" i="8"/>
  <c r="BI729" i="8"/>
  <c r="BH729" i="8"/>
  <c r="BG729" i="8"/>
  <c r="BF729" i="8"/>
  <c r="T729" i="8"/>
  <c r="R729" i="8"/>
  <c r="P729" i="8"/>
  <c r="BI727" i="8"/>
  <c r="BH727" i="8"/>
  <c r="BG727" i="8"/>
  <c r="BF727" i="8"/>
  <c r="T727" i="8"/>
  <c r="R727" i="8"/>
  <c r="P727" i="8"/>
  <c r="BI725" i="8"/>
  <c r="BH725" i="8"/>
  <c r="BG725" i="8"/>
  <c r="BF725" i="8"/>
  <c r="T725" i="8"/>
  <c r="R725" i="8"/>
  <c r="P725" i="8"/>
  <c r="BI723" i="8"/>
  <c r="BH723" i="8"/>
  <c r="BG723" i="8"/>
  <c r="BF723" i="8"/>
  <c r="T723" i="8"/>
  <c r="R723" i="8"/>
  <c r="P723" i="8"/>
  <c r="BI721" i="8"/>
  <c r="BH721" i="8"/>
  <c r="BG721" i="8"/>
  <c r="BF721" i="8"/>
  <c r="T721" i="8"/>
  <c r="R721" i="8"/>
  <c r="P721" i="8"/>
  <c r="BI719" i="8"/>
  <c r="BH719" i="8"/>
  <c r="BG719" i="8"/>
  <c r="BF719" i="8"/>
  <c r="T719" i="8"/>
  <c r="R719" i="8"/>
  <c r="P719" i="8"/>
  <c r="BI716" i="8"/>
  <c r="BH716" i="8"/>
  <c r="BG716" i="8"/>
  <c r="BF716" i="8"/>
  <c r="T716" i="8"/>
  <c r="R716" i="8"/>
  <c r="P716" i="8"/>
  <c r="BI714" i="8"/>
  <c r="BH714" i="8"/>
  <c r="BG714" i="8"/>
  <c r="BF714" i="8"/>
  <c r="T714" i="8"/>
  <c r="R714" i="8"/>
  <c r="P714" i="8"/>
  <c r="BI712" i="8"/>
  <c r="BH712" i="8"/>
  <c r="BG712" i="8"/>
  <c r="BF712" i="8"/>
  <c r="T712" i="8"/>
  <c r="R712" i="8"/>
  <c r="P712" i="8"/>
  <c r="BI710" i="8"/>
  <c r="BH710" i="8"/>
  <c r="BG710" i="8"/>
  <c r="BF710" i="8"/>
  <c r="T710" i="8"/>
  <c r="R710" i="8"/>
  <c r="P710" i="8"/>
  <c r="BI708" i="8"/>
  <c r="BH708" i="8"/>
  <c r="BG708" i="8"/>
  <c r="BF708" i="8"/>
  <c r="T708" i="8"/>
  <c r="R708" i="8"/>
  <c r="P708" i="8"/>
  <c r="BI706" i="8"/>
  <c r="BH706" i="8"/>
  <c r="BG706" i="8"/>
  <c r="BF706" i="8"/>
  <c r="T706" i="8"/>
  <c r="R706" i="8"/>
  <c r="P706" i="8"/>
  <c r="BI704" i="8"/>
  <c r="BH704" i="8"/>
  <c r="BG704" i="8"/>
  <c r="BF704" i="8"/>
  <c r="T704" i="8"/>
  <c r="R704" i="8"/>
  <c r="P704" i="8"/>
  <c r="BI702" i="8"/>
  <c r="BH702" i="8"/>
  <c r="BG702" i="8"/>
  <c r="BF702" i="8"/>
  <c r="T702" i="8"/>
  <c r="R702" i="8"/>
  <c r="P702" i="8"/>
  <c r="BI700" i="8"/>
  <c r="BH700" i="8"/>
  <c r="BG700" i="8"/>
  <c r="BF700" i="8"/>
  <c r="T700" i="8"/>
  <c r="R700" i="8"/>
  <c r="P700" i="8"/>
  <c r="BI698" i="8"/>
  <c r="BH698" i="8"/>
  <c r="BG698" i="8"/>
  <c r="BF698" i="8"/>
  <c r="T698" i="8"/>
  <c r="R698" i="8"/>
  <c r="P698" i="8"/>
  <c r="BI696" i="8"/>
  <c r="BH696" i="8"/>
  <c r="BG696" i="8"/>
  <c r="BF696" i="8"/>
  <c r="T696" i="8"/>
  <c r="R696" i="8"/>
  <c r="P696" i="8"/>
  <c r="BI694" i="8"/>
  <c r="BH694" i="8"/>
  <c r="BG694" i="8"/>
  <c r="BF694" i="8"/>
  <c r="T694" i="8"/>
  <c r="R694" i="8"/>
  <c r="P694" i="8"/>
  <c r="BI692" i="8"/>
  <c r="BH692" i="8"/>
  <c r="BG692" i="8"/>
  <c r="BF692" i="8"/>
  <c r="T692" i="8"/>
  <c r="R692" i="8"/>
  <c r="P692" i="8"/>
  <c r="BI690" i="8"/>
  <c r="BH690" i="8"/>
  <c r="BG690" i="8"/>
  <c r="BF690" i="8"/>
  <c r="T690" i="8"/>
  <c r="R690" i="8"/>
  <c r="P690" i="8"/>
  <c r="BI688" i="8"/>
  <c r="BH688" i="8"/>
  <c r="BG688" i="8"/>
  <c r="BF688" i="8"/>
  <c r="T688" i="8"/>
  <c r="R688" i="8"/>
  <c r="P688" i="8"/>
  <c r="BI686" i="8"/>
  <c r="BH686" i="8"/>
  <c r="BG686" i="8"/>
  <c r="BF686" i="8"/>
  <c r="T686" i="8"/>
  <c r="R686" i="8"/>
  <c r="P686" i="8"/>
  <c r="BI684" i="8"/>
  <c r="BH684" i="8"/>
  <c r="BG684" i="8"/>
  <c r="BF684" i="8"/>
  <c r="T684" i="8"/>
  <c r="R684" i="8"/>
  <c r="P684" i="8"/>
  <c r="BI682" i="8"/>
  <c r="BH682" i="8"/>
  <c r="BG682" i="8"/>
  <c r="BF682" i="8"/>
  <c r="T682" i="8"/>
  <c r="R682" i="8"/>
  <c r="P682" i="8"/>
  <c r="BI680" i="8"/>
  <c r="BH680" i="8"/>
  <c r="BG680" i="8"/>
  <c r="BF680" i="8"/>
  <c r="T680" i="8"/>
  <c r="R680" i="8"/>
  <c r="P680" i="8"/>
  <c r="BI678" i="8"/>
  <c r="BH678" i="8"/>
  <c r="BG678" i="8"/>
  <c r="BF678" i="8"/>
  <c r="T678" i="8"/>
  <c r="R678" i="8"/>
  <c r="P678" i="8"/>
  <c r="BI676" i="8"/>
  <c r="BH676" i="8"/>
  <c r="BG676" i="8"/>
  <c r="BF676" i="8"/>
  <c r="T676" i="8"/>
  <c r="R676" i="8"/>
  <c r="P676" i="8"/>
  <c r="BI673" i="8"/>
  <c r="BH673" i="8"/>
  <c r="BG673" i="8"/>
  <c r="BF673" i="8"/>
  <c r="T673" i="8"/>
  <c r="R673" i="8"/>
  <c r="P673" i="8"/>
  <c r="BI671" i="8"/>
  <c r="BH671" i="8"/>
  <c r="BG671" i="8"/>
  <c r="BF671" i="8"/>
  <c r="T671" i="8"/>
  <c r="R671" i="8"/>
  <c r="P671" i="8"/>
  <c r="BI669" i="8"/>
  <c r="BH669" i="8"/>
  <c r="BG669" i="8"/>
  <c r="BF669" i="8"/>
  <c r="T669" i="8"/>
  <c r="R669" i="8"/>
  <c r="P669" i="8"/>
  <c r="BI667" i="8"/>
  <c r="BH667" i="8"/>
  <c r="BG667" i="8"/>
  <c r="BF667" i="8"/>
  <c r="T667" i="8"/>
  <c r="R667" i="8"/>
  <c r="P667" i="8"/>
  <c r="BI665" i="8"/>
  <c r="BH665" i="8"/>
  <c r="BG665" i="8"/>
  <c r="BF665" i="8"/>
  <c r="T665" i="8"/>
  <c r="R665" i="8"/>
  <c r="P665" i="8"/>
  <c r="BI663" i="8"/>
  <c r="BH663" i="8"/>
  <c r="BG663" i="8"/>
  <c r="BF663" i="8"/>
  <c r="T663" i="8"/>
  <c r="R663" i="8"/>
  <c r="P663" i="8"/>
  <c r="BI662" i="8"/>
  <c r="BH662" i="8"/>
  <c r="BG662" i="8"/>
  <c r="BF662" i="8"/>
  <c r="T662" i="8"/>
  <c r="R662" i="8"/>
  <c r="P662" i="8"/>
  <c r="BI660" i="8"/>
  <c r="BH660" i="8"/>
  <c r="BG660" i="8"/>
  <c r="BF660" i="8"/>
  <c r="T660" i="8"/>
  <c r="R660" i="8"/>
  <c r="P660" i="8"/>
  <c r="BI658" i="8"/>
  <c r="BH658" i="8"/>
  <c r="BG658" i="8"/>
  <c r="BF658" i="8"/>
  <c r="T658" i="8"/>
  <c r="R658" i="8"/>
  <c r="P658" i="8"/>
  <c r="BI656" i="8"/>
  <c r="BH656" i="8"/>
  <c r="BG656" i="8"/>
  <c r="BF656" i="8"/>
  <c r="T656" i="8"/>
  <c r="R656" i="8"/>
  <c r="P656" i="8"/>
  <c r="BI654" i="8"/>
  <c r="BH654" i="8"/>
  <c r="BG654" i="8"/>
  <c r="BF654" i="8"/>
  <c r="T654" i="8"/>
  <c r="R654" i="8"/>
  <c r="P654" i="8"/>
  <c r="BI652" i="8"/>
  <c r="BH652" i="8"/>
  <c r="BG652" i="8"/>
  <c r="BF652" i="8"/>
  <c r="T652" i="8"/>
  <c r="R652" i="8"/>
  <c r="P652" i="8"/>
  <c r="BI650" i="8"/>
  <c r="BH650" i="8"/>
  <c r="BG650" i="8"/>
  <c r="BF650" i="8"/>
  <c r="T650" i="8"/>
  <c r="R650" i="8"/>
  <c r="P650" i="8"/>
  <c r="BI648" i="8"/>
  <c r="BH648" i="8"/>
  <c r="BG648" i="8"/>
  <c r="BF648" i="8"/>
  <c r="T648" i="8"/>
  <c r="R648" i="8"/>
  <c r="P648" i="8"/>
  <c r="BI646" i="8"/>
  <c r="BH646" i="8"/>
  <c r="BG646" i="8"/>
  <c r="BF646" i="8"/>
  <c r="T646" i="8"/>
  <c r="R646" i="8"/>
  <c r="P646" i="8"/>
  <c r="BI643" i="8"/>
  <c r="BH643" i="8"/>
  <c r="BG643" i="8"/>
  <c r="BF643" i="8"/>
  <c r="T643" i="8"/>
  <c r="R643" i="8"/>
  <c r="P643" i="8"/>
  <c r="BI641" i="8"/>
  <c r="BH641" i="8"/>
  <c r="BG641" i="8"/>
  <c r="BF641" i="8"/>
  <c r="T641" i="8"/>
  <c r="R641" i="8"/>
  <c r="P641" i="8"/>
  <c r="BI639" i="8"/>
  <c r="BH639" i="8"/>
  <c r="BG639" i="8"/>
  <c r="BF639" i="8"/>
  <c r="T639" i="8"/>
  <c r="R639" i="8"/>
  <c r="P639" i="8"/>
  <c r="BI637" i="8"/>
  <c r="BH637" i="8"/>
  <c r="BG637" i="8"/>
  <c r="BF637" i="8"/>
  <c r="T637" i="8"/>
  <c r="R637" i="8"/>
  <c r="P637" i="8"/>
  <c r="BI635" i="8"/>
  <c r="BH635" i="8"/>
  <c r="BG635" i="8"/>
  <c r="BF635" i="8"/>
  <c r="T635" i="8"/>
  <c r="R635" i="8"/>
  <c r="P635" i="8"/>
  <c r="BI633" i="8"/>
  <c r="BH633" i="8"/>
  <c r="BG633" i="8"/>
  <c r="BF633" i="8"/>
  <c r="T633" i="8"/>
  <c r="R633" i="8"/>
  <c r="P633" i="8"/>
  <c r="BI631" i="8"/>
  <c r="BH631" i="8"/>
  <c r="BG631" i="8"/>
  <c r="BF631" i="8"/>
  <c r="T631" i="8"/>
  <c r="R631" i="8"/>
  <c r="P631" i="8"/>
  <c r="BI629" i="8"/>
  <c r="BH629" i="8"/>
  <c r="BG629" i="8"/>
  <c r="BF629" i="8"/>
  <c r="T629" i="8"/>
  <c r="R629" i="8"/>
  <c r="P629" i="8"/>
  <c r="BI627" i="8"/>
  <c r="BH627" i="8"/>
  <c r="BG627" i="8"/>
  <c r="BF627" i="8"/>
  <c r="T627" i="8"/>
  <c r="R627" i="8"/>
  <c r="P627" i="8"/>
  <c r="BI625" i="8"/>
  <c r="BH625" i="8"/>
  <c r="BG625" i="8"/>
  <c r="BF625" i="8"/>
  <c r="T625" i="8"/>
  <c r="R625" i="8"/>
  <c r="P625" i="8"/>
  <c r="BI623" i="8"/>
  <c r="BH623" i="8"/>
  <c r="BG623" i="8"/>
  <c r="BF623" i="8"/>
  <c r="T623" i="8"/>
  <c r="R623" i="8"/>
  <c r="P623" i="8"/>
  <c r="BI621" i="8"/>
  <c r="BH621" i="8"/>
  <c r="BG621" i="8"/>
  <c r="BF621" i="8"/>
  <c r="T621" i="8"/>
  <c r="R621" i="8"/>
  <c r="P621" i="8"/>
  <c r="BI619" i="8"/>
  <c r="BH619" i="8"/>
  <c r="BG619" i="8"/>
  <c r="BF619" i="8"/>
  <c r="T619" i="8"/>
  <c r="R619" i="8"/>
  <c r="P619" i="8"/>
  <c r="BI617" i="8"/>
  <c r="BH617" i="8"/>
  <c r="BG617" i="8"/>
  <c r="BF617" i="8"/>
  <c r="T617" i="8"/>
  <c r="R617" i="8"/>
  <c r="P617" i="8"/>
  <c r="BI615" i="8"/>
  <c r="BH615" i="8"/>
  <c r="BG615" i="8"/>
  <c r="BF615" i="8"/>
  <c r="T615" i="8"/>
  <c r="R615" i="8"/>
  <c r="P615" i="8"/>
  <c r="BI613" i="8"/>
  <c r="BH613" i="8"/>
  <c r="BG613" i="8"/>
  <c r="BF613" i="8"/>
  <c r="T613" i="8"/>
  <c r="R613" i="8"/>
  <c r="P613" i="8"/>
  <c r="BI611" i="8"/>
  <c r="BH611" i="8"/>
  <c r="BG611" i="8"/>
  <c r="BF611" i="8"/>
  <c r="T611" i="8"/>
  <c r="R611" i="8"/>
  <c r="P611" i="8"/>
  <c r="BI609" i="8"/>
  <c r="BH609" i="8"/>
  <c r="BG609" i="8"/>
  <c r="BF609" i="8"/>
  <c r="T609" i="8"/>
  <c r="R609" i="8"/>
  <c r="P609" i="8"/>
  <c r="BI607" i="8"/>
  <c r="BH607" i="8"/>
  <c r="BG607" i="8"/>
  <c r="BF607" i="8"/>
  <c r="T607" i="8"/>
  <c r="R607" i="8"/>
  <c r="P607" i="8"/>
  <c r="BI605" i="8"/>
  <c r="BH605" i="8"/>
  <c r="BG605" i="8"/>
  <c r="BF605" i="8"/>
  <c r="T605" i="8"/>
  <c r="R605" i="8"/>
  <c r="P605" i="8"/>
  <c r="BI603" i="8"/>
  <c r="BH603" i="8"/>
  <c r="BG603" i="8"/>
  <c r="BF603" i="8"/>
  <c r="T603" i="8"/>
  <c r="R603" i="8"/>
  <c r="P603" i="8"/>
  <c r="BI601" i="8"/>
  <c r="BH601" i="8"/>
  <c r="BG601" i="8"/>
  <c r="BF601" i="8"/>
  <c r="T601" i="8"/>
  <c r="R601" i="8"/>
  <c r="P601" i="8"/>
  <c r="BI599" i="8"/>
  <c r="BH599" i="8"/>
  <c r="BG599" i="8"/>
  <c r="BF599" i="8"/>
  <c r="T599" i="8"/>
  <c r="R599" i="8"/>
  <c r="P599" i="8"/>
  <c r="BI596" i="8"/>
  <c r="BH596" i="8"/>
  <c r="BG596" i="8"/>
  <c r="BF596" i="8"/>
  <c r="T596" i="8"/>
  <c r="R596" i="8"/>
  <c r="P596" i="8"/>
  <c r="BI594" i="8"/>
  <c r="BH594" i="8"/>
  <c r="BG594" i="8"/>
  <c r="BF594" i="8"/>
  <c r="T594" i="8"/>
  <c r="R594" i="8"/>
  <c r="P594" i="8"/>
  <c r="BI592" i="8"/>
  <c r="BH592" i="8"/>
  <c r="BG592" i="8"/>
  <c r="BF592" i="8"/>
  <c r="T592" i="8"/>
  <c r="R592" i="8"/>
  <c r="P592" i="8"/>
  <c r="BI590" i="8"/>
  <c r="BH590" i="8"/>
  <c r="BG590" i="8"/>
  <c r="BF590" i="8"/>
  <c r="T590" i="8"/>
  <c r="R590" i="8"/>
  <c r="P590" i="8"/>
  <c r="BI588" i="8"/>
  <c r="BH588" i="8"/>
  <c r="BG588" i="8"/>
  <c r="BF588" i="8"/>
  <c r="T588" i="8"/>
  <c r="R588" i="8"/>
  <c r="P588" i="8"/>
  <c r="BI586" i="8"/>
  <c r="BH586" i="8"/>
  <c r="BG586" i="8"/>
  <c r="BF586" i="8"/>
  <c r="T586" i="8"/>
  <c r="R586" i="8"/>
  <c r="P586" i="8"/>
  <c r="BI584" i="8"/>
  <c r="BH584" i="8"/>
  <c r="BG584" i="8"/>
  <c r="BF584" i="8"/>
  <c r="T584" i="8"/>
  <c r="R584" i="8"/>
  <c r="P584" i="8"/>
  <c r="BI582" i="8"/>
  <c r="BH582" i="8"/>
  <c r="BG582" i="8"/>
  <c r="BF582" i="8"/>
  <c r="T582" i="8"/>
  <c r="R582" i="8"/>
  <c r="P582" i="8"/>
  <c r="BI580" i="8"/>
  <c r="BH580" i="8"/>
  <c r="BG580" i="8"/>
  <c r="BF580" i="8"/>
  <c r="T580" i="8"/>
  <c r="R580" i="8"/>
  <c r="P580" i="8"/>
  <c r="BI578" i="8"/>
  <c r="BH578" i="8"/>
  <c r="BG578" i="8"/>
  <c r="BF578" i="8"/>
  <c r="T578" i="8"/>
  <c r="R578" i="8"/>
  <c r="P578" i="8"/>
  <c r="BI576" i="8"/>
  <c r="BH576" i="8"/>
  <c r="BG576" i="8"/>
  <c r="BF576" i="8"/>
  <c r="T576" i="8"/>
  <c r="R576" i="8"/>
  <c r="P576" i="8"/>
  <c r="BI574" i="8"/>
  <c r="BH574" i="8"/>
  <c r="BG574" i="8"/>
  <c r="BF574" i="8"/>
  <c r="T574" i="8"/>
  <c r="R574" i="8"/>
  <c r="P574" i="8"/>
  <c r="BI572" i="8"/>
  <c r="BH572" i="8"/>
  <c r="BG572" i="8"/>
  <c r="BF572" i="8"/>
  <c r="T572" i="8"/>
  <c r="R572" i="8"/>
  <c r="P572" i="8"/>
  <c r="BI570" i="8"/>
  <c r="BH570" i="8"/>
  <c r="BG570" i="8"/>
  <c r="BF570" i="8"/>
  <c r="T570" i="8"/>
  <c r="R570" i="8"/>
  <c r="P570" i="8"/>
  <c r="BI568" i="8"/>
  <c r="BH568" i="8"/>
  <c r="BG568" i="8"/>
  <c r="BF568" i="8"/>
  <c r="T568" i="8"/>
  <c r="R568" i="8"/>
  <c r="P568" i="8"/>
  <c r="BI566" i="8"/>
  <c r="BH566" i="8"/>
  <c r="BG566" i="8"/>
  <c r="BF566" i="8"/>
  <c r="T566" i="8"/>
  <c r="R566" i="8"/>
  <c r="P566" i="8"/>
  <c r="BI564" i="8"/>
  <c r="BH564" i="8"/>
  <c r="BG564" i="8"/>
  <c r="BF564" i="8"/>
  <c r="T564" i="8"/>
  <c r="R564" i="8"/>
  <c r="P564" i="8"/>
  <c r="BI561" i="8"/>
  <c r="BH561" i="8"/>
  <c r="BG561" i="8"/>
  <c r="BF561" i="8"/>
  <c r="T561" i="8"/>
  <c r="R561" i="8"/>
  <c r="P561" i="8"/>
  <c r="BI559" i="8"/>
  <c r="BH559" i="8"/>
  <c r="BG559" i="8"/>
  <c r="BF559" i="8"/>
  <c r="T559" i="8"/>
  <c r="R559" i="8"/>
  <c r="P559" i="8"/>
  <c r="BI557" i="8"/>
  <c r="BH557" i="8"/>
  <c r="BG557" i="8"/>
  <c r="BF557" i="8"/>
  <c r="T557" i="8"/>
  <c r="R557" i="8"/>
  <c r="P557" i="8"/>
  <c r="BI555" i="8"/>
  <c r="BH555" i="8"/>
  <c r="BG555" i="8"/>
  <c r="BF555" i="8"/>
  <c r="T555" i="8"/>
  <c r="R555" i="8"/>
  <c r="P555" i="8"/>
  <c r="BI553" i="8"/>
  <c r="BH553" i="8"/>
  <c r="BG553" i="8"/>
  <c r="BF553" i="8"/>
  <c r="T553" i="8"/>
  <c r="R553" i="8"/>
  <c r="P553" i="8"/>
  <c r="BI551" i="8"/>
  <c r="BH551" i="8"/>
  <c r="BG551" i="8"/>
  <c r="BF551" i="8"/>
  <c r="T551" i="8"/>
  <c r="R551" i="8"/>
  <c r="P551" i="8"/>
  <c r="BI549" i="8"/>
  <c r="BH549" i="8"/>
  <c r="BG549" i="8"/>
  <c r="BF549" i="8"/>
  <c r="T549" i="8"/>
  <c r="R549" i="8"/>
  <c r="P549" i="8"/>
  <c r="BI547" i="8"/>
  <c r="BH547" i="8"/>
  <c r="BG547" i="8"/>
  <c r="BF547" i="8"/>
  <c r="T547" i="8"/>
  <c r="R547" i="8"/>
  <c r="P547" i="8"/>
  <c r="BI545" i="8"/>
  <c r="BH545" i="8"/>
  <c r="BG545" i="8"/>
  <c r="BF545" i="8"/>
  <c r="T545" i="8"/>
  <c r="R545" i="8"/>
  <c r="P545" i="8"/>
  <c r="BI543" i="8"/>
  <c r="BH543" i="8"/>
  <c r="BG543" i="8"/>
  <c r="BF543" i="8"/>
  <c r="T543" i="8"/>
  <c r="R543" i="8"/>
  <c r="P543" i="8"/>
  <c r="BI541" i="8"/>
  <c r="BH541" i="8"/>
  <c r="BG541" i="8"/>
  <c r="BF541" i="8"/>
  <c r="T541" i="8"/>
  <c r="R541" i="8"/>
  <c r="P541" i="8"/>
  <c r="BI539" i="8"/>
  <c r="BH539" i="8"/>
  <c r="BG539" i="8"/>
  <c r="BF539" i="8"/>
  <c r="T539" i="8"/>
  <c r="R539" i="8"/>
  <c r="P539" i="8"/>
  <c r="BI537" i="8"/>
  <c r="BH537" i="8"/>
  <c r="BG537" i="8"/>
  <c r="BF537" i="8"/>
  <c r="T537" i="8"/>
  <c r="R537" i="8"/>
  <c r="P537" i="8"/>
  <c r="BI535" i="8"/>
  <c r="BH535" i="8"/>
  <c r="BG535" i="8"/>
  <c r="BF535" i="8"/>
  <c r="T535" i="8"/>
  <c r="R535" i="8"/>
  <c r="P535" i="8"/>
  <c r="BI533" i="8"/>
  <c r="BH533" i="8"/>
  <c r="BG533" i="8"/>
  <c r="BF533" i="8"/>
  <c r="T533" i="8"/>
  <c r="R533" i="8"/>
  <c r="P533" i="8"/>
  <c r="BI531" i="8"/>
  <c r="BH531" i="8"/>
  <c r="BG531" i="8"/>
  <c r="BF531" i="8"/>
  <c r="T531" i="8"/>
  <c r="R531" i="8"/>
  <c r="P531" i="8"/>
  <c r="BI529" i="8"/>
  <c r="BH529" i="8"/>
  <c r="BG529" i="8"/>
  <c r="BF529" i="8"/>
  <c r="T529" i="8"/>
  <c r="R529" i="8"/>
  <c r="P529" i="8"/>
  <c r="BI527" i="8"/>
  <c r="BH527" i="8"/>
  <c r="BG527" i="8"/>
  <c r="BF527" i="8"/>
  <c r="T527" i="8"/>
  <c r="R527" i="8"/>
  <c r="P527" i="8"/>
  <c r="BI525" i="8"/>
  <c r="BH525" i="8"/>
  <c r="BG525" i="8"/>
  <c r="BF525" i="8"/>
  <c r="T525" i="8"/>
  <c r="R525" i="8"/>
  <c r="P525" i="8"/>
  <c r="BI523" i="8"/>
  <c r="BH523" i="8"/>
  <c r="BG523" i="8"/>
  <c r="BF523" i="8"/>
  <c r="T523" i="8"/>
  <c r="R523" i="8"/>
  <c r="P523" i="8"/>
  <c r="BI521" i="8"/>
  <c r="BH521" i="8"/>
  <c r="BG521" i="8"/>
  <c r="BF521" i="8"/>
  <c r="T521" i="8"/>
  <c r="R521" i="8"/>
  <c r="P521" i="8"/>
  <c r="BI519" i="8"/>
  <c r="BH519" i="8"/>
  <c r="BG519" i="8"/>
  <c r="BF519" i="8"/>
  <c r="T519" i="8"/>
  <c r="R519" i="8"/>
  <c r="P519" i="8"/>
  <c r="BI517" i="8"/>
  <c r="BH517" i="8"/>
  <c r="BG517" i="8"/>
  <c r="BF517" i="8"/>
  <c r="T517" i="8"/>
  <c r="R517" i="8"/>
  <c r="P517" i="8"/>
  <c r="BI515" i="8"/>
  <c r="BH515" i="8"/>
  <c r="BG515" i="8"/>
  <c r="BF515" i="8"/>
  <c r="T515" i="8"/>
  <c r="R515" i="8"/>
  <c r="P515" i="8"/>
  <c r="BI513" i="8"/>
  <c r="BH513" i="8"/>
  <c r="BG513" i="8"/>
  <c r="BF513" i="8"/>
  <c r="T513" i="8"/>
  <c r="R513" i="8"/>
  <c r="P513" i="8"/>
  <c r="BI510" i="8"/>
  <c r="BH510" i="8"/>
  <c r="BG510" i="8"/>
  <c r="BF510" i="8"/>
  <c r="T510" i="8"/>
  <c r="R510" i="8"/>
  <c r="P510" i="8"/>
  <c r="BI508" i="8"/>
  <c r="BH508" i="8"/>
  <c r="BG508" i="8"/>
  <c r="BF508" i="8"/>
  <c r="T508" i="8"/>
  <c r="R508" i="8"/>
  <c r="P508" i="8"/>
  <c r="BI506" i="8"/>
  <c r="BH506" i="8"/>
  <c r="BG506" i="8"/>
  <c r="BF506" i="8"/>
  <c r="T506" i="8"/>
  <c r="R506" i="8"/>
  <c r="P506" i="8"/>
  <c r="BI504" i="8"/>
  <c r="BH504" i="8"/>
  <c r="BG504" i="8"/>
  <c r="BF504" i="8"/>
  <c r="T504" i="8"/>
  <c r="R504" i="8"/>
  <c r="P504" i="8"/>
  <c r="BI502" i="8"/>
  <c r="BH502" i="8"/>
  <c r="BG502" i="8"/>
  <c r="BF502" i="8"/>
  <c r="T502" i="8"/>
  <c r="R502" i="8"/>
  <c r="P502" i="8"/>
  <c r="BI500" i="8"/>
  <c r="BH500" i="8"/>
  <c r="BG500" i="8"/>
  <c r="BF500" i="8"/>
  <c r="T500" i="8"/>
  <c r="R500" i="8"/>
  <c r="P500" i="8"/>
  <c r="BI498" i="8"/>
  <c r="BH498" i="8"/>
  <c r="BG498" i="8"/>
  <c r="BF498" i="8"/>
  <c r="T498" i="8"/>
  <c r="R498" i="8"/>
  <c r="P498" i="8"/>
  <c r="BI496" i="8"/>
  <c r="BH496" i="8"/>
  <c r="BG496" i="8"/>
  <c r="BF496" i="8"/>
  <c r="T496" i="8"/>
  <c r="R496" i="8"/>
  <c r="P496" i="8"/>
  <c r="BI494" i="8"/>
  <c r="BH494" i="8"/>
  <c r="BG494" i="8"/>
  <c r="BF494" i="8"/>
  <c r="T494" i="8"/>
  <c r="R494" i="8"/>
  <c r="P494" i="8"/>
  <c r="BI492" i="8"/>
  <c r="BH492" i="8"/>
  <c r="BG492" i="8"/>
  <c r="BF492" i="8"/>
  <c r="T492" i="8"/>
  <c r="R492" i="8"/>
  <c r="P492" i="8"/>
  <c r="BI490" i="8"/>
  <c r="BH490" i="8"/>
  <c r="BG490" i="8"/>
  <c r="BF490" i="8"/>
  <c r="T490" i="8"/>
  <c r="R490" i="8"/>
  <c r="P490" i="8"/>
  <c r="BI488" i="8"/>
  <c r="BH488" i="8"/>
  <c r="BG488" i="8"/>
  <c r="BF488" i="8"/>
  <c r="T488" i="8"/>
  <c r="R488" i="8"/>
  <c r="P488" i="8"/>
  <c r="BI486" i="8"/>
  <c r="BH486" i="8"/>
  <c r="BG486" i="8"/>
  <c r="BF486" i="8"/>
  <c r="T486" i="8"/>
  <c r="R486" i="8"/>
  <c r="P486" i="8"/>
  <c r="BI484" i="8"/>
  <c r="BH484" i="8"/>
  <c r="BG484" i="8"/>
  <c r="BF484" i="8"/>
  <c r="T484" i="8"/>
  <c r="R484" i="8"/>
  <c r="P484" i="8"/>
  <c r="BI482" i="8"/>
  <c r="BH482" i="8"/>
  <c r="BG482" i="8"/>
  <c r="BF482" i="8"/>
  <c r="T482" i="8"/>
  <c r="R482" i="8"/>
  <c r="P482" i="8"/>
  <c r="BI480" i="8"/>
  <c r="BH480" i="8"/>
  <c r="BG480" i="8"/>
  <c r="BF480" i="8"/>
  <c r="T480" i="8"/>
  <c r="R480" i="8"/>
  <c r="P480" i="8"/>
  <c r="BI478" i="8"/>
  <c r="BH478" i="8"/>
  <c r="BG478" i="8"/>
  <c r="BF478" i="8"/>
  <c r="T478" i="8"/>
  <c r="R478" i="8"/>
  <c r="P478" i="8"/>
  <c r="BI476" i="8"/>
  <c r="BH476" i="8"/>
  <c r="BG476" i="8"/>
  <c r="BF476" i="8"/>
  <c r="T476" i="8"/>
  <c r="R476" i="8"/>
  <c r="P476" i="8"/>
  <c r="BI474" i="8"/>
  <c r="BH474" i="8"/>
  <c r="BG474" i="8"/>
  <c r="BF474" i="8"/>
  <c r="T474" i="8"/>
  <c r="R474" i="8"/>
  <c r="P474" i="8"/>
  <c r="BI472" i="8"/>
  <c r="BH472" i="8"/>
  <c r="BG472" i="8"/>
  <c r="BF472" i="8"/>
  <c r="T472" i="8"/>
  <c r="R472" i="8"/>
  <c r="P472" i="8"/>
  <c r="BI469" i="8"/>
  <c r="BH469" i="8"/>
  <c r="BG469" i="8"/>
  <c r="BF469" i="8"/>
  <c r="T469" i="8"/>
  <c r="R469" i="8"/>
  <c r="P469" i="8"/>
  <c r="BI467" i="8"/>
  <c r="BH467" i="8"/>
  <c r="BG467" i="8"/>
  <c r="BF467" i="8"/>
  <c r="T467" i="8"/>
  <c r="R467" i="8"/>
  <c r="P467" i="8"/>
  <c r="BI465" i="8"/>
  <c r="BH465" i="8"/>
  <c r="BG465" i="8"/>
  <c r="BF465" i="8"/>
  <c r="T465" i="8"/>
  <c r="R465" i="8"/>
  <c r="P465" i="8"/>
  <c r="BI463" i="8"/>
  <c r="BH463" i="8"/>
  <c r="BG463" i="8"/>
  <c r="BF463" i="8"/>
  <c r="T463" i="8"/>
  <c r="R463" i="8"/>
  <c r="P463" i="8"/>
  <c r="BI461" i="8"/>
  <c r="BH461" i="8"/>
  <c r="BG461" i="8"/>
  <c r="BF461" i="8"/>
  <c r="T461" i="8"/>
  <c r="R461" i="8"/>
  <c r="P461" i="8"/>
  <c r="BI459" i="8"/>
  <c r="BH459" i="8"/>
  <c r="BG459" i="8"/>
  <c r="BF459" i="8"/>
  <c r="T459" i="8"/>
  <c r="R459" i="8"/>
  <c r="P459" i="8"/>
  <c r="BI457" i="8"/>
  <c r="BH457" i="8"/>
  <c r="BG457" i="8"/>
  <c r="BF457" i="8"/>
  <c r="T457" i="8"/>
  <c r="R457" i="8"/>
  <c r="P457" i="8"/>
  <c r="BI455" i="8"/>
  <c r="BH455" i="8"/>
  <c r="BG455" i="8"/>
  <c r="BF455" i="8"/>
  <c r="T455" i="8"/>
  <c r="R455" i="8"/>
  <c r="P455" i="8"/>
  <c r="BI453" i="8"/>
  <c r="BH453" i="8"/>
  <c r="BG453" i="8"/>
  <c r="BF453" i="8"/>
  <c r="T453" i="8"/>
  <c r="R453" i="8"/>
  <c r="P453" i="8"/>
  <c r="BI451" i="8"/>
  <c r="BH451" i="8"/>
  <c r="BG451" i="8"/>
  <c r="BF451" i="8"/>
  <c r="T451" i="8"/>
  <c r="R451" i="8"/>
  <c r="P451" i="8"/>
  <c r="BI449" i="8"/>
  <c r="BH449" i="8"/>
  <c r="BG449" i="8"/>
  <c r="BF449" i="8"/>
  <c r="T449" i="8"/>
  <c r="R449" i="8"/>
  <c r="P449" i="8"/>
  <c r="BI447" i="8"/>
  <c r="BH447" i="8"/>
  <c r="BG447" i="8"/>
  <c r="BF447" i="8"/>
  <c r="T447" i="8"/>
  <c r="R447" i="8"/>
  <c r="P447" i="8"/>
  <c r="BI445" i="8"/>
  <c r="BH445" i="8"/>
  <c r="BG445" i="8"/>
  <c r="BF445" i="8"/>
  <c r="T445" i="8"/>
  <c r="R445" i="8"/>
  <c r="P445" i="8"/>
  <c r="BI443" i="8"/>
  <c r="BH443" i="8"/>
  <c r="BG443" i="8"/>
  <c r="BF443" i="8"/>
  <c r="T443" i="8"/>
  <c r="R443" i="8"/>
  <c r="P443" i="8"/>
  <c r="BI441" i="8"/>
  <c r="BH441" i="8"/>
  <c r="BG441" i="8"/>
  <c r="BF441" i="8"/>
  <c r="T441" i="8"/>
  <c r="R441" i="8"/>
  <c r="P441" i="8"/>
  <c r="BI439" i="8"/>
  <c r="BH439" i="8"/>
  <c r="BG439" i="8"/>
  <c r="BF439" i="8"/>
  <c r="T439" i="8"/>
  <c r="R439" i="8"/>
  <c r="P439" i="8"/>
  <c r="BI437" i="8"/>
  <c r="BH437" i="8"/>
  <c r="BG437" i="8"/>
  <c r="BF437" i="8"/>
  <c r="T437" i="8"/>
  <c r="R437" i="8"/>
  <c r="P437" i="8"/>
  <c r="BI435" i="8"/>
  <c r="BH435" i="8"/>
  <c r="BG435" i="8"/>
  <c r="BF435" i="8"/>
  <c r="T435" i="8"/>
  <c r="R435" i="8"/>
  <c r="P435" i="8"/>
  <c r="BI433" i="8"/>
  <c r="BH433" i="8"/>
  <c r="BG433" i="8"/>
  <c r="BF433" i="8"/>
  <c r="T433" i="8"/>
  <c r="R433" i="8"/>
  <c r="P433" i="8"/>
  <c r="BI431" i="8"/>
  <c r="BH431" i="8"/>
  <c r="BG431" i="8"/>
  <c r="BF431" i="8"/>
  <c r="T431" i="8"/>
  <c r="R431" i="8"/>
  <c r="P431" i="8"/>
  <c r="BI429" i="8"/>
  <c r="BH429" i="8"/>
  <c r="BG429" i="8"/>
  <c r="BF429" i="8"/>
  <c r="T429" i="8"/>
  <c r="R429" i="8"/>
  <c r="P429" i="8"/>
  <c r="BI427" i="8"/>
  <c r="BH427" i="8"/>
  <c r="BG427" i="8"/>
  <c r="BF427" i="8"/>
  <c r="T427" i="8"/>
  <c r="R427" i="8"/>
  <c r="P427" i="8"/>
  <c r="BI424" i="8"/>
  <c r="BH424" i="8"/>
  <c r="BG424" i="8"/>
  <c r="BF424" i="8"/>
  <c r="T424" i="8"/>
  <c r="R424" i="8"/>
  <c r="P424" i="8"/>
  <c r="BI422" i="8"/>
  <c r="BH422" i="8"/>
  <c r="BG422" i="8"/>
  <c r="BF422" i="8"/>
  <c r="T422" i="8"/>
  <c r="R422" i="8"/>
  <c r="P422" i="8"/>
  <c r="BI420" i="8"/>
  <c r="BH420" i="8"/>
  <c r="BG420" i="8"/>
  <c r="BF420" i="8"/>
  <c r="T420" i="8"/>
  <c r="R420" i="8"/>
  <c r="P420" i="8"/>
  <c r="BI418" i="8"/>
  <c r="BH418" i="8"/>
  <c r="BG418" i="8"/>
  <c r="BF418" i="8"/>
  <c r="T418" i="8"/>
  <c r="R418" i="8"/>
  <c r="P418" i="8"/>
  <c r="BI416" i="8"/>
  <c r="BH416" i="8"/>
  <c r="BG416" i="8"/>
  <c r="BF416" i="8"/>
  <c r="T416" i="8"/>
  <c r="R416" i="8"/>
  <c r="P416" i="8"/>
  <c r="BI414" i="8"/>
  <c r="BH414" i="8"/>
  <c r="BG414" i="8"/>
  <c r="BF414" i="8"/>
  <c r="T414" i="8"/>
  <c r="R414" i="8"/>
  <c r="P414" i="8"/>
  <c r="BI412" i="8"/>
  <c r="BH412" i="8"/>
  <c r="BG412" i="8"/>
  <c r="BF412" i="8"/>
  <c r="T412" i="8"/>
  <c r="R412" i="8"/>
  <c r="P412" i="8"/>
  <c r="BI410" i="8"/>
  <c r="BH410" i="8"/>
  <c r="BG410" i="8"/>
  <c r="BF410" i="8"/>
  <c r="T410" i="8"/>
  <c r="R410" i="8"/>
  <c r="P410" i="8"/>
  <c r="BI408" i="8"/>
  <c r="BH408" i="8"/>
  <c r="BG408" i="8"/>
  <c r="BF408" i="8"/>
  <c r="T408" i="8"/>
  <c r="R408" i="8"/>
  <c r="P408" i="8"/>
  <c r="BI406" i="8"/>
  <c r="BH406" i="8"/>
  <c r="BG406" i="8"/>
  <c r="BF406" i="8"/>
  <c r="T406" i="8"/>
  <c r="R406" i="8"/>
  <c r="P406" i="8"/>
  <c r="BI404" i="8"/>
  <c r="BH404" i="8"/>
  <c r="BG404" i="8"/>
  <c r="BF404" i="8"/>
  <c r="T404" i="8"/>
  <c r="R404" i="8"/>
  <c r="P404" i="8"/>
  <c r="BI402" i="8"/>
  <c r="BH402" i="8"/>
  <c r="BG402" i="8"/>
  <c r="BF402" i="8"/>
  <c r="T402" i="8"/>
  <c r="R402" i="8"/>
  <c r="P402" i="8"/>
  <c r="BI400" i="8"/>
  <c r="BH400" i="8"/>
  <c r="BG400" i="8"/>
  <c r="BF400" i="8"/>
  <c r="T400" i="8"/>
  <c r="R400" i="8"/>
  <c r="P400" i="8"/>
  <c r="BI398" i="8"/>
  <c r="BH398" i="8"/>
  <c r="BG398" i="8"/>
  <c r="BF398" i="8"/>
  <c r="T398" i="8"/>
  <c r="R398" i="8"/>
  <c r="P398" i="8"/>
  <c r="BI396" i="8"/>
  <c r="BH396" i="8"/>
  <c r="BG396" i="8"/>
  <c r="BF396" i="8"/>
  <c r="T396" i="8"/>
  <c r="R396" i="8"/>
  <c r="P396" i="8"/>
  <c r="BI394" i="8"/>
  <c r="BH394" i="8"/>
  <c r="BG394" i="8"/>
  <c r="BF394" i="8"/>
  <c r="T394" i="8"/>
  <c r="R394" i="8"/>
  <c r="P394" i="8"/>
  <c r="BI392" i="8"/>
  <c r="BH392" i="8"/>
  <c r="BG392" i="8"/>
  <c r="BF392" i="8"/>
  <c r="T392" i="8"/>
  <c r="R392" i="8"/>
  <c r="P392" i="8"/>
  <c r="BI390" i="8"/>
  <c r="BH390" i="8"/>
  <c r="BG390" i="8"/>
  <c r="BF390" i="8"/>
  <c r="T390" i="8"/>
  <c r="R390" i="8"/>
  <c r="P390" i="8"/>
  <c r="BI388" i="8"/>
  <c r="BH388" i="8"/>
  <c r="BG388" i="8"/>
  <c r="BF388" i="8"/>
  <c r="T388" i="8"/>
  <c r="R388" i="8"/>
  <c r="P388" i="8"/>
  <c r="BI386" i="8"/>
  <c r="BH386" i="8"/>
  <c r="BG386" i="8"/>
  <c r="BF386" i="8"/>
  <c r="T386" i="8"/>
  <c r="R386" i="8"/>
  <c r="P386" i="8"/>
  <c r="BI383" i="8"/>
  <c r="BH383" i="8"/>
  <c r="BG383" i="8"/>
  <c r="BF383" i="8"/>
  <c r="T383" i="8"/>
  <c r="R383" i="8"/>
  <c r="P383" i="8"/>
  <c r="BI381" i="8"/>
  <c r="BH381" i="8"/>
  <c r="BG381" i="8"/>
  <c r="BF381" i="8"/>
  <c r="T381" i="8"/>
  <c r="R381" i="8"/>
  <c r="P381" i="8"/>
  <c r="BI379" i="8"/>
  <c r="BH379" i="8"/>
  <c r="BG379" i="8"/>
  <c r="BF379" i="8"/>
  <c r="T379" i="8"/>
  <c r="R379" i="8"/>
  <c r="P379" i="8"/>
  <c r="BI377" i="8"/>
  <c r="BH377" i="8"/>
  <c r="BG377" i="8"/>
  <c r="BF377" i="8"/>
  <c r="T377" i="8"/>
  <c r="R377" i="8"/>
  <c r="P377" i="8"/>
  <c r="BI375" i="8"/>
  <c r="BH375" i="8"/>
  <c r="BG375" i="8"/>
  <c r="BF375" i="8"/>
  <c r="T375" i="8"/>
  <c r="R375" i="8"/>
  <c r="P375" i="8"/>
  <c r="BI373" i="8"/>
  <c r="BH373" i="8"/>
  <c r="BG373" i="8"/>
  <c r="BF373" i="8"/>
  <c r="T373" i="8"/>
  <c r="R373" i="8"/>
  <c r="P373" i="8"/>
  <c r="BI371" i="8"/>
  <c r="BH371" i="8"/>
  <c r="BG371" i="8"/>
  <c r="BF371" i="8"/>
  <c r="T371" i="8"/>
  <c r="R371" i="8"/>
  <c r="P371" i="8"/>
  <c r="BI369" i="8"/>
  <c r="BH369" i="8"/>
  <c r="BG369" i="8"/>
  <c r="BF369" i="8"/>
  <c r="T369" i="8"/>
  <c r="R369" i="8"/>
  <c r="P369" i="8"/>
  <c r="BI367" i="8"/>
  <c r="BH367" i="8"/>
  <c r="BG367" i="8"/>
  <c r="BF367" i="8"/>
  <c r="T367" i="8"/>
  <c r="R367" i="8"/>
  <c r="P367" i="8"/>
  <c r="BI365" i="8"/>
  <c r="BH365" i="8"/>
  <c r="BG365" i="8"/>
  <c r="BF365" i="8"/>
  <c r="T365" i="8"/>
  <c r="R365" i="8"/>
  <c r="P365" i="8"/>
  <c r="BI363" i="8"/>
  <c r="BH363" i="8"/>
  <c r="BG363" i="8"/>
  <c r="BF363" i="8"/>
  <c r="T363" i="8"/>
  <c r="R363" i="8"/>
  <c r="P363" i="8"/>
  <c r="BI361" i="8"/>
  <c r="BH361" i="8"/>
  <c r="BG361" i="8"/>
  <c r="BF361" i="8"/>
  <c r="T361" i="8"/>
  <c r="R361" i="8"/>
  <c r="P361" i="8"/>
  <c r="BI359" i="8"/>
  <c r="BH359" i="8"/>
  <c r="BG359" i="8"/>
  <c r="BF359" i="8"/>
  <c r="T359" i="8"/>
  <c r="R359" i="8"/>
  <c r="P359" i="8"/>
  <c r="BI357" i="8"/>
  <c r="BH357" i="8"/>
  <c r="BG357" i="8"/>
  <c r="BF357" i="8"/>
  <c r="T357" i="8"/>
  <c r="R357" i="8"/>
  <c r="P357" i="8"/>
  <c r="BI355" i="8"/>
  <c r="BH355" i="8"/>
  <c r="BG355" i="8"/>
  <c r="BF355" i="8"/>
  <c r="T355" i="8"/>
  <c r="R355" i="8"/>
  <c r="P355" i="8"/>
  <c r="BI353" i="8"/>
  <c r="BH353" i="8"/>
  <c r="BG353" i="8"/>
  <c r="BF353" i="8"/>
  <c r="T353" i="8"/>
  <c r="R353" i="8"/>
  <c r="P353" i="8"/>
  <c r="BI351" i="8"/>
  <c r="BH351" i="8"/>
  <c r="BG351" i="8"/>
  <c r="BF351" i="8"/>
  <c r="T351" i="8"/>
  <c r="R351" i="8"/>
  <c r="P351" i="8"/>
  <c r="BI349" i="8"/>
  <c r="BH349" i="8"/>
  <c r="BG349" i="8"/>
  <c r="BF349" i="8"/>
  <c r="T349" i="8"/>
  <c r="R349" i="8"/>
  <c r="P349" i="8"/>
  <c r="BI347" i="8"/>
  <c r="BH347" i="8"/>
  <c r="BG347" i="8"/>
  <c r="BF347" i="8"/>
  <c r="T347" i="8"/>
  <c r="R347" i="8"/>
  <c r="P347" i="8"/>
  <c r="BI345" i="8"/>
  <c r="BH345" i="8"/>
  <c r="BG345" i="8"/>
  <c r="BF345" i="8"/>
  <c r="T345" i="8"/>
  <c r="R345" i="8"/>
  <c r="P345" i="8"/>
  <c r="BI343" i="8"/>
  <c r="BH343" i="8"/>
  <c r="BG343" i="8"/>
  <c r="BF343" i="8"/>
  <c r="T343" i="8"/>
  <c r="R343" i="8"/>
  <c r="P343" i="8"/>
  <c r="BI341" i="8"/>
  <c r="BH341" i="8"/>
  <c r="BG341" i="8"/>
  <c r="BF341" i="8"/>
  <c r="T341" i="8"/>
  <c r="R341" i="8"/>
  <c r="P341" i="8"/>
  <c r="BI339" i="8"/>
  <c r="BH339" i="8"/>
  <c r="BG339" i="8"/>
  <c r="BF339" i="8"/>
  <c r="T339" i="8"/>
  <c r="R339" i="8"/>
  <c r="P339" i="8"/>
  <c r="BI337" i="8"/>
  <c r="BH337" i="8"/>
  <c r="BG337" i="8"/>
  <c r="BF337" i="8"/>
  <c r="T337" i="8"/>
  <c r="R337" i="8"/>
  <c r="P337" i="8"/>
  <c r="BI334" i="8"/>
  <c r="BH334" i="8"/>
  <c r="BG334" i="8"/>
  <c r="BF334" i="8"/>
  <c r="T334" i="8"/>
  <c r="R334" i="8"/>
  <c r="P334" i="8"/>
  <c r="BI332" i="8"/>
  <c r="BH332" i="8"/>
  <c r="BG332" i="8"/>
  <c r="BF332" i="8"/>
  <c r="T332" i="8"/>
  <c r="R332" i="8"/>
  <c r="P332" i="8"/>
  <c r="BI330" i="8"/>
  <c r="BH330" i="8"/>
  <c r="BG330" i="8"/>
  <c r="BF330" i="8"/>
  <c r="T330" i="8"/>
  <c r="R330" i="8"/>
  <c r="P330" i="8"/>
  <c r="BI328" i="8"/>
  <c r="BH328" i="8"/>
  <c r="BG328" i="8"/>
  <c r="BF328" i="8"/>
  <c r="T328" i="8"/>
  <c r="R328" i="8"/>
  <c r="P328" i="8"/>
  <c r="BI326" i="8"/>
  <c r="BH326" i="8"/>
  <c r="BG326" i="8"/>
  <c r="BF326" i="8"/>
  <c r="T326" i="8"/>
  <c r="R326" i="8"/>
  <c r="P326" i="8"/>
  <c r="BI324" i="8"/>
  <c r="BH324" i="8"/>
  <c r="BG324" i="8"/>
  <c r="BF324" i="8"/>
  <c r="T324" i="8"/>
  <c r="R324" i="8"/>
  <c r="P324" i="8"/>
  <c r="BI322" i="8"/>
  <c r="BH322" i="8"/>
  <c r="BG322" i="8"/>
  <c r="BF322" i="8"/>
  <c r="T322" i="8"/>
  <c r="R322" i="8"/>
  <c r="P322" i="8"/>
  <c r="BI320" i="8"/>
  <c r="BH320" i="8"/>
  <c r="BG320" i="8"/>
  <c r="BF320" i="8"/>
  <c r="T320" i="8"/>
  <c r="R320" i="8"/>
  <c r="P320" i="8"/>
  <c r="BI318" i="8"/>
  <c r="BH318" i="8"/>
  <c r="BG318" i="8"/>
  <c r="BF318" i="8"/>
  <c r="T318" i="8"/>
  <c r="R318" i="8"/>
  <c r="P318" i="8"/>
  <c r="BI316" i="8"/>
  <c r="BH316" i="8"/>
  <c r="BG316" i="8"/>
  <c r="BF316" i="8"/>
  <c r="T316" i="8"/>
  <c r="R316" i="8"/>
  <c r="P316" i="8"/>
  <c r="BI314" i="8"/>
  <c r="BH314" i="8"/>
  <c r="BG314" i="8"/>
  <c r="BF314" i="8"/>
  <c r="T314" i="8"/>
  <c r="R314" i="8"/>
  <c r="P314" i="8"/>
  <c r="BI312" i="8"/>
  <c r="BH312" i="8"/>
  <c r="BG312" i="8"/>
  <c r="BF312" i="8"/>
  <c r="T312" i="8"/>
  <c r="R312" i="8"/>
  <c r="P312" i="8"/>
  <c r="BI310" i="8"/>
  <c r="BH310" i="8"/>
  <c r="BG310" i="8"/>
  <c r="BF310" i="8"/>
  <c r="T310" i="8"/>
  <c r="R310" i="8"/>
  <c r="P310" i="8"/>
  <c r="BI308" i="8"/>
  <c r="BH308" i="8"/>
  <c r="BG308" i="8"/>
  <c r="BF308" i="8"/>
  <c r="T308" i="8"/>
  <c r="R308" i="8"/>
  <c r="P308" i="8"/>
  <c r="BI306" i="8"/>
  <c r="BH306" i="8"/>
  <c r="BG306" i="8"/>
  <c r="BF306" i="8"/>
  <c r="T306" i="8"/>
  <c r="R306" i="8"/>
  <c r="P306" i="8"/>
  <c r="BI304" i="8"/>
  <c r="BH304" i="8"/>
  <c r="BG304" i="8"/>
  <c r="BF304" i="8"/>
  <c r="T304" i="8"/>
  <c r="R304" i="8"/>
  <c r="P304" i="8"/>
  <c r="BI302" i="8"/>
  <c r="BH302" i="8"/>
  <c r="BG302" i="8"/>
  <c r="BF302" i="8"/>
  <c r="T302" i="8"/>
  <c r="R302" i="8"/>
  <c r="P302" i="8"/>
  <c r="BI300" i="8"/>
  <c r="BH300" i="8"/>
  <c r="BG300" i="8"/>
  <c r="BF300" i="8"/>
  <c r="T300" i="8"/>
  <c r="R300" i="8"/>
  <c r="P300" i="8"/>
  <c r="BI298" i="8"/>
  <c r="BH298" i="8"/>
  <c r="BG298" i="8"/>
  <c r="BF298" i="8"/>
  <c r="T298" i="8"/>
  <c r="R298" i="8"/>
  <c r="P298" i="8"/>
  <c r="BI296" i="8"/>
  <c r="BH296" i="8"/>
  <c r="BG296" i="8"/>
  <c r="BF296" i="8"/>
  <c r="T296" i="8"/>
  <c r="R296" i="8"/>
  <c r="P296" i="8"/>
  <c r="BI293" i="8"/>
  <c r="BH293" i="8"/>
  <c r="BG293" i="8"/>
  <c r="BF293" i="8"/>
  <c r="T293" i="8"/>
  <c r="R293" i="8"/>
  <c r="P293" i="8"/>
  <c r="BI291" i="8"/>
  <c r="BH291" i="8"/>
  <c r="BG291" i="8"/>
  <c r="BF291" i="8"/>
  <c r="T291" i="8"/>
  <c r="R291" i="8"/>
  <c r="P291" i="8"/>
  <c r="BI289" i="8"/>
  <c r="BH289" i="8"/>
  <c r="BG289" i="8"/>
  <c r="BF289" i="8"/>
  <c r="T289" i="8"/>
  <c r="R289" i="8"/>
  <c r="P289" i="8"/>
  <c r="BI287" i="8"/>
  <c r="BH287" i="8"/>
  <c r="BG287" i="8"/>
  <c r="BF287" i="8"/>
  <c r="T287" i="8"/>
  <c r="R287" i="8"/>
  <c r="P287" i="8"/>
  <c r="BI285" i="8"/>
  <c r="BH285" i="8"/>
  <c r="BG285" i="8"/>
  <c r="BF285" i="8"/>
  <c r="T285" i="8"/>
  <c r="R285" i="8"/>
  <c r="P285" i="8"/>
  <c r="BI283" i="8"/>
  <c r="BH283" i="8"/>
  <c r="BG283" i="8"/>
  <c r="BF283" i="8"/>
  <c r="T283" i="8"/>
  <c r="R283" i="8"/>
  <c r="P283" i="8"/>
  <c r="BI281" i="8"/>
  <c r="BH281" i="8"/>
  <c r="BG281" i="8"/>
  <c r="BF281" i="8"/>
  <c r="T281" i="8"/>
  <c r="R281" i="8"/>
  <c r="P281" i="8"/>
  <c r="BI279" i="8"/>
  <c r="BH279" i="8"/>
  <c r="BG279" i="8"/>
  <c r="BF279" i="8"/>
  <c r="T279" i="8"/>
  <c r="R279" i="8"/>
  <c r="P279" i="8"/>
  <c r="BI277" i="8"/>
  <c r="BH277" i="8"/>
  <c r="BG277" i="8"/>
  <c r="BF277" i="8"/>
  <c r="T277" i="8"/>
  <c r="R277" i="8"/>
  <c r="P277" i="8"/>
  <c r="BI275" i="8"/>
  <c r="BH275" i="8"/>
  <c r="BG275" i="8"/>
  <c r="BF275" i="8"/>
  <c r="T275" i="8"/>
  <c r="R275" i="8"/>
  <c r="P275" i="8"/>
  <c r="BI273" i="8"/>
  <c r="BH273" i="8"/>
  <c r="BG273" i="8"/>
  <c r="BF273" i="8"/>
  <c r="T273" i="8"/>
  <c r="R273" i="8"/>
  <c r="P273" i="8"/>
  <c r="BI270" i="8"/>
  <c r="BH270" i="8"/>
  <c r="BG270" i="8"/>
  <c r="BF270" i="8"/>
  <c r="T270" i="8"/>
  <c r="R270" i="8"/>
  <c r="P270" i="8"/>
  <c r="BI268" i="8"/>
  <c r="BH268" i="8"/>
  <c r="BG268" i="8"/>
  <c r="BF268" i="8"/>
  <c r="T268" i="8"/>
  <c r="R268" i="8"/>
  <c r="P268" i="8"/>
  <c r="BI266" i="8"/>
  <c r="BH266" i="8"/>
  <c r="BG266" i="8"/>
  <c r="BF266" i="8"/>
  <c r="T266" i="8"/>
  <c r="R266" i="8"/>
  <c r="P266" i="8"/>
  <c r="BI264" i="8"/>
  <c r="BH264" i="8"/>
  <c r="BG264" i="8"/>
  <c r="BF264" i="8"/>
  <c r="T264" i="8"/>
  <c r="R264" i="8"/>
  <c r="P264" i="8"/>
  <c r="BI262" i="8"/>
  <c r="BH262" i="8"/>
  <c r="BG262" i="8"/>
  <c r="BF262" i="8"/>
  <c r="T262" i="8"/>
  <c r="R262" i="8"/>
  <c r="P262" i="8"/>
  <c r="BI260" i="8"/>
  <c r="BH260" i="8"/>
  <c r="BG260" i="8"/>
  <c r="BF260" i="8"/>
  <c r="T260" i="8"/>
  <c r="R260" i="8"/>
  <c r="P260" i="8"/>
  <c r="BI258" i="8"/>
  <c r="BH258" i="8"/>
  <c r="BG258" i="8"/>
  <c r="BF258" i="8"/>
  <c r="T258" i="8"/>
  <c r="R258" i="8"/>
  <c r="P258" i="8"/>
  <c r="BI256" i="8"/>
  <c r="BH256" i="8"/>
  <c r="BG256" i="8"/>
  <c r="BF256" i="8"/>
  <c r="T256" i="8"/>
  <c r="R256" i="8"/>
  <c r="P256" i="8"/>
  <c r="BI254" i="8"/>
  <c r="BH254" i="8"/>
  <c r="BG254" i="8"/>
  <c r="BF254" i="8"/>
  <c r="T254" i="8"/>
  <c r="R254" i="8"/>
  <c r="P254" i="8"/>
  <c r="BI252" i="8"/>
  <c r="BH252" i="8"/>
  <c r="BG252" i="8"/>
  <c r="BF252" i="8"/>
  <c r="T252" i="8"/>
  <c r="R252" i="8"/>
  <c r="P252" i="8"/>
  <c r="BI250" i="8"/>
  <c r="BH250" i="8"/>
  <c r="BG250" i="8"/>
  <c r="BF250" i="8"/>
  <c r="T250" i="8"/>
  <c r="R250" i="8"/>
  <c r="P250" i="8"/>
  <c r="BI248" i="8"/>
  <c r="BH248" i="8"/>
  <c r="BG248" i="8"/>
  <c r="BF248" i="8"/>
  <c r="T248" i="8"/>
  <c r="R248" i="8"/>
  <c r="P248" i="8"/>
  <c r="BI246" i="8"/>
  <c r="BH246" i="8"/>
  <c r="BG246" i="8"/>
  <c r="BF246" i="8"/>
  <c r="T246" i="8"/>
  <c r="R246" i="8"/>
  <c r="P246" i="8"/>
  <c r="BI244" i="8"/>
  <c r="BH244" i="8"/>
  <c r="BG244" i="8"/>
  <c r="BF244" i="8"/>
  <c r="T244" i="8"/>
  <c r="R244" i="8"/>
  <c r="P244" i="8"/>
  <c r="BI242" i="8"/>
  <c r="BH242" i="8"/>
  <c r="BG242" i="8"/>
  <c r="BF242" i="8"/>
  <c r="T242" i="8"/>
  <c r="R242" i="8"/>
  <c r="P242" i="8"/>
  <c r="BI240" i="8"/>
  <c r="BH240" i="8"/>
  <c r="BG240" i="8"/>
  <c r="BF240" i="8"/>
  <c r="T240" i="8"/>
  <c r="R240" i="8"/>
  <c r="P240" i="8"/>
  <c r="BI238" i="8"/>
  <c r="BH238" i="8"/>
  <c r="BG238" i="8"/>
  <c r="BF238" i="8"/>
  <c r="T238" i="8"/>
  <c r="T237" i="8"/>
  <c r="R238" i="8"/>
  <c r="R237" i="8" s="1"/>
  <c r="P238" i="8"/>
  <c r="P237" i="8" s="1"/>
  <c r="BI236" i="8"/>
  <c r="BH236" i="8"/>
  <c r="BG236" i="8"/>
  <c r="BF236" i="8"/>
  <c r="T236" i="8"/>
  <c r="R236" i="8"/>
  <c r="P236" i="8"/>
  <c r="BI234" i="8"/>
  <c r="BH234" i="8"/>
  <c r="BG234" i="8"/>
  <c r="BF234" i="8"/>
  <c r="T234" i="8"/>
  <c r="R234" i="8"/>
  <c r="P234" i="8"/>
  <c r="BI232" i="8"/>
  <c r="BH232" i="8"/>
  <c r="BG232" i="8"/>
  <c r="BF232" i="8"/>
  <c r="T232" i="8"/>
  <c r="R232" i="8"/>
  <c r="P232" i="8"/>
  <c r="BI230" i="8"/>
  <c r="BH230" i="8"/>
  <c r="BG230" i="8"/>
  <c r="BF230" i="8"/>
  <c r="T230" i="8"/>
  <c r="R230" i="8"/>
  <c r="P230" i="8"/>
  <c r="BI228" i="8"/>
  <c r="BH228" i="8"/>
  <c r="BG228" i="8"/>
  <c r="BF228" i="8"/>
  <c r="T228" i="8"/>
  <c r="R228" i="8"/>
  <c r="P228" i="8"/>
  <c r="BI226" i="8"/>
  <c r="BH226" i="8"/>
  <c r="BG226" i="8"/>
  <c r="BF226" i="8"/>
  <c r="T226" i="8"/>
  <c r="R226" i="8"/>
  <c r="P226" i="8"/>
  <c r="BI224" i="8"/>
  <c r="BH224" i="8"/>
  <c r="BG224" i="8"/>
  <c r="BF224" i="8"/>
  <c r="T224" i="8"/>
  <c r="R224" i="8"/>
  <c r="P224" i="8"/>
  <c r="BI222" i="8"/>
  <c r="BH222" i="8"/>
  <c r="BG222" i="8"/>
  <c r="BF222" i="8"/>
  <c r="T222" i="8"/>
  <c r="R222" i="8"/>
  <c r="P222" i="8"/>
  <c r="BI220" i="8"/>
  <c r="BH220" i="8"/>
  <c r="BG220" i="8"/>
  <c r="BF220" i="8"/>
  <c r="T220" i="8"/>
  <c r="R220" i="8"/>
  <c r="P220" i="8"/>
  <c r="BI218" i="8"/>
  <c r="BH218" i="8"/>
  <c r="BG218" i="8"/>
  <c r="BF218" i="8"/>
  <c r="T218" i="8"/>
  <c r="R218" i="8"/>
  <c r="P218" i="8"/>
  <c r="BI216" i="8"/>
  <c r="BH216" i="8"/>
  <c r="BG216" i="8"/>
  <c r="BF216" i="8"/>
  <c r="T216" i="8"/>
  <c r="R216" i="8"/>
  <c r="P216" i="8"/>
  <c r="BI214" i="8"/>
  <c r="BH214" i="8"/>
  <c r="BG214" i="8"/>
  <c r="BF214" i="8"/>
  <c r="T214" i="8"/>
  <c r="R214" i="8"/>
  <c r="P214" i="8"/>
  <c r="BI212" i="8"/>
  <c r="BH212" i="8"/>
  <c r="BG212" i="8"/>
  <c r="BF212" i="8"/>
  <c r="T212" i="8"/>
  <c r="R212" i="8"/>
  <c r="P212" i="8"/>
  <c r="BI210" i="8"/>
  <c r="BH210" i="8"/>
  <c r="BG210" i="8"/>
  <c r="BF210" i="8"/>
  <c r="T210" i="8"/>
  <c r="R210" i="8"/>
  <c r="P210" i="8"/>
  <c r="BI208" i="8"/>
  <c r="BH208" i="8"/>
  <c r="BG208" i="8"/>
  <c r="BF208" i="8"/>
  <c r="T208" i="8"/>
  <c r="R208" i="8"/>
  <c r="P208" i="8"/>
  <c r="BI206" i="8"/>
  <c r="BH206" i="8"/>
  <c r="BG206" i="8"/>
  <c r="BF206" i="8"/>
  <c r="T206" i="8"/>
  <c r="R206" i="8"/>
  <c r="P206" i="8"/>
  <c r="BI204" i="8"/>
  <c r="BH204" i="8"/>
  <c r="BG204" i="8"/>
  <c r="BF204" i="8"/>
  <c r="T204" i="8"/>
  <c r="R204" i="8"/>
  <c r="P204" i="8"/>
  <c r="BI202" i="8"/>
  <c r="BH202" i="8"/>
  <c r="BG202" i="8"/>
  <c r="BF202" i="8"/>
  <c r="T202" i="8"/>
  <c r="R202" i="8"/>
  <c r="P202" i="8"/>
  <c r="BI200" i="8"/>
  <c r="BH200" i="8"/>
  <c r="BG200" i="8"/>
  <c r="BF200" i="8"/>
  <c r="T200" i="8"/>
  <c r="R200" i="8"/>
  <c r="P200" i="8"/>
  <c r="BI198" i="8"/>
  <c r="BH198" i="8"/>
  <c r="BG198" i="8"/>
  <c r="BF198" i="8"/>
  <c r="T198" i="8"/>
  <c r="R198" i="8"/>
  <c r="P198" i="8"/>
  <c r="BI196" i="8"/>
  <c r="BH196" i="8"/>
  <c r="BG196" i="8"/>
  <c r="BF196" i="8"/>
  <c r="T196" i="8"/>
  <c r="R196" i="8"/>
  <c r="P196" i="8"/>
  <c r="BI194" i="8"/>
  <c r="BH194" i="8"/>
  <c r="BG194" i="8"/>
  <c r="BF194" i="8"/>
  <c r="T194" i="8"/>
  <c r="R194" i="8"/>
  <c r="P194" i="8"/>
  <c r="BI192" i="8"/>
  <c r="BH192" i="8"/>
  <c r="BG192" i="8"/>
  <c r="BF192" i="8"/>
  <c r="T192" i="8"/>
  <c r="R192" i="8"/>
  <c r="P192" i="8"/>
  <c r="BI191" i="8"/>
  <c r="BH191" i="8"/>
  <c r="BG191" i="8"/>
  <c r="BF191" i="8"/>
  <c r="T191" i="8"/>
  <c r="R191" i="8"/>
  <c r="P191" i="8"/>
  <c r="BI189" i="8"/>
  <c r="BH189" i="8"/>
  <c r="BG189" i="8"/>
  <c r="BF189" i="8"/>
  <c r="T189" i="8"/>
  <c r="R189" i="8"/>
  <c r="P189" i="8"/>
  <c r="BI187" i="8"/>
  <c r="BH187" i="8"/>
  <c r="BG187" i="8"/>
  <c r="BF187" i="8"/>
  <c r="T187" i="8"/>
  <c r="R187" i="8"/>
  <c r="P187" i="8"/>
  <c r="BI185" i="8"/>
  <c r="BH185" i="8"/>
  <c r="BG185" i="8"/>
  <c r="BF185" i="8"/>
  <c r="T185" i="8"/>
  <c r="R185" i="8"/>
  <c r="P185" i="8"/>
  <c r="BI183" i="8"/>
  <c r="BH183" i="8"/>
  <c r="BG183" i="8"/>
  <c r="BF183" i="8"/>
  <c r="T183" i="8"/>
  <c r="R183" i="8"/>
  <c r="P183" i="8"/>
  <c r="BI181" i="8"/>
  <c r="BH181" i="8"/>
  <c r="BG181" i="8"/>
  <c r="BF181" i="8"/>
  <c r="T181" i="8"/>
  <c r="R181" i="8"/>
  <c r="P181" i="8"/>
  <c r="BI179" i="8"/>
  <c r="BH179" i="8"/>
  <c r="BG179" i="8"/>
  <c r="BF179" i="8"/>
  <c r="T179" i="8"/>
  <c r="R179" i="8"/>
  <c r="P179" i="8"/>
  <c r="BI177" i="8"/>
  <c r="BH177" i="8"/>
  <c r="BG177" i="8"/>
  <c r="BF177" i="8"/>
  <c r="T177" i="8"/>
  <c r="R177" i="8"/>
  <c r="P177" i="8"/>
  <c r="BI174" i="8"/>
  <c r="BH174" i="8"/>
  <c r="BG174" i="8"/>
  <c r="BF174" i="8"/>
  <c r="T174" i="8"/>
  <c r="R174" i="8"/>
  <c r="P174" i="8"/>
  <c r="BI172" i="8"/>
  <c r="BH172" i="8"/>
  <c r="BG172" i="8"/>
  <c r="BF172" i="8"/>
  <c r="T172" i="8"/>
  <c r="R172" i="8"/>
  <c r="P172" i="8"/>
  <c r="BI170" i="8"/>
  <c r="BH170" i="8"/>
  <c r="BG170" i="8"/>
  <c r="BF170" i="8"/>
  <c r="T170" i="8"/>
  <c r="R170" i="8"/>
  <c r="P170" i="8"/>
  <c r="BI168" i="8"/>
  <c r="BH168" i="8"/>
  <c r="BG168" i="8"/>
  <c r="BF168" i="8"/>
  <c r="T168" i="8"/>
  <c r="R168" i="8"/>
  <c r="P168" i="8"/>
  <c r="BI167" i="8"/>
  <c r="BH167" i="8"/>
  <c r="BG167" i="8"/>
  <c r="BF167" i="8"/>
  <c r="T167" i="8"/>
  <c r="R167" i="8"/>
  <c r="P167" i="8"/>
  <c r="BI164" i="8"/>
  <c r="BH164" i="8"/>
  <c r="BG164" i="8"/>
  <c r="BF164" i="8"/>
  <c r="T164" i="8"/>
  <c r="R164" i="8"/>
  <c r="P164" i="8"/>
  <c r="BI162" i="8"/>
  <c r="BH162" i="8"/>
  <c r="BG162" i="8"/>
  <c r="BF162" i="8"/>
  <c r="T162" i="8"/>
  <c r="R162" i="8"/>
  <c r="P162" i="8"/>
  <c r="BI161" i="8"/>
  <c r="BH161" i="8"/>
  <c r="BG161" i="8"/>
  <c r="BF161" i="8"/>
  <c r="T161" i="8"/>
  <c r="R161" i="8"/>
  <c r="P161" i="8"/>
  <c r="BI158" i="8"/>
  <c r="BH158" i="8"/>
  <c r="BG158" i="8"/>
  <c r="BF158" i="8"/>
  <c r="T158" i="8"/>
  <c r="R158" i="8"/>
  <c r="P158" i="8"/>
  <c r="BI156" i="8"/>
  <c r="BH156" i="8"/>
  <c r="BG156" i="8"/>
  <c r="BF156" i="8"/>
  <c r="T156" i="8"/>
  <c r="R156" i="8"/>
  <c r="P156" i="8"/>
  <c r="BI155" i="8"/>
  <c r="BH155" i="8"/>
  <c r="BG155" i="8"/>
  <c r="BF155" i="8"/>
  <c r="T155" i="8"/>
  <c r="R155" i="8"/>
  <c r="P155" i="8"/>
  <c r="BI152" i="8"/>
  <c r="BH152" i="8"/>
  <c r="BG152" i="8"/>
  <c r="BF152" i="8"/>
  <c r="T152" i="8"/>
  <c r="R152" i="8"/>
  <c r="P152" i="8"/>
  <c r="BI151" i="8"/>
  <c r="BH151" i="8"/>
  <c r="BG151" i="8"/>
  <c r="BF151" i="8"/>
  <c r="T151" i="8"/>
  <c r="R151" i="8"/>
  <c r="P151" i="8"/>
  <c r="F143" i="8"/>
  <c r="E141" i="8"/>
  <c r="F93" i="8"/>
  <c r="E91" i="8"/>
  <c r="J28" i="8"/>
  <c r="E28" i="8"/>
  <c r="J146" i="8" s="1"/>
  <c r="J27" i="8"/>
  <c r="J25" i="8"/>
  <c r="E25" i="8"/>
  <c r="J95" i="8"/>
  <c r="J24" i="8"/>
  <c r="J22" i="8"/>
  <c r="E22" i="8"/>
  <c r="F146" i="8" s="1"/>
  <c r="J21" i="8"/>
  <c r="J19" i="8"/>
  <c r="E19" i="8"/>
  <c r="F145" i="8"/>
  <c r="J18" i="8"/>
  <c r="J16" i="8"/>
  <c r="J93" i="8"/>
  <c r="E7" i="8"/>
  <c r="E135" i="8" s="1"/>
  <c r="J41" i="7"/>
  <c r="J40" i="7"/>
  <c r="AY102" i="1"/>
  <c r="J39" i="7"/>
  <c r="AX102" i="1"/>
  <c r="BI262" i="7"/>
  <c r="BH262" i="7"/>
  <c r="BG262" i="7"/>
  <c r="BF262" i="7"/>
  <c r="T262" i="7"/>
  <c r="R262" i="7"/>
  <c r="P262" i="7"/>
  <c r="BI261" i="7"/>
  <c r="BH261" i="7"/>
  <c r="BG261" i="7"/>
  <c r="BF261" i="7"/>
  <c r="T261" i="7"/>
  <c r="R261" i="7"/>
  <c r="P261" i="7"/>
  <c r="BI260" i="7"/>
  <c r="BH260" i="7"/>
  <c r="BG260" i="7"/>
  <c r="BF260" i="7"/>
  <c r="T260" i="7"/>
  <c r="R260" i="7"/>
  <c r="P260" i="7"/>
  <c r="BI257" i="7"/>
  <c r="BH257" i="7"/>
  <c r="BG257" i="7"/>
  <c r="BF257" i="7"/>
  <c r="T257" i="7"/>
  <c r="R257" i="7"/>
  <c r="P257" i="7"/>
  <c r="BI255" i="7"/>
  <c r="BH255" i="7"/>
  <c r="BG255" i="7"/>
  <c r="BF255" i="7"/>
  <c r="T255" i="7"/>
  <c r="R255" i="7"/>
  <c r="P255" i="7"/>
  <c r="BI254" i="7"/>
  <c r="BH254" i="7"/>
  <c r="BG254" i="7"/>
  <c r="BF254" i="7"/>
  <c r="T254" i="7"/>
  <c r="R254" i="7"/>
  <c r="P254" i="7"/>
  <c r="BI253" i="7"/>
  <c r="BH253" i="7"/>
  <c r="BG253" i="7"/>
  <c r="BF253" i="7"/>
  <c r="T253" i="7"/>
  <c r="R253" i="7"/>
  <c r="P253" i="7"/>
  <c r="BI252" i="7"/>
  <c r="BH252" i="7"/>
  <c r="BG252" i="7"/>
  <c r="BF252" i="7"/>
  <c r="T252" i="7"/>
  <c r="R252" i="7"/>
  <c r="P252" i="7"/>
  <c r="BI251" i="7"/>
  <c r="BH251" i="7"/>
  <c r="BG251" i="7"/>
  <c r="BF251" i="7"/>
  <c r="T251" i="7"/>
  <c r="R251" i="7"/>
  <c r="P251" i="7"/>
  <c r="BI249" i="7"/>
  <c r="BH249" i="7"/>
  <c r="BG249" i="7"/>
  <c r="BF249" i="7"/>
  <c r="T249" i="7"/>
  <c r="R249" i="7"/>
  <c r="P249" i="7"/>
  <c r="BI248" i="7"/>
  <c r="BH248" i="7"/>
  <c r="BG248" i="7"/>
  <c r="BF248" i="7"/>
  <c r="T248" i="7"/>
  <c r="R248" i="7"/>
  <c r="P248" i="7"/>
  <c r="BI247" i="7"/>
  <c r="BH247" i="7"/>
  <c r="BG247" i="7"/>
  <c r="BF247" i="7"/>
  <c r="T247" i="7"/>
  <c r="R247" i="7"/>
  <c r="P247" i="7"/>
  <c r="BI246" i="7"/>
  <c r="BH246" i="7"/>
  <c r="BG246" i="7"/>
  <c r="BF246" i="7"/>
  <c r="T246" i="7"/>
  <c r="R246" i="7"/>
  <c r="P246" i="7"/>
  <c r="BI245" i="7"/>
  <c r="BH245" i="7"/>
  <c r="BG245" i="7"/>
  <c r="BF245" i="7"/>
  <c r="T245" i="7"/>
  <c r="R245" i="7"/>
  <c r="P245" i="7"/>
  <c r="BI244" i="7"/>
  <c r="BH244" i="7"/>
  <c r="BG244" i="7"/>
  <c r="BF244" i="7"/>
  <c r="T244" i="7"/>
  <c r="R244" i="7"/>
  <c r="P244" i="7"/>
  <c r="BI243" i="7"/>
  <c r="BH243" i="7"/>
  <c r="BG243" i="7"/>
  <c r="BF243" i="7"/>
  <c r="T243" i="7"/>
  <c r="R243" i="7"/>
  <c r="P243" i="7"/>
  <c r="BI242" i="7"/>
  <c r="BH242" i="7"/>
  <c r="BG242" i="7"/>
  <c r="BF242" i="7"/>
  <c r="T242" i="7"/>
  <c r="R242" i="7"/>
  <c r="P242" i="7"/>
  <c r="BI241" i="7"/>
  <c r="BH241" i="7"/>
  <c r="BG241" i="7"/>
  <c r="BF241" i="7"/>
  <c r="T241" i="7"/>
  <c r="R241" i="7"/>
  <c r="P241" i="7"/>
  <c r="BI240" i="7"/>
  <c r="BH240" i="7"/>
  <c r="BG240" i="7"/>
  <c r="BF240" i="7"/>
  <c r="T240" i="7"/>
  <c r="R240" i="7"/>
  <c r="P240" i="7"/>
  <c r="BI239" i="7"/>
  <c r="BH239" i="7"/>
  <c r="BG239" i="7"/>
  <c r="BF239" i="7"/>
  <c r="T239" i="7"/>
  <c r="R239" i="7"/>
  <c r="P239" i="7"/>
  <c r="BI238" i="7"/>
  <c r="BH238" i="7"/>
  <c r="BG238" i="7"/>
  <c r="BF238" i="7"/>
  <c r="T238" i="7"/>
  <c r="R238" i="7"/>
  <c r="P238" i="7"/>
  <c r="BI237" i="7"/>
  <c r="BH237" i="7"/>
  <c r="BG237" i="7"/>
  <c r="BF237" i="7"/>
  <c r="T237" i="7"/>
  <c r="R237" i="7"/>
  <c r="P237" i="7"/>
  <c r="BI236" i="7"/>
  <c r="BH236" i="7"/>
  <c r="BG236" i="7"/>
  <c r="BF236" i="7"/>
  <c r="T236" i="7"/>
  <c r="R236" i="7"/>
  <c r="P236" i="7"/>
  <c r="BI235" i="7"/>
  <c r="BH235" i="7"/>
  <c r="BG235" i="7"/>
  <c r="BF235" i="7"/>
  <c r="T235" i="7"/>
  <c r="R235" i="7"/>
  <c r="P235" i="7"/>
  <c r="BI218" i="7"/>
  <c r="BH218" i="7"/>
  <c r="BG218" i="7"/>
  <c r="BF218" i="7"/>
  <c r="T218" i="7"/>
  <c r="R218" i="7"/>
  <c r="P218" i="7"/>
  <c r="BI217" i="7"/>
  <c r="BH217" i="7"/>
  <c r="BG217" i="7"/>
  <c r="BF217" i="7"/>
  <c r="T217" i="7"/>
  <c r="R217" i="7"/>
  <c r="P217" i="7"/>
  <c r="BI216" i="7"/>
  <c r="BH216" i="7"/>
  <c r="BG216" i="7"/>
  <c r="BF216" i="7"/>
  <c r="T216" i="7"/>
  <c r="R216" i="7"/>
  <c r="P216" i="7"/>
  <c r="BI215" i="7"/>
  <c r="BH215" i="7"/>
  <c r="BG215" i="7"/>
  <c r="BF215" i="7"/>
  <c r="T215" i="7"/>
  <c r="R215" i="7"/>
  <c r="P215" i="7"/>
  <c r="BI213" i="7"/>
  <c r="BH213" i="7"/>
  <c r="BG213" i="7"/>
  <c r="BF213" i="7"/>
  <c r="T213" i="7"/>
  <c r="T212" i="7" s="1"/>
  <c r="R213" i="7"/>
  <c r="R212" i="7" s="1"/>
  <c r="P213" i="7"/>
  <c r="P212" i="7"/>
  <c r="BI211" i="7"/>
  <c r="BH211" i="7"/>
  <c r="BG211" i="7"/>
  <c r="BF211" i="7"/>
  <c r="T211" i="7"/>
  <c r="R211" i="7"/>
  <c r="P211" i="7"/>
  <c r="BI210" i="7"/>
  <c r="BH210" i="7"/>
  <c r="BG210" i="7"/>
  <c r="BF210" i="7"/>
  <c r="T210" i="7"/>
  <c r="R210" i="7"/>
  <c r="P210" i="7"/>
  <c r="BI208" i="7"/>
  <c r="BH208" i="7"/>
  <c r="BG208" i="7"/>
  <c r="BF208" i="7"/>
  <c r="T208" i="7"/>
  <c r="R208" i="7"/>
  <c r="P208" i="7"/>
  <c r="BI207" i="7"/>
  <c r="BH207" i="7"/>
  <c r="BG207" i="7"/>
  <c r="BF207" i="7"/>
  <c r="T207" i="7"/>
  <c r="R207" i="7"/>
  <c r="P207" i="7"/>
  <c r="BI206" i="7"/>
  <c r="BH206" i="7"/>
  <c r="BG206" i="7"/>
  <c r="BF206" i="7"/>
  <c r="T206" i="7"/>
  <c r="R206" i="7"/>
  <c r="P206" i="7"/>
  <c r="BI205" i="7"/>
  <c r="BH205" i="7"/>
  <c r="BG205" i="7"/>
  <c r="BF205" i="7"/>
  <c r="T205" i="7"/>
  <c r="R205" i="7"/>
  <c r="P205" i="7"/>
  <c r="BI204" i="7"/>
  <c r="BH204" i="7"/>
  <c r="BG204" i="7"/>
  <c r="BF204" i="7"/>
  <c r="T204" i="7"/>
  <c r="R204" i="7"/>
  <c r="P204" i="7"/>
  <c r="BI203" i="7"/>
  <c r="BH203" i="7"/>
  <c r="BG203" i="7"/>
  <c r="BF203" i="7"/>
  <c r="T203" i="7"/>
  <c r="R203" i="7"/>
  <c r="P203" i="7"/>
  <c r="BI202" i="7"/>
  <c r="BH202" i="7"/>
  <c r="BG202" i="7"/>
  <c r="BF202" i="7"/>
  <c r="T202" i="7"/>
  <c r="R202" i="7"/>
  <c r="P202" i="7"/>
  <c r="BI201" i="7"/>
  <c r="BH201" i="7"/>
  <c r="BG201" i="7"/>
  <c r="BF201" i="7"/>
  <c r="T201" i="7"/>
  <c r="R201" i="7"/>
  <c r="P201" i="7"/>
  <c r="BI200" i="7"/>
  <c r="BH200" i="7"/>
  <c r="BG200" i="7"/>
  <c r="BF200" i="7"/>
  <c r="T200" i="7"/>
  <c r="R200" i="7"/>
  <c r="P200" i="7"/>
  <c r="BI199" i="7"/>
  <c r="BH199" i="7"/>
  <c r="BG199" i="7"/>
  <c r="BF199" i="7"/>
  <c r="T199" i="7"/>
  <c r="R199" i="7"/>
  <c r="P199" i="7"/>
  <c r="BI198" i="7"/>
  <c r="BH198" i="7"/>
  <c r="BG198" i="7"/>
  <c r="BF198" i="7"/>
  <c r="T198" i="7"/>
  <c r="R198" i="7"/>
  <c r="P198" i="7"/>
  <c r="BI197" i="7"/>
  <c r="BH197" i="7"/>
  <c r="BG197" i="7"/>
  <c r="BF197" i="7"/>
  <c r="T197" i="7"/>
  <c r="R197" i="7"/>
  <c r="P197" i="7"/>
  <c r="BI196" i="7"/>
  <c r="BH196" i="7"/>
  <c r="BG196" i="7"/>
  <c r="BF196" i="7"/>
  <c r="T196" i="7"/>
  <c r="R196" i="7"/>
  <c r="P196" i="7"/>
  <c r="BI195" i="7"/>
  <c r="BH195" i="7"/>
  <c r="BG195" i="7"/>
  <c r="BF195" i="7"/>
  <c r="T195" i="7"/>
  <c r="R195" i="7"/>
  <c r="P195" i="7"/>
  <c r="BI194" i="7"/>
  <c r="BH194" i="7"/>
  <c r="BG194" i="7"/>
  <c r="BF194" i="7"/>
  <c r="T194" i="7"/>
  <c r="R194" i="7"/>
  <c r="P194" i="7"/>
  <c r="BI193" i="7"/>
  <c r="BH193" i="7"/>
  <c r="BG193" i="7"/>
  <c r="BF193" i="7"/>
  <c r="T193" i="7"/>
  <c r="R193" i="7"/>
  <c r="P193" i="7"/>
  <c r="BI192" i="7"/>
  <c r="BH192" i="7"/>
  <c r="BG192" i="7"/>
  <c r="BF192" i="7"/>
  <c r="T192" i="7"/>
  <c r="R192" i="7"/>
  <c r="P192" i="7"/>
  <c r="BI191" i="7"/>
  <c r="BH191" i="7"/>
  <c r="BG191" i="7"/>
  <c r="BF191" i="7"/>
  <c r="T191" i="7"/>
  <c r="R191" i="7"/>
  <c r="P191" i="7"/>
  <c r="BI190" i="7"/>
  <c r="BH190" i="7"/>
  <c r="BG190" i="7"/>
  <c r="BF190" i="7"/>
  <c r="T190" i="7"/>
  <c r="R190" i="7"/>
  <c r="P190" i="7"/>
  <c r="BI189" i="7"/>
  <c r="BH189" i="7"/>
  <c r="BG189" i="7"/>
  <c r="BF189" i="7"/>
  <c r="T189" i="7"/>
  <c r="R189" i="7"/>
  <c r="P189" i="7"/>
  <c r="BI188" i="7"/>
  <c r="BH188" i="7"/>
  <c r="BG188" i="7"/>
  <c r="BF188" i="7"/>
  <c r="T188" i="7"/>
  <c r="R188" i="7"/>
  <c r="P188" i="7"/>
  <c r="BI187" i="7"/>
  <c r="BH187" i="7"/>
  <c r="BG187" i="7"/>
  <c r="BF187" i="7"/>
  <c r="T187" i="7"/>
  <c r="R187" i="7"/>
  <c r="P187" i="7"/>
  <c r="BI186" i="7"/>
  <c r="BH186" i="7"/>
  <c r="BG186" i="7"/>
  <c r="BF186" i="7"/>
  <c r="T186" i="7"/>
  <c r="R186" i="7"/>
  <c r="P186" i="7"/>
  <c r="BI185" i="7"/>
  <c r="BH185" i="7"/>
  <c r="BG185" i="7"/>
  <c r="BF185" i="7"/>
  <c r="T185" i="7"/>
  <c r="R185" i="7"/>
  <c r="P185" i="7"/>
  <c r="BI184" i="7"/>
  <c r="BH184" i="7"/>
  <c r="BG184" i="7"/>
  <c r="BF184" i="7"/>
  <c r="T184" i="7"/>
  <c r="R184" i="7"/>
  <c r="P184" i="7"/>
  <c r="BI183" i="7"/>
  <c r="BH183" i="7"/>
  <c r="BG183" i="7"/>
  <c r="BF183" i="7"/>
  <c r="T183" i="7"/>
  <c r="R183" i="7"/>
  <c r="P183" i="7"/>
  <c r="BI182" i="7"/>
  <c r="BH182" i="7"/>
  <c r="BG182" i="7"/>
  <c r="BF182" i="7"/>
  <c r="T182" i="7"/>
  <c r="R182" i="7"/>
  <c r="P182" i="7"/>
  <c r="BI181" i="7"/>
  <c r="BH181" i="7"/>
  <c r="BG181" i="7"/>
  <c r="BF181" i="7"/>
  <c r="T181" i="7"/>
  <c r="R181" i="7"/>
  <c r="P181" i="7"/>
  <c r="BI180" i="7"/>
  <c r="BH180" i="7"/>
  <c r="BG180" i="7"/>
  <c r="BF180" i="7"/>
  <c r="T180" i="7"/>
  <c r="R180" i="7"/>
  <c r="P180" i="7"/>
  <c r="BI179" i="7"/>
  <c r="BH179" i="7"/>
  <c r="BG179" i="7"/>
  <c r="BF179" i="7"/>
  <c r="T179" i="7"/>
  <c r="R179" i="7"/>
  <c r="P179" i="7"/>
  <c r="BI178" i="7"/>
  <c r="BH178" i="7"/>
  <c r="BG178" i="7"/>
  <c r="BF178" i="7"/>
  <c r="T178" i="7"/>
  <c r="R178" i="7"/>
  <c r="P178" i="7"/>
  <c r="BI177" i="7"/>
  <c r="BH177" i="7"/>
  <c r="BG177" i="7"/>
  <c r="BF177" i="7"/>
  <c r="T177" i="7"/>
  <c r="R177" i="7"/>
  <c r="P177" i="7"/>
  <c r="BI176" i="7"/>
  <c r="BH176" i="7"/>
  <c r="BG176" i="7"/>
  <c r="BF176" i="7"/>
  <c r="T176" i="7"/>
  <c r="R176" i="7"/>
  <c r="P176" i="7"/>
  <c r="BI175" i="7"/>
  <c r="BH175" i="7"/>
  <c r="BG175" i="7"/>
  <c r="BF175" i="7"/>
  <c r="T175" i="7"/>
  <c r="R175" i="7"/>
  <c r="P175" i="7"/>
  <c r="BI174" i="7"/>
  <c r="BH174" i="7"/>
  <c r="BG174" i="7"/>
  <c r="BF174" i="7"/>
  <c r="T174" i="7"/>
  <c r="R174" i="7"/>
  <c r="P174" i="7"/>
  <c r="BI173" i="7"/>
  <c r="BH173" i="7"/>
  <c r="BG173" i="7"/>
  <c r="BF173" i="7"/>
  <c r="T173" i="7"/>
  <c r="R173" i="7"/>
  <c r="P173" i="7"/>
  <c r="BI172" i="7"/>
  <c r="BH172" i="7"/>
  <c r="BG172" i="7"/>
  <c r="BF172" i="7"/>
  <c r="T172" i="7"/>
  <c r="R172" i="7"/>
  <c r="P172" i="7"/>
  <c r="BI171" i="7"/>
  <c r="BH171" i="7"/>
  <c r="BG171" i="7"/>
  <c r="BF171" i="7"/>
  <c r="T171" i="7"/>
  <c r="R171" i="7"/>
  <c r="P171" i="7"/>
  <c r="BI170" i="7"/>
  <c r="BH170" i="7"/>
  <c r="BG170" i="7"/>
  <c r="BF170" i="7"/>
  <c r="T170" i="7"/>
  <c r="R170" i="7"/>
  <c r="P170" i="7"/>
  <c r="BI169" i="7"/>
  <c r="BH169" i="7"/>
  <c r="BG169" i="7"/>
  <c r="BF169" i="7"/>
  <c r="T169" i="7"/>
  <c r="R169" i="7"/>
  <c r="P169" i="7"/>
  <c r="BI168" i="7"/>
  <c r="BH168" i="7"/>
  <c r="BG168" i="7"/>
  <c r="BF168" i="7"/>
  <c r="T168" i="7"/>
  <c r="R168" i="7"/>
  <c r="P168" i="7"/>
  <c r="BI167" i="7"/>
  <c r="BH167" i="7"/>
  <c r="BG167" i="7"/>
  <c r="BF167" i="7"/>
  <c r="T167" i="7"/>
  <c r="R167" i="7"/>
  <c r="P167" i="7"/>
  <c r="BI166" i="7"/>
  <c r="BH166" i="7"/>
  <c r="BG166" i="7"/>
  <c r="BF166" i="7"/>
  <c r="T166" i="7"/>
  <c r="R166" i="7"/>
  <c r="P166" i="7"/>
  <c r="BI165" i="7"/>
  <c r="BH165" i="7"/>
  <c r="BG165" i="7"/>
  <c r="BF165" i="7"/>
  <c r="T165" i="7"/>
  <c r="R165" i="7"/>
  <c r="P165" i="7"/>
  <c r="BI164" i="7"/>
  <c r="BH164" i="7"/>
  <c r="BG164" i="7"/>
  <c r="BF164" i="7"/>
  <c r="T164" i="7"/>
  <c r="R164" i="7"/>
  <c r="P164" i="7"/>
  <c r="BI163" i="7"/>
  <c r="BH163" i="7"/>
  <c r="BG163" i="7"/>
  <c r="BF163" i="7"/>
  <c r="T163" i="7"/>
  <c r="R163" i="7"/>
  <c r="P163" i="7"/>
  <c r="BI162" i="7"/>
  <c r="BH162" i="7"/>
  <c r="BG162" i="7"/>
  <c r="BF162" i="7"/>
  <c r="T162" i="7"/>
  <c r="R162" i="7"/>
  <c r="P162" i="7"/>
  <c r="BI161" i="7"/>
  <c r="BH161" i="7"/>
  <c r="BG161" i="7"/>
  <c r="BF161" i="7"/>
  <c r="T161" i="7"/>
  <c r="R161" i="7"/>
  <c r="P161" i="7"/>
  <c r="BI160" i="7"/>
  <c r="BH160" i="7"/>
  <c r="BG160" i="7"/>
  <c r="BF160" i="7"/>
  <c r="T160" i="7"/>
  <c r="R160" i="7"/>
  <c r="P160" i="7"/>
  <c r="BI159" i="7"/>
  <c r="BH159" i="7"/>
  <c r="BG159" i="7"/>
  <c r="BF159" i="7"/>
  <c r="T159" i="7"/>
  <c r="R159" i="7"/>
  <c r="P159" i="7"/>
  <c r="BI158" i="7"/>
  <c r="BH158" i="7"/>
  <c r="BG158" i="7"/>
  <c r="BF158" i="7"/>
  <c r="T158" i="7"/>
  <c r="R158" i="7"/>
  <c r="P158" i="7"/>
  <c r="BI157" i="7"/>
  <c r="BH157" i="7"/>
  <c r="BG157" i="7"/>
  <c r="BF157" i="7"/>
  <c r="T157" i="7"/>
  <c r="R157" i="7"/>
  <c r="P157" i="7"/>
  <c r="BI156" i="7"/>
  <c r="BH156" i="7"/>
  <c r="BG156" i="7"/>
  <c r="BF156" i="7"/>
  <c r="T156" i="7"/>
  <c r="R156" i="7"/>
  <c r="P156" i="7"/>
  <c r="BI155" i="7"/>
  <c r="BH155" i="7"/>
  <c r="BG155" i="7"/>
  <c r="BF155" i="7"/>
  <c r="T155" i="7"/>
  <c r="R155" i="7"/>
  <c r="P155" i="7"/>
  <c r="BI154" i="7"/>
  <c r="BH154" i="7"/>
  <c r="BG154" i="7"/>
  <c r="BF154" i="7"/>
  <c r="T154" i="7"/>
  <c r="R154" i="7"/>
  <c r="P154" i="7"/>
  <c r="BI153" i="7"/>
  <c r="BH153" i="7"/>
  <c r="BG153" i="7"/>
  <c r="BF153" i="7"/>
  <c r="T153" i="7"/>
  <c r="R153" i="7"/>
  <c r="P153" i="7"/>
  <c r="BI152" i="7"/>
  <c r="BH152" i="7"/>
  <c r="BG152" i="7"/>
  <c r="BF152" i="7"/>
  <c r="T152" i="7"/>
  <c r="R152" i="7"/>
  <c r="P152" i="7"/>
  <c r="BI151" i="7"/>
  <c r="BH151" i="7"/>
  <c r="BG151" i="7"/>
  <c r="BF151" i="7"/>
  <c r="T151" i="7"/>
  <c r="R151" i="7"/>
  <c r="P151" i="7"/>
  <c r="BI150" i="7"/>
  <c r="BH150" i="7"/>
  <c r="BG150" i="7"/>
  <c r="BF150" i="7"/>
  <c r="T150" i="7"/>
  <c r="R150" i="7"/>
  <c r="P150" i="7"/>
  <c r="BI149" i="7"/>
  <c r="BH149" i="7"/>
  <c r="BG149" i="7"/>
  <c r="BF149" i="7"/>
  <c r="T149" i="7"/>
  <c r="R149" i="7"/>
  <c r="P149" i="7"/>
  <c r="BI148" i="7"/>
  <c r="BH148" i="7"/>
  <c r="BG148" i="7"/>
  <c r="BF148" i="7"/>
  <c r="T148" i="7"/>
  <c r="R148" i="7"/>
  <c r="P148" i="7"/>
  <c r="BI147" i="7"/>
  <c r="BH147" i="7"/>
  <c r="BG147" i="7"/>
  <c r="BF147" i="7"/>
  <c r="T147" i="7"/>
  <c r="R147" i="7"/>
  <c r="P147" i="7"/>
  <c r="BI146" i="7"/>
  <c r="BH146" i="7"/>
  <c r="BG146" i="7"/>
  <c r="BF146" i="7"/>
  <c r="T146" i="7"/>
  <c r="R146" i="7"/>
  <c r="P146" i="7"/>
  <c r="BI145" i="7"/>
  <c r="BH145" i="7"/>
  <c r="BG145" i="7"/>
  <c r="BF145" i="7"/>
  <c r="T145" i="7"/>
  <c r="R145" i="7"/>
  <c r="P145" i="7"/>
  <c r="BI144" i="7"/>
  <c r="BH144" i="7"/>
  <c r="BG144" i="7"/>
  <c r="BF144" i="7"/>
  <c r="T144" i="7"/>
  <c r="R144" i="7"/>
  <c r="P144" i="7"/>
  <c r="BI143" i="7"/>
  <c r="BH143" i="7"/>
  <c r="BG143" i="7"/>
  <c r="BF143" i="7"/>
  <c r="T143" i="7"/>
  <c r="R143" i="7"/>
  <c r="P143" i="7"/>
  <c r="BI142" i="7"/>
  <c r="BH142" i="7"/>
  <c r="BG142" i="7"/>
  <c r="BF142" i="7"/>
  <c r="T142" i="7"/>
  <c r="R142" i="7"/>
  <c r="P142" i="7"/>
  <c r="BI141" i="7"/>
  <c r="BH141" i="7"/>
  <c r="BG141" i="7"/>
  <c r="BF141" i="7"/>
  <c r="T141" i="7"/>
  <c r="R141" i="7"/>
  <c r="P141" i="7"/>
  <c r="BI140" i="7"/>
  <c r="BH140" i="7"/>
  <c r="BG140" i="7"/>
  <c r="BF140" i="7"/>
  <c r="T140" i="7"/>
  <c r="R140" i="7"/>
  <c r="P140" i="7"/>
  <c r="BI139" i="7"/>
  <c r="BH139" i="7"/>
  <c r="BG139" i="7"/>
  <c r="BF139" i="7"/>
  <c r="T139" i="7"/>
  <c r="R139" i="7"/>
  <c r="P139" i="7"/>
  <c r="BI138" i="7"/>
  <c r="BH138" i="7"/>
  <c r="BG138" i="7"/>
  <c r="BF138" i="7"/>
  <c r="T138" i="7"/>
  <c r="R138" i="7"/>
  <c r="P138" i="7"/>
  <c r="BI137" i="7"/>
  <c r="BH137" i="7"/>
  <c r="BG137" i="7"/>
  <c r="BF137" i="7"/>
  <c r="T137" i="7"/>
  <c r="R137" i="7"/>
  <c r="P137" i="7"/>
  <c r="BI136" i="7"/>
  <c r="BH136" i="7"/>
  <c r="BG136" i="7"/>
  <c r="BF136" i="7"/>
  <c r="T136" i="7"/>
  <c r="R136" i="7"/>
  <c r="P136" i="7"/>
  <c r="BI135" i="7"/>
  <c r="BH135" i="7"/>
  <c r="BG135" i="7"/>
  <c r="BF135" i="7"/>
  <c r="T135" i="7"/>
  <c r="R135" i="7"/>
  <c r="P135" i="7"/>
  <c r="BI134" i="7"/>
  <c r="BH134" i="7"/>
  <c r="BG134" i="7"/>
  <c r="BF134" i="7"/>
  <c r="T134" i="7"/>
  <c r="R134" i="7"/>
  <c r="P134" i="7"/>
  <c r="BI133" i="7"/>
  <c r="BH133" i="7"/>
  <c r="BG133" i="7"/>
  <c r="BF133" i="7"/>
  <c r="T133" i="7"/>
  <c r="R133" i="7"/>
  <c r="P133" i="7"/>
  <c r="BI132" i="7"/>
  <c r="BH132" i="7"/>
  <c r="BG132" i="7"/>
  <c r="BF132" i="7"/>
  <c r="T132" i="7"/>
  <c r="R132" i="7"/>
  <c r="P132" i="7"/>
  <c r="F124" i="7"/>
  <c r="E122" i="7"/>
  <c r="F93" i="7"/>
  <c r="E91" i="7"/>
  <c r="J28" i="7"/>
  <c r="E28" i="7"/>
  <c r="J96" i="7"/>
  <c r="J27" i="7"/>
  <c r="J25" i="7"/>
  <c r="E25" i="7"/>
  <c r="J95" i="7" s="1"/>
  <c r="J24" i="7"/>
  <c r="J22" i="7"/>
  <c r="E22" i="7"/>
  <c r="F127" i="7"/>
  <c r="J21" i="7"/>
  <c r="J19" i="7"/>
  <c r="E19" i="7"/>
  <c r="F126" i="7" s="1"/>
  <c r="J18" i="7"/>
  <c r="J16" i="7"/>
  <c r="J93" i="7"/>
  <c r="E7" i="7"/>
  <c r="E116" i="7" s="1"/>
  <c r="J39" i="6"/>
  <c r="J38" i="6"/>
  <c r="AY100" i="1" s="1"/>
  <c r="J37" i="6"/>
  <c r="AX100" i="1" s="1"/>
  <c r="BI267" i="6"/>
  <c r="BH267" i="6"/>
  <c r="BG267" i="6"/>
  <c r="BF267" i="6"/>
  <c r="T267" i="6"/>
  <c r="R267" i="6"/>
  <c r="P267" i="6"/>
  <c r="BI266" i="6"/>
  <c r="BH266" i="6"/>
  <c r="BG266" i="6"/>
  <c r="BF266" i="6"/>
  <c r="T266" i="6"/>
  <c r="R266" i="6"/>
  <c r="P266" i="6"/>
  <c r="BI265" i="6"/>
  <c r="BH265" i="6"/>
  <c r="BG265" i="6"/>
  <c r="BF265" i="6"/>
  <c r="T265" i="6"/>
  <c r="R265" i="6"/>
  <c r="P265" i="6"/>
  <c r="BI263" i="6"/>
  <c r="BH263" i="6"/>
  <c r="BG263" i="6"/>
  <c r="BF263" i="6"/>
  <c r="T263" i="6"/>
  <c r="R263" i="6"/>
  <c r="P263" i="6"/>
  <c r="BI262" i="6"/>
  <c r="BH262" i="6"/>
  <c r="BG262" i="6"/>
  <c r="BF262" i="6"/>
  <c r="T262" i="6"/>
  <c r="R262" i="6"/>
  <c r="P262" i="6"/>
  <c r="BI261" i="6"/>
  <c r="BH261" i="6"/>
  <c r="BG261" i="6"/>
  <c r="BF261" i="6"/>
  <c r="T261" i="6"/>
  <c r="R261" i="6"/>
  <c r="P261" i="6"/>
  <c r="BI260" i="6"/>
  <c r="BH260" i="6"/>
  <c r="BG260" i="6"/>
  <c r="BF260" i="6"/>
  <c r="T260" i="6"/>
  <c r="R260" i="6"/>
  <c r="P260" i="6"/>
  <c r="BI259" i="6"/>
  <c r="BH259" i="6"/>
  <c r="BG259" i="6"/>
  <c r="BF259" i="6"/>
  <c r="T259" i="6"/>
  <c r="R259" i="6"/>
  <c r="P259" i="6"/>
  <c r="BI258" i="6"/>
  <c r="BH258" i="6"/>
  <c r="BG258" i="6"/>
  <c r="BF258" i="6"/>
  <c r="T258" i="6"/>
  <c r="R258" i="6"/>
  <c r="P258" i="6"/>
  <c r="BI257" i="6"/>
  <c r="BH257" i="6"/>
  <c r="BG257" i="6"/>
  <c r="BF257" i="6"/>
  <c r="T257" i="6"/>
  <c r="R257" i="6"/>
  <c r="P257" i="6"/>
  <c r="BI256" i="6"/>
  <c r="BH256" i="6"/>
  <c r="BG256" i="6"/>
  <c r="BF256" i="6"/>
  <c r="T256" i="6"/>
  <c r="R256" i="6"/>
  <c r="P256" i="6"/>
  <c r="BI255" i="6"/>
  <c r="BH255" i="6"/>
  <c r="BG255" i="6"/>
  <c r="BF255" i="6"/>
  <c r="T255" i="6"/>
  <c r="R255" i="6"/>
  <c r="P255" i="6"/>
  <c r="BI254" i="6"/>
  <c r="BH254" i="6"/>
  <c r="BG254" i="6"/>
  <c r="BF254" i="6"/>
  <c r="T254" i="6"/>
  <c r="R254" i="6"/>
  <c r="P254" i="6"/>
  <c r="BI253" i="6"/>
  <c r="BH253" i="6"/>
  <c r="BG253" i="6"/>
  <c r="BF253" i="6"/>
  <c r="T253" i="6"/>
  <c r="R253" i="6"/>
  <c r="P253" i="6"/>
  <c r="BI252" i="6"/>
  <c r="BH252" i="6"/>
  <c r="BG252" i="6"/>
  <c r="BF252" i="6"/>
  <c r="T252" i="6"/>
  <c r="R252" i="6"/>
  <c r="P252" i="6"/>
  <c r="BI251" i="6"/>
  <c r="BH251" i="6"/>
  <c r="BG251" i="6"/>
  <c r="BF251" i="6"/>
  <c r="T251" i="6"/>
  <c r="R251" i="6"/>
  <c r="P251" i="6"/>
  <c r="BI250" i="6"/>
  <c r="BH250" i="6"/>
  <c r="BG250" i="6"/>
  <c r="BF250" i="6"/>
  <c r="T250" i="6"/>
  <c r="R250" i="6"/>
  <c r="P250" i="6"/>
  <c r="BI249" i="6"/>
  <c r="BH249" i="6"/>
  <c r="BG249" i="6"/>
  <c r="BF249" i="6"/>
  <c r="T249" i="6"/>
  <c r="R249" i="6"/>
  <c r="P249" i="6"/>
  <c r="BI248" i="6"/>
  <c r="BH248" i="6"/>
  <c r="BG248" i="6"/>
  <c r="BF248" i="6"/>
  <c r="T248" i="6"/>
  <c r="R248" i="6"/>
  <c r="P248" i="6"/>
  <c r="BI247" i="6"/>
  <c r="BH247" i="6"/>
  <c r="BG247" i="6"/>
  <c r="BF247" i="6"/>
  <c r="T247" i="6"/>
  <c r="R247" i="6"/>
  <c r="P247" i="6"/>
  <c r="BI246" i="6"/>
  <c r="BH246" i="6"/>
  <c r="BG246" i="6"/>
  <c r="BF246" i="6"/>
  <c r="T246" i="6"/>
  <c r="R246" i="6"/>
  <c r="P246" i="6"/>
  <c r="BI245" i="6"/>
  <c r="BH245" i="6"/>
  <c r="BG245" i="6"/>
  <c r="BF245" i="6"/>
  <c r="T245" i="6"/>
  <c r="R245" i="6"/>
  <c r="P245" i="6"/>
  <c r="BI244" i="6"/>
  <c r="BH244" i="6"/>
  <c r="BG244" i="6"/>
  <c r="BF244" i="6"/>
  <c r="T244" i="6"/>
  <c r="R244" i="6"/>
  <c r="P244" i="6"/>
  <c r="BI243" i="6"/>
  <c r="BH243" i="6"/>
  <c r="BG243" i="6"/>
  <c r="BF243" i="6"/>
  <c r="T243" i="6"/>
  <c r="R243" i="6"/>
  <c r="P243" i="6"/>
  <c r="BI242" i="6"/>
  <c r="BH242" i="6"/>
  <c r="BG242" i="6"/>
  <c r="BF242" i="6"/>
  <c r="T242" i="6"/>
  <c r="R242" i="6"/>
  <c r="P242" i="6"/>
  <c r="BI241" i="6"/>
  <c r="BH241" i="6"/>
  <c r="BG241" i="6"/>
  <c r="BF241" i="6"/>
  <c r="T241" i="6"/>
  <c r="R241" i="6"/>
  <c r="P241" i="6"/>
  <c r="BI240" i="6"/>
  <c r="BH240" i="6"/>
  <c r="BG240" i="6"/>
  <c r="BF240" i="6"/>
  <c r="T240" i="6"/>
  <c r="R240" i="6"/>
  <c r="P240" i="6"/>
  <c r="BI239" i="6"/>
  <c r="BH239" i="6"/>
  <c r="BG239" i="6"/>
  <c r="BF239" i="6"/>
  <c r="T239" i="6"/>
  <c r="R239" i="6"/>
  <c r="P239" i="6"/>
  <c r="BI238" i="6"/>
  <c r="BH238" i="6"/>
  <c r="BG238" i="6"/>
  <c r="BF238" i="6"/>
  <c r="T238" i="6"/>
  <c r="R238" i="6"/>
  <c r="P238" i="6"/>
  <c r="BI236" i="6"/>
  <c r="BH236" i="6"/>
  <c r="BG236" i="6"/>
  <c r="BF236" i="6"/>
  <c r="T236" i="6"/>
  <c r="R236" i="6"/>
  <c r="P236" i="6"/>
  <c r="BI235" i="6"/>
  <c r="BH235" i="6"/>
  <c r="BG235" i="6"/>
  <c r="BF235" i="6"/>
  <c r="T235" i="6"/>
  <c r="R235" i="6"/>
  <c r="P235" i="6"/>
  <c r="BI234" i="6"/>
  <c r="BH234" i="6"/>
  <c r="BG234" i="6"/>
  <c r="BF234" i="6"/>
  <c r="T234" i="6"/>
  <c r="R234" i="6"/>
  <c r="P234" i="6"/>
  <c r="BI233" i="6"/>
  <c r="BH233" i="6"/>
  <c r="BG233" i="6"/>
  <c r="BF233" i="6"/>
  <c r="T233" i="6"/>
  <c r="R233" i="6"/>
  <c r="P233" i="6"/>
  <c r="BI232" i="6"/>
  <c r="BH232" i="6"/>
  <c r="BG232" i="6"/>
  <c r="BF232" i="6"/>
  <c r="T232" i="6"/>
  <c r="R232" i="6"/>
  <c r="P232" i="6"/>
  <c r="BI231" i="6"/>
  <c r="BH231" i="6"/>
  <c r="BG231" i="6"/>
  <c r="BF231" i="6"/>
  <c r="T231" i="6"/>
  <c r="R231" i="6"/>
  <c r="P231" i="6"/>
  <c r="BI230" i="6"/>
  <c r="BH230" i="6"/>
  <c r="BG230" i="6"/>
  <c r="BF230" i="6"/>
  <c r="T230" i="6"/>
  <c r="R230" i="6"/>
  <c r="P230" i="6"/>
  <c r="BI229" i="6"/>
  <c r="BH229" i="6"/>
  <c r="BG229" i="6"/>
  <c r="BF229" i="6"/>
  <c r="T229" i="6"/>
  <c r="R229" i="6"/>
  <c r="P229" i="6"/>
  <c r="BI228" i="6"/>
  <c r="BH228" i="6"/>
  <c r="BG228" i="6"/>
  <c r="BF228" i="6"/>
  <c r="T228" i="6"/>
  <c r="R228" i="6"/>
  <c r="P228" i="6"/>
  <c r="BI227" i="6"/>
  <c r="BH227" i="6"/>
  <c r="BG227" i="6"/>
  <c r="BF227" i="6"/>
  <c r="T227" i="6"/>
  <c r="R227" i="6"/>
  <c r="P227" i="6"/>
  <c r="BI226" i="6"/>
  <c r="BH226" i="6"/>
  <c r="BG226" i="6"/>
  <c r="BF226" i="6"/>
  <c r="T226" i="6"/>
  <c r="R226" i="6"/>
  <c r="P226" i="6"/>
  <c r="BI225" i="6"/>
  <c r="BH225" i="6"/>
  <c r="BG225" i="6"/>
  <c r="BF225" i="6"/>
  <c r="T225" i="6"/>
  <c r="R225" i="6"/>
  <c r="P225" i="6"/>
  <c r="BI224" i="6"/>
  <c r="BH224" i="6"/>
  <c r="BG224" i="6"/>
  <c r="BF224" i="6"/>
  <c r="T224" i="6"/>
  <c r="R224" i="6"/>
  <c r="P224" i="6"/>
  <c r="BI223" i="6"/>
  <c r="BH223" i="6"/>
  <c r="BG223" i="6"/>
  <c r="BF223" i="6"/>
  <c r="T223" i="6"/>
  <c r="R223" i="6"/>
  <c r="P223" i="6"/>
  <c r="BI222" i="6"/>
  <c r="BH222" i="6"/>
  <c r="BG222" i="6"/>
  <c r="BF222" i="6"/>
  <c r="T222" i="6"/>
  <c r="R222" i="6"/>
  <c r="P222" i="6"/>
  <c r="BI221" i="6"/>
  <c r="BH221" i="6"/>
  <c r="BG221" i="6"/>
  <c r="BF221" i="6"/>
  <c r="T221" i="6"/>
  <c r="R221" i="6"/>
  <c r="P221" i="6"/>
  <c r="BI220" i="6"/>
  <c r="BH220" i="6"/>
  <c r="BG220" i="6"/>
  <c r="BF220" i="6"/>
  <c r="T220" i="6"/>
  <c r="R220" i="6"/>
  <c r="P220" i="6"/>
  <c r="BI219" i="6"/>
  <c r="BH219" i="6"/>
  <c r="BG219" i="6"/>
  <c r="BF219" i="6"/>
  <c r="T219" i="6"/>
  <c r="R219" i="6"/>
  <c r="P219" i="6"/>
  <c r="BI218" i="6"/>
  <c r="BH218" i="6"/>
  <c r="BG218" i="6"/>
  <c r="BF218" i="6"/>
  <c r="T218" i="6"/>
  <c r="R218" i="6"/>
  <c r="P218" i="6"/>
  <c r="BI217" i="6"/>
  <c r="BH217" i="6"/>
  <c r="BG217" i="6"/>
  <c r="BF217" i="6"/>
  <c r="T217" i="6"/>
  <c r="R217" i="6"/>
  <c r="P217" i="6"/>
  <c r="BI216" i="6"/>
  <c r="BH216" i="6"/>
  <c r="BG216" i="6"/>
  <c r="BF216" i="6"/>
  <c r="T216" i="6"/>
  <c r="R216" i="6"/>
  <c r="P216" i="6"/>
  <c r="BI215" i="6"/>
  <c r="BH215" i="6"/>
  <c r="BG215" i="6"/>
  <c r="BF215" i="6"/>
  <c r="T215" i="6"/>
  <c r="R215" i="6"/>
  <c r="P215" i="6"/>
  <c r="BI214" i="6"/>
  <c r="BH214" i="6"/>
  <c r="BG214" i="6"/>
  <c r="BF214" i="6"/>
  <c r="T214" i="6"/>
  <c r="R214" i="6"/>
  <c r="P214" i="6"/>
  <c r="BI213" i="6"/>
  <c r="BH213" i="6"/>
  <c r="BG213" i="6"/>
  <c r="BF213" i="6"/>
  <c r="T213" i="6"/>
  <c r="R213" i="6"/>
  <c r="P213" i="6"/>
  <c r="BI212" i="6"/>
  <c r="BH212" i="6"/>
  <c r="BG212" i="6"/>
  <c r="BF212" i="6"/>
  <c r="T212" i="6"/>
  <c r="R212" i="6"/>
  <c r="P212" i="6"/>
  <c r="BI211" i="6"/>
  <c r="BH211" i="6"/>
  <c r="BG211" i="6"/>
  <c r="BF211" i="6"/>
  <c r="T211" i="6"/>
  <c r="R211" i="6"/>
  <c r="P211" i="6"/>
  <c r="BI210" i="6"/>
  <c r="BH210" i="6"/>
  <c r="BG210" i="6"/>
  <c r="BF210" i="6"/>
  <c r="T210" i="6"/>
  <c r="R210" i="6"/>
  <c r="P210" i="6"/>
  <c r="BI208" i="6"/>
  <c r="BH208" i="6"/>
  <c r="BG208" i="6"/>
  <c r="BF208" i="6"/>
  <c r="T208" i="6"/>
  <c r="R208" i="6"/>
  <c r="P208" i="6"/>
  <c r="BI207" i="6"/>
  <c r="BH207" i="6"/>
  <c r="BG207" i="6"/>
  <c r="BF207" i="6"/>
  <c r="T207" i="6"/>
  <c r="R207" i="6"/>
  <c r="P207" i="6"/>
  <c r="BI206" i="6"/>
  <c r="BH206" i="6"/>
  <c r="BG206" i="6"/>
  <c r="BF206" i="6"/>
  <c r="T206" i="6"/>
  <c r="R206" i="6"/>
  <c r="P206" i="6"/>
  <c r="BI205" i="6"/>
  <c r="BH205" i="6"/>
  <c r="BG205" i="6"/>
  <c r="BF205" i="6"/>
  <c r="T205" i="6"/>
  <c r="R205" i="6"/>
  <c r="P205" i="6"/>
  <c r="BI204" i="6"/>
  <c r="BH204" i="6"/>
  <c r="BG204" i="6"/>
  <c r="BF204" i="6"/>
  <c r="T204" i="6"/>
  <c r="R204" i="6"/>
  <c r="P204" i="6"/>
  <c r="BI203" i="6"/>
  <c r="BH203" i="6"/>
  <c r="BG203" i="6"/>
  <c r="BF203" i="6"/>
  <c r="T203" i="6"/>
  <c r="R203" i="6"/>
  <c r="P203" i="6"/>
  <c r="BI202" i="6"/>
  <c r="BH202" i="6"/>
  <c r="BG202" i="6"/>
  <c r="BF202" i="6"/>
  <c r="T202" i="6"/>
  <c r="R202" i="6"/>
  <c r="P202" i="6"/>
  <c r="BI201" i="6"/>
  <c r="BH201" i="6"/>
  <c r="BG201" i="6"/>
  <c r="BF201" i="6"/>
  <c r="T201" i="6"/>
  <c r="R201" i="6"/>
  <c r="P201" i="6"/>
  <c r="BI200" i="6"/>
  <c r="BH200" i="6"/>
  <c r="BG200" i="6"/>
  <c r="BF200" i="6"/>
  <c r="T200" i="6"/>
  <c r="R200" i="6"/>
  <c r="P200" i="6"/>
  <c r="BI199" i="6"/>
  <c r="BH199" i="6"/>
  <c r="BG199" i="6"/>
  <c r="BF199" i="6"/>
  <c r="T199" i="6"/>
  <c r="R199" i="6"/>
  <c r="P199" i="6"/>
  <c r="BI198" i="6"/>
  <c r="BH198" i="6"/>
  <c r="BG198" i="6"/>
  <c r="BF198" i="6"/>
  <c r="T198" i="6"/>
  <c r="R198" i="6"/>
  <c r="P198" i="6"/>
  <c r="BI197" i="6"/>
  <c r="BH197" i="6"/>
  <c r="BG197" i="6"/>
  <c r="BF197" i="6"/>
  <c r="T197" i="6"/>
  <c r="R197" i="6"/>
  <c r="P197" i="6"/>
  <c r="BI196" i="6"/>
  <c r="BH196" i="6"/>
  <c r="BG196" i="6"/>
  <c r="BF196" i="6"/>
  <c r="T196" i="6"/>
  <c r="R196" i="6"/>
  <c r="P196" i="6"/>
  <c r="BI195" i="6"/>
  <c r="BH195" i="6"/>
  <c r="BG195" i="6"/>
  <c r="BF195" i="6"/>
  <c r="T195" i="6"/>
  <c r="R195" i="6"/>
  <c r="P195" i="6"/>
  <c r="BI194" i="6"/>
  <c r="BH194" i="6"/>
  <c r="BG194" i="6"/>
  <c r="BF194" i="6"/>
  <c r="T194" i="6"/>
  <c r="R194" i="6"/>
  <c r="P194" i="6"/>
  <c r="BI193" i="6"/>
  <c r="BH193" i="6"/>
  <c r="BG193" i="6"/>
  <c r="BF193" i="6"/>
  <c r="T193" i="6"/>
  <c r="R193" i="6"/>
  <c r="P193" i="6"/>
  <c r="BI192" i="6"/>
  <c r="BH192" i="6"/>
  <c r="BG192" i="6"/>
  <c r="BF192" i="6"/>
  <c r="T192" i="6"/>
  <c r="R192" i="6"/>
  <c r="P192" i="6"/>
  <c r="BI191" i="6"/>
  <c r="BH191" i="6"/>
  <c r="BG191" i="6"/>
  <c r="BF191" i="6"/>
  <c r="T191" i="6"/>
  <c r="R191" i="6"/>
  <c r="P191" i="6"/>
  <c r="BI190" i="6"/>
  <c r="BH190" i="6"/>
  <c r="BG190" i="6"/>
  <c r="BF190" i="6"/>
  <c r="T190" i="6"/>
  <c r="R190" i="6"/>
  <c r="P190" i="6"/>
  <c r="BI189" i="6"/>
  <c r="BH189" i="6"/>
  <c r="BG189" i="6"/>
  <c r="BF189" i="6"/>
  <c r="T189" i="6"/>
  <c r="R189" i="6"/>
  <c r="P189" i="6"/>
  <c r="BI188" i="6"/>
  <c r="BH188" i="6"/>
  <c r="BG188" i="6"/>
  <c r="BF188" i="6"/>
  <c r="T188" i="6"/>
  <c r="R188" i="6"/>
  <c r="P188" i="6"/>
  <c r="BI187" i="6"/>
  <c r="BH187" i="6"/>
  <c r="BG187" i="6"/>
  <c r="BF187" i="6"/>
  <c r="T187" i="6"/>
  <c r="R187" i="6"/>
  <c r="P187" i="6"/>
  <c r="BI185" i="6"/>
  <c r="BH185" i="6"/>
  <c r="BG185" i="6"/>
  <c r="BF185" i="6"/>
  <c r="T185" i="6"/>
  <c r="R185" i="6"/>
  <c r="P185" i="6"/>
  <c r="BI184" i="6"/>
  <c r="BH184" i="6"/>
  <c r="BG184" i="6"/>
  <c r="BF184" i="6"/>
  <c r="T184" i="6"/>
  <c r="R184" i="6"/>
  <c r="P184" i="6"/>
  <c r="BI183" i="6"/>
  <c r="BH183" i="6"/>
  <c r="BG183" i="6"/>
  <c r="BF183" i="6"/>
  <c r="T183" i="6"/>
  <c r="R183" i="6"/>
  <c r="P183" i="6"/>
  <c r="BI182" i="6"/>
  <c r="BH182" i="6"/>
  <c r="BG182" i="6"/>
  <c r="BF182" i="6"/>
  <c r="T182" i="6"/>
  <c r="R182" i="6"/>
  <c r="P182" i="6"/>
  <c r="BI181" i="6"/>
  <c r="BH181" i="6"/>
  <c r="BG181" i="6"/>
  <c r="BF181" i="6"/>
  <c r="T181" i="6"/>
  <c r="R181" i="6"/>
  <c r="P181" i="6"/>
  <c r="BI180" i="6"/>
  <c r="BH180" i="6"/>
  <c r="BG180" i="6"/>
  <c r="BF180" i="6"/>
  <c r="T180" i="6"/>
  <c r="R180" i="6"/>
  <c r="P180" i="6"/>
  <c r="BI179" i="6"/>
  <c r="BH179" i="6"/>
  <c r="BG179" i="6"/>
  <c r="BF179" i="6"/>
  <c r="T179" i="6"/>
  <c r="R179" i="6"/>
  <c r="P179" i="6"/>
  <c r="BI178" i="6"/>
  <c r="BH178" i="6"/>
  <c r="BG178" i="6"/>
  <c r="BF178" i="6"/>
  <c r="T178" i="6"/>
  <c r="R178" i="6"/>
  <c r="P178" i="6"/>
  <c r="BI177" i="6"/>
  <c r="BH177" i="6"/>
  <c r="BG177" i="6"/>
  <c r="BF177" i="6"/>
  <c r="T177" i="6"/>
  <c r="R177" i="6"/>
  <c r="P177" i="6"/>
  <c r="BI176" i="6"/>
  <c r="BH176" i="6"/>
  <c r="BG176" i="6"/>
  <c r="BF176" i="6"/>
  <c r="T176" i="6"/>
  <c r="R176" i="6"/>
  <c r="P176" i="6"/>
  <c r="BI175" i="6"/>
  <c r="BH175" i="6"/>
  <c r="BG175" i="6"/>
  <c r="BF175" i="6"/>
  <c r="T175" i="6"/>
  <c r="R175" i="6"/>
  <c r="P175" i="6"/>
  <c r="BI174" i="6"/>
  <c r="BH174" i="6"/>
  <c r="BG174" i="6"/>
  <c r="BF174" i="6"/>
  <c r="T174" i="6"/>
  <c r="R174" i="6"/>
  <c r="P174" i="6"/>
  <c r="BI173" i="6"/>
  <c r="BH173" i="6"/>
  <c r="BG173" i="6"/>
  <c r="BF173" i="6"/>
  <c r="T173" i="6"/>
  <c r="R173" i="6"/>
  <c r="P173" i="6"/>
  <c r="BI172" i="6"/>
  <c r="BH172" i="6"/>
  <c r="BG172" i="6"/>
  <c r="BF172" i="6"/>
  <c r="T172" i="6"/>
  <c r="R172" i="6"/>
  <c r="P172" i="6"/>
  <c r="BI169" i="6"/>
  <c r="BH169" i="6"/>
  <c r="BG169" i="6"/>
  <c r="BF169" i="6"/>
  <c r="T169" i="6"/>
  <c r="R169" i="6"/>
  <c r="P169" i="6"/>
  <c r="BI168" i="6"/>
  <c r="BH168" i="6"/>
  <c r="BG168" i="6"/>
  <c r="BF168" i="6"/>
  <c r="T168" i="6"/>
  <c r="R168" i="6"/>
  <c r="P168" i="6"/>
  <c r="BI167" i="6"/>
  <c r="BH167" i="6"/>
  <c r="BG167" i="6"/>
  <c r="BF167" i="6"/>
  <c r="T167" i="6"/>
  <c r="R167" i="6"/>
  <c r="P167" i="6"/>
  <c r="BI166" i="6"/>
  <c r="BH166" i="6"/>
  <c r="BG166" i="6"/>
  <c r="BF166" i="6"/>
  <c r="T166" i="6"/>
  <c r="R166" i="6"/>
  <c r="P166" i="6"/>
  <c r="BI165" i="6"/>
  <c r="BH165" i="6"/>
  <c r="BG165" i="6"/>
  <c r="BF165" i="6"/>
  <c r="T165" i="6"/>
  <c r="R165" i="6"/>
  <c r="P165" i="6"/>
  <c r="BI164" i="6"/>
  <c r="BH164" i="6"/>
  <c r="BG164" i="6"/>
  <c r="BF164" i="6"/>
  <c r="T164" i="6"/>
  <c r="R164" i="6"/>
  <c r="P164" i="6"/>
  <c r="BI163" i="6"/>
  <c r="BH163" i="6"/>
  <c r="BG163" i="6"/>
  <c r="BF163" i="6"/>
  <c r="T163" i="6"/>
  <c r="R163" i="6"/>
  <c r="P163" i="6"/>
  <c r="BI162" i="6"/>
  <c r="BH162" i="6"/>
  <c r="BG162" i="6"/>
  <c r="BF162" i="6"/>
  <c r="T162" i="6"/>
  <c r="R162" i="6"/>
  <c r="P162" i="6"/>
  <c r="BI161" i="6"/>
  <c r="BH161" i="6"/>
  <c r="BG161" i="6"/>
  <c r="BF161" i="6"/>
  <c r="T161" i="6"/>
  <c r="R161" i="6"/>
  <c r="P161" i="6"/>
  <c r="BI160" i="6"/>
  <c r="BH160" i="6"/>
  <c r="BG160" i="6"/>
  <c r="BF160" i="6"/>
  <c r="T160" i="6"/>
  <c r="R160" i="6"/>
  <c r="P160" i="6"/>
  <c r="BI159" i="6"/>
  <c r="BH159" i="6"/>
  <c r="BG159" i="6"/>
  <c r="BF159" i="6"/>
  <c r="T159" i="6"/>
  <c r="R159" i="6"/>
  <c r="P159" i="6"/>
  <c r="BI158" i="6"/>
  <c r="BH158" i="6"/>
  <c r="BG158" i="6"/>
  <c r="BF158" i="6"/>
  <c r="T158" i="6"/>
  <c r="R158" i="6"/>
  <c r="P158" i="6"/>
  <c r="BI157" i="6"/>
  <c r="BH157" i="6"/>
  <c r="BG157" i="6"/>
  <c r="BF157" i="6"/>
  <c r="T157" i="6"/>
  <c r="R157" i="6"/>
  <c r="P157" i="6"/>
  <c r="BI156" i="6"/>
  <c r="BH156" i="6"/>
  <c r="BG156" i="6"/>
  <c r="BF156" i="6"/>
  <c r="T156" i="6"/>
  <c r="R156" i="6"/>
  <c r="P156" i="6"/>
  <c r="BI155" i="6"/>
  <c r="BH155" i="6"/>
  <c r="BG155" i="6"/>
  <c r="BF155" i="6"/>
  <c r="T155" i="6"/>
  <c r="R155" i="6"/>
  <c r="P155" i="6"/>
  <c r="BI153" i="6"/>
  <c r="BH153" i="6"/>
  <c r="BG153" i="6"/>
  <c r="BF153" i="6"/>
  <c r="T153" i="6"/>
  <c r="R153" i="6"/>
  <c r="P153" i="6"/>
  <c r="BI152" i="6"/>
  <c r="BH152" i="6"/>
  <c r="BG152" i="6"/>
  <c r="BF152" i="6"/>
  <c r="T152" i="6"/>
  <c r="R152" i="6"/>
  <c r="P152" i="6"/>
  <c r="BI151" i="6"/>
  <c r="BH151" i="6"/>
  <c r="BG151" i="6"/>
  <c r="BF151" i="6"/>
  <c r="T151" i="6"/>
  <c r="R151" i="6"/>
  <c r="P151" i="6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7" i="6"/>
  <c r="BH147" i="6"/>
  <c r="BG147" i="6"/>
  <c r="BF147" i="6"/>
  <c r="T147" i="6"/>
  <c r="R147" i="6"/>
  <c r="P147" i="6"/>
  <c r="BI146" i="6"/>
  <c r="BH146" i="6"/>
  <c r="BG146" i="6"/>
  <c r="BF146" i="6"/>
  <c r="T146" i="6"/>
  <c r="R146" i="6"/>
  <c r="P146" i="6"/>
  <c r="BI145" i="6"/>
  <c r="BH145" i="6"/>
  <c r="BG145" i="6"/>
  <c r="BF145" i="6"/>
  <c r="T145" i="6"/>
  <c r="R145" i="6"/>
  <c r="P145" i="6"/>
  <c r="BI144" i="6"/>
  <c r="BH144" i="6"/>
  <c r="BG144" i="6"/>
  <c r="BF144" i="6"/>
  <c r="T144" i="6"/>
  <c r="R144" i="6"/>
  <c r="P144" i="6"/>
  <c r="BI143" i="6"/>
  <c r="BH143" i="6"/>
  <c r="BG143" i="6"/>
  <c r="BF143" i="6"/>
  <c r="T143" i="6"/>
  <c r="R143" i="6"/>
  <c r="P143" i="6"/>
  <c r="BI141" i="6"/>
  <c r="BH141" i="6"/>
  <c r="BG141" i="6"/>
  <c r="BF141" i="6"/>
  <c r="T141" i="6"/>
  <c r="R141" i="6"/>
  <c r="P141" i="6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6" i="6"/>
  <c r="BH136" i="6"/>
  <c r="BG136" i="6"/>
  <c r="BF136" i="6"/>
  <c r="T136" i="6"/>
  <c r="R136" i="6"/>
  <c r="P136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F125" i="6"/>
  <c r="E123" i="6"/>
  <c r="F91" i="6"/>
  <c r="E89" i="6"/>
  <c r="J26" i="6"/>
  <c r="E26" i="6"/>
  <c r="J128" i="6"/>
  <c r="J25" i="6"/>
  <c r="J23" i="6"/>
  <c r="E23" i="6"/>
  <c r="J93" i="6" s="1"/>
  <c r="J22" i="6"/>
  <c r="J20" i="6"/>
  <c r="E20" i="6"/>
  <c r="F94" i="6"/>
  <c r="J19" i="6"/>
  <c r="J17" i="6"/>
  <c r="E17" i="6"/>
  <c r="F127" i="6" s="1"/>
  <c r="J16" i="6"/>
  <c r="J14" i="6"/>
  <c r="J125" i="6" s="1"/>
  <c r="E7" i="6"/>
  <c r="E85" i="6" s="1"/>
  <c r="J39" i="5"/>
  <c r="J38" i="5"/>
  <c r="AY99" i="1" s="1"/>
  <c r="J37" i="5"/>
  <c r="AX99" i="1"/>
  <c r="BI237" i="5"/>
  <c r="BH237" i="5"/>
  <c r="BG237" i="5"/>
  <c r="BF237" i="5"/>
  <c r="T237" i="5"/>
  <c r="T236" i="5" s="1"/>
  <c r="R237" i="5"/>
  <c r="R236" i="5"/>
  <c r="P237" i="5"/>
  <c r="P236" i="5"/>
  <c r="BI235" i="5"/>
  <c r="BH235" i="5"/>
  <c r="BG235" i="5"/>
  <c r="BF235" i="5"/>
  <c r="T235" i="5"/>
  <c r="R235" i="5"/>
  <c r="P235" i="5"/>
  <c r="BI234" i="5"/>
  <c r="BH234" i="5"/>
  <c r="BG234" i="5"/>
  <c r="BF234" i="5"/>
  <c r="T234" i="5"/>
  <c r="R234" i="5"/>
  <c r="P234" i="5"/>
  <c r="BI232" i="5"/>
  <c r="BH232" i="5"/>
  <c r="BG232" i="5"/>
  <c r="BF232" i="5"/>
  <c r="T232" i="5"/>
  <c r="R232" i="5"/>
  <c r="P232" i="5"/>
  <c r="BI231" i="5"/>
  <c r="BH231" i="5"/>
  <c r="BG231" i="5"/>
  <c r="BF231" i="5"/>
  <c r="T231" i="5"/>
  <c r="R231" i="5"/>
  <c r="P231" i="5"/>
  <c r="BI230" i="5"/>
  <c r="BH230" i="5"/>
  <c r="BG230" i="5"/>
  <c r="BF230" i="5"/>
  <c r="T230" i="5"/>
  <c r="R230" i="5"/>
  <c r="P230" i="5"/>
  <c r="BI229" i="5"/>
  <c r="BH229" i="5"/>
  <c r="BG229" i="5"/>
  <c r="BF229" i="5"/>
  <c r="T229" i="5"/>
  <c r="R229" i="5"/>
  <c r="P229" i="5"/>
  <c r="BI228" i="5"/>
  <c r="BH228" i="5"/>
  <c r="BG228" i="5"/>
  <c r="BF228" i="5"/>
  <c r="T228" i="5"/>
  <c r="R228" i="5"/>
  <c r="P228" i="5"/>
  <c r="BI227" i="5"/>
  <c r="BH227" i="5"/>
  <c r="BG227" i="5"/>
  <c r="BF227" i="5"/>
  <c r="T227" i="5"/>
  <c r="R227" i="5"/>
  <c r="P227" i="5"/>
  <c r="BI226" i="5"/>
  <c r="BH226" i="5"/>
  <c r="BG226" i="5"/>
  <c r="BF226" i="5"/>
  <c r="T226" i="5"/>
  <c r="R226" i="5"/>
  <c r="P226" i="5"/>
  <c r="BI225" i="5"/>
  <c r="BH225" i="5"/>
  <c r="BG225" i="5"/>
  <c r="BF225" i="5"/>
  <c r="T225" i="5"/>
  <c r="R225" i="5"/>
  <c r="P225" i="5"/>
  <c r="BI224" i="5"/>
  <c r="BH224" i="5"/>
  <c r="BG224" i="5"/>
  <c r="BF224" i="5"/>
  <c r="T224" i="5"/>
  <c r="R224" i="5"/>
  <c r="P224" i="5"/>
  <c r="BI223" i="5"/>
  <c r="BH223" i="5"/>
  <c r="BG223" i="5"/>
  <c r="BF223" i="5"/>
  <c r="T223" i="5"/>
  <c r="R223" i="5"/>
  <c r="P223" i="5"/>
  <c r="BI222" i="5"/>
  <c r="BH222" i="5"/>
  <c r="BG222" i="5"/>
  <c r="BF222" i="5"/>
  <c r="T222" i="5"/>
  <c r="R222" i="5"/>
  <c r="P222" i="5"/>
  <c r="BI221" i="5"/>
  <c r="BH221" i="5"/>
  <c r="BG221" i="5"/>
  <c r="BF221" i="5"/>
  <c r="T221" i="5"/>
  <c r="R221" i="5"/>
  <c r="P221" i="5"/>
  <c r="BI220" i="5"/>
  <c r="BH220" i="5"/>
  <c r="BG220" i="5"/>
  <c r="BF220" i="5"/>
  <c r="T220" i="5"/>
  <c r="R220" i="5"/>
  <c r="P220" i="5"/>
  <c r="BI219" i="5"/>
  <c r="BH219" i="5"/>
  <c r="BG219" i="5"/>
  <c r="BF219" i="5"/>
  <c r="T219" i="5"/>
  <c r="R219" i="5"/>
  <c r="P219" i="5"/>
  <c r="BI218" i="5"/>
  <c r="BH218" i="5"/>
  <c r="BG218" i="5"/>
  <c r="BF218" i="5"/>
  <c r="T218" i="5"/>
  <c r="R218" i="5"/>
  <c r="P218" i="5"/>
  <c r="BI216" i="5"/>
  <c r="BH216" i="5"/>
  <c r="BG216" i="5"/>
  <c r="BF216" i="5"/>
  <c r="T216" i="5"/>
  <c r="R216" i="5"/>
  <c r="P216" i="5"/>
  <c r="BI215" i="5"/>
  <c r="BH215" i="5"/>
  <c r="BG215" i="5"/>
  <c r="BF215" i="5"/>
  <c r="T215" i="5"/>
  <c r="R215" i="5"/>
  <c r="P215" i="5"/>
  <c r="BI214" i="5"/>
  <c r="BH214" i="5"/>
  <c r="BG214" i="5"/>
  <c r="BF214" i="5"/>
  <c r="T214" i="5"/>
  <c r="R214" i="5"/>
  <c r="P214" i="5"/>
  <c r="BI213" i="5"/>
  <c r="BH213" i="5"/>
  <c r="BG213" i="5"/>
  <c r="BF213" i="5"/>
  <c r="T213" i="5"/>
  <c r="R213" i="5"/>
  <c r="P213" i="5"/>
  <c r="BI212" i="5"/>
  <c r="BH212" i="5"/>
  <c r="BG212" i="5"/>
  <c r="BF212" i="5"/>
  <c r="T212" i="5"/>
  <c r="R212" i="5"/>
  <c r="P212" i="5"/>
  <c r="BI211" i="5"/>
  <c r="BH211" i="5"/>
  <c r="BG211" i="5"/>
  <c r="BF211" i="5"/>
  <c r="T211" i="5"/>
  <c r="R211" i="5"/>
  <c r="P211" i="5"/>
  <c r="BI210" i="5"/>
  <c r="BH210" i="5"/>
  <c r="BG210" i="5"/>
  <c r="BF210" i="5"/>
  <c r="T210" i="5"/>
  <c r="R210" i="5"/>
  <c r="P210" i="5"/>
  <c r="BI209" i="5"/>
  <c r="BH209" i="5"/>
  <c r="BG209" i="5"/>
  <c r="BF209" i="5"/>
  <c r="T209" i="5"/>
  <c r="R209" i="5"/>
  <c r="P209" i="5"/>
  <c r="BI208" i="5"/>
  <c r="BH208" i="5"/>
  <c r="BG208" i="5"/>
  <c r="BF208" i="5"/>
  <c r="T208" i="5"/>
  <c r="R208" i="5"/>
  <c r="P208" i="5"/>
  <c r="BI207" i="5"/>
  <c r="BH207" i="5"/>
  <c r="BG207" i="5"/>
  <c r="BF207" i="5"/>
  <c r="T207" i="5"/>
  <c r="R207" i="5"/>
  <c r="P207" i="5"/>
  <c r="BI206" i="5"/>
  <c r="BH206" i="5"/>
  <c r="BG206" i="5"/>
  <c r="BF206" i="5"/>
  <c r="T206" i="5"/>
  <c r="R206" i="5"/>
  <c r="P206" i="5"/>
  <c r="BI205" i="5"/>
  <c r="BH205" i="5"/>
  <c r="BG205" i="5"/>
  <c r="BF205" i="5"/>
  <c r="T205" i="5"/>
  <c r="R205" i="5"/>
  <c r="P205" i="5"/>
  <c r="BI204" i="5"/>
  <c r="BH204" i="5"/>
  <c r="BG204" i="5"/>
  <c r="BF204" i="5"/>
  <c r="T204" i="5"/>
  <c r="R204" i="5"/>
  <c r="P204" i="5"/>
  <c r="BI203" i="5"/>
  <c r="BH203" i="5"/>
  <c r="BG203" i="5"/>
  <c r="BF203" i="5"/>
  <c r="T203" i="5"/>
  <c r="R203" i="5"/>
  <c r="P203" i="5"/>
  <c r="BI202" i="5"/>
  <c r="BH202" i="5"/>
  <c r="BG202" i="5"/>
  <c r="BF202" i="5"/>
  <c r="T202" i="5"/>
  <c r="R202" i="5"/>
  <c r="P202" i="5"/>
  <c r="BI201" i="5"/>
  <c r="BH201" i="5"/>
  <c r="BG201" i="5"/>
  <c r="BF201" i="5"/>
  <c r="T201" i="5"/>
  <c r="R201" i="5"/>
  <c r="P201" i="5"/>
  <c r="BI200" i="5"/>
  <c r="BH200" i="5"/>
  <c r="BG200" i="5"/>
  <c r="BF200" i="5"/>
  <c r="T200" i="5"/>
  <c r="R200" i="5"/>
  <c r="P200" i="5"/>
  <c r="BI199" i="5"/>
  <c r="BH199" i="5"/>
  <c r="BG199" i="5"/>
  <c r="BF199" i="5"/>
  <c r="T199" i="5"/>
  <c r="R199" i="5"/>
  <c r="P199" i="5"/>
  <c r="BI198" i="5"/>
  <c r="BH198" i="5"/>
  <c r="BG198" i="5"/>
  <c r="BF198" i="5"/>
  <c r="T198" i="5"/>
  <c r="R198" i="5"/>
  <c r="P198" i="5"/>
  <c r="BI197" i="5"/>
  <c r="BH197" i="5"/>
  <c r="BG197" i="5"/>
  <c r="BF197" i="5"/>
  <c r="T197" i="5"/>
  <c r="R197" i="5"/>
  <c r="P197" i="5"/>
  <c r="BI196" i="5"/>
  <c r="BH196" i="5"/>
  <c r="BG196" i="5"/>
  <c r="BF196" i="5"/>
  <c r="T196" i="5"/>
  <c r="R196" i="5"/>
  <c r="P196" i="5"/>
  <c r="BI195" i="5"/>
  <c r="BH195" i="5"/>
  <c r="BG195" i="5"/>
  <c r="BF195" i="5"/>
  <c r="T195" i="5"/>
  <c r="R195" i="5"/>
  <c r="P195" i="5"/>
  <c r="BI194" i="5"/>
  <c r="BH194" i="5"/>
  <c r="BG194" i="5"/>
  <c r="BF194" i="5"/>
  <c r="T194" i="5"/>
  <c r="R194" i="5"/>
  <c r="P194" i="5"/>
  <c r="BI193" i="5"/>
  <c r="BH193" i="5"/>
  <c r="BG193" i="5"/>
  <c r="BF193" i="5"/>
  <c r="T193" i="5"/>
  <c r="R193" i="5"/>
  <c r="P193" i="5"/>
  <c r="BI192" i="5"/>
  <c r="BH192" i="5"/>
  <c r="BG192" i="5"/>
  <c r="BF192" i="5"/>
  <c r="T192" i="5"/>
  <c r="R192" i="5"/>
  <c r="P192" i="5"/>
  <c r="BI191" i="5"/>
  <c r="BH191" i="5"/>
  <c r="BG191" i="5"/>
  <c r="BF191" i="5"/>
  <c r="T191" i="5"/>
  <c r="R191" i="5"/>
  <c r="P191" i="5"/>
  <c r="BI190" i="5"/>
  <c r="BH190" i="5"/>
  <c r="BG190" i="5"/>
  <c r="BF190" i="5"/>
  <c r="T190" i="5"/>
  <c r="R190" i="5"/>
  <c r="P190" i="5"/>
  <c r="BI189" i="5"/>
  <c r="BH189" i="5"/>
  <c r="BG189" i="5"/>
  <c r="BF189" i="5"/>
  <c r="T189" i="5"/>
  <c r="R189" i="5"/>
  <c r="P189" i="5"/>
  <c r="BI188" i="5"/>
  <c r="BH188" i="5"/>
  <c r="BG188" i="5"/>
  <c r="BF188" i="5"/>
  <c r="T188" i="5"/>
  <c r="R188" i="5"/>
  <c r="P188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5" i="5"/>
  <c r="BH185" i="5"/>
  <c r="BG185" i="5"/>
  <c r="BF185" i="5"/>
  <c r="T185" i="5"/>
  <c r="R185" i="5"/>
  <c r="P185" i="5"/>
  <c r="BI184" i="5"/>
  <c r="BH184" i="5"/>
  <c r="BG184" i="5"/>
  <c r="BF184" i="5"/>
  <c r="T184" i="5"/>
  <c r="R184" i="5"/>
  <c r="P184" i="5"/>
  <c r="BI183" i="5"/>
  <c r="BH183" i="5"/>
  <c r="BG183" i="5"/>
  <c r="BF183" i="5"/>
  <c r="T183" i="5"/>
  <c r="R183" i="5"/>
  <c r="P183" i="5"/>
  <c r="BI182" i="5"/>
  <c r="BH182" i="5"/>
  <c r="BG182" i="5"/>
  <c r="BF182" i="5"/>
  <c r="T182" i="5"/>
  <c r="R182" i="5"/>
  <c r="P182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60" i="5"/>
  <c r="BH160" i="5"/>
  <c r="BG160" i="5"/>
  <c r="BF160" i="5"/>
  <c r="T160" i="5"/>
  <c r="T159" i="5" s="1"/>
  <c r="R160" i="5"/>
  <c r="R159" i="5" s="1"/>
  <c r="P160" i="5"/>
  <c r="P159" i="5"/>
  <c r="BI158" i="5"/>
  <c r="BH158" i="5"/>
  <c r="BG158" i="5"/>
  <c r="BF158" i="5"/>
  <c r="T158" i="5"/>
  <c r="T157" i="5" s="1"/>
  <c r="R158" i="5"/>
  <c r="R157" i="5"/>
  <c r="P158" i="5"/>
  <c r="P157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8" i="5"/>
  <c r="BH138" i="5"/>
  <c r="BG138" i="5"/>
  <c r="BF138" i="5"/>
  <c r="T138" i="5"/>
  <c r="T137" i="5" s="1"/>
  <c r="R138" i="5"/>
  <c r="R137" i="5"/>
  <c r="P138" i="5"/>
  <c r="P137" i="5"/>
  <c r="BI136" i="5"/>
  <c r="BH136" i="5"/>
  <c r="BG136" i="5"/>
  <c r="BF136" i="5"/>
  <c r="T136" i="5"/>
  <c r="T135" i="5"/>
  <c r="R136" i="5"/>
  <c r="R135" i="5"/>
  <c r="P136" i="5"/>
  <c r="P135" i="5"/>
  <c r="F127" i="5"/>
  <c r="E125" i="5"/>
  <c r="F91" i="5"/>
  <c r="E89" i="5"/>
  <c r="J26" i="5"/>
  <c r="E26" i="5"/>
  <c r="J130" i="5" s="1"/>
  <c r="J25" i="5"/>
  <c r="J23" i="5"/>
  <c r="E23" i="5"/>
  <c r="J129" i="5"/>
  <c r="J22" i="5"/>
  <c r="J20" i="5"/>
  <c r="E20" i="5"/>
  <c r="F130" i="5" s="1"/>
  <c r="J19" i="5"/>
  <c r="J17" i="5"/>
  <c r="E17" i="5"/>
  <c r="F93" i="5"/>
  <c r="J16" i="5"/>
  <c r="J14" i="5"/>
  <c r="J127" i="5"/>
  <c r="E7" i="5"/>
  <c r="E121" i="5"/>
  <c r="J37" i="4"/>
  <c r="J36" i="4"/>
  <c r="AY97" i="1"/>
  <c r="J35" i="4"/>
  <c r="AX97" i="1" s="1"/>
  <c r="BI162" i="4"/>
  <c r="BH162" i="4"/>
  <c r="BG162" i="4"/>
  <c r="BF162" i="4"/>
  <c r="T162" i="4"/>
  <c r="R162" i="4"/>
  <c r="P162" i="4"/>
  <c r="BI156" i="4"/>
  <c r="BH156" i="4"/>
  <c r="BG156" i="4"/>
  <c r="BF156" i="4"/>
  <c r="T156" i="4"/>
  <c r="R156" i="4"/>
  <c r="P156" i="4"/>
  <c r="BI139" i="4"/>
  <c r="BH139" i="4"/>
  <c r="BG139" i="4"/>
  <c r="BF139" i="4"/>
  <c r="T139" i="4"/>
  <c r="R139" i="4"/>
  <c r="P139" i="4"/>
  <c r="BI130" i="4"/>
  <c r="BH130" i="4"/>
  <c r="BG130" i="4"/>
  <c r="BF130" i="4"/>
  <c r="T130" i="4"/>
  <c r="R130" i="4"/>
  <c r="P130" i="4"/>
  <c r="BI121" i="4"/>
  <c r="BH121" i="4"/>
  <c r="BG121" i="4"/>
  <c r="BF121" i="4"/>
  <c r="T121" i="4"/>
  <c r="R121" i="4"/>
  <c r="P121" i="4"/>
  <c r="F112" i="4"/>
  <c r="E110" i="4"/>
  <c r="F89" i="4"/>
  <c r="E87" i="4"/>
  <c r="J24" i="4"/>
  <c r="E24" i="4"/>
  <c r="J92" i="4" s="1"/>
  <c r="J23" i="4"/>
  <c r="J21" i="4"/>
  <c r="E21" i="4"/>
  <c r="J114" i="4"/>
  <c r="J20" i="4"/>
  <c r="J18" i="4"/>
  <c r="E18" i="4"/>
  <c r="F115" i="4" s="1"/>
  <c r="J17" i="4"/>
  <c r="J15" i="4"/>
  <c r="E15" i="4"/>
  <c r="F114" i="4"/>
  <c r="J14" i="4"/>
  <c r="J12" i="4"/>
  <c r="J89" i="4"/>
  <c r="E7" i="4"/>
  <c r="E85" i="4" s="1"/>
  <c r="J37" i="3"/>
  <c r="J36" i="3"/>
  <c r="AY96" i="1"/>
  <c r="J35" i="3"/>
  <c r="AX96" i="1" s="1"/>
  <c r="BI488" i="3"/>
  <c r="BH488" i="3"/>
  <c r="BG488" i="3"/>
  <c r="BF488" i="3"/>
  <c r="T488" i="3"/>
  <c r="R488" i="3"/>
  <c r="P488" i="3"/>
  <c r="BI485" i="3"/>
  <c r="BH485" i="3"/>
  <c r="BG485" i="3"/>
  <c r="BF485" i="3"/>
  <c r="T485" i="3"/>
  <c r="R485" i="3"/>
  <c r="P485" i="3"/>
  <c r="BI482" i="3"/>
  <c r="BH482" i="3"/>
  <c r="BG482" i="3"/>
  <c r="BF482" i="3"/>
  <c r="T482" i="3"/>
  <c r="R482" i="3"/>
  <c r="P482" i="3"/>
  <c r="BI474" i="3"/>
  <c r="BH474" i="3"/>
  <c r="BG474" i="3"/>
  <c r="BF474" i="3"/>
  <c r="T474" i="3"/>
  <c r="R474" i="3"/>
  <c r="P474" i="3"/>
  <c r="P457" i="3"/>
  <c r="BI458" i="3"/>
  <c r="BH458" i="3"/>
  <c r="BG458" i="3"/>
  <c r="BF458" i="3"/>
  <c r="T458" i="3"/>
  <c r="T457" i="3" s="1"/>
  <c r="R458" i="3"/>
  <c r="R457" i="3" s="1"/>
  <c r="P458" i="3"/>
  <c r="BI456" i="3"/>
  <c r="BH456" i="3"/>
  <c r="BG456" i="3"/>
  <c r="BF456" i="3"/>
  <c r="T456" i="3"/>
  <c r="R456" i="3"/>
  <c r="P456" i="3"/>
  <c r="BI447" i="3"/>
  <c r="BH447" i="3"/>
  <c r="BG447" i="3"/>
  <c r="BF447" i="3"/>
  <c r="T447" i="3"/>
  <c r="R447" i="3"/>
  <c r="P447" i="3"/>
  <c r="BI437" i="3"/>
  <c r="BH437" i="3"/>
  <c r="BG437" i="3"/>
  <c r="BF437" i="3"/>
  <c r="T437" i="3"/>
  <c r="R437" i="3"/>
  <c r="P437" i="3"/>
  <c r="BI435" i="3"/>
  <c r="BH435" i="3"/>
  <c r="BG435" i="3"/>
  <c r="BF435" i="3"/>
  <c r="T435" i="3"/>
  <c r="R435" i="3"/>
  <c r="P435" i="3"/>
  <c r="BI432" i="3"/>
  <c r="BH432" i="3"/>
  <c r="BG432" i="3"/>
  <c r="BF432" i="3"/>
  <c r="T432" i="3"/>
  <c r="R432" i="3"/>
  <c r="P432" i="3"/>
  <c r="BI427" i="3"/>
  <c r="BH427" i="3"/>
  <c r="BG427" i="3"/>
  <c r="BF427" i="3"/>
  <c r="T427" i="3"/>
  <c r="R427" i="3"/>
  <c r="P427" i="3"/>
  <c r="BI424" i="3"/>
  <c r="BH424" i="3"/>
  <c r="BG424" i="3"/>
  <c r="BF424" i="3"/>
  <c r="T424" i="3"/>
  <c r="R424" i="3"/>
  <c r="P424" i="3"/>
  <c r="BI421" i="3"/>
  <c r="BH421" i="3"/>
  <c r="BG421" i="3"/>
  <c r="BF421" i="3"/>
  <c r="T421" i="3"/>
  <c r="R421" i="3"/>
  <c r="P421" i="3"/>
  <c r="BI420" i="3"/>
  <c r="BH420" i="3"/>
  <c r="BG420" i="3"/>
  <c r="BF420" i="3"/>
  <c r="T420" i="3"/>
  <c r="R420" i="3"/>
  <c r="P420" i="3"/>
  <c r="BI418" i="3"/>
  <c r="BH418" i="3"/>
  <c r="BG418" i="3"/>
  <c r="BF418" i="3"/>
  <c r="T418" i="3"/>
  <c r="R418" i="3"/>
  <c r="P418" i="3"/>
  <c r="BI415" i="3"/>
  <c r="BH415" i="3"/>
  <c r="BG415" i="3"/>
  <c r="BF415" i="3"/>
  <c r="T415" i="3"/>
  <c r="R415" i="3"/>
  <c r="P415" i="3"/>
  <c r="BI412" i="3"/>
  <c r="BH412" i="3"/>
  <c r="BG412" i="3"/>
  <c r="BF412" i="3"/>
  <c r="T412" i="3"/>
  <c r="R412" i="3"/>
  <c r="P412" i="3"/>
  <c r="BI407" i="3"/>
  <c r="BH407" i="3"/>
  <c r="BG407" i="3"/>
  <c r="BF407" i="3"/>
  <c r="T407" i="3"/>
  <c r="R407" i="3"/>
  <c r="P407" i="3"/>
  <c r="BI397" i="3"/>
  <c r="BH397" i="3"/>
  <c r="BG397" i="3"/>
  <c r="BF397" i="3"/>
  <c r="T397" i="3"/>
  <c r="R397" i="3"/>
  <c r="P397" i="3"/>
  <c r="BI387" i="3"/>
  <c r="BH387" i="3"/>
  <c r="BG387" i="3"/>
  <c r="BF387" i="3"/>
  <c r="T387" i="3"/>
  <c r="R387" i="3"/>
  <c r="P387" i="3"/>
  <c r="BI380" i="3"/>
  <c r="BH380" i="3"/>
  <c r="BG380" i="3"/>
  <c r="BF380" i="3"/>
  <c r="T380" i="3"/>
  <c r="R380" i="3"/>
  <c r="P380" i="3"/>
  <c r="BI373" i="3"/>
  <c r="BH373" i="3"/>
  <c r="BG373" i="3"/>
  <c r="BF373" i="3"/>
  <c r="T373" i="3"/>
  <c r="R373" i="3"/>
  <c r="P373" i="3"/>
  <c r="BI367" i="3"/>
  <c r="BH367" i="3"/>
  <c r="BG367" i="3"/>
  <c r="BF367" i="3"/>
  <c r="T367" i="3"/>
  <c r="R367" i="3"/>
  <c r="P367" i="3"/>
  <c r="BI362" i="3"/>
  <c r="BH362" i="3"/>
  <c r="BG362" i="3"/>
  <c r="BF362" i="3"/>
  <c r="T362" i="3"/>
  <c r="R362" i="3"/>
  <c r="P362" i="3"/>
  <c r="BI357" i="3"/>
  <c r="BH357" i="3"/>
  <c r="BG357" i="3"/>
  <c r="BF357" i="3"/>
  <c r="T357" i="3"/>
  <c r="R357" i="3"/>
  <c r="P357" i="3"/>
  <c r="BI354" i="3"/>
  <c r="BH354" i="3"/>
  <c r="BG354" i="3"/>
  <c r="BF354" i="3"/>
  <c r="T354" i="3"/>
  <c r="R354" i="3"/>
  <c r="P354" i="3"/>
  <c r="BI349" i="3"/>
  <c r="BH349" i="3"/>
  <c r="BG349" i="3"/>
  <c r="BF349" i="3"/>
  <c r="T349" i="3"/>
  <c r="R349" i="3"/>
  <c r="P349" i="3"/>
  <c r="BI344" i="3"/>
  <c r="BH344" i="3"/>
  <c r="BG344" i="3"/>
  <c r="BF344" i="3"/>
  <c r="T344" i="3"/>
  <c r="R344" i="3"/>
  <c r="P344" i="3"/>
  <c r="BI339" i="3"/>
  <c r="BH339" i="3"/>
  <c r="BG339" i="3"/>
  <c r="BF339" i="3"/>
  <c r="T339" i="3"/>
  <c r="R339" i="3"/>
  <c r="P339" i="3"/>
  <c r="BI334" i="3"/>
  <c r="BH334" i="3"/>
  <c r="BG334" i="3"/>
  <c r="BF334" i="3"/>
  <c r="T334" i="3"/>
  <c r="R334" i="3"/>
  <c r="P334" i="3"/>
  <c r="BI329" i="3"/>
  <c r="BH329" i="3"/>
  <c r="BG329" i="3"/>
  <c r="BF329" i="3"/>
  <c r="T329" i="3"/>
  <c r="R329" i="3"/>
  <c r="P329" i="3"/>
  <c r="BI315" i="3"/>
  <c r="BH315" i="3"/>
  <c r="BG315" i="3"/>
  <c r="BF315" i="3"/>
  <c r="T315" i="3"/>
  <c r="R315" i="3"/>
  <c r="P315" i="3"/>
  <c r="BI305" i="3"/>
  <c r="BH305" i="3"/>
  <c r="BG305" i="3"/>
  <c r="BF305" i="3"/>
  <c r="T305" i="3"/>
  <c r="R305" i="3"/>
  <c r="P305" i="3"/>
  <c r="BI297" i="3"/>
  <c r="BH297" i="3"/>
  <c r="BG297" i="3"/>
  <c r="BF297" i="3"/>
  <c r="T297" i="3"/>
  <c r="R297" i="3"/>
  <c r="P297" i="3"/>
  <c r="BI290" i="3"/>
  <c r="BH290" i="3"/>
  <c r="BG290" i="3"/>
  <c r="BF290" i="3"/>
  <c r="T290" i="3"/>
  <c r="R290" i="3"/>
  <c r="P290" i="3"/>
  <c r="BI273" i="3"/>
  <c r="BH273" i="3"/>
  <c r="BG273" i="3"/>
  <c r="BF273" i="3"/>
  <c r="T273" i="3"/>
  <c r="R273" i="3"/>
  <c r="P273" i="3"/>
  <c r="BI272" i="3"/>
  <c r="BH272" i="3"/>
  <c r="BG272" i="3"/>
  <c r="BF272" i="3"/>
  <c r="T272" i="3"/>
  <c r="R272" i="3"/>
  <c r="P272" i="3"/>
  <c r="BI235" i="3"/>
  <c r="BH235" i="3"/>
  <c r="BG235" i="3"/>
  <c r="BF235" i="3"/>
  <c r="T235" i="3"/>
  <c r="R235" i="3"/>
  <c r="P235" i="3"/>
  <c r="BI198" i="3"/>
  <c r="BH198" i="3"/>
  <c r="BG198" i="3"/>
  <c r="BF198" i="3"/>
  <c r="T198" i="3"/>
  <c r="R198" i="3"/>
  <c r="P198" i="3"/>
  <c r="BI197" i="3"/>
  <c r="BH197" i="3"/>
  <c r="BG197" i="3"/>
  <c r="BF197" i="3"/>
  <c r="T197" i="3"/>
  <c r="R197" i="3"/>
  <c r="P197" i="3"/>
  <c r="BI191" i="3"/>
  <c r="BH191" i="3"/>
  <c r="BG191" i="3"/>
  <c r="BF191" i="3"/>
  <c r="T191" i="3"/>
  <c r="R191" i="3"/>
  <c r="P191" i="3"/>
  <c r="BI186" i="3"/>
  <c r="BH186" i="3"/>
  <c r="BG186" i="3"/>
  <c r="BF186" i="3"/>
  <c r="T186" i="3"/>
  <c r="R186" i="3"/>
  <c r="P186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59" i="3"/>
  <c r="BH159" i="3"/>
  <c r="BG159" i="3"/>
  <c r="BF159" i="3"/>
  <c r="T159" i="3"/>
  <c r="R159" i="3"/>
  <c r="P159" i="3"/>
  <c r="BI153" i="3"/>
  <c r="BH153" i="3"/>
  <c r="BG153" i="3"/>
  <c r="BF153" i="3"/>
  <c r="T153" i="3"/>
  <c r="R153" i="3"/>
  <c r="P153" i="3"/>
  <c r="BI145" i="3"/>
  <c r="BH145" i="3"/>
  <c r="BG145" i="3"/>
  <c r="BF145" i="3"/>
  <c r="T145" i="3"/>
  <c r="R145" i="3"/>
  <c r="P145" i="3"/>
  <c r="BI135" i="3"/>
  <c r="BH135" i="3"/>
  <c r="BG135" i="3"/>
  <c r="BF135" i="3"/>
  <c r="T135" i="3"/>
  <c r="R135" i="3"/>
  <c r="P135" i="3"/>
  <c r="BI129" i="3"/>
  <c r="BH129" i="3"/>
  <c r="BG129" i="3"/>
  <c r="BF129" i="3"/>
  <c r="T129" i="3"/>
  <c r="R129" i="3"/>
  <c r="P129" i="3"/>
  <c r="F120" i="3"/>
  <c r="E118" i="3"/>
  <c r="F89" i="3"/>
  <c r="E87" i="3"/>
  <c r="J24" i="3"/>
  <c r="E24" i="3"/>
  <c r="J92" i="3"/>
  <c r="J23" i="3"/>
  <c r="J21" i="3"/>
  <c r="E21" i="3"/>
  <c r="J122" i="3" s="1"/>
  <c r="J20" i="3"/>
  <c r="J18" i="3"/>
  <c r="E18" i="3"/>
  <c r="F123" i="3"/>
  <c r="J17" i="3"/>
  <c r="J15" i="3"/>
  <c r="E15" i="3"/>
  <c r="F91" i="3" s="1"/>
  <c r="J14" i="3"/>
  <c r="J12" i="3"/>
  <c r="J89" i="3"/>
  <c r="E7" i="3"/>
  <c r="E116" i="3" s="1"/>
  <c r="J37" i="2"/>
  <c r="J36" i="2"/>
  <c r="AY95" i="1"/>
  <c r="J35" i="2"/>
  <c r="AX95" i="1" s="1"/>
  <c r="BI1990" i="2"/>
  <c r="BH1990" i="2"/>
  <c r="BG1990" i="2"/>
  <c r="BF1990" i="2"/>
  <c r="T1990" i="2"/>
  <c r="R1990" i="2"/>
  <c r="P1990" i="2"/>
  <c r="BI1989" i="2"/>
  <c r="BH1989" i="2"/>
  <c r="BG1989" i="2"/>
  <c r="BF1989" i="2"/>
  <c r="T1989" i="2"/>
  <c r="R1989" i="2"/>
  <c r="P1989" i="2"/>
  <c r="BI1988" i="2"/>
  <c r="BH1988" i="2"/>
  <c r="BG1988" i="2"/>
  <c r="BF1988" i="2"/>
  <c r="T1988" i="2"/>
  <c r="R1988" i="2"/>
  <c r="P1988" i="2"/>
  <c r="BI1985" i="2"/>
  <c r="BH1985" i="2"/>
  <c r="BG1985" i="2"/>
  <c r="BF1985" i="2"/>
  <c r="T1985" i="2"/>
  <c r="R1985" i="2"/>
  <c r="P1985" i="2"/>
  <c r="BI1984" i="2"/>
  <c r="BH1984" i="2"/>
  <c r="BG1984" i="2"/>
  <c r="BF1984" i="2"/>
  <c r="T1984" i="2"/>
  <c r="R1984" i="2"/>
  <c r="P1984" i="2"/>
  <c r="BI1983" i="2"/>
  <c r="BH1983" i="2"/>
  <c r="BG1983" i="2"/>
  <c r="BF1983" i="2"/>
  <c r="T1983" i="2"/>
  <c r="R1983" i="2"/>
  <c r="P1983" i="2"/>
  <c r="BI1977" i="2"/>
  <c r="BH1977" i="2"/>
  <c r="BG1977" i="2"/>
  <c r="BF1977" i="2"/>
  <c r="T1977" i="2"/>
  <c r="T1976" i="2" s="1"/>
  <c r="R1977" i="2"/>
  <c r="R1976" i="2"/>
  <c r="P1977" i="2"/>
  <c r="P1976" i="2"/>
  <c r="BI1972" i="2"/>
  <c r="BH1972" i="2"/>
  <c r="BG1972" i="2"/>
  <c r="BF1972" i="2"/>
  <c r="T1972" i="2"/>
  <c r="T1971" i="2"/>
  <c r="R1972" i="2"/>
  <c r="R1971" i="2"/>
  <c r="P1972" i="2"/>
  <c r="P1971" i="2"/>
  <c r="BI1970" i="2"/>
  <c r="BH1970" i="2"/>
  <c r="BG1970" i="2"/>
  <c r="BF1970" i="2"/>
  <c r="T1970" i="2"/>
  <c r="R1970" i="2"/>
  <c r="P1970" i="2"/>
  <c r="BI1969" i="2"/>
  <c r="BH1969" i="2"/>
  <c r="BG1969" i="2"/>
  <c r="BF1969" i="2"/>
  <c r="T1969" i="2"/>
  <c r="R1969" i="2"/>
  <c r="P1969" i="2"/>
  <c r="BI1967" i="2"/>
  <c r="BH1967" i="2"/>
  <c r="BG1967" i="2"/>
  <c r="BF1967" i="2"/>
  <c r="T1967" i="2"/>
  <c r="R1967" i="2"/>
  <c r="P1967" i="2"/>
  <c r="BI1963" i="2"/>
  <c r="BH1963" i="2"/>
  <c r="BG1963" i="2"/>
  <c r="BF1963" i="2"/>
  <c r="T1963" i="2"/>
  <c r="R1963" i="2"/>
  <c r="P1963" i="2"/>
  <c r="BI1959" i="2"/>
  <c r="BH1959" i="2"/>
  <c r="BG1959" i="2"/>
  <c r="BF1959" i="2"/>
  <c r="T1959" i="2"/>
  <c r="R1959" i="2"/>
  <c r="P1959" i="2"/>
  <c r="BI1957" i="2"/>
  <c r="BH1957" i="2"/>
  <c r="BG1957" i="2"/>
  <c r="BF1957" i="2"/>
  <c r="T1957" i="2"/>
  <c r="R1957" i="2"/>
  <c r="P1957" i="2"/>
  <c r="BI1956" i="2"/>
  <c r="BH1956" i="2"/>
  <c r="BG1956" i="2"/>
  <c r="BF1956" i="2"/>
  <c r="T1956" i="2"/>
  <c r="R1956" i="2"/>
  <c r="P1956" i="2"/>
  <c r="BI1949" i="2"/>
  <c r="BH1949" i="2"/>
  <c r="BG1949" i="2"/>
  <c r="BF1949" i="2"/>
  <c r="T1949" i="2"/>
  <c r="R1949" i="2"/>
  <c r="P1949" i="2"/>
  <c r="BI1943" i="2"/>
  <c r="BH1943" i="2"/>
  <c r="BG1943" i="2"/>
  <c r="BF1943" i="2"/>
  <c r="T1943" i="2"/>
  <c r="R1943" i="2"/>
  <c r="P1943" i="2"/>
  <c r="BI1942" i="2"/>
  <c r="BH1942" i="2"/>
  <c r="BG1942" i="2"/>
  <c r="BF1942" i="2"/>
  <c r="T1942" i="2"/>
  <c r="R1942" i="2"/>
  <c r="P1942" i="2"/>
  <c r="BI1938" i="2"/>
  <c r="BH1938" i="2"/>
  <c r="BG1938" i="2"/>
  <c r="BF1938" i="2"/>
  <c r="T1938" i="2"/>
  <c r="R1938" i="2"/>
  <c r="P1938" i="2"/>
  <c r="BI1931" i="2"/>
  <c r="BH1931" i="2"/>
  <c r="BG1931" i="2"/>
  <c r="BF1931" i="2"/>
  <c r="T1931" i="2"/>
  <c r="R1931" i="2"/>
  <c r="P1931" i="2"/>
  <c r="BI1926" i="2"/>
  <c r="BH1926" i="2"/>
  <c r="BG1926" i="2"/>
  <c r="BF1926" i="2"/>
  <c r="T1926" i="2"/>
  <c r="R1926" i="2"/>
  <c r="P1926" i="2"/>
  <c r="BI1920" i="2"/>
  <c r="BH1920" i="2"/>
  <c r="BG1920" i="2"/>
  <c r="BF1920" i="2"/>
  <c r="T1920" i="2"/>
  <c r="R1920" i="2"/>
  <c r="P1920" i="2"/>
  <c r="BI1914" i="2"/>
  <c r="BH1914" i="2"/>
  <c r="BG1914" i="2"/>
  <c r="BF1914" i="2"/>
  <c r="T1914" i="2"/>
  <c r="R1914" i="2"/>
  <c r="P1914" i="2"/>
  <c r="BI1912" i="2"/>
  <c r="BH1912" i="2"/>
  <c r="BG1912" i="2"/>
  <c r="BF1912" i="2"/>
  <c r="T1912" i="2"/>
  <c r="R1912" i="2"/>
  <c r="P1912" i="2"/>
  <c r="BI1905" i="2"/>
  <c r="BH1905" i="2"/>
  <c r="BG1905" i="2"/>
  <c r="BF1905" i="2"/>
  <c r="T1905" i="2"/>
  <c r="R1905" i="2"/>
  <c r="P1905" i="2"/>
  <c r="BI1903" i="2"/>
  <c r="BH1903" i="2"/>
  <c r="BG1903" i="2"/>
  <c r="BF1903" i="2"/>
  <c r="T1903" i="2"/>
  <c r="R1903" i="2"/>
  <c r="P1903" i="2"/>
  <c r="BI1896" i="2"/>
  <c r="BH1896" i="2"/>
  <c r="BG1896" i="2"/>
  <c r="BF1896" i="2"/>
  <c r="T1896" i="2"/>
  <c r="R1896" i="2"/>
  <c r="P1896" i="2"/>
  <c r="BI1892" i="2"/>
  <c r="BH1892" i="2"/>
  <c r="BG1892" i="2"/>
  <c r="BF1892" i="2"/>
  <c r="T1892" i="2"/>
  <c r="R1892" i="2"/>
  <c r="P1892" i="2"/>
  <c r="BI1880" i="2"/>
  <c r="BH1880" i="2"/>
  <c r="BG1880" i="2"/>
  <c r="BF1880" i="2"/>
  <c r="T1880" i="2"/>
  <c r="R1880" i="2"/>
  <c r="P1880" i="2"/>
  <c r="BI1879" i="2"/>
  <c r="BH1879" i="2"/>
  <c r="BG1879" i="2"/>
  <c r="BF1879" i="2"/>
  <c r="T1879" i="2"/>
  <c r="R1879" i="2"/>
  <c r="P1879" i="2"/>
  <c r="BI1875" i="2"/>
  <c r="BH1875" i="2"/>
  <c r="BG1875" i="2"/>
  <c r="BF1875" i="2"/>
  <c r="T1875" i="2"/>
  <c r="R1875" i="2"/>
  <c r="P1875" i="2"/>
  <c r="BI1866" i="2"/>
  <c r="BH1866" i="2"/>
  <c r="BG1866" i="2"/>
  <c r="BF1866" i="2"/>
  <c r="T1866" i="2"/>
  <c r="R1866" i="2"/>
  <c r="P1866" i="2"/>
  <c r="BI1862" i="2"/>
  <c r="BH1862" i="2"/>
  <c r="BG1862" i="2"/>
  <c r="BF1862" i="2"/>
  <c r="T1862" i="2"/>
  <c r="R1862" i="2"/>
  <c r="P1862" i="2"/>
  <c r="BI1853" i="2"/>
  <c r="BH1853" i="2"/>
  <c r="BG1853" i="2"/>
  <c r="BF1853" i="2"/>
  <c r="T1853" i="2"/>
  <c r="R1853" i="2"/>
  <c r="P1853" i="2"/>
  <c r="BI1849" i="2"/>
  <c r="BH1849" i="2"/>
  <c r="BG1849" i="2"/>
  <c r="BF1849" i="2"/>
  <c r="T1849" i="2"/>
  <c r="R1849" i="2"/>
  <c r="P1849" i="2"/>
  <c r="BI1841" i="2"/>
  <c r="BH1841" i="2"/>
  <c r="BG1841" i="2"/>
  <c r="BF1841" i="2"/>
  <c r="T1841" i="2"/>
  <c r="R1841" i="2"/>
  <c r="P1841" i="2"/>
  <c r="BI1832" i="2"/>
  <c r="BH1832" i="2"/>
  <c r="BG1832" i="2"/>
  <c r="BF1832" i="2"/>
  <c r="T1832" i="2"/>
  <c r="R1832" i="2"/>
  <c r="P1832" i="2"/>
  <c r="BI1827" i="2"/>
  <c r="BH1827" i="2"/>
  <c r="BG1827" i="2"/>
  <c r="BF1827" i="2"/>
  <c r="T1827" i="2"/>
  <c r="R1827" i="2"/>
  <c r="P1827" i="2"/>
  <c r="BI1822" i="2"/>
  <c r="BH1822" i="2"/>
  <c r="BG1822" i="2"/>
  <c r="BF1822" i="2"/>
  <c r="T1822" i="2"/>
  <c r="R1822" i="2"/>
  <c r="P1822" i="2"/>
  <c r="BI1817" i="2"/>
  <c r="BH1817" i="2"/>
  <c r="BG1817" i="2"/>
  <c r="BF1817" i="2"/>
  <c r="T1817" i="2"/>
  <c r="R1817" i="2"/>
  <c r="P1817" i="2"/>
  <c r="BI1815" i="2"/>
  <c r="BH1815" i="2"/>
  <c r="BG1815" i="2"/>
  <c r="BF1815" i="2"/>
  <c r="T1815" i="2"/>
  <c r="R1815" i="2"/>
  <c r="P1815" i="2"/>
  <c r="BI1813" i="2"/>
  <c r="BH1813" i="2"/>
  <c r="BG1813" i="2"/>
  <c r="BF1813" i="2"/>
  <c r="T1813" i="2"/>
  <c r="R1813" i="2"/>
  <c r="P1813" i="2"/>
  <c r="BI1810" i="2"/>
  <c r="BH1810" i="2"/>
  <c r="BG1810" i="2"/>
  <c r="BF1810" i="2"/>
  <c r="T1810" i="2"/>
  <c r="R1810" i="2"/>
  <c r="P1810" i="2"/>
  <c r="BI1804" i="2"/>
  <c r="BH1804" i="2"/>
  <c r="BG1804" i="2"/>
  <c r="BF1804" i="2"/>
  <c r="T1804" i="2"/>
  <c r="R1804" i="2"/>
  <c r="P1804" i="2"/>
  <c r="BI1802" i="2"/>
  <c r="BH1802" i="2"/>
  <c r="BG1802" i="2"/>
  <c r="BF1802" i="2"/>
  <c r="T1802" i="2"/>
  <c r="R1802" i="2"/>
  <c r="P1802" i="2"/>
  <c r="BI1795" i="2"/>
  <c r="BH1795" i="2"/>
  <c r="BG1795" i="2"/>
  <c r="BF1795" i="2"/>
  <c r="T1795" i="2"/>
  <c r="R1795" i="2"/>
  <c r="P1795" i="2"/>
  <c r="BI1790" i="2"/>
  <c r="BH1790" i="2"/>
  <c r="BG1790" i="2"/>
  <c r="BF1790" i="2"/>
  <c r="T1790" i="2"/>
  <c r="R1790" i="2"/>
  <c r="P1790" i="2"/>
  <c r="BI1788" i="2"/>
  <c r="BH1788" i="2"/>
  <c r="BG1788" i="2"/>
  <c r="BF1788" i="2"/>
  <c r="T1788" i="2"/>
  <c r="R1788" i="2"/>
  <c r="P1788" i="2"/>
  <c r="BI1779" i="2"/>
  <c r="BH1779" i="2"/>
  <c r="BG1779" i="2"/>
  <c r="BF1779" i="2"/>
  <c r="T1779" i="2"/>
  <c r="R1779" i="2"/>
  <c r="P1779" i="2"/>
  <c r="BI1775" i="2"/>
  <c r="BH1775" i="2"/>
  <c r="BG1775" i="2"/>
  <c r="BF1775" i="2"/>
  <c r="T1775" i="2"/>
  <c r="R1775" i="2"/>
  <c r="P1775" i="2"/>
  <c r="BI1766" i="2"/>
  <c r="BH1766" i="2"/>
  <c r="BG1766" i="2"/>
  <c r="BF1766" i="2"/>
  <c r="T1766" i="2"/>
  <c r="R1766" i="2"/>
  <c r="P1766" i="2"/>
  <c r="BI1758" i="2"/>
  <c r="BH1758" i="2"/>
  <c r="BG1758" i="2"/>
  <c r="BF1758" i="2"/>
  <c r="T1758" i="2"/>
  <c r="R1758" i="2"/>
  <c r="P1758" i="2"/>
  <c r="BI1750" i="2"/>
  <c r="BH1750" i="2"/>
  <c r="BG1750" i="2"/>
  <c r="BF1750" i="2"/>
  <c r="T1750" i="2"/>
  <c r="R1750" i="2"/>
  <c r="P1750" i="2"/>
  <c r="BI1742" i="2"/>
  <c r="BH1742" i="2"/>
  <c r="BG1742" i="2"/>
  <c r="BF1742" i="2"/>
  <c r="T1742" i="2"/>
  <c r="R1742" i="2"/>
  <c r="P1742" i="2"/>
  <c r="BI1740" i="2"/>
  <c r="BH1740" i="2"/>
  <c r="BG1740" i="2"/>
  <c r="BF1740" i="2"/>
  <c r="T1740" i="2"/>
  <c r="R1740" i="2"/>
  <c r="P1740" i="2"/>
  <c r="BI1738" i="2"/>
  <c r="BH1738" i="2"/>
  <c r="BG1738" i="2"/>
  <c r="BF1738" i="2"/>
  <c r="T1738" i="2"/>
  <c r="R1738" i="2"/>
  <c r="P1738" i="2"/>
  <c r="BI1736" i="2"/>
  <c r="BH1736" i="2"/>
  <c r="BG1736" i="2"/>
  <c r="BF1736" i="2"/>
  <c r="T1736" i="2"/>
  <c r="R1736" i="2"/>
  <c r="P1736" i="2"/>
  <c r="BI1734" i="2"/>
  <c r="BH1734" i="2"/>
  <c r="BG1734" i="2"/>
  <c r="BF1734" i="2"/>
  <c r="T1734" i="2"/>
  <c r="R1734" i="2"/>
  <c r="P1734" i="2"/>
  <c r="BI1732" i="2"/>
  <c r="BH1732" i="2"/>
  <c r="BG1732" i="2"/>
  <c r="BF1732" i="2"/>
  <c r="T1732" i="2"/>
  <c r="R1732" i="2"/>
  <c r="P1732" i="2"/>
  <c r="BI1730" i="2"/>
  <c r="BH1730" i="2"/>
  <c r="BG1730" i="2"/>
  <c r="BF1730" i="2"/>
  <c r="T1730" i="2"/>
  <c r="R1730" i="2"/>
  <c r="P1730" i="2"/>
  <c r="BI1728" i="2"/>
  <c r="BH1728" i="2"/>
  <c r="BG1728" i="2"/>
  <c r="BF1728" i="2"/>
  <c r="T1728" i="2"/>
  <c r="R1728" i="2"/>
  <c r="P1728" i="2"/>
  <c r="BI1726" i="2"/>
  <c r="BH1726" i="2"/>
  <c r="BG1726" i="2"/>
  <c r="BF1726" i="2"/>
  <c r="T1726" i="2"/>
  <c r="R1726" i="2"/>
  <c r="P1726" i="2"/>
  <c r="BI1724" i="2"/>
  <c r="BH1724" i="2"/>
  <c r="BG1724" i="2"/>
  <c r="BF1724" i="2"/>
  <c r="T1724" i="2"/>
  <c r="R1724" i="2"/>
  <c r="P1724" i="2"/>
  <c r="BI1722" i="2"/>
  <c r="BH1722" i="2"/>
  <c r="BG1722" i="2"/>
  <c r="BF1722" i="2"/>
  <c r="T1722" i="2"/>
  <c r="R1722" i="2"/>
  <c r="P1722" i="2"/>
  <c r="BI1720" i="2"/>
  <c r="BH1720" i="2"/>
  <c r="BG1720" i="2"/>
  <c r="BF1720" i="2"/>
  <c r="T1720" i="2"/>
  <c r="R1720" i="2"/>
  <c r="P1720" i="2"/>
  <c r="BI1718" i="2"/>
  <c r="BH1718" i="2"/>
  <c r="BG1718" i="2"/>
  <c r="BF1718" i="2"/>
  <c r="T1718" i="2"/>
  <c r="R1718" i="2"/>
  <c r="P1718" i="2"/>
  <c r="BI1716" i="2"/>
  <c r="BH1716" i="2"/>
  <c r="BG1716" i="2"/>
  <c r="BF1716" i="2"/>
  <c r="T1716" i="2"/>
  <c r="R1716" i="2"/>
  <c r="P1716" i="2"/>
  <c r="BI1714" i="2"/>
  <c r="BH1714" i="2"/>
  <c r="BG1714" i="2"/>
  <c r="BF1714" i="2"/>
  <c r="T1714" i="2"/>
  <c r="R1714" i="2"/>
  <c r="P1714" i="2"/>
  <c r="BI1712" i="2"/>
  <c r="BH1712" i="2"/>
  <c r="BG1712" i="2"/>
  <c r="BF1712" i="2"/>
  <c r="T1712" i="2"/>
  <c r="R1712" i="2"/>
  <c r="P1712" i="2"/>
  <c r="BI1710" i="2"/>
  <c r="BH1710" i="2"/>
  <c r="BG1710" i="2"/>
  <c r="BF1710" i="2"/>
  <c r="T1710" i="2"/>
  <c r="R1710" i="2"/>
  <c r="P1710" i="2"/>
  <c r="BI1708" i="2"/>
  <c r="BH1708" i="2"/>
  <c r="BG1708" i="2"/>
  <c r="BF1708" i="2"/>
  <c r="T1708" i="2"/>
  <c r="R1708" i="2"/>
  <c r="P1708" i="2"/>
  <c r="BI1706" i="2"/>
  <c r="BH1706" i="2"/>
  <c r="BG1706" i="2"/>
  <c r="BF1706" i="2"/>
  <c r="T1706" i="2"/>
  <c r="R1706" i="2"/>
  <c r="P1706" i="2"/>
  <c r="BI1704" i="2"/>
  <c r="BH1704" i="2"/>
  <c r="BG1704" i="2"/>
  <c r="BF1704" i="2"/>
  <c r="T1704" i="2"/>
  <c r="R1704" i="2"/>
  <c r="P1704" i="2"/>
  <c r="BI1702" i="2"/>
  <c r="BH1702" i="2"/>
  <c r="BG1702" i="2"/>
  <c r="BF1702" i="2"/>
  <c r="T1702" i="2"/>
  <c r="R1702" i="2"/>
  <c r="P1702" i="2"/>
  <c r="BI1700" i="2"/>
  <c r="BH1700" i="2"/>
  <c r="BG1700" i="2"/>
  <c r="BF1700" i="2"/>
  <c r="T1700" i="2"/>
  <c r="R1700" i="2"/>
  <c r="P1700" i="2"/>
  <c r="BI1698" i="2"/>
  <c r="BH1698" i="2"/>
  <c r="BG1698" i="2"/>
  <c r="BF1698" i="2"/>
  <c r="T1698" i="2"/>
  <c r="R1698" i="2"/>
  <c r="P1698" i="2"/>
  <c r="BI1696" i="2"/>
  <c r="BH1696" i="2"/>
  <c r="BG1696" i="2"/>
  <c r="BF1696" i="2"/>
  <c r="T1696" i="2"/>
  <c r="R1696" i="2"/>
  <c r="P1696" i="2"/>
  <c r="BI1694" i="2"/>
  <c r="BH1694" i="2"/>
  <c r="BG1694" i="2"/>
  <c r="BF1694" i="2"/>
  <c r="T1694" i="2"/>
  <c r="R1694" i="2"/>
  <c r="P1694" i="2"/>
  <c r="BI1692" i="2"/>
  <c r="BH1692" i="2"/>
  <c r="BG1692" i="2"/>
  <c r="BF1692" i="2"/>
  <c r="T1692" i="2"/>
  <c r="R1692" i="2"/>
  <c r="P1692" i="2"/>
  <c r="BI1690" i="2"/>
  <c r="BH1690" i="2"/>
  <c r="BG1690" i="2"/>
  <c r="BF1690" i="2"/>
  <c r="T1690" i="2"/>
  <c r="R1690" i="2"/>
  <c r="P1690" i="2"/>
  <c r="BI1688" i="2"/>
  <c r="BH1688" i="2"/>
  <c r="BG1688" i="2"/>
  <c r="BF1688" i="2"/>
  <c r="T1688" i="2"/>
  <c r="R1688" i="2"/>
  <c r="P1688" i="2"/>
  <c r="BI1687" i="2"/>
  <c r="BH1687" i="2"/>
  <c r="BG1687" i="2"/>
  <c r="BF1687" i="2"/>
  <c r="T1687" i="2"/>
  <c r="R1687" i="2"/>
  <c r="P1687" i="2"/>
  <c r="BI1686" i="2"/>
  <c r="BH1686" i="2"/>
  <c r="BG1686" i="2"/>
  <c r="BF1686" i="2"/>
  <c r="T1686" i="2"/>
  <c r="R1686" i="2"/>
  <c r="P1686" i="2"/>
  <c r="BI1685" i="2"/>
  <c r="BH1685" i="2"/>
  <c r="BG1685" i="2"/>
  <c r="BF1685" i="2"/>
  <c r="T1685" i="2"/>
  <c r="R1685" i="2"/>
  <c r="P1685" i="2"/>
  <c r="BI1684" i="2"/>
  <c r="BH1684" i="2"/>
  <c r="BG1684" i="2"/>
  <c r="BF1684" i="2"/>
  <c r="T1684" i="2"/>
  <c r="R1684" i="2"/>
  <c r="P1684" i="2"/>
  <c r="BI1682" i="2"/>
  <c r="BH1682" i="2"/>
  <c r="BG1682" i="2"/>
  <c r="BF1682" i="2"/>
  <c r="T1682" i="2"/>
  <c r="R1682" i="2"/>
  <c r="P1682" i="2"/>
  <c r="BI1680" i="2"/>
  <c r="BH1680" i="2"/>
  <c r="BG1680" i="2"/>
  <c r="BF1680" i="2"/>
  <c r="T1680" i="2"/>
  <c r="R1680" i="2"/>
  <c r="P1680" i="2"/>
  <c r="BI1678" i="2"/>
  <c r="BH1678" i="2"/>
  <c r="BG1678" i="2"/>
  <c r="BF1678" i="2"/>
  <c r="T1678" i="2"/>
  <c r="R1678" i="2"/>
  <c r="P1678" i="2"/>
  <c r="BI1676" i="2"/>
  <c r="BH1676" i="2"/>
  <c r="BG1676" i="2"/>
  <c r="BF1676" i="2"/>
  <c r="T1676" i="2"/>
  <c r="R1676" i="2"/>
  <c r="P1676" i="2"/>
  <c r="BI1674" i="2"/>
  <c r="BH1674" i="2"/>
  <c r="BG1674" i="2"/>
  <c r="BF1674" i="2"/>
  <c r="T1674" i="2"/>
  <c r="R1674" i="2"/>
  <c r="P1674" i="2"/>
  <c r="BI1672" i="2"/>
  <c r="BH1672" i="2"/>
  <c r="BG1672" i="2"/>
  <c r="BF1672" i="2"/>
  <c r="T1672" i="2"/>
  <c r="R1672" i="2"/>
  <c r="P1672" i="2"/>
  <c r="BI1670" i="2"/>
  <c r="BH1670" i="2"/>
  <c r="BG1670" i="2"/>
  <c r="BF1670" i="2"/>
  <c r="T1670" i="2"/>
  <c r="R1670" i="2"/>
  <c r="P1670" i="2"/>
  <c r="BI1668" i="2"/>
  <c r="BH1668" i="2"/>
  <c r="BG1668" i="2"/>
  <c r="BF1668" i="2"/>
  <c r="T1668" i="2"/>
  <c r="R1668" i="2"/>
  <c r="P1668" i="2"/>
  <c r="BI1666" i="2"/>
  <c r="BH1666" i="2"/>
  <c r="BG1666" i="2"/>
  <c r="BF1666" i="2"/>
  <c r="T1666" i="2"/>
  <c r="R1666" i="2"/>
  <c r="P1666" i="2"/>
  <c r="BI1664" i="2"/>
  <c r="BH1664" i="2"/>
  <c r="BG1664" i="2"/>
  <c r="BF1664" i="2"/>
  <c r="T1664" i="2"/>
  <c r="R1664" i="2"/>
  <c r="P1664" i="2"/>
  <c r="BI1662" i="2"/>
  <c r="BH1662" i="2"/>
  <c r="BG1662" i="2"/>
  <c r="BF1662" i="2"/>
  <c r="T1662" i="2"/>
  <c r="R1662" i="2"/>
  <c r="P1662" i="2"/>
  <c r="BI1660" i="2"/>
  <c r="BH1660" i="2"/>
  <c r="BG1660" i="2"/>
  <c r="BF1660" i="2"/>
  <c r="T1660" i="2"/>
  <c r="R1660" i="2"/>
  <c r="P1660" i="2"/>
  <c r="BI1658" i="2"/>
  <c r="BH1658" i="2"/>
  <c r="BG1658" i="2"/>
  <c r="BF1658" i="2"/>
  <c r="T1658" i="2"/>
  <c r="R1658" i="2"/>
  <c r="P1658" i="2"/>
  <c r="BI1656" i="2"/>
  <c r="BH1656" i="2"/>
  <c r="BG1656" i="2"/>
  <c r="BF1656" i="2"/>
  <c r="T1656" i="2"/>
  <c r="R1656" i="2"/>
  <c r="P1656" i="2"/>
  <c r="BI1654" i="2"/>
  <c r="BH1654" i="2"/>
  <c r="BG1654" i="2"/>
  <c r="BF1654" i="2"/>
  <c r="T1654" i="2"/>
  <c r="R1654" i="2"/>
  <c r="P1654" i="2"/>
  <c r="BI1652" i="2"/>
  <c r="BH1652" i="2"/>
  <c r="BG1652" i="2"/>
  <c r="BF1652" i="2"/>
  <c r="T1652" i="2"/>
  <c r="R1652" i="2"/>
  <c r="P1652" i="2"/>
  <c r="BI1650" i="2"/>
  <c r="BH1650" i="2"/>
  <c r="BG1650" i="2"/>
  <c r="BF1650" i="2"/>
  <c r="T1650" i="2"/>
  <c r="R1650" i="2"/>
  <c r="P1650" i="2"/>
  <c r="BI1648" i="2"/>
  <c r="BH1648" i="2"/>
  <c r="BG1648" i="2"/>
  <c r="BF1648" i="2"/>
  <c r="T1648" i="2"/>
  <c r="R1648" i="2"/>
  <c r="P1648" i="2"/>
  <c r="BI1646" i="2"/>
  <c r="BH1646" i="2"/>
  <c r="BG1646" i="2"/>
  <c r="BF1646" i="2"/>
  <c r="T1646" i="2"/>
  <c r="R1646" i="2"/>
  <c r="P1646" i="2"/>
  <c r="BI1645" i="2"/>
  <c r="BH1645" i="2"/>
  <c r="BG1645" i="2"/>
  <c r="BF1645" i="2"/>
  <c r="T1645" i="2"/>
  <c r="R1645" i="2"/>
  <c r="P1645" i="2"/>
  <c r="BI1643" i="2"/>
  <c r="BH1643" i="2"/>
  <c r="BG1643" i="2"/>
  <c r="BF1643" i="2"/>
  <c r="T1643" i="2"/>
  <c r="R1643" i="2"/>
  <c r="P1643" i="2"/>
  <c r="BI1641" i="2"/>
  <c r="BH1641" i="2"/>
  <c r="BG1641" i="2"/>
  <c r="BF1641" i="2"/>
  <c r="T1641" i="2"/>
  <c r="R1641" i="2"/>
  <c r="P1641" i="2"/>
  <c r="BI1639" i="2"/>
  <c r="BH1639" i="2"/>
  <c r="BG1639" i="2"/>
  <c r="BF1639" i="2"/>
  <c r="T1639" i="2"/>
  <c r="R1639" i="2"/>
  <c r="P1639" i="2"/>
  <c r="BI1637" i="2"/>
  <c r="BH1637" i="2"/>
  <c r="BG1637" i="2"/>
  <c r="BF1637" i="2"/>
  <c r="T1637" i="2"/>
  <c r="R1637" i="2"/>
  <c r="P1637" i="2"/>
  <c r="BI1635" i="2"/>
  <c r="BH1635" i="2"/>
  <c r="BG1635" i="2"/>
  <c r="BF1635" i="2"/>
  <c r="T1635" i="2"/>
  <c r="R1635" i="2"/>
  <c r="P1635" i="2"/>
  <c r="BI1633" i="2"/>
  <c r="BH1633" i="2"/>
  <c r="BG1633" i="2"/>
  <c r="BF1633" i="2"/>
  <c r="T1633" i="2"/>
  <c r="R1633" i="2"/>
  <c r="P1633" i="2"/>
  <c r="BI1631" i="2"/>
  <c r="BH1631" i="2"/>
  <c r="BG1631" i="2"/>
  <c r="BF1631" i="2"/>
  <c r="T1631" i="2"/>
  <c r="R1631" i="2"/>
  <c r="P1631" i="2"/>
  <c r="BI1629" i="2"/>
  <c r="BH1629" i="2"/>
  <c r="BG1629" i="2"/>
  <c r="BF1629" i="2"/>
  <c r="T1629" i="2"/>
  <c r="R1629" i="2"/>
  <c r="P1629" i="2"/>
  <c r="BI1627" i="2"/>
  <c r="BH1627" i="2"/>
  <c r="BG1627" i="2"/>
  <c r="BF1627" i="2"/>
  <c r="T1627" i="2"/>
  <c r="R1627" i="2"/>
  <c r="P1627" i="2"/>
  <c r="BI1625" i="2"/>
  <c r="BH1625" i="2"/>
  <c r="BG1625" i="2"/>
  <c r="BF1625" i="2"/>
  <c r="T1625" i="2"/>
  <c r="R1625" i="2"/>
  <c r="P1625" i="2"/>
  <c r="BI1623" i="2"/>
  <c r="BH1623" i="2"/>
  <c r="BG1623" i="2"/>
  <c r="BF1623" i="2"/>
  <c r="T1623" i="2"/>
  <c r="R1623" i="2"/>
  <c r="P1623" i="2"/>
  <c r="BI1621" i="2"/>
  <c r="BH1621" i="2"/>
  <c r="BG1621" i="2"/>
  <c r="BF1621" i="2"/>
  <c r="T1621" i="2"/>
  <c r="R1621" i="2"/>
  <c r="P1621" i="2"/>
  <c r="BI1619" i="2"/>
  <c r="BH1619" i="2"/>
  <c r="BG1619" i="2"/>
  <c r="BF1619" i="2"/>
  <c r="T1619" i="2"/>
  <c r="R1619" i="2"/>
  <c r="P1619" i="2"/>
  <c r="BI1617" i="2"/>
  <c r="BH1617" i="2"/>
  <c r="BG1617" i="2"/>
  <c r="BF1617" i="2"/>
  <c r="T1617" i="2"/>
  <c r="R1617" i="2"/>
  <c r="P1617" i="2"/>
  <c r="BI1615" i="2"/>
  <c r="BH1615" i="2"/>
  <c r="BG1615" i="2"/>
  <c r="BF1615" i="2"/>
  <c r="T1615" i="2"/>
  <c r="R1615" i="2"/>
  <c r="P1615" i="2"/>
  <c r="BI1613" i="2"/>
  <c r="BH1613" i="2"/>
  <c r="BG1613" i="2"/>
  <c r="BF1613" i="2"/>
  <c r="T1613" i="2"/>
  <c r="R1613" i="2"/>
  <c r="P1613" i="2"/>
  <c r="BI1611" i="2"/>
  <c r="BH1611" i="2"/>
  <c r="BG1611" i="2"/>
  <c r="BF1611" i="2"/>
  <c r="T1611" i="2"/>
  <c r="R1611" i="2"/>
  <c r="P1611" i="2"/>
  <c r="BI1609" i="2"/>
  <c r="BH1609" i="2"/>
  <c r="BG1609" i="2"/>
  <c r="BF1609" i="2"/>
  <c r="T1609" i="2"/>
  <c r="R1609" i="2"/>
  <c r="P1609" i="2"/>
  <c r="BI1607" i="2"/>
  <c r="BH1607" i="2"/>
  <c r="BG1607" i="2"/>
  <c r="BF1607" i="2"/>
  <c r="T1607" i="2"/>
  <c r="R1607" i="2"/>
  <c r="P1607" i="2"/>
  <c r="BI1605" i="2"/>
  <c r="BH1605" i="2"/>
  <c r="BG1605" i="2"/>
  <c r="BF1605" i="2"/>
  <c r="T1605" i="2"/>
  <c r="R1605" i="2"/>
  <c r="P1605" i="2"/>
  <c r="BI1603" i="2"/>
  <c r="BH1603" i="2"/>
  <c r="BG1603" i="2"/>
  <c r="BF1603" i="2"/>
  <c r="T1603" i="2"/>
  <c r="R1603" i="2"/>
  <c r="P1603" i="2"/>
  <c r="BI1601" i="2"/>
  <c r="BH1601" i="2"/>
  <c r="BG1601" i="2"/>
  <c r="BF1601" i="2"/>
  <c r="T1601" i="2"/>
  <c r="R1601" i="2"/>
  <c r="P1601" i="2"/>
  <c r="BI1599" i="2"/>
  <c r="BH1599" i="2"/>
  <c r="BG1599" i="2"/>
  <c r="BF1599" i="2"/>
  <c r="T1599" i="2"/>
  <c r="R1599" i="2"/>
  <c r="P1599" i="2"/>
  <c r="BI1597" i="2"/>
  <c r="BH1597" i="2"/>
  <c r="BG1597" i="2"/>
  <c r="BF1597" i="2"/>
  <c r="T1597" i="2"/>
  <c r="R1597" i="2"/>
  <c r="P1597" i="2"/>
  <c r="BI1595" i="2"/>
  <c r="BH1595" i="2"/>
  <c r="BG1595" i="2"/>
  <c r="BF1595" i="2"/>
  <c r="T1595" i="2"/>
  <c r="R1595" i="2"/>
  <c r="P1595" i="2"/>
  <c r="BI1593" i="2"/>
  <c r="BH1593" i="2"/>
  <c r="BG1593" i="2"/>
  <c r="BF1593" i="2"/>
  <c r="T1593" i="2"/>
  <c r="R1593" i="2"/>
  <c r="P1593" i="2"/>
  <c r="BI1591" i="2"/>
  <c r="BH1591" i="2"/>
  <c r="BG1591" i="2"/>
  <c r="BF1591" i="2"/>
  <c r="T1591" i="2"/>
  <c r="R1591" i="2"/>
  <c r="P1591" i="2"/>
  <c r="BI1585" i="2"/>
  <c r="BH1585" i="2"/>
  <c r="BG1585" i="2"/>
  <c r="BF1585" i="2"/>
  <c r="T1585" i="2"/>
  <c r="R1585" i="2"/>
  <c r="P1585" i="2"/>
  <c r="BI1583" i="2"/>
  <c r="BH1583" i="2"/>
  <c r="BG1583" i="2"/>
  <c r="BF1583" i="2"/>
  <c r="T1583" i="2"/>
  <c r="R1583" i="2"/>
  <c r="P1583" i="2"/>
  <c r="BI1582" i="2"/>
  <c r="BH1582" i="2"/>
  <c r="BG1582" i="2"/>
  <c r="BF1582" i="2"/>
  <c r="T1582" i="2"/>
  <c r="R1582" i="2"/>
  <c r="P1582" i="2"/>
  <c r="BI1577" i="2"/>
  <c r="BH1577" i="2"/>
  <c r="BG1577" i="2"/>
  <c r="BF1577" i="2"/>
  <c r="T1577" i="2"/>
  <c r="R1577" i="2"/>
  <c r="P1577" i="2"/>
  <c r="BI1575" i="2"/>
  <c r="BH1575" i="2"/>
  <c r="BG1575" i="2"/>
  <c r="BF1575" i="2"/>
  <c r="T1575" i="2"/>
  <c r="R1575" i="2"/>
  <c r="P1575" i="2"/>
  <c r="BI1573" i="2"/>
  <c r="BH1573" i="2"/>
  <c r="BG1573" i="2"/>
  <c r="BF1573" i="2"/>
  <c r="T1573" i="2"/>
  <c r="R1573" i="2"/>
  <c r="P1573" i="2"/>
  <c r="BI1571" i="2"/>
  <c r="BH1571" i="2"/>
  <c r="BG1571" i="2"/>
  <c r="BF1571" i="2"/>
  <c r="T1571" i="2"/>
  <c r="R1571" i="2"/>
  <c r="P1571" i="2"/>
  <c r="BI1569" i="2"/>
  <c r="BH1569" i="2"/>
  <c r="BG1569" i="2"/>
  <c r="BF1569" i="2"/>
  <c r="T1569" i="2"/>
  <c r="R1569" i="2"/>
  <c r="P1569" i="2"/>
  <c r="BI1567" i="2"/>
  <c r="BH1567" i="2"/>
  <c r="BG1567" i="2"/>
  <c r="BF1567" i="2"/>
  <c r="T1567" i="2"/>
  <c r="R1567" i="2"/>
  <c r="P1567" i="2"/>
  <c r="BI1565" i="2"/>
  <c r="BH1565" i="2"/>
  <c r="BG1565" i="2"/>
  <c r="BF1565" i="2"/>
  <c r="T1565" i="2"/>
  <c r="R1565" i="2"/>
  <c r="P1565" i="2"/>
  <c r="BI1563" i="2"/>
  <c r="BH1563" i="2"/>
  <c r="BG1563" i="2"/>
  <c r="BF1563" i="2"/>
  <c r="T1563" i="2"/>
  <c r="R1563" i="2"/>
  <c r="P1563" i="2"/>
  <c r="BI1561" i="2"/>
  <c r="BH1561" i="2"/>
  <c r="BG1561" i="2"/>
  <c r="BF1561" i="2"/>
  <c r="T1561" i="2"/>
  <c r="R1561" i="2"/>
  <c r="P1561" i="2"/>
  <c r="BI1559" i="2"/>
  <c r="BH1559" i="2"/>
  <c r="BG1559" i="2"/>
  <c r="BF1559" i="2"/>
  <c r="T1559" i="2"/>
  <c r="R1559" i="2"/>
  <c r="P1559" i="2"/>
  <c r="BI1557" i="2"/>
  <c r="BH1557" i="2"/>
  <c r="BG1557" i="2"/>
  <c r="BF1557" i="2"/>
  <c r="T1557" i="2"/>
  <c r="R1557" i="2"/>
  <c r="P1557" i="2"/>
  <c r="BI1555" i="2"/>
  <c r="BH1555" i="2"/>
  <c r="BG1555" i="2"/>
  <c r="BF1555" i="2"/>
  <c r="T1555" i="2"/>
  <c r="R1555" i="2"/>
  <c r="P1555" i="2"/>
  <c r="BI1553" i="2"/>
  <c r="BH1553" i="2"/>
  <c r="BG1553" i="2"/>
  <c r="BF1553" i="2"/>
  <c r="T1553" i="2"/>
  <c r="R1553" i="2"/>
  <c r="P1553" i="2"/>
  <c r="BI1551" i="2"/>
  <c r="BH1551" i="2"/>
  <c r="BG1551" i="2"/>
  <c r="BF1551" i="2"/>
  <c r="T1551" i="2"/>
  <c r="R1551" i="2"/>
  <c r="P1551" i="2"/>
  <c r="BI1549" i="2"/>
  <c r="BH1549" i="2"/>
  <c r="BG1549" i="2"/>
  <c r="BF1549" i="2"/>
  <c r="T1549" i="2"/>
  <c r="R1549" i="2"/>
  <c r="P1549" i="2"/>
  <c r="BI1547" i="2"/>
  <c r="BH1547" i="2"/>
  <c r="BG1547" i="2"/>
  <c r="BF1547" i="2"/>
  <c r="T1547" i="2"/>
  <c r="R1547" i="2"/>
  <c r="P1547" i="2"/>
  <c r="BI1545" i="2"/>
  <c r="BH1545" i="2"/>
  <c r="BG1545" i="2"/>
  <c r="BF1545" i="2"/>
  <c r="T1545" i="2"/>
  <c r="R1545" i="2"/>
  <c r="P1545" i="2"/>
  <c r="BI1543" i="2"/>
  <c r="BH1543" i="2"/>
  <c r="BG1543" i="2"/>
  <c r="BF1543" i="2"/>
  <c r="T1543" i="2"/>
  <c r="R1543" i="2"/>
  <c r="P1543" i="2"/>
  <c r="BI1541" i="2"/>
  <c r="BH1541" i="2"/>
  <c r="BG1541" i="2"/>
  <c r="BF1541" i="2"/>
  <c r="T1541" i="2"/>
  <c r="R1541" i="2"/>
  <c r="P1541" i="2"/>
  <c r="BI1539" i="2"/>
  <c r="BH1539" i="2"/>
  <c r="BG1539" i="2"/>
  <c r="BF1539" i="2"/>
  <c r="T1539" i="2"/>
  <c r="R1539" i="2"/>
  <c r="P1539" i="2"/>
  <c r="BI1537" i="2"/>
  <c r="BH1537" i="2"/>
  <c r="BG1537" i="2"/>
  <c r="BF1537" i="2"/>
  <c r="T1537" i="2"/>
  <c r="R1537" i="2"/>
  <c r="P1537" i="2"/>
  <c r="BI1535" i="2"/>
  <c r="BH1535" i="2"/>
  <c r="BG1535" i="2"/>
  <c r="BF1535" i="2"/>
  <c r="T1535" i="2"/>
  <c r="R1535" i="2"/>
  <c r="P1535" i="2"/>
  <c r="BI1533" i="2"/>
  <c r="BH1533" i="2"/>
  <c r="BG1533" i="2"/>
  <c r="BF1533" i="2"/>
  <c r="T1533" i="2"/>
  <c r="R1533" i="2"/>
  <c r="P1533" i="2"/>
  <c r="BI1531" i="2"/>
  <c r="BH1531" i="2"/>
  <c r="BG1531" i="2"/>
  <c r="BF1531" i="2"/>
  <c r="T1531" i="2"/>
  <c r="R1531" i="2"/>
  <c r="P1531" i="2"/>
  <c r="BI1529" i="2"/>
  <c r="BH1529" i="2"/>
  <c r="BG1529" i="2"/>
  <c r="BF1529" i="2"/>
  <c r="T1529" i="2"/>
  <c r="R1529" i="2"/>
  <c r="P1529" i="2"/>
  <c r="BI1527" i="2"/>
  <c r="BH1527" i="2"/>
  <c r="BG1527" i="2"/>
  <c r="BF1527" i="2"/>
  <c r="T1527" i="2"/>
  <c r="R1527" i="2"/>
  <c r="P1527" i="2"/>
  <c r="BI1525" i="2"/>
  <c r="BH1525" i="2"/>
  <c r="BG1525" i="2"/>
  <c r="BF1525" i="2"/>
  <c r="T1525" i="2"/>
  <c r="R1525" i="2"/>
  <c r="P1525" i="2"/>
  <c r="BI1523" i="2"/>
  <c r="BH1523" i="2"/>
  <c r="BG1523" i="2"/>
  <c r="BF1523" i="2"/>
  <c r="T1523" i="2"/>
  <c r="R1523" i="2"/>
  <c r="P1523" i="2"/>
  <c r="BI1521" i="2"/>
  <c r="BH1521" i="2"/>
  <c r="BG1521" i="2"/>
  <c r="BF1521" i="2"/>
  <c r="T1521" i="2"/>
  <c r="R1521" i="2"/>
  <c r="P1521" i="2"/>
  <c r="BI1519" i="2"/>
  <c r="BH1519" i="2"/>
  <c r="BG1519" i="2"/>
  <c r="BF1519" i="2"/>
  <c r="T1519" i="2"/>
  <c r="R1519" i="2"/>
  <c r="P1519" i="2"/>
  <c r="BI1517" i="2"/>
  <c r="BH1517" i="2"/>
  <c r="BG1517" i="2"/>
  <c r="BF1517" i="2"/>
  <c r="T1517" i="2"/>
  <c r="R1517" i="2"/>
  <c r="P1517" i="2"/>
  <c r="BI1515" i="2"/>
  <c r="BH1515" i="2"/>
  <c r="BG1515" i="2"/>
  <c r="BF1515" i="2"/>
  <c r="T1515" i="2"/>
  <c r="R1515" i="2"/>
  <c r="P1515" i="2"/>
  <c r="BI1513" i="2"/>
  <c r="BH1513" i="2"/>
  <c r="BG1513" i="2"/>
  <c r="BF1513" i="2"/>
  <c r="T1513" i="2"/>
  <c r="R1513" i="2"/>
  <c r="P1513" i="2"/>
  <c r="BI1511" i="2"/>
  <c r="BH1511" i="2"/>
  <c r="BG1511" i="2"/>
  <c r="BF1511" i="2"/>
  <c r="T1511" i="2"/>
  <c r="R1511" i="2"/>
  <c r="P1511" i="2"/>
  <c r="BI1509" i="2"/>
  <c r="BH1509" i="2"/>
  <c r="BG1509" i="2"/>
  <c r="BF1509" i="2"/>
  <c r="T1509" i="2"/>
  <c r="R1509" i="2"/>
  <c r="P1509" i="2"/>
  <c r="BI1507" i="2"/>
  <c r="BH1507" i="2"/>
  <c r="BG1507" i="2"/>
  <c r="BF1507" i="2"/>
  <c r="T1507" i="2"/>
  <c r="R1507" i="2"/>
  <c r="P1507" i="2"/>
  <c r="BI1505" i="2"/>
  <c r="BH1505" i="2"/>
  <c r="BG1505" i="2"/>
  <c r="BF1505" i="2"/>
  <c r="T1505" i="2"/>
  <c r="R1505" i="2"/>
  <c r="P1505" i="2"/>
  <c r="BI1503" i="2"/>
  <c r="BH1503" i="2"/>
  <c r="BG1503" i="2"/>
  <c r="BF1503" i="2"/>
  <c r="T1503" i="2"/>
  <c r="R1503" i="2"/>
  <c r="P1503" i="2"/>
  <c r="BI1501" i="2"/>
  <c r="BH1501" i="2"/>
  <c r="BG1501" i="2"/>
  <c r="BF1501" i="2"/>
  <c r="T1501" i="2"/>
  <c r="R1501" i="2"/>
  <c r="P1501" i="2"/>
  <c r="BI1499" i="2"/>
  <c r="BH1499" i="2"/>
  <c r="BG1499" i="2"/>
  <c r="BF1499" i="2"/>
  <c r="T1499" i="2"/>
  <c r="R1499" i="2"/>
  <c r="P1499" i="2"/>
  <c r="BI1497" i="2"/>
  <c r="BH1497" i="2"/>
  <c r="BG1497" i="2"/>
  <c r="BF1497" i="2"/>
  <c r="T1497" i="2"/>
  <c r="R1497" i="2"/>
  <c r="P1497" i="2"/>
  <c r="BI1495" i="2"/>
  <c r="BH1495" i="2"/>
  <c r="BG1495" i="2"/>
  <c r="BF1495" i="2"/>
  <c r="T1495" i="2"/>
  <c r="R1495" i="2"/>
  <c r="P1495" i="2"/>
  <c r="BI1493" i="2"/>
  <c r="BH1493" i="2"/>
  <c r="BG1493" i="2"/>
  <c r="BF1493" i="2"/>
  <c r="T1493" i="2"/>
  <c r="R1493" i="2"/>
  <c r="P1493" i="2"/>
  <c r="BI1491" i="2"/>
  <c r="BH1491" i="2"/>
  <c r="BG1491" i="2"/>
  <c r="BF1491" i="2"/>
  <c r="T1491" i="2"/>
  <c r="R1491" i="2"/>
  <c r="P1491" i="2"/>
  <c r="BI1489" i="2"/>
  <c r="BH1489" i="2"/>
  <c r="BG1489" i="2"/>
  <c r="BF1489" i="2"/>
  <c r="T1489" i="2"/>
  <c r="R1489" i="2"/>
  <c r="P1489" i="2"/>
  <c r="BI1488" i="2"/>
  <c r="BH1488" i="2"/>
  <c r="BG1488" i="2"/>
  <c r="BF1488" i="2"/>
  <c r="T1488" i="2"/>
  <c r="R1488" i="2"/>
  <c r="P1488" i="2"/>
  <c r="BI1486" i="2"/>
  <c r="BH1486" i="2"/>
  <c r="BG1486" i="2"/>
  <c r="BF1486" i="2"/>
  <c r="T1486" i="2"/>
  <c r="R1486" i="2"/>
  <c r="P1486" i="2"/>
  <c r="BI1484" i="2"/>
  <c r="BH1484" i="2"/>
  <c r="BG1484" i="2"/>
  <c r="BF1484" i="2"/>
  <c r="T1484" i="2"/>
  <c r="R1484" i="2"/>
  <c r="P1484" i="2"/>
  <c r="BI1482" i="2"/>
  <c r="BH1482" i="2"/>
  <c r="BG1482" i="2"/>
  <c r="BF1482" i="2"/>
  <c r="T1482" i="2"/>
  <c r="R1482" i="2"/>
  <c r="P1482" i="2"/>
  <c r="BI1480" i="2"/>
  <c r="BH1480" i="2"/>
  <c r="BG1480" i="2"/>
  <c r="BF1480" i="2"/>
  <c r="T1480" i="2"/>
  <c r="R1480" i="2"/>
  <c r="P1480" i="2"/>
  <c r="BI1478" i="2"/>
  <c r="BH1478" i="2"/>
  <c r="BG1478" i="2"/>
  <c r="BF1478" i="2"/>
  <c r="T1478" i="2"/>
  <c r="R1478" i="2"/>
  <c r="P1478" i="2"/>
  <c r="BI1476" i="2"/>
  <c r="BH1476" i="2"/>
  <c r="BG1476" i="2"/>
  <c r="BF1476" i="2"/>
  <c r="T1476" i="2"/>
  <c r="R1476" i="2"/>
  <c r="P1476" i="2"/>
  <c r="BI1474" i="2"/>
  <c r="BH1474" i="2"/>
  <c r="BG1474" i="2"/>
  <c r="BF1474" i="2"/>
  <c r="T1474" i="2"/>
  <c r="R1474" i="2"/>
  <c r="P1474" i="2"/>
  <c r="BI1472" i="2"/>
  <c r="BH1472" i="2"/>
  <c r="BG1472" i="2"/>
  <c r="BF1472" i="2"/>
  <c r="T1472" i="2"/>
  <c r="R1472" i="2"/>
  <c r="P1472" i="2"/>
  <c r="BI1470" i="2"/>
  <c r="BH1470" i="2"/>
  <c r="BG1470" i="2"/>
  <c r="BF1470" i="2"/>
  <c r="T1470" i="2"/>
  <c r="R1470" i="2"/>
  <c r="P1470" i="2"/>
  <c r="BI1468" i="2"/>
  <c r="BH1468" i="2"/>
  <c r="BG1468" i="2"/>
  <c r="BF1468" i="2"/>
  <c r="T1468" i="2"/>
  <c r="R1468" i="2"/>
  <c r="P1468" i="2"/>
  <c r="BI1466" i="2"/>
  <c r="BH1466" i="2"/>
  <c r="BG1466" i="2"/>
  <c r="BF1466" i="2"/>
  <c r="T1466" i="2"/>
  <c r="R1466" i="2"/>
  <c r="P1466" i="2"/>
  <c r="BI1464" i="2"/>
  <c r="BH1464" i="2"/>
  <c r="BG1464" i="2"/>
  <c r="BF1464" i="2"/>
  <c r="T1464" i="2"/>
  <c r="R1464" i="2"/>
  <c r="P1464" i="2"/>
  <c r="BI1462" i="2"/>
  <c r="BH1462" i="2"/>
  <c r="BG1462" i="2"/>
  <c r="BF1462" i="2"/>
  <c r="T1462" i="2"/>
  <c r="R1462" i="2"/>
  <c r="P1462" i="2"/>
  <c r="BI1460" i="2"/>
  <c r="BH1460" i="2"/>
  <c r="BG1460" i="2"/>
  <c r="BF1460" i="2"/>
  <c r="T1460" i="2"/>
  <c r="R1460" i="2"/>
  <c r="P1460" i="2"/>
  <c r="BI1458" i="2"/>
  <c r="BH1458" i="2"/>
  <c r="BG1458" i="2"/>
  <c r="BF1458" i="2"/>
  <c r="T1458" i="2"/>
  <c r="R1458" i="2"/>
  <c r="P1458" i="2"/>
  <c r="BI1456" i="2"/>
  <c r="BH1456" i="2"/>
  <c r="BG1456" i="2"/>
  <c r="BF1456" i="2"/>
  <c r="T1456" i="2"/>
  <c r="R1456" i="2"/>
  <c r="P1456" i="2"/>
  <c r="BI1454" i="2"/>
  <c r="BH1454" i="2"/>
  <c r="BG1454" i="2"/>
  <c r="BF1454" i="2"/>
  <c r="T1454" i="2"/>
  <c r="R1454" i="2"/>
  <c r="P1454" i="2"/>
  <c r="BI1452" i="2"/>
  <c r="BH1452" i="2"/>
  <c r="BG1452" i="2"/>
  <c r="BF1452" i="2"/>
  <c r="T1452" i="2"/>
  <c r="R1452" i="2"/>
  <c r="P1452" i="2"/>
  <c r="BI1450" i="2"/>
  <c r="BH1450" i="2"/>
  <c r="BG1450" i="2"/>
  <c r="BF1450" i="2"/>
  <c r="T1450" i="2"/>
  <c r="R1450" i="2"/>
  <c r="P1450" i="2"/>
  <c r="BI1448" i="2"/>
  <c r="BH1448" i="2"/>
  <c r="BG1448" i="2"/>
  <c r="BF1448" i="2"/>
  <c r="T1448" i="2"/>
  <c r="R1448" i="2"/>
  <c r="P1448" i="2"/>
  <c r="BI1446" i="2"/>
  <c r="BH1446" i="2"/>
  <c r="BG1446" i="2"/>
  <c r="BF1446" i="2"/>
  <c r="T1446" i="2"/>
  <c r="R1446" i="2"/>
  <c r="P1446" i="2"/>
  <c r="BI1444" i="2"/>
  <c r="BH1444" i="2"/>
  <c r="BG1444" i="2"/>
  <c r="BF1444" i="2"/>
  <c r="T1444" i="2"/>
  <c r="R1444" i="2"/>
  <c r="P1444" i="2"/>
  <c r="BI1442" i="2"/>
  <c r="BH1442" i="2"/>
  <c r="BG1442" i="2"/>
  <c r="BF1442" i="2"/>
  <c r="T1442" i="2"/>
  <c r="R1442" i="2"/>
  <c r="P1442" i="2"/>
  <c r="BI1440" i="2"/>
  <c r="BH1440" i="2"/>
  <c r="BG1440" i="2"/>
  <c r="BF1440" i="2"/>
  <c r="T1440" i="2"/>
  <c r="R1440" i="2"/>
  <c r="P1440" i="2"/>
  <c r="BI1438" i="2"/>
  <c r="BH1438" i="2"/>
  <c r="BG1438" i="2"/>
  <c r="BF1438" i="2"/>
  <c r="T1438" i="2"/>
  <c r="R1438" i="2"/>
  <c r="P1438" i="2"/>
  <c r="BI1436" i="2"/>
  <c r="BH1436" i="2"/>
  <c r="BG1436" i="2"/>
  <c r="BF1436" i="2"/>
  <c r="T1436" i="2"/>
  <c r="R1436" i="2"/>
  <c r="P1436" i="2"/>
  <c r="BI1434" i="2"/>
  <c r="BH1434" i="2"/>
  <c r="BG1434" i="2"/>
  <c r="BF1434" i="2"/>
  <c r="T1434" i="2"/>
  <c r="R1434" i="2"/>
  <c r="P1434" i="2"/>
  <c r="BI1432" i="2"/>
  <c r="BH1432" i="2"/>
  <c r="BG1432" i="2"/>
  <c r="BF1432" i="2"/>
  <c r="T1432" i="2"/>
  <c r="R1432" i="2"/>
  <c r="P1432" i="2"/>
  <c r="BI1430" i="2"/>
  <c r="BH1430" i="2"/>
  <c r="BG1430" i="2"/>
  <c r="BF1430" i="2"/>
  <c r="T1430" i="2"/>
  <c r="R1430" i="2"/>
  <c r="P1430" i="2"/>
  <c r="BI1428" i="2"/>
  <c r="BH1428" i="2"/>
  <c r="BG1428" i="2"/>
  <c r="BF1428" i="2"/>
  <c r="T1428" i="2"/>
  <c r="R1428" i="2"/>
  <c r="P1428" i="2"/>
  <c r="BI1426" i="2"/>
  <c r="BH1426" i="2"/>
  <c r="BG1426" i="2"/>
  <c r="BF1426" i="2"/>
  <c r="T1426" i="2"/>
  <c r="R1426" i="2"/>
  <c r="P1426" i="2"/>
  <c r="BI1424" i="2"/>
  <c r="BH1424" i="2"/>
  <c r="BG1424" i="2"/>
  <c r="BF1424" i="2"/>
  <c r="T1424" i="2"/>
  <c r="R1424" i="2"/>
  <c r="P1424" i="2"/>
  <c r="BI1422" i="2"/>
  <c r="BH1422" i="2"/>
  <c r="BG1422" i="2"/>
  <c r="BF1422" i="2"/>
  <c r="T1422" i="2"/>
  <c r="R1422" i="2"/>
  <c r="P1422" i="2"/>
  <c r="BI1420" i="2"/>
  <c r="BH1420" i="2"/>
  <c r="BG1420" i="2"/>
  <c r="BF1420" i="2"/>
  <c r="T1420" i="2"/>
  <c r="R1420" i="2"/>
  <c r="P1420" i="2"/>
  <c r="BI1418" i="2"/>
  <c r="BH1418" i="2"/>
  <c r="BG1418" i="2"/>
  <c r="BF1418" i="2"/>
  <c r="T1418" i="2"/>
  <c r="R1418" i="2"/>
  <c r="P1418" i="2"/>
  <c r="BI1416" i="2"/>
  <c r="BH1416" i="2"/>
  <c r="BG1416" i="2"/>
  <c r="BF1416" i="2"/>
  <c r="T1416" i="2"/>
  <c r="R1416" i="2"/>
  <c r="P1416" i="2"/>
  <c r="BI1414" i="2"/>
  <c r="BH1414" i="2"/>
  <c r="BG1414" i="2"/>
  <c r="BF1414" i="2"/>
  <c r="T1414" i="2"/>
  <c r="R1414" i="2"/>
  <c r="P1414" i="2"/>
  <c r="BI1412" i="2"/>
  <c r="BH1412" i="2"/>
  <c r="BG1412" i="2"/>
  <c r="BF1412" i="2"/>
  <c r="T1412" i="2"/>
  <c r="R1412" i="2"/>
  <c r="P1412" i="2"/>
  <c r="BI1410" i="2"/>
  <c r="BH1410" i="2"/>
  <c r="BG1410" i="2"/>
  <c r="BF1410" i="2"/>
  <c r="T1410" i="2"/>
  <c r="R1410" i="2"/>
  <c r="P1410" i="2"/>
  <c r="BI1408" i="2"/>
  <c r="BH1408" i="2"/>
  <c r="BG1408" i="2"/>
  <c r="BF1408" i="2"/>
  <c r="T1408" i="2"/>
  <c r="R1408" i="2"/>
  <c r="P1408" i="2"/>
  <c r="BI1406" i="2"/>
  <c r="BH1406" i="2"/>
  <c r="BG1406" i="2"/>
  <c r="BF1406" i="2"/>
  <c r="T1406" i="2"/>
  <c r="R1406" i="2"/>
  <c r="P1406" i="2"/>
  <c r="BI1404" i="2"/>
  <c r="BH1404" i="2"/>
  <c r="BG1404" i="2"/>
  <c r="BF1404" i="2"/>
  <c r="T1404" i="2"/>
  <c r="R1404" i="2"/>
  <c r="P1404" i="2"/>
  <c r="BI1402" i="2"/>
  <c r="BH1402" i="2"/>
  <c r="BG1402" i="2"/>
  <c r="BF1402" i="2"/>
  <c r="T1402" i="2"/>
  <c r="R1402" i="2"/>
  <c r="P1402" i="2"/>
  <c r="BI1400" i="2"/>
  <c r="BH1400" i="2"/>
  <c r="BG1400" i="2"/>
  <c r="BF1400" i="2"/>
  <c r="T1400" i="2"/>
  <c r="R1400" i="2"/>
  <c r="P1400" i="2"/>
  <c r="BI1398" i="2"/>
  <c r="BH1398" i="2"/>
  <c r="BG1398" i="2"/>
  <c r="BF1398" i="2"/>
  <c r="T1398" i="2"/>
  <c r="R1398" i="2"/>
  <c r="P1398" i="2"/>
  <c r="BI1396" i="2"/>
  <c r="BH1396" i="2"/>
  <c r="BG1396" i="2"/>
  <c r="BF1396" i="2"/>
  <c r="T1396" i="2"/>
  <c r="R1396" i="2"/>
  <c r="P1396" i="2"/>
  <c r="BI1394" i="2"/>
  <c r="BH1394" i="2"/>
  <c r="BG1394" i="2"/>
  <c r="BF1394" i="2"/>
  <c r="T1394" i="2"/>
  <c r="R1394" i="2"/>
  <c r="P1394" i="2"/>
  <c r="BI1392" i="2"/>
  <c r="BH1392" i="2"/>
  <c r="BG1392" i="2"/>
  <c r="BF1392" i="2"/>
  <c r="T1392" i="2"/>
  <c r="R1392" i="2"/>
  <c r="P1392" i="2"/>
  <c r="BI1390" i="2"/>
  <c r="BH1390" i="2"/>
  <c r="BG1390" i="2"/>
  <c r="BF1390" i="2"/>
  <c r="T1390" i="2"/>
  <c r="R1390" i="2"/>
  <c r="P1390" i="2"/>
  <c r="BI1388" i="2"/>
  <c r="BH1388" i="2"/>
  <c r="BG1388" i="2"/>
  <c r="BF1388" i="2"/>
  <c r="T1388" i="2"/>
  <c r="R1388" i="2"/>
  <c r="P1388" i="2"/>
  <c r="BI1386" i="2"/>
  <c r="BH1386" i="2"/>
  <c r="BG1386" i="2"/>
  <c r="BF1386" i="2"/>
  <c r="T1386" i="2"/>
  <c r="R1386" i="2"/>
  <c r="P1386" i="2"/>
  <c r="BI1384" i="2"/>
  <c r="BH1384" i="2"/>
  <c r="BG1384" i="2"/>
  <c r="BF1384" i="2"/>
  <c r="T1384" i="2"/>
  <c r="R1384" i="2"/>
  <c r="P1384" i="2"/>
  <c r="BI1382" i="2"/>
  <c r="BH1382" i="2"/>
  <c r="BG1382" i="2"/>
  <c r="BF1382" i="2"/>
  <c r="T1382" i="2"/>
  <c r="R1382" i="2"/>
  <c r="P1382" i="2"/>
  <c r="BI1380" i="2"/>
  <c r="BH1380" i="2"/>
  <c r="BG1380" i="2"/>
  <c r="BF1380" i="2"/>
  <c r="T1380" i="2"/>
  <c r="R1380" i="2"/>
  <c r="P1380" i="2"/>
  <c r="BI1378" i="2"/>
  <c r="BH1378" i="2"/>
  <c r="BG1378" i="2"/>
  <c r="BF1378" i="2"/>
  <c r="T1378" i="2"/>
  <c r="R1378" i="2"/>
  <c r="P1378" i="2"/>
  <c r="BI1373" i="2"/>
  <c r="BH1373" i="2"/>
  <c r="BG1373" i="2"/>
  <c r="BF1373" i="2"/>
  <c r="T1373" i="2"/>
  <c r="R1373" i="2"/>
  <c r="P1373" i="2"/>
  <c r="BI1371" i="2"/>
  <c r="BH1371" i="2"/>
  <c r="BG1371" i="2"/>
  <c r="BF1371" i="2"/>
  <c r="T1371" i="2"/>
  <c r="R1371" i="2"/>
  <c r="P1371" i="2"/>
  <c r="BI1369" i="2"/>
  <c r="BH1369" i="2"/>
  <c r="BG1369" i="2"/>
  <c r="BF1369" i="2"/>
  <c r="T1369" i="2"/>
  <c r="R1369" i="2"/>
  <c r="P1369" i="2"/>
  <c r="BI1367" i="2"/>
  <c r="BH1367" i="2"/>
  <c r="BG1367" i="2"/>
  <c r="BF1367" i="2"/>
  <c r="T1367" i="2"/>
  <c r="R1367" i="2"/>
  <c r="P1367" i="2"/>
  <c r="BI1365" i="2"/>
  <c r="BH1365" i="2"/>
  <c r="BG1365" i="2"/>
  <c r="BF1365" i="2"/>
  <c r="T1365" i="2"/>
  <c r="R1365" i="2"/>
  <c r="P1365" i="2"/>
  <c r="BI1363" i="2"/>
  <c r="BH1363" i="2"/>
  <c r="BG1363" i="2"/>
  <c r="BF1363" i="2"/>
  <c r="T1363" i="2"/>
  <c r="R1363" i="2"/>
  <c r="P1363" i="2"/>
  <c r="BI1361" i="2"/>
  <c r="BH1361" i="2"/>
  <c r="BG1361" i="2"/>
  <c r="BF1361" i="2"/>
  <c r="T1361" i="2"/>
  <c r="R1361" i="2"/>
  <c r="P1361" i="2"/>
  <c r="BI1359" i="2"/>
  <c r="BH1359" i="2"/>
  <c r="BG1359" i="2"/>
  <c r="BF1359" i="2"/>
  <c r="T1359" i="2"/>
  <c r="R1359" i="2"/>
  <c r="P1359" i="2"/>
  <c r="BI1357" i="2"/>
  <c r="BH1357" i="2"/>
  <c r="BG1357" i="2"/>
  <c r="BF1357" i="2"/>
  <c r="T1357" i="2"/>
  <c r="R1357" i="2"/>
  <c r="P1357" i="2"/>
  <c r="BI1355" i="2"/>
  <c r="BH1355" i="2"/>
  <c r="BG1355" i="2"/>
  <c r="BF1355" i="2"/>
  <c r="T1355" i="2"/>
  <c r="R1355" i="2"/>
  <c r="P1355" i="2"/>
  <c r="BI1353" i="2"/>
  <c r="BH1353" i="2"/>
  <c r="BG1353" i="2"/>
  <c r="BF1353" i="2"/>
  <c r="T1353" i="2"/>
  <c r="R1353" i="2"/>
  <c r="P1353" i="2"/>
  <c r="BI1351" i="2"/>
  <c r="BH1351" i="2"/>
  <c r="BG1351" i="2"/>
  <c r="BF1351" i="2"/>
  <c r="T1351" i="2"/>
  <c r="R1351" i="2"/>
  <c r="P1351" i="2"/>
  <c r="BI1349" i="2"/>
  <c r="BH1349" i="2"/>
  <c r="BG1349" i="2"/>
  <c r="BF1349" i="2"/>
  <c r="T1349" i="2"/>
  <c r="R1349" i="2"/>
  <c r="P1349" i="2"/>
  <c r="BI1347" i="2"/>
  <c r="BH1347" i="2"/>
  <c r="BG1347" i="2"/>
  <c r="BF1347" i="2"/>
  <c r="T1347" i="2"/>
  <c r="R1347" i="2"/>
  <c r="P1347" i="2"/>
  <c r="BI1345" i="2"/>
  <c r="BH1345" i="2"/>
  <c r="BG1345" i="2"/>
  <c r="BF1345" i="2"/>
  <c r="T1345" i="2"/>
  <c r="R1345" i="2"/>
  <c r="P1345" i="2"/>
  <c r="BI1343" i="2"/>
  <c r="BH1343" i="2"/>
  <c r="BG1343" i="2"/>
  <c r="BF1343" i="2"/>
  <c r="T1343" i="2"/>
  <c r="R1343" i="2"/>
  <c r="P1343" i="2"/>
  <c r="BI1341" i="2"/>
  <c r="BH1341" i="2"/>
  <c r="BG1341" i="2"/>
  <c r="BF1341" i="2"/>
  <c r="T1341" i="2"/>
  <c r="R1341" i="2"/>
  <c r="P1341" i="2"/>
  <c r="BI1339" i="2"/>
  <c r="BH1339" i="2"/>
  <c r="BG1339" i="2"/>
  <c r="BF1339" i="2"/>
  <c r="T1339" i="2"/>
  <c r="R1339" i="2"/>
  <c r="P1339" i="2"/>
  <c r="BI1337" i="2"/>
  <c r="BH1337" i="2"/>
  <c r="BG1337" i="2"/>
  <c r="BF1337" i="2"/>
  <c r="T1337" i="2"/>
  <c r="R1337" i="2"/>
  <c r="P1337" i="2"/>
  <c r="BI1335" i="2"/>
  <c r="BH1335" i="2"/>
  <c r="BG1335" i="2"/>
  <c r="BF1335" i="2"/>
  <c r="T1335" i="2"/>
  <c r="R1335" i="2"/>
  <c r="P1335" i="2"/>
  <c r="BI1333" i="2"/>
  <c r="BH1333" i="2"/>
  <c r="BG1333" i="2"/>
  <c r="BF1333" i="2"/>
  <c r="T1333" i="2"/>
  <c r="R1333" i="2"/>
  <c r="P1333" i="2"/>
  <c r="BI1331" i="2"/>
  <c r="BH1331" i="2"/>
  <c r="BG1331" i="2"/>
  <c r="BF1331" i="2"/>
  <c r="T1331" i="2"/>
  <c r="R1331" i="2"/>
  <c r="P1331" i="2"/>
  <c r="BI1329" i="2"/>
  <c r="BH1329" i="2"/>
  <c r="BG1329" i="2"/>
  <c r="BF1329" i="2"/>
  <c r="T1329" i="2"/>
  <c r="R1329" i="2"/>
  <c r="P1329" i="2"/>
  <c r="BI1327" i="2"/>
  <c r="BH1327" i="2"/>
  <c r="BG1327" i="2"/>
  <c r="BF1327" i="2"/>
  <c r="T1327" i="2"/>
  <c r="R1327" i="2"/>
  <c r="P1327" i="2"/>
  <c r="BI1325" i="2"/>
  <c r="BH1325" i="2"/>
  <c r="BG1325" i="2"/>
  <c r="BF1325" i="2"/>
  <c r="T1325" i="2"/>
  <c r="R1325" i="2"/>
  <c r="P1325" i="2"/>
  <c r="BI1323" i="2"/>
  <c r="BH1323" i="2"/>
  <c r="BG1323" i="2"/>
  <c r="BF1323" i="2"/>
  <c r="T1323" i="2"/>
  <c r="R1323" i="2"/>
  <c r="P1323" i="2"/>
  <c r="BI1321" i="2"/>
  <c r="BH1321" i="2"/>
  <c r="BG1321" i="2"/>
  <c r="BF1321" i="2"/>
  <c r="T1321" i="2"/>
  <c r="R1321" i="2"/>
  <c r="P1321" i="2"/>
  <c r="BI1319" i="2"/>
  <c r="BH1319" i="2"/>
  <c r="BG1319" i="2"/>
  <c r="BF1319" i="2"/>
  <c r="T1319" i="2"/>
  <c r="R1319" i="2"/>
  <c r="P1319" i="2"/>
  <c r="BI1317" i="2"/>
  <c r="BH1317" i="2"/>
  <c r="BG1317" i="2"/>
  <c r="BF1317" i="2"/>
  <c r="T1317" i="2"/>
  <c r="R1317" i="2"/>
  <c r="P1317" i="2"/>
  <c r="BI1315" i="2"/>
  <c r="BH1315" i="2"/>
  <c r="BG1315" i="2"/>
  <c r="BF1315" i="2"/>
  <c r="T1315" i="2"/>
  <c r="R1315" i="2"/>
  <c r="P1315" i="2"/>
  <c r="BI1314" i="2"/>
  <c r="BH1314" i="2"/>
  <c r="BG1314" i="2"/>
  <c r="BF1314" i="2"/>
  <c r="T1314" i="2"/>
  <c r="R1314" i="2"/>
  <c r="P1314" i="2"/>
  <c r="BI1313" i="2"/>
  <c r="BH1313" i="2"/>
  <c r="BG1313" i="2"/>
  <c r="BF1313" i="2"/>
  <c r="T1313" i="2"/>
  <c r="R1313" i="2"/>
  <c r="P1313" i="2"/>
  <c r="BI1312" i="2"/>
  <c r="BH1312" i="2"/>
  <c r="BG1312" i="2"/>
  <c r="BF1312" i="2"/>
  <c r="T1312" i="2"/>
  <c r="R1312" i="2"/>
  <c r="P1312" i="2"/>
  <c r="BI1311" i="2"/>
  <c r="BH1311" i="2"/>
  <c r="BG1311" i="2"/>
  <c r="BF1311" i="2"/>
  <c r="T1311" i="2"/>
  <c r="R1311" i="2"/>
  <c r="P1311" i="2"/>
  <c r="BI1310" i="2"/>
  <c r="BH1310" i="2"/>
  <c r="BG1310" i="2"/>
  <c r="BF1310" i="2"/>
  <c r="T1310" i="2"/>
  <c r="R1310" i="2"/>
  <c r="P1310" i="2"/>
  <c r="BI1309" i="2"/>
  <c r="BH1309" i="2"/>
  <c r="BG1309" i="2"/>
  <c r="BF1309" i="2"/>
  <c r="T1309" i="2"/>
  <c r="R1309" i="2"/>
  <c r="P1309" i="2"/>
  <c r="BI1305" i="2"/>
  <c r="BH1305" i="2"/>
  <c r="BG1305" i="2"/>
  <c r="BF1305" i="2"/>
  <c r="T1305" i="2"/>
  <c r="R1305" i="2"/>
  <c r="P1305" i="2"/>
  <c r="BI1303" i="2"/>
  <c r="BH1303" i="2"/>
  <c r="BG1303" i="2"/>
  <c r="BF1303" i="2"/>
  <c r="T1303" i="2"/>
  <c r="R1303" i="2"/>
  <c r="P1303" i="2"/>
  <c r="BI1296" i="2"/>
  <c r="BH1296" i="2"/>
  <c r="BG1296" i="2"/>
  <c r="BF1296" i="2"/>
  <c r="T1296" i="2"/>
  <c r="R1296" i="2"/>
  <c r="P1296" i="2"/>
  <c r="BI1291" i="2"/>
  <c r="BH1291" i="2"/>
  <c r="BG1291" i="2"/>
  <c r="BF1291" i="2"/>
  <c r="T1291" i="2"/>
  <c r="R1291" i="2"/>
  <c r="P1291" i="2"/>
  <c r="BI1290" i="2"/>
  <c r="BH1290" i="2"/>
  <c r="BG1290" i="2"/>
  <c r="BF1290" i="2"/>
  <c r="T1290" i="2"/>
  <c r="R1290" i="2"/>
  <c r="P1290" i="2"/>
  <c r="BI1289" i="2"/>
  <c r="BH1289" i="2"/>
  <c r="BG1289" i="2"/>
  <c r="BF1289" i="2"/>
  <c r="T1289" i="2"/>
  <c r="R1289" i="2"/>
  <c r="P1289" i="2"/>
  <c r="BI1283" i="2"/>
  <c r="BH1283" i="2"/>
  <c r="BG1283" i="2"/>
  <c r="BF1283" i="2"/>
  <c r="T1283" i="2"/>
  <c r="R1283" i="2"/>
  <c r="P1283" i="2"/>
  <c r="BI1278" i="2"/>
  <c r="BH1278" i="2"/>
  <c r="BG1278" i="2"/>
  <c r="BF1278" i="2"/>
  <c r="T1278" i="2"/>
  <c r="R1278" i="2"/>
  <c r="P1278" i="2"/>
  <c r="BI1273" i="2"/>
  <c r="BH1273" i="2"/>
  <c r="BG1273" i="2"/>
  <c r="BF1273" i="2"/>
  <c r="T1273" i="2"/>
  <c r="R1273" i="2"/>
  <c r="P1273" i="2"/>
  <c r="BI1268" i="2"/>
  <c r="BH1268" i="2"/>
  <c r="BG1268" i="2"/>
  <c r="BF1268" i="2"/>
  <c r="T1268" i="2"/>
  <c r="R1268" i="2"/>
  <c r="P1268" i="2"/>
  <c r="BI1267" i="2"/>
  <c r="BH1267" i="2"/>
  <c r="BG1267" i="2"/>
  <c r="BF1267" i="2"/>
  <c r="T1267" i="2"/>
  <c r="R1267" i="2"/>
  <c r="P1267" i="2"/>
  <c r="BI1264" i="2"/>
  <c r="BH1264" i="2"/>
  <c r="BG1264" i="2"/>
  <c r="BF1264" i="2"/>
  <c r="T1264" i="2"/>
  <c r="R1264" i="2"/>
  <c r="P1264" i="2"/>
  <c r="BI1260" i="2"/>
  <c r="BH1260" i="2"/>
  <c r="BG1260" i="2"/>
  <c r="BF1260" i="2"/>
  <c r="T1260" i="2"/>
  <c r="R1260" i="2"/>
  <c r="P1260" i="2"/>
  <c r="BI1256" i="2"/>
  <c r="BH1256" i="2"/>
  <c r="BG1256" i="2"/>
  <c r="BF1256" i="2"/>
  <c r="T1256" i="2"/>
  <c r="R1256" i="2"/>
  <c r="P1256" i="2"/>
  <c r="BI1252" i="2"/>
  <c r="BH1252" i="2"/>
  <c r="BG1252" i="2"/>
  <c r="BF1252" i="2"/>
  <c r="T1252" i="2"/>
  <c r="R1252" i="2"/>
  <c r="P1252" i="2"/>
  <c r="BI1241" i="2"/>
  <c r="BH1241" i="2"/>
  <c r="BG1241" i="2"/>
  <c r="BF1241" i="2"/>
  <c r="T1241" i="2"/>
  <c r="R1241" i="2"/>
  <c r="P1241" i="2"/>
  <c r="BI1236" i="2"/>
  <c r="BH1236" i="2"/>
  <c r="BG1236" i="2"/>
  <c r="BF1236" i="2"/>
  <c r="T1236" i="2"/>
  <c r="R1236" i="2"/>
  <c r="P1236" i="2"/>
  <c r="BI1230" i="2"/>
  <c r="BH1230" i="2"/>
  <c r="BG1230" i="2"/>
  <c r="BF1230" i="2"/>
  <c r="T1230" i="2"/>
  <c r="R1230" i="2"/>
  <c r="P1230" i="2"/>
  <c r="BI1227" i="2"/>
  <c r="BH1227" i="2"/>
  <c r="BG1227" i="2"/>
  <c r="BF1227" i="2"/>
  <c r="T1227" i="2"/>
  <c r="R1227" i="2"/>
  <c r="P1227" i="2"/>
  <c r="BI1224" i="2"/>
  <c r="BH1224" i="2"/>
  <c r="BG1224" i="2"/>
  <c r="BF1224" i="2"/>
  <c r="T1224" i="2"/>
  <c r="R1224" i="2"/>
  <c r="P1224" i="2"/>
  <c r="BI1203" i="2"/>
  <c r="BH1203" i="2"/>
  <c r="BG1203" i="2"/>
  <c r="BF1203" i="2"/>
  <c r="T1203" i="2"/>
  <c r="R1203" i="2"/>
  <c r="P1203" i="2"/>
  <c r="BI1182" i="2"/>
  <c r="BH1182" i="2"/>
  <c r="BG1182" i="2"/>
  <c r="BF1182" i="2"/>
  <c r="T1182" i="2"/>
  <c r="R1182" i="2"/>
  <c r="P1182" i="2"/>
  <c r="BI1177" i="2"/>
  <c r="BH1177" i="2"/>
  <c r="BG1177" i="2"/>
  <c r="BF1177" i="2"/>
  <c r="T1177" i="2"/>
  <c r="R1177" i="2"/>
  <c r="P1177" i="2"/>
  <c r="BI1172" i="2"/>
  <c r="BH1172" i="2"/>
  <c r="BG1172" i="2"/>
  <c r="BF1172" i="2"/>
  <c r="T1172" i="2"/>
  <c r="R1172" i="2"/>
  <c r="P1172" i="2"/>
  <c r="BI1167" i="2"/>
  <c r="BH1167" i="2"/>
  <c r="BG1167" i="2"/>
  <c r="BF1167" i="2"/>
  <c r="T1167" i="2"/>
  <c r="R1167" i="2"/>
  <c r="P1167" i="2"/>
  <c r="BI1160" i="2"/>
  <c r="BH1160" i="2"/>
  <c r="BG1160" i="2"/>
  <c r="BF1160" i="2"/>
  <c r="T1160" i="2"/>
  <c r="R1160" i="2"/>
  <c r="P1160" i="2"/>
  <c r="BI1153" i="2"/>
  <c r="BH1153" i="2"/>
  <c r="BG1153" i="2"/>
  <c r="BF1153" i="2"/>
  <c r="T1153" i="2"/>
  <c r="R1153" i="2"/>
  <c r="P1153" i="2"/>
  <c r="BI1146" i="2"/>
  <c r="BH1146" i="2"/>
  <c r="BG1146" i="2"/>
  <c r="BF1146" i="2"/>
  <c r="T1146" i="2"/>
  <c r="R1146" i="2"/>
  <c r="P1146" i="2"/>
  <c r="BI1139" i="2"/>
  <c r="BH1139" i="2"/>
  <c r="BG1139" i="2"/>
  <c r="BF1139" i="2"/>
  <c r="T1139" i="2"/>
  <c r="R1139" i="2"/>
  <c r="P1139" i="2"/>
  <c r="BI1137" i="2"/>
  <c r="BH1137" i="2"/>
  <c r="BG1137" i="2"/>
  <c r="BF1137" i="2"/>
  <c r="T1137" i="2"/>
  <c r="R1137" i="2"/>
  <c r="P1137" i="2"/>
  <c r="BI1127" i="2"/>
  <c r="BH1127" i="2"/>
  <c r="BG1127" i="2"/>
  <c r="BF1127" i="2"/>
  <c r="T1127" i="2"/>
  <c r="R1127" i="2"/>
  <c r="P1127" i="2"/>
  <c r="BI1123" i="2"/>
  <c r="BH1123" i="2"/>
  <c r="BG1123" i="2"/>
  <c r="BF1123" i="2"/>
  <c r="T1123" i="2"/>
  <c r="R1123" i="2"/>
  <c r="P1123" i="2"/>
  <c r="BI1118" i="2"/>
  <c r="BH1118" i="2"/>
  <c r="BG1118" i="2"/>
  <c r="BF1118" i="2"/>
  <c r="T1118" i="2"/>
  <c r="R1118" i="2"/>
  <c r="P1118" i="2"/>
  <c r="BI1113" i="2"/>
  <c r="BH1113" i="2"/>
  <c r="BG1113" i="2"/>
  <c r="BF1113" i="2"/>
  <c r="T1113" i="2"/>
  <c r="R1113" i="2"/>
  <c r="P1113" i="2"/>
  <c r="BI1108" i="2"/>
  <c r="BH1108" i="2"/>
  <c r="BG1108" i="2"/>
  <c r="BF1108" i="2"/>
  <c r="T1108" i="2"/>
  <c r="R1108" i="2"/>
  <c r="P1108" i="2"/>
  <c r="BI1101" i="2"/>
  <c r="BH1101" i="2"/>
  <c r="BG1101" i="2"/>
  <c r="BF1101" i="2"/>
  <c r="T1101" i="2"/>
  <c r="R1101" i="2"/>
  <c r="P1101" i="2"/>
  <c r="BI1094" i="2"/>
  <c r="BH1094" i="2"/>
  <c r="BG1094" i="2"/>
  <c r="BF1094" i="2"/>
  <c r="T1094" i="2"/>
  <c r="R1094" i="2"/>
  <c r="P1094" i="2"/>
  <c r="BI1090" i="2"/>
  <c r="BH1090" i="2"/>
  <c r="BG1090" i="2"/>
  <c r="BF1090" i="2"/>
  <c r="T1090" i="2"/>
  <c r="R1090" i="2"/>
  <c r="P1090" i="2"/>
  <c r="BI1085" i="2"/>
  <c r="BH1085" i="2"/>
  <c r="BG1085" i="2"/>
  <c r="BF1085" i="2"/>
  <c r="T1085" i="2"/>
  <c r="R1085" i="2"/>
  <c r="P1085" i="2"/>
  <c r="BI1084" i="2"/>
  <c r="BH1084" i="2"/>
  <c r="BG1084" i="2"/>
  <c r="BF1084" i="2"/>
  <c r="T1084" i="2"/>
  <c r="R1084" i="2"/>
  <c r="P1084" i="2"/>
  <c r="BI1081" i="2"/>
  <c r="BH1081" i="2"/>
  <c r="BG1081" i="2"/>
  <c r="BF1081" i="2"/>
  <c r="T1081" i="2"/>
  <c r="R1081" i="2"/>
  <c r="P1081" i="2"/>
  <c r="BI1080" i="2"/>
  <c r="BH1080" i="2"/>
  <c r="BG1080" i="2"/>
  <c r="BF1080" i="2"/>
  <c r="T1080" i="2"/>
  <c r="R1080" i="2"/>
  <c r="P1080" i="2"/>
  <c r="BI1076" i="2"/>
  <c r="BH1076" i="2"/>
  <c r="BG1076" i="2"/>
  <c r="BF1076" i="2"/>
  <c r="T1076" i="2"/>
  <c r="R1076" i="2"/>
  <c r="P1076" i="2"/>
  <c r="BI1073" i="2"/>
  <c r="BH1073" i="2"/>
  <c r="BG1073" i="2"/>
  <c r="BF1073" i="2"/>
  <c r="T1073" i="2"/>
  <c r="R1073" i="2"/>
  <c r="P1073" i="2"/>
  <c r="BI1069" i="2"/>
  <c r="BH1069" i="2"/>
  <c r="BG1069" i="2"/>
  <c r="BF1069" i="2"/>
  <c r="T1069" i="2"/>
  <c r="R1069" i="2"/>
  <c r="P1069" i="2"/>
  <c r="BI1065" i="2"/>
  <c r="BH1065" i="2"/>
  <c r="BG1065" i="2"/>
  <c r="BF1065" i="2"/>
  <c r="T1065" i="2"/>
  <c r="R1065" i="2"/>
  <c r="P1065" i="2"/>
  <c r="BI1061" i="2"/>
  <c r="BH1061" i="2"/>
  <c r="BG1061" i="2"/>
  <c r="BF1061" i="2"/>
  <c r="T1061" i="2"/>
  <c r="R1061" i="2"/>
  <c r="P1061" i="2"/>
  <c r="BI1057" i="2"/>
  <c r="BH1057" i="2"/>
  <c r="BG1057" i="2"/>
  <c r="BF1057" i="2"/>
  <c r="T1057" i="2"/>
  <c r="R1057" i="2"/>
  <c r="P1057" i="2"/>
  <c r="BI1053" i="2"/>
  <c r="BH1053" i="2"/>
  <c r="BG1053" i="2"/>
  <c r="BF1053" i="2"/>
  <c r="T1053" i="2"/>
  <c r="R1053" i="2"/>
  <c r="P1053" i="2"/>
  <c r="BI1048" i="2"/>
  <c r="BH1048" i="2"/>
  <c r="BG1048" i="2"/>
  <c r="BF1048" i="2"/>
  <c r="T1048" i="2"/>
  <c r="R1048" i="2"/>
  <c r="P1048" i="2"/>
  <c r="BI1045" i="2"/>
  <c r="BH1045" i="2"/>
  <c r="BG1045" i="2"/>
  <c r="BF1045" i="2"/>
  <c r="T1045" i="2"/>
  <c r="R1045" i="2"/>
  <c r="P1045" i="2"/>
  <c r="BI1038" i="2"/>
  <c r="BH1038" i="2"/>
  <c r="BG1038" i="2"/>
  <c r="BF1038" i="2"/>
  <c r="T1038" i="2"/>
  <c r="R1038" i="2"/>
  <c r="P1038" i="2"/>
  <c r="BI1032" i="2"/>
  <c r="BH1032" i="2"/>
  <c r="BG1032" i="2"/>
  <c r="BF1032" i="2"/>
  <c r="T1032" i="2"/>
  <c r="R1032" i="2"/>
  <c r="P1032" i="2"/>
  <c r="BI1030" i="2"/>
  <c r="BH1030" i="2"/>
  <c r="BG1030" i="2"/>
  <c r="BF1030" i="2"/>
  <c r="T1030" i="2"/>
  <c r="R1030" i="2"/>
  <c r="P1030" i="2"/>
  <c r="BI1029" i="2"/>
  <c r="BH1029" i="2"/>
  <c r="BG1029" i="2"/>
  <c r="BF1029" i="2"/>
  <c r="T1029" i="2"/>
  <c r="R1029" i="2"/>
  <c r="P1029" i="2"/>
  <c r="BI1027" i="2"/>
  <c r="BH1027" i="2"/>
  <c r="BG1027" i="2"/>
  <c r="BF1027" i="2"/>
  <c r="T1027" i="2"/>
  <c r="R1027" i="2"/>
  <c r="P1027" i="2"/>
  <c r="BI1016" i="2"/>
  <c r="BH1016" i="2"/>
  <c r="BG1016" i="2"/>
  <c r="BF1016" i="2"/>
  <c r="T1016" i="2"/>
  <c r="R1016" i="2"/>
  <c r="P1016" i="2"/>
  <c r="BI1012" i="2"/>
  <c r="BH1012" i="2"/>
  <c r="BG1012" i="2"/>
  <c r="BF1012" i="2"/>
  <c r="T1012" i="2"/>
  <c r="R1012" i="2"/>
  <c r="P1012" i="2"/>
  <c r="BI1008" i="2"/>
  <c r="BH1008" i="2"/>
  <c r="BG1008" i="2"/>
  <c r="BF1008" i="2"/>
  <c r="T1008" i="2"/>
  <c r="R1008" i="2"/>
  <c r="P1008" i="2"/>
  <c r="BI1005" i="2"/>
  <c r="BH1005" i="2"/>
  <c r="BG1005" i="2"/>
  <c r="BF1005" i="2"/>
  <c r="T1005" i="2"/>
  <c r="R1005" i="2"/>
  <c r="P1005" i="2"/>
  <c r="BI1002" i="2"/>
  <c r="BH1002" i="2"/>
  <c r="BG1002" i="2"/>
  <c r="BF1002" i="2"/>
  <c r="T1002" i="2"/>
  <c r="R1002" i="2"/>
  <c r="P1002" i="2"/>
  <c r="BI998" i="2"/>
  <c r="BH998" i="2"/>
  <c r="BG998" i="2"/>
  <c r="BF998" i="2"/>
  <c r="T998" i="2"/>
  <c r="R998" i="2"/>
  <c r="P998" i="2"/>
  <c r="BI994" i="2"/>
  <c r="BH994" i="2"/>
  <c r="BG994" i="2"/>
  <c r="BF994" i="2"/>
  <c r="T994" i="2"/>
  <c r="R994" i="2"/>
  <c r="P994" i="2"/>
  <c r="BI990" i="2"/>
  <c r="BH990" i="2"/>
  <c r="BG990" i="2"/>
  <c r="BF990" i="2"/>
  <c r="T990" i="2"/>
  <c r="R990" i="2"/>
  <c r="P990" i="2"/>
  <c r="BI987" i="2"/>
  <c r="BH987" i="2"/>
  <c r="BG987" i="2"/>
  <c r="BF987" i="2"/>
  <c r="T987" i="2"/>
  <c r="R987" i="2"/>
  <c r="P987" i="2"/>
  <c r="BI983" i="2"/>
  <c r="BH983" i="2"/>
  <c r="BG983" i="2"/>
  <c r="BF983" i="2"/>
  <c r="T983" i="2"/>
  <c r="R983" i="2"/>
  <c r="P983" i="2"/>
  <c r="BI980" i="2"/>
  <c r="BH980" i="2"/>
  <c r="BG980" i="2"/>
  <c r="BF980" i="2"/>
  <c r="T980" i="2"/>
  <c r="R980" i="2"/>
  <c r="P980" i="2"/>
  <c r="BI976" i="2"/>
  <c r="BH976" i="2"/>
  <c r="BG976" i="2"/>
  <c r="BF976" i="2"/>
  <c r="T976" i="2"/>
  <c r="R976" i="2"/>
  <c r="P976" i="2"/>
  <c r="BI973" i="2"/>
  <c r="BH973" i="2"/>
  <c r="BG973" i="2"/>
  <c r="BF973" i="2"/>
  <c r="T973" i="2"/>
  <c r="R973" i="2"/>
  <c r="P973" i="2"/>
  <c r="BI969" i="2"/>
  <c r="BH969" i="2"/>
  <c r="BG969" i="2"/>
  <c r="BF969" i="2"/>
  <c r="T969" i="2"/>
  <c r="R969" i="2"/>
  <c r="P969" i="2"/>
  <c r="BI966" i="2"/>
  <c r="BH966" i="2"/>
  <c r="BG966" i="2"/>
  <c r="BF966" i="2"/>
  <c r="T966" i="2"/>
  <c r="R966" i="2"/>
  <c r="P966" i="2"/>
  <c r="BI962" i="2"/>
  <c r="BH962" i="2"/>
  <c r="BG962" i="2"/>
  <c r="BF962" i="2"/>
  <c r="T962" i="2"/>
  <c r="R962" i="2"/>
  <c r="P962" i="2"/>
  <c r="BI959" i="2"/>
  <c r="BH959" i="2"/>
  <c r="BG959" i="2"/>
  <c r="BF959" i="2"/>
  <c r="T959" i="2"/>
  <c r="R959" i="2"/>
  <c r="P959" i="2"/>
  <c r="BI951" i="2"/>
  <c r="BH951" i="2"/>
  <c r="BG951" i="2"/>
  <c r="BF951" i="2"/>
  <c r="T951" i="2"/>
  <c r="R951" i="2"/>
  <c r="P951" i="2"/>
  <c r="BI947" i="2"/>
  <c r="BH947" i="2"/>
  <c r="BG947" i="2"/>
  <c r="BF947" i="2"/>
  <c r="T947" i="2"/>
  <c r="R947" i="2"/>
  <c r="P947" i="2"/>
  <c r="BI943" i="2"/>
  <c r="BH943" i="2"/>
  <c r="BG943" i="2"/>
  <c r="BF943" i="2"/>
  <c r="T943" i="2"/>
  <c r="R943" i="2"/>
  <c r="P943" i="2"/>
  <c r="BI941" i="2"/>
  <c r="BH941" i="2"/>
  <c r="BG941" i="2"/>
  <c r="BF941" i="2"/>
  <c r="T941" i="2"/>
  <c r="R941" i="2"/>
  <c r="P941" i="2"/>
  <c r="BI938" i="2"/>
  <c r="BH938" i="2"/>
  <c r="BG938" i="2"/>
  <c r="BF938" i="2"/>
  <c r="T938" i="2"/>
  <c r="R938" i="2"/>
  <c r="P938" i="2"/>
  <c r="BI933" i="2"/>
  <c r="BH933" i="2"/>
  <c r="BG933" i="2"/>
  <c r="BF933" i="2"/>
  <c r="T933" i="2"/>
  <c r="R933" i="2"/>
  <c r="P933" i="2"/>
  <c r="BI930" i="2"/>
  <c r="BH930" i="2"/>
  <c r="BG930" i="2"/>
  <c r="BF930" i="2"/>
  <c r="T930" i="2"/>
  <c r="R930" i="2"/>
  <c r="P930" i="2"/>
  <c r="BI925" i="2"/>
  <c r="BH925" i="2"/>
  <c r="BG925" i="2"/>
  <c r="BF925" i="2"/>
  <c r="T925" i="2"/>
  <c r="R925" i="2"/>
  <c r="P925" i="2"/>
  <c r="BI914" i="2"/>
  <c r="BH914" i="2"/>
  <c r="BG914" i="2"/>
  <c r="BF914" i="2"/>
  <c r="T914" i="2"/>
  <c r="R914" i="2"/>
  <c r="P914" i="2"/>
  <c r="BI911" i="2"/>
  <c r="BH911" i="2"/>
  <c r="BG911" i="2"/>
  <c r="BF911" i="2"/>
  <c r="T911" i="2"/>
  <c r="R911" i="2"/>
  <c r="P911" i="2"/>
  <c r="BI907" i="2"/>
  <c r="BH907" i="2"/>
  <c r="BG907" i="2"/>
  <c r="BF907" i="2"/>
  <c r="T907" i="2"/>
  <c r="R907" i="2"/>
  <c r="P907" i="2"/>
  <c r="BI904" i="2"/>
  <c r="BH904" i="2"/>
  <c r="BG904" i="2"/>
  <c r="BF904" i="2"/>
  <c r="T904" i="2"/>
  <c r="R904" i="2"/>
  <c r="P904" i="2"/>
  <c r="BI900" i="2"/>
  <c r="BH900" i="2"/>
  <c r="BG900" i="2"/>
  <c r="BF900" i="2"/>
  <c r="T900" i="2"/>
  <c r="R900" i="2"/>
  <c r="P900" i="2"/>
  <c r="BI896" i="2"/>
  <c r="BH896" i="2"/>
  <c r="BG896" i="2"/>
  <c r="BF896" i="2"/>
  <c r="T896" i="2"/>
  <c r="R896" i="2"/>
  <c r="P896" i="2"/>
  <c r="BI893" i="2"/>
  <c r="BH893" i="2"/>
  <c r="BG893" i="2"/>
  <c r="BF893" i="2"/>
  <c r="T893" i="2"/>
  <c r="R893" i="2"/>
  <c r="P893" i="2"/>
  <c r="BI888" i="2"/>
  <c r="BH888" i="2"/>
  <c r="BG888" i="2"/>
  <c r="BF888" i="2"/>
  <c r="T888" i="2"/>
  <c r="R888" i="2"/>
  <c r="P888" i="2"/>
  <c r="BI885" i="2"/>
  <c r="BH885" i="2"/>
  <c r="BG885" i="2"/>
  <c r="BF885" i="2"/>
  <c r="T885" i="2"/>
  <c r="R885" i="2"/>
  <c r="P885" i="2"/>
  <c r="BI881" i="2"/>
  <c r="BH881" i="2"/>
  <c r="BG881" i="2"/>
  <c r="BF881" i="2"/>
  <c r="T881" i="2"/>
  <c r="R881" i="2"/>
  <c r="P881" i="2"/>
  <c r="BI878" i="2"/>
  <c r="BH878" i="2"/>
  <c r="BG878" i="2"/>
  <c r="BF878" i="2"/>
  <c r="T878" i="2"/>
  <c r="R878" i="2"/>
  <c r="P878" i="2"/>
  <c r="BI874" i="2"/>
  <c r="BH874" i="2"/>
  <c r="BG874" i="2"/>
  <c r="BF874" i="2"/>
  <c r="T874" i="2"/>
  <c r="R874" i="2"/>
  <c r="P874" i="2"/>
  <c r="BI872" i="2"/>
  <c r="BH872" i="2"/>
  <c r="BG872" i="2"/>
  <c r="BF872" i="2"/>
  <c r="T872" i="2"/>
  <c r="R872" i="2"/>
  <c r="P872" i="2"/>
  <c r="BI863" i="2"/>
  <c r="BH863" i="2"/>
  <c r="BG863" i="2"/>
  <c r="BF863" i="2"/>
  <c r="T863" i="2"/>
  <c r="R863" i="2"/>
  <c r="P863" i="2"/>
  <c r="BI860" i="2"/>
  <c r="BH860" i="2"/>
  <c r="BG860" i="2"/>
  <c r="BF860" i="2"/>
  <c r="T860" i="2"/>
  <c r="R860" i="2"/>
  <c r="P860" i="2"/>
  <c r="BI855" i="2"/>
  <c r="BH855" i="2"/>
  <c r="BG855" i="2"/>
  <c r="BF855" i="2"/>
  <c r="T855" i="2"/>
  <c r="R855" i="2"/>
  <c r="P855" i="2"/>
  <c r="BI851" i="2"/>
  <c r="BH851" i="2"/>
  <c r="BG851" i="2"/>
  <c r="BF851" i="2"/>
  <c r="T851" i="2"/>
  <c r="R851" i="2"/>
  <c r="P851" i="2"/>
  <c r="BI847" i="2"/>
  <c r="BH847" i="2"/>
  <c r="BG847" i="2"/>
  <c r="BF847" i="2"/>
  <c r="T847" i="2"/>
  <c r="R847" i="2"/>
  <c r="P847" i="2"/>
  <c r="BI844" i="2"/>
  <c r="BH844" i="2"/>
  <c r="BG844" i="2"/>
  <c r="BF844" i="2"/>
  <c r="T844" i="2"/>
  <c r="R844" i="2"/>
  <c r="P844" i="2"/>
  <c r="BI839" i="2"/>
  <c r="BH839" i="2"/>
  <c r="BG839" i="2"/>
  <c r="BF839" i="2"/>
  <c r="T839" i="2"/>
  <c r="R839" i="2"/>
  <c r="P839" i="2"/>
  <c r="BI834" i="2"/>
  <c r="BH834" i="2"/>
  <c r="BG834" i="2"/>
  <c r="BF834" i="2"/>
  <c r="T834" i="2"/>
  <c r="R834" i="2"/>
  <c r="P834" i="2"/>
  <c r="BI831" i="2"/>
  <c r="BH831" i="2"/>
  <c r="BG831" i="2"/>
  <c r="BF831" i="2"/>
  <c r="T831" i="2"/>
  <c r="R831" i="2"/>
  <c r="P831" i="2"/>
  <c r="BI828" i="2"/>
  <c r="BH828" i="2"/>
  <c r="BG828" i="2"/>
  <c r="BF828" i="2"/>
  <c r="T828" i="2"/>
  <c r="R828" i="2"/>
  <c r="P828" i="2"/>
  <c r="BI826" i="2"/>
  <c r="BH826" i="2"/>
  <c r="BG826" i="2"/>
  <c r="BF826" i="2"/>
  <c r="T826" i="2"/>
  <c r="R826" i="2"/>
  <c r="P826" i="2"/>
  <c r="BI823" i="2"/>
  <c r="BH823" i="2"/>
  <c r="BG823" i="2"/>
  <c r="BF823" i="2"/>
  <c r="T823" i="2"/>
  <c r="R823" i="2"/>
  <c r="P823" i="2"/>
  <c r="BI822" i="2"/>
  <c r="BH822" i="2"/>
  <c r="BG822" i="2"/>
  <c r="BF822" i="2"/>
  <c r="T822" i="2"/>
  <c r="R822" i="2"/>
  <c r="P822" i="2"/>
  <c r="BI817" i="2"/>
  <c r="BH817" i="2"/>
  <c r="BG817" i="2"/>
  <c r="BF817" i="2"/>
  <c r="T817" i="2"/>
  <c r="R817" i="2"/>
  <c r="P817" i="2"/>
  <c r="BI815" i="2"/>
  <c r="BH815" i="2"/>
  <c r="BG815" i="2"/>
  <c r="BF815" i="2"/>
  <c r="T815" i="2"/>
  <c r="R815" i="2"/>
  <c r="P815" i="2"/>
  <c r="BI812" i="2"/>
  <c r="BH812" i="2"/>
  <c r="BG812" i="2"/>
  <c r="BF812" i="2"/>
  <c r="T812" i="2"/>
  <c r="R812" i="2"/>
  <c r="P812" i="2"/>
  <c r="BI809" i="2"/>
  <c r="BH809" i="2"/>
  <c r="BG809" i="2"/>
  <c r="BF809" i="2"/>
  <c r="T809" i="2"/>
  <c r="R809" i="2"/>
  <c r="P809" i="2"/>
  <c r="BI804" i="2"/>
  <c r="BH804" i="2"/>
  <c r="BG804" i="2"/>
  <c r="BF804" i="2"/>
  <c r="T804" i="2"/>
  <c r="R804" i="2"/>
  <c r="P804" i="2"/>
  <c r="BI797" i="2"/>
  <c r="BH797" i="2"/>
  <c r="BG797" i="2"/>
  <c r="BF797" i="2"/>
  <c r="T797" i="2"/>
  <c r="R797" i="2"/>
  <c r="P797" i="2"/>
  <c r="BI789" i="2"/>
  <c r="BH789" i="2"/>
  <c r="BG789" i="2"/>
  <c r="BF789" i="2"/>
  <c r="T789" i="2"/>
  <c r="R789" i="2"/>
  <c r="P789" i="2"/>
  <c r="BI784" i="2"/>
  <c r="BH784" i="2"/>
  <c r="BG784" i="2"/>
  <c r="BF784" i="2"/>
  <c r="T784" i="2"/>
  <c r="R784" i="2"/>
  <c r="P784" i="2"/>
  <c r="BI777" i="2"/>
  <c r="BH777" i="2"/>
  <c r="BG777" i="2"/>
  <c r="BF777" i="2"/>
  <c r="T777" i="2"/>
  <c r="R777" i="2"/>
  <c r="P777" i="2"/>
  <c r="BI773" i="2"/>
  <c r="BH773" i="2"/>
  <c r="BG773" i="2"/>
  <c r="BF773" i="2"/>
  <c r="T773" i="2"/>
  <c r="R773" i="2"/>
  <c r="P773" i="2"/>
  <c r="BI769" i="2"/>
  <c r="BH769" i="2"/>
  <c r="BG769" i="2"/>
  <c r="BF769" i="2"/>
  <c r="T769" i="2"/>
  <c r="R769" i="2"/>
  <c r="P769" i="2"/>
  <c r="BI764" i="2"/>
  <c r="BH764" i="2"/>
  <c r="BG764" i="2"/>
  <c r="BF764" i="2"/>
  <c r="T764" i="2"/>
  <c r="R764" i="2"/>
  <c r="P764" i="2"/>
  <c r="BI759" i="2"/>
  <c r="BH759" i="2"/>
  <c r="BG759" i="2"/>
  <c r="BF759" i="2"/>
  <c r="T759" i="2"/>
  <c r="R759" i="2"/>
  <c r="P759" i="2"/>
  <c r="BI752" i="2"/>
  <c r="BH752" i="2"/>
  <c r="BG752" i="2"/>
  <c r="BF752" i="2"/>
  <c r="T752" i="2"/>
  <c r="R752" i="2"/>
  <c r="P752" i="2"/>
  <c r="BI745" i="2"/>
  <c r="BH745" i="2"/>
  <c r="BG745" i="2"/>
  <c r="BF745" i="2"/>
  <c r="T745" i="2"/>
  <c r="R745" i="2"/>
  <c r="P745" i="2"/>
  <c r="BI738" i="2"/>
  <c r="BH738" i="2"/>
  <c r="BG738" i="2"/>
  <c r="BF738" i="2"/>
  <c r="T738" i="2"/>
  <c r="R738" i="2"/>
  <c r="P738" i="2"/>
  <c r="BI731" i="2"/>
  <c r="BH731" i="2"/>
  <c r="BG731" i="2"/>
  <c r="BF731" i="2"/>
  <c r="T731" i="2"/>
  <c r="R731" i="2"/>
  <c r="P731" i="2"/>
  <c r="BI724" i="2"/>
  <c r="BH724" i="2"/>
  <c r="BG724" i="2"/>
  <c r="BF724" i="2"/>
  <c r="T724" i="2"/>
  <c r="R724" i="2"/>
  <c r="P724" i="2"/>
  <c r="BI721" i="2"/>
  <c r="BH721" i="2"/>
  <c r="BG721" i="2"/>
  <c r="BF721" i="2"/>
  <c r="T721" i="2"/>
  <c r="R721" i="2"/>
  <c r="P721" i="2"/>
  <c r="BI720" i="2"/>
  <c r="BH720" i="2"/>
  <c r="BG720" i="2"/>
  <c r="BF720" i="2"/>
  <c r="T720" i="2"/>
  <c r="R720" i="2"/>
  <c r="P720" i="2"/>
  <c r="BI719" i="2"/>
  <c r="BH719" i="2"/>
  <c r="BG719" i="2"/>
  <c r="BF719" i="2"/>
  <c r="T719" i="2"/>
  <c r="R719" i="2"/>
  <c r="P719" i="2"/>
  <c r="BI718" i="2"/>
  <c r="BH718" i="2"/>
  <c r="BG718" i="2"/>
  <c r="BF718" i="2"/>
  <c r="T718" i="2"/>
  <c r="R718" i="2"/>
  <c r="P718" i="2"/>
  <c r="BI717" i="2"/>
  <c r="BH717" i="2"/>
  <c r="BG717" i="2"/>
  <c r="BF717" i="2"/>
  <c r="T717" i="2"/>
  <c r="R717" i="2"/>
  <c r="P717" i="2"/>
  <c r="BI716" i="2"/>
  <c r="BH716" i="2"/>
  <c r="BG716" i="2"/>
  <c r="BF716" i="2"/>
  <c r="T716" i="2"/>
  <c r="R716" i="2"/>
  <c r="P716" i="2"/>
  <c r="BI715" i="2"/>
  <c r="BH715" i="2"/>
  <c r="BG715" i="2"/>
  <c r="BF715" i="2"/>
  <c r="T715" i="2"/>
  <c r="R715" i="2"/>
  <c r="P715" i="2"/>
  <c r="BI714" i="2"/>
  <c r="BH714" i="2"/>
  <c r="BG714" i="2"/>
  <c r="BF714" i="2"/>
  <c r="T714" i="2"/>
  <c r="R714" i="2"/>
  <c r="P714" i="2"/>
  <c r="BI713" i="2"/>
  <c r="BH713" i="2"/>
  <c r="BG713" i="2"/>
  <c r="BF713" i="2"/>
  <c r="T713" i="2"/>
  <c r="R713" i="2"/>
  <c r="P713" i="2"/>
  <c r="BI708" i="2"/>
  <c r="BH708" i="2"/>
  <c r="BG708" i="2"/>
  <c r="BF708" i="2"/>
  <c r="T708" i="2"/>
  <c r="R708" i="2"/>
  <c r="P708" i="2"/>
  <c r="BI701" i="2"/>
  <c r="BH701" i="2"/>
  <c r="BG701" i="2"/>
  <c r="BF701" i="2"/>
  <c r="T701" i="2"/>
  <c r="R701" i="2"/>
  <c r="P701" i="2"/>
  <c r="BI687" i="2"/>
  <c r="BH687" i="2"/>
  <c r="BG687" i="2"/>
  <c r="BF687" i="2"/>
  <c r="T687" i="2"/>
  <c r="R687" i="2"/>
  <c r="P687" i="2"/>
  <c r="BI680" i="2"/>
  <c r="BH680" i="2"/>
  <c r="BG680" i="2"/>
  <c r="BF680" i="2"/>
  <c r="T680" i="2"/>
  <c r="R680" i="2"/>
  <c r="P680" i="2"/>
  <c r="BI673" i="2"/>
  <c r="BH673" i="2"/>
  <c r="BG673" i="2"/>
  <c r="BF673" i="2"/>
  <c r="T673" i="2"/>
  <c r="R673" i="2"/>
  <c r="P673" i="2"/>
  <c r="BI668" i="2"/>
  <c r="BH668" i="2"/>
  <c r="BG668" i="2"/>
  <c r="BF668" i="2"/>
  <c r="T668" i="2"/>
  <c r="R668" i="2"/>
  <c r="P668" i="2"/>
  <c r="BI662" i="2"/>
  <c r="BH662" i="2"/>
  <c r="BG662" i="2"/>
  <c r="BF662" i="2"/>
  <c r="T662" i="2"/>
  <c r="R662" i="2"/>
  <c r="P662" i="2"/>
  <c r="BI657" i="2"/>
  <c r="BH657" i="2"/>
  <c r="BG657" i="2"/>
  <c r="BF657" i="2"/>
  <c r="T657" i="2"/>
  <c r="R657" i="2"/>
  <c r="P657" i="2"/>
  <c r="BI651" i="2"/>
  <c r="BH651" i="2"/>
  <c r="BG651" i="2"/>
  <c r="BF651" i="2"/>
  <c r="T651" i="2"/>
  <c r="R651" i="2"/>
  <c r="P651" i="2"/>
  <c r="BI645" i="2"/>
  <c r="BH645" i="2"/>
  <c r="BG645" i="2"/>
  <c r="BF645" i="2"/>
  <c r="T645" i="2"/>
  <c r="R645" i="2"/>
  <c r="P645" i="2"/>
  <c r="BI638" i="2"/>
  <c r="BH638" i="2"/>
  <c r="BG638" i="2"/>
  <c r="BF638" i="2"/>
  <c r="T638" i="2"/>
  <c r="R638" i="2"/>
  <c r="P638" i="2"/>
  <c r="BI632" i="2"/>
  <c r="BH632" i="2"/>
  <c r="BG632" i="2"/>
  <c r="BF632" i="2"/>
  <c r="T632" i="2"/>
  <c r="R632" i="2"/>
  <c r="P632" i="2"/>
  <c r="BI625" i="2"/>
  <c r="BH625" i="2"/>
  <c r="BG625" i="2"/>
  <c r="BF625" i="2"/>
  <c r="T625" i="2"/>
  <c r="R625" i="2"/>
  <c r="P625" i="2"/>
  <c r="BI624" i="2"/>
  <c r="BH624" i="2"/>
  <c r="BG624" i="2"/>
  <c r="BF624" i="2"/>
  <c r="T624" i="2"/>
  <c r="R624" i="2"/>
  <c r="P624" i="2"/>
  <c r="BI623" i="2"/>
  <c r="BH623" i="2"/>
  <c r="BG623" i="2"/>
  <c r="BF623" i="2"/>
  <c r="T623" i="2"/>
  <c r="R623" i="2"/>
  <c r="P623" i="2"/>
  <c r="BI622" i="2"/>
  <c r="BH622" i="2"/>
  <c r="BG622" i="2"/>
  <c r="BF622" i="2"/>
  <c r="T622" i="2"/>
  <c r="R622" i="2"/>
  <c r="P622" i="2"/>
  <c r="BI617" i="2"/>
  <c r="BH617" i="2"/>
  <c r="BG617" i="2"/>
  <c r="BF617" i="2"/>
  <c r="T617" i="2"/>
  <c r="R617" i="2"/>
  <c r="P617" i="2"/>
  <c r="BI610" i="2"/>
  <c r="BH610" i="2"/>
  <c r="BG610" i="2"/>
  <c r="BF610" i="2"/>
  <c r="T610" i="2"/>
  <c r="R610" i="2"/>
  <c r="P610" i="2"/>
  <c r="BI606" i="2"/>
  <c r="BH606" i="2"/>
  <c r="BG606" i="2"/>
  <c r="BF606" i="2"/>
  <c r="T606" i="2"/>
  <c r="R606" i="2"/>
  <c r="P606" i="2"/>
  <c r="BI602" i="2"/>
  <c r="BH602" i="2"/>
  <c r="BG602" i="2"/>
  <c r="BF602" i="2"/>
  <c r="T602" i="2"/>
  <c r="R602" i="2"/>
  <c r="P602" i="2"/>
  <c r="BI598" i="2"/>
  <c r="BH598" i="2"/>
  <c r="BG598" i="2"/>
  <c r="BF598" i="2"/>
  <c r="T598" i="2"/>
  <c r="R598" i="2"/>
  <c r="P598" i="2"/>
  <c r="BI592" i="2"/>
  <c r="BH592" i="2"/>
  <c r="BG592" i="2"/>
  <c r="BF592" i="2"/>
  <c r="T592" i="2"/>
  <c r="R592" i="2"/>
  <c r="P592" i="2"/>
  <c r="BI582" i="2"/>
  <c r="BH582" i="2"/>
  <c r="BG582" i="2"/>
  <c r="BF582" i="2"/>
  <c r="T582" i="2"/>
  <c r="R582" i="2"/>
  <c r="P582" i="2"/>
  <c r="BI578" i="2"/>
  <c r="BH578" i="2"/>
  <c r="BG578" i="2"/>
  <c r="BF578" i="2"/>
  <c r="T578" i="2"/>
  <c r="R578" i="2"/>
  <c r="P578" i="2"/>
  <c r="BI574" i="2"/>
  <c r="BH574" i="2"/>
  <c r="BG574" i="2"/>
  <c r="BF574" i="2"/>
  <c r="T574" i="2"/>
  <c r="R574" i="2"/>
  <c r="P574" i="2"/>
  <c r="BI568" i="2"/>
  <c r="BH568" i="2"/>
  <c r="BG568" i="2"/>
  <c r="BF568" i="2"/>
  <c r="T568" i="2"/>
  <c r="R568" i="2"/>
  <c r="P568" i="2"/>
  <c r="BI564" i="2"/>
  <c r="BH564" i="2"/>
  <c r="BG564" i="2"/>
  <c r="BF564" i="2"/>
  <c r="T564" i="2"/>
  <c r="R564" i="2"/>
  <c r="P564" i="2"/>
  <c r="BI563" i="2"/>
  <c r="BH563" i="2"/>
  <c r="BG563" i="2"/>
  <c r="BF563" i="2"/>
  <c r="T563" i="2"/>
  <c r="R563" i="2"/>
  <c r="P563" i="2"/>
  <c r="BI562" i="2"/>
  <c r="BH562" i="2"/>
  <c r="BG562" i="2"/>
  <c r="BF562" i="2"/>
  <c r="T562" i="2"/>
  <c r="R562" i="2"/>
  <c r="P562" i="2"/>
  <c r="BI558" i="2"/>
  <c r="BH558" i="2"/>
  <c r="BG558" i="2"/>
  <c r="BF558" i="2"/>
  <c r="T558" i="2"/>
  <c r="R558" i="2"/>
  <c r="P558" i="2"/>
  <c r="BI553" i="2"/>
  <c r="BH553" i="2"/>
  <c r="BG553" i="2"/>
  <c r="BF553" i="2"/>
  <c r="T553" i="2"/>
  <c r="R553" i="2"/>
  <c r="P553" i="2"/>
  <c r="BI549" i="2"/>
  <c r="BH549" i="2"/>
  <c r="BG549" i="2"/>
  <c r="BF549" i="2"/>
  <c r="T549" i="2"/>
  <c r="R549" i="2"/>
  <c r="P549" i="2"/>
  <c r="BI540" i="2"/>
  <c r="BH540" i="2"/>
  <c r="BG540" i="2"/>
  <c r="BF540" i="2"/>
  <c r="T540" i="2"/>
  <c r="R540" i="2"/>
  <c r="P540" i="2"/>
  <c r="BI535" i="2"/>
  <c r="BH535" i="2"/>
  <c r="BG535" i="2"/>
  <c r="BF535" i="2"/>
  <c r="T535" i="2"/>
  <c r="R535" i="2"/>
  <c r="P535" i="2"/>
  <c r="BI531" i="2"/>
  <c r="BH531" i="2"/>
  <c r="BG531" i="2"/>
  <c r="BF531" i="2"/>
  <c r="T531" i="2"/>
  <c r="R531" i="2"/>
  <c r="P531" i="2"/>
  <c r="BI524" i="2"/>
  <c r="BH524" i="2"/>
  <c r="BG524" i="2"/>
  <c r="BF524" i="2"/>
  <c r="T524" i="2"/>
  <c r="R524" i="2"/>
  <c r="P524" i="2"/>
  <c r="BI523" i="2"/>
  <c r="BH523" i="2"/>
  <c r="BG523" i="2"/>
  <c r="BF523" i="2"/>
  <c r="T523" i="2"/>
  <c r="R523" i="2"/>
  <c r="P523" i="2"/>
  <c r="BI522" i="2"/>
  <c r="BH522" i="2"/>
  <c r="BG522" i="2"/>
  <c r="BF522" i="2"/>
  <c r="T522" i="2"/>
  <c r="R522" i="2"/>
  <c r="P522" i="2"/>
  <c r="BI518" i="2"/>
  <c r="BH518" i="2"/>
  <c r="BG518" i="2"/>
  <c r="BF518" i="2"/>
  <c r="T518" i="2"/>
  <c r="R518" i="2"/>
  <c r="P518" i="2"/>
  <c r="BI513" i="2"/>
  <c r="BH513" i="2"/>
  <c r="BG513" i="2"/>
  <c r="BF513" i="2"/>
  <c r="T513" i="2"/>
  <c r="R513" i="2"/>
  <c r="P513" i="2"/>
  <c r="BI509" i="2"/>
  <c r="BH509" i="2"/>
  <c r="BG509" i="2"/>
  <c r="BF509" i="2"/>
  <c r="T509" i="2"/>
  <c r="R509" i="2"/>
  <c r="P509" i="2"/>
  <c r="BI508" i="2"/>
  <c r="BH508" i="2"/>
  <c r="BG508" i="2"/>
  <c r="BF508" i="2"/>
  <c r="T508" i="2"/>
  <c r="R508" i="2"/>
  <c r="P508" i="2"/>
  <c r="BI507" i="2"/>
  <c r="BH507" i="2"/>
  <c r="BG507" i="2"/>
  <c r="BF507" i="2"/>
  <c r="T507" i="2"/>
  <c r="R507" i="2"/>
  <c r="P507" i="2"/>
  <c r="BI503" i="2"/>
  <c r="BH503" i="2"/>
  <c r="BG503" i="2"/>
  <c r="BF503" i="2"/>
  <c r="T503" i="2"/>
  <c r="R503" i="2"/>
  <c r="P503" i="2"/>
  <c r="BI499" i="2"/>
  <c r="BH499" i="2"/>
  <c r="BG499" i="2"/>
  <c r="BF499" i="2"/>
  <c r="T499" i="2"/>
  <c r="R499" i="2"/>
  <c r="P499" i="2"/>
  <c r="BI495" i="2"/>
  <c r="BH495" i="2"/>
  <c r="BG495" i="2"/>
  <c r="BF495" i="2"/>
  <c r="T495" i="2"/>
  <c r="R495" i="2"/>
  <c r="P495" i="2"/>
  <c r="BI494" i="2"/>
  <c r="BH494" i="2"/>
  <c r="BG494" i="2"/>
  <c r="BF494" i="2"/>
  <c r="T494" i="2"/>
  <c r="R494" i="2"/>
  <c r="P494" i="2"/>
  <c r="BI490" i="2"/>
  <c r="BH490" i="2"/>
  <c r="BG490" i="2"/>
  <c r="BF490" i="2"/>
  <c r="T490" i="2"/>
  <c r="R490" i="2"/>
  <c r="P490" i="2"/>
  <c r="BI486" i="2"/>
  <c r="BH486" i="2"/>
  <c r="BG486" i="2"/>
  <c r="BF486" i="2"/>
  <c r="T486" i="2"/>
  <c r="R486" i="2"/>
  <c r="P486" i="2"/>
  <c r="BI482" i="2"/>
  <c r="BH482" i="2"/>
  <c r="BG482" i="2"/>
  <c r="BF482" i="2"/>
  <c r="T482" i="2"/>
  <c r="R482" i="2"/>
  <c r="P482" i="2"/>
  <c r="BI478" i="2"/>
  <c r="BH478" i="2"/>
  <c r="BG478" i="2"/>
  <c r="BF478" i="2"/>
  <c r="T478" i="2"/>
  <c r="R478" i="2"/>
  <c r="P478" i="2"/>
  <c r="BI477" i="2"/>
  <c r="BH477" i="2"/>
  <c r="BG477" i="2"/>
  <c r="BF477" i="2"/>
  <c r="T477" i="2"/>
  <c r="R477" i="2"/>
  <c r="P477" i="2"/>
  <c r="BI474" i="2"/>
  <c r="BH474" i="2"/>
  <c r="BG474" i="2"/>
  <c r="BF474" i="2"/>
  <c r="T474" i="2"/>
  <c r="R474" i="2"/>
  <c r="P474" i="2"/>
  <c r="BI469" i="2"/>
  <c r="BH469" i="2"/>
  <c r="BG469" i="2"/>
  <c r="BF469" i="2"/>
  <c r="T469" i="2"/>
  <c r="R469" i="2"/>
  <c r="P469" i="2"/>
  <c r="BI464" i="2"/>
  <c r="BH464" i="2"/>
  <c r="BG464" i="2"/>
  <c r="BF464" i="2"/>
  <c r="T464" i="2"/>
  <c r="R464" i="2"/>
  <c r="P464" i="2"/>
  <c r="BI461" i="2"/>
  <c r="BH461" i="2"/>
  <c r="BG461" i="2"/>
  <c r="BF461" i="2"/>
  <c r="T461" i="2"/>
  <c r="R461" i="2"/>
  <c r="P461" i="2"/>
  <c r="BI458" i="2"/>
  <c r="BH458" i="2"/>
  <c r="BG458" i="2"/>
  <c r="BF458" i="2"/>
  <c r="T458" i="2"/>
  <c r="R458" i="2"/>
  <c r="P458" i="2"/>
  <c r="BI449" i="2"/>
  <c r="BH449" i="2"/>
  <c r="BG449" i="2"/>
  <c r="BF449" i="2"/>
  <c r="T449" i="2"/>
  <c r="R449" i="2"/>
  <c r="P449" i="2"/>
  <c r="BI443" i="2"/>
  <c r="BH443" i="2"/>
  <c r="BG443" i="2"/>
  <c r="BF443" i="2"/>
  <c r="T443" i="2"/>
  <c r="R443" i="2"/>
  <c r="P443" i="2"/>
  <c r="BI439" i="2"/>
  <c r="BH439" i="2"/>
  <c r="BG439" i="2"/>
  <c r="BF439" i="2"/>
  <c r="T439" i="2"/>
  <c r="R439" i="2"/>
  <c r="P439" i="2"/>
  <c r="BI436" i="2"/>
  <c r="BH436" i="2"/>
  <c r="BG436" i="2"/>
  <c r="BF436" i="2"/>
  <c r="T436" i="2"/>
  <c r="R436" i="2"/>
  <c r="P436" i="2"/>
  <c r="BI435" i="2"/>
  <c r="BH435" i="2"/>
  <c r="BG435" i="2"/>
  <c r="BF435" i="2"/>
  <c r="T435" i="2"/>
  <c r="R435" i="2"/>
  <c r="P435" i="2"/>
  <c r="BI427" i="2"/>
  <c r="BH427" i="2"/>
  <c r="BG427" i="2"/>
  <c r="BF427" i="2"/>
  <c r="T427" i="2"/>
  <c r="R427" i="2"/>
  <c r="P427" i="2"/>
  <c r="BI419" i="2"/>
  <c r="BH419" i="2"/>
  <c r="BG419" i="2"/>
  <c r="BF419" i="2"/>
  <c r="T419" i="2"/>
  <c r="R419" i="2"/>
  <c r="P419" i="2"/>
  <c r="BI414" i="2"/>
  <c r="BH414" i="2"/>
  <c r="BG414" i="2"/>
  <c r="BF414" i="2"/>
  <c r="T414" i="2"/>
  <c r="R414" i="2"/>
  <c r="P414" i="2"/>
  <c r="BI411" i="2"/>
  <c r="BH411" i="2"/>
  <c r="BG411" i="2"/>
  <c r="BF411" i="2"/>
  <c r="T411" i="2"/>
  <c r="R411" i="2"/>
  <c r="P411" i="2"/>
  <c r="BI406" i="2"/>
  <c r="BH406" i="2"/>
  <c r="BG406" i="2"/>
  <c r="BF406" i="2"/>
  <c r="T406" i="2"/>
  <c r="R406" i="2"/>
  <c r="P406" i="2"/>
  <c r="BI403" i="2"/>
  <c r="BH403" i="2"/>
  <c r="BG403" i="2"/>
  <c r="BF403" i="2"/>
  <c r="T403" i="2"/>
  <c r="R403" i="2"/>
  <c r="P403" i="2"/>
  <c r="BI397" i="2"/>
  <c r="BH397" i="2"/>
  <c r="BG397" i="2"/>
  <c r="BF397" i="2"/>
  <c r="T397" i="2"/>
  <c r="R397" i="2"/>
  <c r="P397" i="2"/>
  <c r="BI394" i="2"/>
  <c r="BH394" i="2"/>
  <c r="BG394" i="2"/>
  <c r="BF394" i="2"/>
  <c r="T394" i="2"/>
  <c r="R394" i="2"/>
  <c r="P394" i="2"/>
  <c r="BI387" i="2"/>
  <c r="BH387" i="2"/>
  <c r="BG387" i="2"/>
  <c r="BF387" i="2"/>
  <c r="T387" i="2"/>
  <c r="R387" i="2"/>
  <c r="P387" i="2"/>
  <c r="BI381" i="2"/>
  <c r="BH381" i="2"/>
  <c r="BG381" i="2"/>
  <c r="BF381" i="2"/>
  <c r="T381" i="2"/>
  <c r="R381" i="2"/>
  <c r="P381" i="2"/>
  <c r="BI378" i="2"/>
  <c r="BH378" i="2"/>
  <c r="BG378" i="2"/>
  <c r="BF378" i="2"/>
  <c r="T378" i="2"/>
  <c r="R378" i="2"/>
  <c r="P378" i="2"/>
  <c r="BI374" i="2"/>
  <c r="BH374" i="2"/>
  <c r="BG374" i="2"/>
  <c r="BF374" i="2"/>
  <c r="T374" i="2"/>
  <c r="R374" i="2"/>
  <c r="P374" i="2"/>
  <c r="BI370" i="2"/>
  <c r="BH370" i="2"/>
  <c r="BG370" i="2"/>
  <c r="BF370" i="2"/>
  <c r="T370" i="2"/>
  <c r="R370" i="2"/>
  <c r="P370" i="2"/>
  <c r="BI366" i="2"/>
  <c r="BH366" i="2"/>
  <c r="BG366" i="2"/>
  <c r="BF366" i="2"/>
  <c r="T366" i="2"/>
  <c r="R366" i="2"/>
  <c r="P366" i="2"/>
  <c r="BI362" i="2"/>
  <c r="BH362" i="2"/>
  <c r="BG362" i="2"/>
  <c r="BF362" i="2"/>
  <c r="T362" i="2"/>
  <c r="R362" i="2"/>
  <c r="P362" i="2"/>
  <c r="BI358" i="2"/>
  <c r="BH358" i="2"/>
  <c r="BG358" i="2"/>
  <c r="BF358" i="2"/>
  <c r="T358" i="2"/>
  <c r="R358" i="2"/>
  <c r="P358" i="2"/>
  <c r="BI354" i="2"/>
  <c r="BH354" i="2"/>
  <c r="BG354" i="2"/>
  <c r="BF354" i="2"/>
  <c r="T354" i="2"/>
  <c r="R354" i="2"/>
  <c r="P354" i="2"/>
  <c r="BI352" i="2"/>
  <c r="BH352" i="2"/>
  <c r="BG352" i="2"/>
  <c r="BF352" i="2"/>
  <c r="T352" i="2"/>
  <c r="T351" i="2" s="1"/>
  <c r="R352" i="2"/>
  <c r="R351" i="2"/>
  <c r="P352" i="2"/>
  <c r="P351" i="2" s="1"/>
  <c r="BI348" i="2"/>
  <c r="BH348" i="2"/>
  <c r="BG348" i="2"/>
  <c r="BF348" i="2"/>
  <c r="T348" i="2"/>
  <c r="R348" i="2"/>
  <c r="P348" i="2"/>
  <c r="BI341" i="2"/>
  <c r="BH341" i="2"/>
  <c r="BG341" i="2"/>
  <c r="BF341" i="2"/>
  <c r="T341" i="2"/>
  <c r="R341" i="2"/>
  <c r="P341" i="2"/>
  <c r="BI340" i="2"/>
  <c r="BH340" i="2"/>
  <c r="BG340" i="2"/>
  <c r="BF340" i="2"/>
  <c r="T340" i="2"/>
  <c r="R340" i="2"/>
  <c r="P340" i="2"/>
  <c r="BI339" i="2"/>
  <c r="BH339" i="2"/>
  <c r="BG339" i="2"/>
  <c r="BF339" i="2"/>
  <c r="T339" i="2"/>
  <c r="R339" i="2"/>
  <c r="P339" i="2"/>
  <c r="BI329" i="2"/>
  <c r="BH329" i="2"/>
  <c r="BG329" i="2"/>
  <c r="BF329" i="2"/>
  <c r="T329" i="2"/>
  <c r="R329" i="2"/>
  <c r="P329" i="2"/>
  <c r="BI321" i="2"/>
  <c r="BH321" i="2"/>
  <c r="BG321" i="2"/>
  <c r="BF321" i="2"/>
  <c r="T321" i="2"/>
  <c r="R321" i="2"/>
  <c r="P321" i="2"/>
  <c r="BI317" i="2"/>
  <c r="BH317" i="2"/>
  <c r="BG317" i="2"/>
  <c r="BF317" i="2"/>
  <c r="T317" i="2"/>
  <c r="R317" i="2"/>
  <c r="P317" i="2"/>
  <c r="BI314" i="2"/>
  <c r="BH314" i="2"/>
  <c r="BG314" i="2"/>
  <c r="BF314" i="2"/>
  <c r="T314" i="2"/>
  <c r="R314" i="2"/>
  <c r="P314" i="2"/>
  <c r="BI303" i="2"/>
  <c r="BH303" i="2"/>
  <c r="BG303" i="2"/>
  <c r="BF303" i="2"/>
  <c r="T303" i="2"/>
  <c r="R303" i="2"/>
  <c r="P303" i="2"/>
  <c r="BI293" i="2"/>
  <c r="BH293" i="2"/>
  <c r="BG293" i="2"/>
  <c r="BF293" i="2"/>
  <c r="T293" i="2"/>
  <c r="R293" i="2"/>
  <c r="P293" i="2"/>
  <c r="BI292" i="2"/>
  <c r="BH292" i="2"/>
  <c r="BG292" i="2"/>
  <c r="BF292" i="2"/>
  <c r="T292" i="2"/>
  <c r="R292" i="2"/>
  <c r="P292" i="2"/>
  <c r="BI291" i="2"/>
  <c r="BH291" i="2"/>
  <c r="BG291" i="2"/>
  <c r="BF291" i="2"/>
  <c r="T291" i="2"/>
  <c r="R291" i="2"/>
  <c r="P291" i="2"/>
  <c r="BI290" i="2"/>
  <c r="BH290" i="2"/>
  <c r="BG290" i="2"/>
  <c r="BF290" i="2"/>
  <c r="T290" i="2"/>
  <c r="R290" i="2"/>
  <c r="P290" i="2"/>
  <c r="BI286" i="2"/>
  <c r="BH286" i="2"/>
  <c r="BG286" i="2"/>
  <c r="BF286" i="2"/>
  <c r="T286" i="2"/>
  <c r="R286" i="2"/>
  <c r="P286" i="2"/>
  <c r="BI280" i="2"/>
  <c r="BH280" i="2"/>
  <c r="BG280" i="2"/>
  <c r="BF280" i="2"/>
  <c r="T280" i="2"/>
  <c r="R280" i="2"/>
  <c r="P280" i="2"/>
  <c r="BI276" i="2"/>
  <c r="BH276" i="2"/>
  <c r="BG276" i="2"/>
  <c r="BF276" i="2"/>
  <c r="T276" i="2"/>
  <c r="R276" i="2"/>
  <c r="P276" i="2"/>
  <c r="BI269" i="2"/>
  <c r="BH269" i="2"/>
  <c r="BG269" i="2"/>
  <c r="BF269" i="2"/>
  <c r="T269" i="2"/>
  <c r="R269" i="2"/>
  <c r="P269" i="2"/>
  <c r="BI264" i="2"/>
  <c r="BH264" i="2"/>
  <c r="BG264" i="2"/>
  <c r="BF264" i="2"/>
  <c r="T264" i="2"/>
  <c r="R264" i="2"/>
  <c r="P264" i="2"/>
  <c r="BI259" i="2"/>
  <c r="BH259" i="2"/>
  <c r="BG259" i="2"/>
  <c r="BF259" i="2"/>
  <c r="T259" i="2"/>
  <c r="T258" i="2" s="1"/>
  <c r="R259" i="2"/>
  <c r="R258" i="2"/>
  <c r="P259" i="2"/>
  <c r="P258" i="2" s="1"/>
  <c r="BI254" i="2"/>
  <c r="BH254" i="2"/>
  <c r="BG254" i="2"/>
  <c r="BF254" i="2"/>
  <c r="T254" i="2"/>
  <c r="R254" i="2"/>
  <c r="P254" i="2"/>
  <c r="BI251" i="2"/>
  <c r="BH251" i="2"/>
  <c r="BG251" i="2"/>
  <c r="BF251" i="2"/>
  <c r="T251" i="2"/>
  <c r="R251" i="2"/>
  <c r="P251" i="2"/>
  <c r="BI247" i="2"/>
  <c r="BH247" i="2"/>
  <c r="BG247" i="2"/>
  <c r="BF247" i="2"/>
  <c r="T247" i="2"/>
  <c r="R247" i="2"/>
  <c r="P247" i="2"/>
  <c r="BI243" i="2"/>
  <c r="BH243" i="2"/>
  <c r="BG243" i="2"/>
  <c r="BF243" i="2"/>
  <c r="T243" i="2"/>
  <c r="R243" i="2"/>
  <c r="P243" i="2"/>
  <c r="BI239" i="2"/>
  <c r="BH239" i="2"/>
  <c r="BG239" i="2"/>
  <c r="BF239" i="2"/>
  <c r="T239" i="2"/>
  <c r="R239" i="2"/>
  <c r="P239" i="2"/>
  <c r="BI237" i="2"/>
  <c r="BH237" i="2"/>
  <c r="BG237" i="2"/>
  <c r="BF237" i="2"/>
  <c r="T237" i="2"/>
  <c r="R237" i="2"/>
  <c r="P237" i="2"/>
  <c r="BI233" i="2"/>
  <c r="BH233" i="2"/>
  <c r="BG233" i="2"/>
  <c r="BF233" i="2"/>
  <c r="T233" i="2"/>
  <c r="R233" i="2"/>
  <c r="P233" i="2"/>
  <c r="BI230" i="2"/>
  <c r="BH230" i="2"/>
  <c r="BG230" i="2"/>
  <c r="BF230" i="2"/>
  <c r="T230" i="2"/>
  <c r="R230" i="2"/>
  <c r="P230" i="2"/>
  <c r="BI226" i="2"/>
  <c r="BH226" i="2"/>
  <c r="BG226" i="2"/>
  <c r="BF226" i="2"/>
  <c r="T226" i="2"/>
  <c r="R226" i="2"/>
  <c r="P226" i="2"/>
  <c r="BI222" i="2"/>
  <c r="BH222" i="2"/>
  <c r="BG222" i="2"/>
  <c r="BF222" i="2"/>
  <c r="T222" i="2"/>
  <c r="R222" i="2"/>
  <c r="P222" i="2"/>
  <c r="BI218" i="2"/>
  <c r="BH218" i="2"/>
  <c r="BG218" i="2"/>
  <c r="BF218" i="2"/>
  <c r="T218" i="2"/>
  <c r="R218" i="2"/>
  <c r="P218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09" i="2"/>
  <c r="BH209" i="2"/>
  <c r="BG209" i="2"/>
  <c r="BF209" i="2"/>
  <c r="T209" i="2"/>
  <c r="R209" i="2"/>
  <c r="P209" i="2"/>
  <c r="BI206" i="2"/>
  <c r="BH206" i="2"/>
  <c r="BG206" i="2"/>
  <c r="BF206" i="2"/>
  <c r="T206" i="2"/>
  <c r="R206" i="2"/>
  <c r="P206" i="2"/>
  <c r="BI203" i="2"/>
  <c r="BH203" i="2"/>
  <c r="BG203" i="2"/>
  <c r="BF203" i="2"/>
  <c r="T203" i="2"/>
  <c r="R203" i="2"/>
  <c r="P203" i="2"/>
  <c r="BI200" i="2"/>
  <c r="BH200" i="2"/>
  <c r="BG200" i="2"/>
  <c r="BF200" i="2"/>
  <c r="T200" i="2"/>
  <c r="R200" i="2"/>
  <c r="P200" i="2"/>
  <c r="BI197" i="2"/>
  <c r="BH197" i="2"/>
  <c r="BG197" i="2"/>
  <c r="BF197" i="2"/>
  <c r="T197" i="2"/>
  <c r="R197" i="2"/>
  <c r="P197" i="2"/>
  <c r="BI193" i="2"/>
  <c r="BH193" i="2"/>
  <c r="BG193" i="2"/>
  <c r="BF193" i="2"/>
  <c r="T193" i="2"/>
  <c r="R193" i="2"/>
  <c r="P193" i="2"/>
  <c r="BI189" i="2"/>
  <c r="BH189" i="2"/>
  <c r="BG189" i="2"/>
  <c r="BF189" i="2"/>
  <c r="T189" i="2"/>
  <c r="R189" i="2"/>
  <c r="P189" i="2"/>
  <c r="BI185" i="2"/>
  <c r="BH185" i="2"/>
  <c r="BG185" i="2"/>
  <c r="BF185" i="2"/>
  <c r="T185" i="2"/>
  <c r="R185" i="2"/>
  <c r="P185" i="2"/>
  <c r="BI182" i="2"/>
  <c r="BH182" i="2"/>
  <c r="BG182" i="2"/>
  <c r="BF182" i="2"/>
  <c r="T182" i="2"/>
  <c r="R182" i="2"/>
  <c r="P182" i="2"/>
  <c r="BI178" i="2"/>
  <c r="BH178" i="2"/>
  <c r="BG178" i="2"/>
  <c r="BF178" i="2"/>
  <c r="T178" i="2"/>
  <c r="R178" i="2"/>
  <c r="P178" i="2"/>
  <c r="BI174" i="2"/>
  <c r="BH174" i="2"/>
  <c r="BG174" i="2"/>
  <c r="BF174" i="2"/>
  <c r="T174" i="2"/>
  <c r="R174" i="2"/>
  <c r="P174" i="2"/>
  <c r="BI170" i="2"/>
  <c r="BH170" i="2"/>
  <c r="BG170" i="2"/>
  <c r="BF170" i="2"/>
  <c r="T170" i="2"/>
  <c r="R170" i="2"/>
  <c r="P170" i="2"/>
  <c r="BI165" i="2"/>
  <c r="BH165" i="2"/>
  <c r="BG165" i="2"/>
  <c r="BF165" i="2"/>
  <c r="T165" i="2"/>
  <c r="R165" i="2"/>
  <c r="P165" i="2"/>
  <c r="BI161" i="2"/>
  <c r="BH161" i="2"/>
  <c r="BG161" i="2"/>
  <c r="BF161" i="2"/>
  <c r="T161" i="2"/>
  <c r="R161" i="2"/>
  <c r="P161" i="2"/>
  <c r="BI157" i="2"/>
  <c r="BH157" i="2"/>
  <c r="BG157" i="2"/>
  <c r="BF157" i="2"/>
  <c r="T157" i="2"/>
  <c r="R157" i="2"/>
  <c r="P157" i="2"/>
  <c r="BI153" i="2"/>
  <c r="BH153" i="2"/>
  <c r="BG153" i="2"/>
  <c r="BF153" i="2"/>
  <c r="T153" i="2"/>
  <c r="R153" i="2"/>
  <c r="P153" i="2"/>
  <c r="F144" i="2"/>
  <c r="E142" i="2"/>
  <c r="F89" i="2"/>
  <c r="E87" i="2"/>
  <c r="J24" i="2"/>
  <c r="E24" i="2"/>
  <c r="J147" i="2" s="1"/>
  <c r="J23" i="2"/>
  <c r="J21" i="2"/>
  <c r="E21" i="2"/>
  <c r="J146" i="2" s="1"/>
  <c r="J20" i="2"/>
  <c r="J18" i="2"/>
  <c r="E18" i="2"/>
  <c r="F147" i="2" s="1"/>
  <c r="J17" i="2"/>
  <c r="J15" i="2"/>
  <c r="E15" i="2"/>
  <c r="F91" i="2" s="1"/>
  <c r="J14" i="2"/>
  <c r="J12" i="2"/>
  <c r="J144" i="2"/>
  <c r="E7" i="2"/>
  <c r="E140" i="2" s="1"/>
  <c r="L90" i="1"/>
  <c r="AM90" i="1"/>
  <c r="AM89" i="1"/>
  <c r="L89" i="1"/>
  <c r="AM87" i="1"/>
  <c r="L87" i="1"/>
  <c r="L85" i="1"/>
  <c r="L84" i="1"/>
  <c r="J1790" i="2"/>
  <c r="BK1666" i="2"/>
  <c r="J1601" i="2"/>
  <c r="BK1539" i="2"/>
  <c r="BK1466" i="2"/>
  <c r="J1392" i="2"/>
  <c r="J1343" i="2"/>
  <c r="BK1260" i="2"/>
  <c r="BK973" i="2"/>
  <c r="J888" i="2"/>
  <c r="J715" i="2"/>
  <c r="BK582" i="2"/>
  <c r="BK378" i="2"/>
  <c r="BK276" i="2"/>
  <c r="J157" i="2"/>
  <c r="J1722" i="2"/>
  <c r="BK1692" i="2"/>
  <c r="BK1664" i="2"/>
  <c r="J1648" i="2"/>
  <c r="BK1599" i="2"/>
  <c r="J1551" i="2"/>
  <c r="BK1517" i="2"/>
  <c r="J1470" i="2"/>
  <c r="J1428" i="2"/>
  <c r="BK1365" i="2"/>
  <c r="J1309" i="2"/>
  <c r="BK1167" i="2"/>
  <c r="J1053" i="2"/>
  <c r="J962" i="2"/>
  <c r="BK847" i="2"/>
  <c r="BK759" i="2"/>
  <c r="J523" i="2"/>
  <c r="BK397" i="2"/>
  <c r="J339" i="2"/>
  <c r="BK182" i="2"/>
  <c r="J1716" i="2"/>
  <c r="BK1650" i="2"/>
  <c r="J1615" i="2"/>
  <c r="BK1553" i="2"/>
  <c r="J1515" i="2"/>
  <c r="J1456" i="2"/>
  <c r="J1422" i="2"/>
  <c r="J1363" i="2"/>
  <c r="J1331" i="2"/>
  <c r="J1303" i="2"/>
  <c r="J1146" i="2"/>
  <c r="BK1080" i="2"/>
  <c r="J941" i="2"/>
  <c r="J863" i="2"/>
  <c r="BK764" i="2"/>
  <c r="J624" i="2"/>
  <c r="BK524" i="2"/>
  <c r="J435" i="2"/>
  <c r="J239" i="2"/>
  <c r="J203" i="2"/>
  <c r="BK1738" i="2"/>
  <c r="J1720" i="2"/>
  <c r="J1672" i="2"/>
  <c r="J1569" i="2"/>
  <c r="BK1497" i="2"/>
  <c r="BK1452" i="2"/>
  <c r="BK1373" i="2"/>
  <c r="J1227" i="2"/>
  <c r="J1005" i="2"/>
  <c r="J834" i="2"/>
  <c r="J673" i="2"/>
  <c r="BK574" i="2"/>
  <c r="BK490" i="2"/>
  <c r="J378" i="2"/>
  <c r="J213" i="2"/>
  <c r="BK1817" i="2"/>
  <c r="BK1730" i="2"/>
  <c r="J1666" i="2"/>
  <c r="BK1643" i="2"/>
  <c r="BK1605" i="2"/>
  <c r="BK1513" i="2"/>
  <c r="J1458" i="2"/>
  <c r="BK1412" i="2"/>
  <c r="BK1355" i="2"/>
  <c r="BK1321" i="2"/>
  <c r="BK1273" i="2"/>
  <c r="J1137" i="2"/>
  <c r="BK987" i="2"/>
  <c r="J769" i="2"/>
  <c r="J687" i="2"/>
  <c r="J535" i="2"/>
  <c r="BK461" i="2"/>
  <c r="J314" i="2"/>
  <c r="BK174" i="2"/>
  <c r="BK1740" i="2"/>
  <c r="BK1702" i="2"/>
  <c r="BK1658" i="2"/>
  <c r="BK1557" i="2"/>
  <c r="BK1501" i="2"/>
  <c r="BK1454" i="2"/>
  <c r="BK1394" i="2"/>
  <c r="BK1309" i="2"/>
  <c r="J1172" i="2"/>
  <c r="BK969" i="2"/>
  <c r="J860" i="2"/>
  <c r="BK752" i="2"/>
  <c r="J714" i="2"/>
  <c r="J558" i="2"/>
  <c r="BK499" i="2"/>
  <c r="BK411" i="2"/>
  <c r="BK280" i="2"/>
  <c r="J189" i="2"/>
  <c r="J1802" i="2"/>
  <c r="J1702" i="2"/>
  <c r="BK1660" i="2"/>
  <c r="J1617" i="2"/>
  <c r="BK1575" i="2"/>
  <c r="J1529" i="2"/>
  <c r="J1430" i="2"/>
  <c r="J1367" i="2"/>
  <c r="BK1314" i="2"/>
  <c r="BK1177" i="2"/>
  <c r="J1032" i="2"/>
  <c r="J900" i="2"/>
  <c r="BK789" i="2"/>
  <c r="BK680" i="2"/>
  <c r="BK553" i="2"/>
  <c r="J449" i="2"/>
  <c r="BK362" i="2"/>
  <c r="BK218" i="2"/>
  <c r="BK1989" i="2"/>
  <c r="J1985" i="2"/>
  <c r="J1972" i="2"/>
  <c r="J1957" i="2"/>
  <c r="BK1938" i="2"/>
  <c r="J1920" i="2"/>
  <c r="J1905" i="2"/>
  <c r="J1892" i="2"/>
  <c r="BK1862" i="2"/>
  <c r="BK1698" i="2"/>
  <c r="BK1641" i="2"/>
  <c r="J1567" i="2"/>
  <c r="J1501" i="2"/>
  <c r="J1416" i="2"/>
  <c r="J1380" i="2"/>
  <c r="BK1290" i="2"/>
  <c r="BK1139" i="2"/>
  <c r="BK1029" i="2"/>
  <c r="BK834" i="2"/>
  <c r="J777" i="2"/>
  <c r="BK651" i="2"/>
  <c r="J518" i="2"/>
  <c r="J293" i="2"/>
  <c r="BK237" i="2"/>
  <c r="J424" i="3"/>
  <c r="J159" i="3"/>
  <c r="BK418" i="3"/>
  <c r="BK135" i="3"/>
  <c r="BK373" i="3"/>
  <c r="J186" i="3"/>
  <c r="J447" i="3"/>
  <c r="BK367" i="3"/>
  <c r="J166" i="3"/>
  <c r="J344" i="3"/>
  <c r="BK145" i="3"/>
  <c r="BK424" i="3"/>
  <c r="BK235" i="3"/>
  <c r="BK397" i="3"/>
  <c r="BK191" i="3"/>
  <c r="BK162" i="4"/>
  <c r="J221" i="5"/>
  <c r="BK173" i="5"/>
  <c r="BK197" i="5"/>
  <c r="J172" i="5"/>
  <c r="BK232" i="5"/>
  <c r="J223" i="5"/>
  <c r="BK184" i="5"/>
  <c r="BK160" i="5"/>
  <c r="J232" i="5"/>
  <c r="J215" i="5"/>
  <c r="J197" i="5"/>
  <c r="J174" i="5"/>
  <c r="BK235" i="5"/>
  <c r="J208" i="5"/>
  <c r="BK182" i="5"/>
  <c r="BK155" i="5"/>
  <c r="J203" i="5"/>
  <c r="BK171" i="5"/>
  <c r="BK140" i="5"/>
  <c r="BK196" i="5"/>
  <c r="J175" i="5"/>
  <c r="BK237" i="5"/>
  <c r="J207" i="5"/>
  <c r="J176" i="5"/>
  <c r="J160" i="5"/>
  <c r="BK260" i="6"/>
  <c r="J240" i="6"/>
  <c r="J208" i="6"/>
  <c r="BK190" i="6"/>
  <c r="BK175" i="6"/>
  <c r="BK150" i="6"/>
  <c r="J138" i="6"/>
  <c r="BK248" i="6"/>
  <c r="BK223" i="6"/>
  <c r="J207" i="6"/>
  <c r="BK199" i="6"/>
  <c r="J169" i="6"/>
  <c r="J256" i="6"/>
  <c r="BK230" i="6"/>
  <c r="BK213" i="6"/>
  <c r="J177" i="6"/>
  <c r="BK152" i="6"/>
  <c r="BK136" i="6"/>
  <c r="BK250" i="6"/>
  <c r="J211" i="6"/>
  <c r="BK196" i="6"/>
  <c r="J179" i="6"/>
  <c r="J134" i="6"/>
  <c r="J261" i="6"/>
  <c r="BK227" i="6"/>
  <c r="J204" i="6"/>
  <c r="J180" i="6"/>
  <c r="BK140" i="6"/>
  <c r="BK255" i="6"/>
  <c r="BK217" i="6"/>
  <c r="J202" i="6"/>
  <c r="J194" i="6"/>
  <c r="J183" i="6"/>
  <c r="BK135" i="6"/>
  <c r="BK229" i="6"/>
  <c r="J197" i="6"/>
  <c r="BK166" i="6"/>
  <c r="BK149" i="6"/>
  <c r="J207" i="7"/>
  <c r="J186" i="7"/>
  <c r="J148" i="7"/>
  <c r="J243" i="7"/>
  <c r="J206" i="7"/>
  <c r="BK185" i="7"/>
  <c r="BK146" i="7"/>
  <c r="BK136" i="7"/>
  <c r="J239" i="7"/>
  <c r="BK171" i="7"/>
  <c r="J139" i="7"/>
  <c r="J246" i="7"/>
  <c r="BK188" i="7"/>
  <c r="J169" i="7"/>
  <c r="BK148" i="7"/>
  <c r="BK243" i="7"/>
  <c r="BK186" i="7"/>
  <c r="J164" i="7"/>
  <c r="BK257" i="7"/>
  <c r="BK240" i="7"/>
  <c r="J197" i="7"/>
  <c r="J161" i="7"/>
  <c r="J247" i="7"/>
  <c r="BK218" i="7"/>
  <c r="J190" i="7"/>
  <c r="J252" i="7"/>
  <c r="J200" i="7"/>
  <c r="BK187" i="7"/>
  <c r="BK172" i="7"/>
  <c r="BK723" i="8"/>
  <c r="BK692" i="8"/>
  <c r="BK625" i="8"/>
  <c r="BK574" i="8"/>
  <c r="BK476" i="8"/>
  <c r="BK437" i="8"/>
  <c r="J394" i="8"/>
  <c r="BK320" i="8"/>
  <c r="J212" i="8"/>
  <c r="BK784" i="8"/>
  <c r="J741" i="8"/>
  <c r="BK714" i="8"/>
  <c r="J667" i="8"/>
  <c r="BK609" i="8"/>
  <c r="BK584" i="8"/>
  <c r="BK559" i="8"/>
  <c r="BK492" i="8"/>
  <c r="BK478" i="8"/>
  <c r="BK429" i="8"/>
  <c r="J400" i="8"/>
  <c r="BK339" i="8"/>
  <c r="J306" i="8"/>
  <c r="J252" i="8"/>
  <c r="J220" i="8"/>
  <c r="BK192" i="8"/>
  <c r="BK766" i="8"/>
  <c r="BK716" i="8"/>
  <c r="J607" i="8"/>
  <c r="J564" i="8"/>
  <c r="J498" i="8"/>
  <c r="BK451" i="8"/>
  <c r="BK402" i="8"/>
  <c r="J363" i="8"/>
  <c r="BK330" i="8"/>
  <c r="BK275" i="8"/>
  <c r="BK228" i="8"/>
  <c r="BK162" i="8"/>
  <c r="J753" i="8"/>
  <c r="BK663" i="8"/>
  <c r="BK621" i="8"/>
  <c r="BK578" i="8"/>
  <c r="J482" i="8"/>
  <c r="BK441" i="8"/>
  <c r="BK390" i="8"/>
  <c r="BK300" i="8"/>
  <c r="J250" i="8"/>
  <c r="J216" i="8"/>
  <c r="BK183" i="8"/>
  <c r="J776" i="8"/>
  <c r="J735" i="8"/>
  <c r="J662" i="8"/>
  <c r="J633" i="8"/>
  <c r="J568" i="8"/>
  <c r="J525" i="8"/>
  <c r="J504" i="8"/>
  <c r="J429" i="8"/>
  <c r="BK371" i="8"/>
  <c r="BK240" i="8"/>
  <c r="BK794" i="8"/>
  <c r="BK694" i="8"/>
  <c r="J619" i="8"/>
  <c r="J582" i="8"/>
  <c r="J519" i="8"/>
  <c r="BK463" i="8"/>
  <c r="BK396" i="8"/>
  <c r="BK304" i="8"/>
  <c r="J254" i="8"/>
  <c r="BK185" i="8"/>
  <c r="J138" i="9"/>
  <c r="BK140" i="9"/>
  <c r="BK141" i="9"/>
  <c r="BK130" i="9"/>
  <c r="BK139" i="9"/>
  <c r="BK134" i="10"/>
  <c r="J143" i="10"/>
  <c r="BK140" i="10"/>
  <c r="J136" i="10"/>
  <c r="BK143" i="10"/>
  <c r="J134" i="10"/>
  <c r="BK149" i="11"/>
  <c r="J133" i="11"/>
  <c r="J161" i="11"/>
  <c r="BK146" i="11"/>
  <c r="BK164" i="11"/>
  <c r="BK179" i="11"/>
  <c r="J146" i="11"/>
  <c r="J154" i="11"/>
  <c r="BK155" i="11"/>
  <c r="J175" i="11"/>
  <c r="J176" i="11"/>
  <c r="J134" i="11"/>
  <c r="BK134" i="12"/>
  <c r="BK165" i="12"/>
  <c r="J148" i="12"/>
  <c r="BK132" i="12"/>
  <c r="J132" i="12"/>
  <c r="J140" i="12"/>
  <c r="BK149" i="12"/>
  <c r="J130" i="12"/>
  <c r="J146" i="12"/>
  <c r="J166" i="13"/>
  <c r="J145" i="13"/>
  <c r="J130" i="13"/>
  <c r="BK161" i="13"/>
  <c r="J132" i="13"/>
  <c r="BK160" i="13"/>
  <c r="J163" i="13"/>
  <c r="J133" i="13"/>
  <c r="BK167" i="13"/>
  <c r="BK153" i="13"/>
  <c r="BK166" i="13"/>
  <c r="BK131" i="13"/>
  <c r="BK149" i="13"/>
  <c r="BK158" i="13"/>
  <c r="BK130" i="13"/>
  <c r="BK149" i="15"/>
  <c r="J131" i="15"/>
  <c r="BK145" i="15"/>
  <c r="BK150" i="15"/>
  <c r="BK140" i="15"/>
  <c r="J140" i="15"/>
  <c r="BK141" i="15"/>
  <c r="J152" i="15"/>
  <c r="BK130" i="15"/>
  <c r="BK170" i="16"/>
  <c r="BK183" i="16"/>
  <c r="BK182" i="16"/>
  <c r="J140" i="16"/>
  <c r="J136" i="16"/>
  <c r="BK175" i="16"/>
  <c r="J158" i="16"/>
  <c r="J177" i="16"/>
  <c r="J149" i="16"/>
  <c r="BK180" i="16"/>
  <c r="J151" i="16"/>
  <c r="J139" i="16"/>
  <c r="BK176" i="16"/>
  <c r="J145" i="16"/>
  <c r="BK136" i="17"/>
  <c r="J128" i="17"/>
  <c r="BK134" i="17"/>
  <c r="BK147" i="17"/>
  <c r="BK130" i="17"/>
  <c r="J279" i="18"/>
  <c r="BK258" i="18"/>
  <c r="J231" i="18"/>
  <c r="J197" i="18"/>
  <c r="BK177" i="18"/>
  <c r="J142" i="18"/>
  <c r="J256" i="18"/>
  <c r="BK212" i="18"/>
  <c r="BK191" i="18"/>
  <c r="BK170" i="18"/>
  <c r="BK140" i="18"/>
  <c r="J257" i="18"/>
  <c r="J222" i="18"/>
  <c r="BK188" i="18"/>
  <c r="J163" i="18"/>
  <c r="BK282" i="18"/>
  <c r="J239" i="18"/>
  <c r="J206" i="18"/>
  <c r="BK174" i="18"/>
  <c r="BK143" i="18"/>
  <c r="BK249" i="18"/>
  <c r="J229" i="18"/>
  <c r="J215" i="18"/>
  <c r="BK201" i="18"/>
  <c r="BK178" i="18"/>
  <c r="J140" i="18"/>
  <c r="J263" i="18"/>
  <c r="BK228" i="18"/>
  <c r="J198" i="18"/>
  <c r="J148" i="18"/>
  <c r="J261" i="18"/>
  <c r="J235" i="18"/>
  <c r="J161" i="18"/>
  <c r="BK145" i="18"/>
  <c r="BK278" i="18"/>
  <c r="BK241" i="18"/>
  <c r="BK221" i="18"/>
  <c r="J192" i="18"/>
  <c r="BK160" i="18"/>
  <c r="BK312" i="19"/>
  <c r="BK293" i="19"/>
  <c r="BK275" i="19"/>
  <c r="J249" i="19"/>
  <c r="BK235" i="19"/>
  <c r="BK216" i="19"/>
  <c r="J179" i="19"/>
  <c r="BK145" i="19"/>
  <c r="BK304" i="19"/>
  <c r="BK281" i="19"/>
  <c r="BK249" i="19"/>
  <c r="BK218" i="19"/>
  <c r="J193" i="19"/>
  <c r="BK160" i="19"/>
  <c r="J310" i="19"/>
  <c r="J281" i="19"/>
  <c r="J246" i="19"/>
  <c r="BK213" i="19"/>
  <c r="J173" i="19"/>
  <c r="J297" i="19"/>
  <c r="J261" i="19"/>
  <c r="J234" i="19"/>
  <c r="J213" i="19"/>
  <c r="J175" i="19"/>
  <c r="J156" i="19"/>
  <c r="J312" i="19"/>
  <c r="BK277" i="19"/>
  <c r="BK250" i="19"/>
  <c r="J225" i="19"/>
  <c r="J186" i="19"/>
  <c r="J163" i="19"/>
  <c r="J308" i="19"/>
  <c r="BK289" i="19"/>
  <c r="J266" i="19"/>
  <c r="J244" i="19"/>
  <c r="BK215" i="19"/>
  <c r="J188" i="19"/>
  <c r="BK144" i="19"/>
  <c r="J273" i="19"/>
  <c r="BK246" i="19"/>
  <c r="J223" i="19"/>
  <c r="J208" i="19"/>
  <c r="BK181" i="19"/>
  <c r="J161" i="19"/>
  <c r="BK306" i="19"/>
  <c r="BK287" i="19"/>
  <c r="BK255" i="19"/>
  <c r="J198" i="19"/>
  <c r="BK175" i="19"/>
  <c r="BK147" i="19"/>
  <c r="BK705" i="20"/>
  <c r="J688" i="20"/>
  <c r="BK663" i="20"/>
  <c r="BK639" i="20"/>
  <c r="BK619" i="20"/>
  <c r="J596" i="20"/>
  <c r="BK548" i="20"/>
  <c r="J533" i="20"/>
  <c r="J514" i="20"/>
  <c r="J480" i="20"/>
  <c r="J427" i="20"/>
  <c r="BK385" i="20"/>
  <c r="J340" i="20"/>
  <c r="J312" i="20"/>
  <c r="J297" i="20"/>
  <c r="J279" i="20"/>
  <c r="BK252" i="20"/>
  <c r="J224" i="20"/>
  <c r="BK196" i="20"/>
  <c r="BK172" i="20"/>
  <c r="BK623" i="20"/>
  <c r="J590" i="20"/>
  <c r="BK553" i="20"/>
  <c r="BK526" i="20"/>
  <c r="J507" i="20"/>
  <c r="J489" i="20"/>
  <c r="J459" i="20"/>
  <c r="J430" i="20"/>
  <c r="J418" i="20"/>
  <c r="BK383" i="20"/>
  <c r="J348" i="20"/>
  <c r="J300" i="20"/>
  <c r="J273" i="20"/>
  <c r="BK251" i="20"/>
  <c r="BK231" i="20"/>
  <c r="BK206" i="20"/>
  <c r="J181" i="20"/>
  <c r="BK687" i="20"/>
  <c r="J635" i="20"/>
  <c r="BK587" i="20"/>
  <c r="J557" i="20"/>
  <c r="J532" i="20"/>
  <c r="BK506" i="20"/>
  <c r="BK484" i="20"/>
  <c r="BK427" i="20"/>
  <c r="J390" i="20"/>
  <c r="BK364" i="20"/>
  <c r="J346" i="20"/>
  <c r="J303" i="20"/>
  <c r="BK244" i="20"/>
  <c r="BK223" i="20"/>
  <c r="BK190" i="20"/>
  <c r="J170" i="20"/>
  <c r="J703" i="20"/>
  <c r="BK681" i="20"/>
  <c r="BK659" i="20"/>
  <c r="BK616" i="20"/>
  <c r="J586" i="20"/>
  <c r="J546" i="20"/>
  <c r="BK520" i="20"/>
  <c r="BK490" i="20"/>
  <c r="BK464" i="20"/>
  <c r="J419" i="20"/>
  <c r="J389" i="20"/>
  <c r="J358" i="20"/>
  <c r="BK329" i="20"/>
  <c r="BK320" i="20"/>
  <c r="BK291" i="20"/>
  <c r="J227" i="20"/>
  <c r="J192" i="20"/>
  <c r="BK169" i="20"/>
  <c r="BK707" i="20"/>
  <c r="BK516" i="20"/>
  <c r="J494" i="20"/>
  <c r="J488" i="20"/>
  <c r="J461" i="20"/>
  <c r="J435" i="20"/>
  <c r="J417" i="20"/>
  <c r="BK379" i="20"/>
  <c r="BK359" i="20"/>
  <c r="J331" i="20"/>
  <c r="J289" i="20"/>
  <c r="BK258" i="20"/>
  <c r="J239" i="20"/>
  <c r="J206" i="20"/>
  <c r="J184" i="20"/>
  <c r="BK708" i="20"/>
  <c r="J675" i="20"/>
  <c r="BK657" i="20"/>
  <c r="BK636" i="20"/>
  <c r="J619" i="20"/>
  <c r="BK582" i="20"/>
  <c r="BK551" i="20"/>
  <c r="BK489" i="20"/>
  <c r="J479" i="20"/>
  <c r="J335" i="20"/>
  <c r="J301" i="20"/>
  <c r="J266" i="20"/>
  <c r="J244" i="20"/>
  <c r="J204" i="20"/>
  <c r="BK174" i="20"/>
  <c r="J699" i="20"/>
  <c r="J665" i="20"/>
  <c r="J645" i="20"/>
  <c r="J630" i="20"/>
  <c r="BK615" i="20"/>
  <c r="BK549" i="20"/>
  <c r="BK523" i="20"/>
  <c r="J466" i="20"/>
  <c r="BK441" i="20"/>
  <c r="J415" i="20"/>
  <c r="J399" i="20"/>
  <c r="J371" i="20"/>
  <c r="J349" i="20"/>
  <c r="BK313" i="20"/>
  <c r="J269" i="20"/>
  <c r="BK243" i="20"/>
  <c r="BK202" i="20"/>
  <c r="J173" i="20"/>
  <c r="BK132" i="21"/>
  <c r="J128" i="21"/>
  <c r="BK150" i="21"/>
  <c r="BK128" i="21"/>
  <c r="J716" i="8"/>
  <c r="J617" i="8"/>
  <c r="BK570" i="8"/>
  <c r="J508" i="8"/>
  <c r="BK427" i="8"/>
  <c r="J373" i="8"/>
  <c r="J328" i="8"/>
  <c r="J283" i="8"/>
  <c r="BK236" i="8"/>
  <c r="J156" i="8"/>
  <c r="J129" i="9"/>
  <c r="J144" i="9"/>
  <c r="J128" i="9"/>
  <c r="J135" i="9"/>
  <c r="J137" i="10"/>
  <c r="BK129" i="10"/>
  <c r="BK141" i="10"/>
  <c r="BK146" i="10"/>
  <c r="J146" i="10"/>
  <c r="BK144" i="10"/>
  <c r="J150" i="11"/>
  <c r="J137" i="11"/>
  <c r="BK174" i="11"/>
  <c r="BK152" i="11"/>
  <c r="J132" i="11"/>
  <c r="J166" i="11"/>
  <c r="BK172" i="11"/>
  <c r="J152" i="11"/>
  <c r="J135" i="11"/>
  <c r="BK159" i="11"/>
  <c r="BK165" i="11"/>
  <c r="BK132" i="11"/>
  <c r="J148" i="11"/>
  <c r="J160" i="11"/>
  <c r="BK161" i="12"/>
  <c r="J139" i="12"/>
  <c r="J162" i="12"/>
  <c r="J144" i="12"/>
  <c r="BK167" i="12"/>
  <c r="J145" i="12"/>
  <c r="BK163" i="12"/>
  <c r="BK158" i="12"/>
  <c r="J138" i="12"/>
  <c r="J160" i="13"/>
  <c r="BK133" i="13"/>
  <c r="BK147" i="13"/>
  <c r="BK173" i="13"/>
  <c r="BK146" i="13"/>
  <c r="J138" i="13"/>
  <c r="BK172" i="13"/>
  <c r="J159" i="13"/>
  <c r="J176" i="13"/>
  <c r="J149" i="13"/>
  <c r="BK157" i="13"/>
  <c r="J142" i="13"/>
  <c r="J146" i="13"/>
  <c r="J128" i="14"/>
  <c r="BK135" i="15"/>
  <c r="BK152" i="15"/>
  <c r="J145" i="15"/>
  <c r="BK146" i="15"/>
  <c r="BK131" i="15"/>
  <c r="BK138" i="15"/>
  <c r="J137" i="15"/>
  <c r="J160" i="16"/>
  <c r="BK184" i="16"/>
  <c r="BK164" i="16"/>
  <c r="J132" i="16"/>
  <c r="BK155" i="16"/>
  <c r="J134" i="16"/>
  <c r="BK139" i="16"/>
  <c r="BK132" i="16"/>
  <c r="J164" i="16"/>
  <c r="BK148" i="16"/>
  <c r="BK162" i="16"/>
  <c r="J131" i="16"/>
  <c r="J148" i="16"/>
  <c r="BK185" i="16"/>
  <c r="BK166" i="16"/>
  <c r="J152" i="16"/>
  <c r="J143" i="17"/>
  <c r="J130" i="17"/>
  <c r="J148" i="17"/>
  <c r="BK143" i="17"/>
  <c r="J138" i="17"/>
  <c r="J271" i="18"/>
  <c r="J240" i="18"/>
  <c r="J212" i="18"/>
  <c r="BK186" i="18"/>
  <c r="BK152" i="18"/>
  <c r="J268" i="18"/>
  <c r="BK240" i="18"/>
  <c r="J200" i="18"/>
  <c r="BK182" i="18"/>
  <c r="J164" i="18"/>
  <c r="BK276" i="18"/>
  <c r="BK262" i="18"/>
  <c r="J245" i="18"/>
  <c r="J221" i="18"/>
  <c r="J178" i="18"/>
  <c r="BK151" i="18"/>
  <c r="BK256" i="18"/>
  <c r="J208" i="18"/>
  <c r="BK193" i="18"/>
  <c r="BK147" i="18"/>
  <c r="J248" i="18"/>
  <c r="J227" i="18"/>
  <c r="J210" i="18"/>
  <c r="J174" i="18"/>
  <c r="J152" i="18"/>
  <c r="J270" i="18"/>
  <c r="J249" i="18"/>
  <c r="J219" i="18"/>
  <c r="BK158" i="18"/>
  <c r="BK271" i="18"/>
  <c r="BK248" i="18"/>
  <c r="BK215" i="18"/>
  <c r="J171" i="18"/>
  <c r="BK156" i="18"/>
  <c r="J144" i="18"/>
  <c r="BK272" i="18"/>
  <c r="J228" i="18"/>
  <c r="J201" i="18"/>
  <c r="J172" i="18"/>
  <c r="BK154" i="18"/>
  <c r="BK303" i="19"/>
  <c r="J278" i="19"/>
  <c r="BK248" i="19"/>
  <c r="J231" i="19"/>
  <c r="J206" i="19"/>
  <c r="BK187" i="19"/>
  <c r="J151" i="19"/>
  <c r="J313" i="19"/>
  <c r="BK294" i="19"/>
  <c r="BK264" i="19"/>
  <c r="J224" i="19"/>
  <c r="J202" i="19"/>
  <c r="J176" i="19"/>
  <c r="BK314" i="19"/>
  <c r="J291" i="19"/>
  <c r="J253" i="19"/>
  <c r="BK234" i="19"/>
  <c r="BK200" i="19"/>
  <c r="J166" i="19"/>
  <c r="BK300" i="19"/>
  <c r="BK272" i="19"/>
  <c r="BK244" i="19"/>
  <c r="J219" i="19"/>
  <c r="BK182" i="19"/>
  <c r="BK155" i="19"/>
  <c r="BK313" i="19"/>
  <c r="J294" i="19"/>
  <c r="BK242" i="19"/>
  <c r="J212" i="19"/>
  <c r="J182" i="19"/>
  <c r="BK156" i="19"/>
  <c r="J280" i="19"/>
  <c r="BK265" i="19"/>
  <c r="BK233" i="19"/>
  <c r="BK203" i="19"/>
  <c r="BK184" i="19"/>
  <c r="J139" i="19"/>
  <c r="J265" i="19"/>
  <c r="J239" i="19"/>
  <c r="J215" i="19"/>
  <c r="BK193" i="19"/>
  <c r="J177" i="19"/>
  <c r="J154" i="19"/>
  <c r="J305" i="19"/>
  <c r="BK259" i="19"/>
  <c r="BK223" i="19"/>
  <c r="J187" i="19"/>
  <c r="J155" i="19"/>
  <c r="BK136" i="19"/>
  <c r="BK697" i="20"/>
  <c r="J680" i="20"/>
  <c r="J650" i="20"/>
  <c r="J622" i="20"/>
  <c r="J591" i="20"/>
  <c r="J564" i="20"/>
  <c r="J537" i="20"/>
  <c r="J516" i="20"/>
  <c r="BK435" i="20"/>
  <c r="J392" i="20"/>
  <c r="BK368" i="20"/>
  <c r="J329" i="20"/>
  <c r="BK301" i="20"/>
  <c r="BK285" i="20"/>
  <c r="J241" i="20"/>
  <c r="J209" i="20"/>
  <c r="J190" i="20"/>
  <c r="BK714" i="20"/>
  <c r="BK617" i="20"/>
  <c r="J595" i="20"/>
  <c r="BK569" i="20"/>
  <c r="BK530" i="20"/>
  <c r="J506" i="20"/>
  <c r="BK483" i="20"/>
  <c r="BK442" i="20"/>
  <c r="J406" i="20"/>
  <c r="BK380" i="20"/>
  <c r="BK343" i="20"/>
  <c r="BK302" i="20"/>
  <c r="J280" i="20"/>
  <c r="J257" i="20"/>
  <c r="J234" i="20"/>
  <c r="BK204" i="20"/>
  <c r="BK713" i="20"/>
  <c r="J691" i="20"/>
  <c r="BK638" i="20"/>
  <c r="BK596" i="20"/>
  <c r="BK554" i="20"/>
  <c r="J530" i="20"/>
  <c r="J500" i="20"/>
  <c r="J478" i="20"/>
  <c r="BK437" i="20"/>
  <c r="BK408" i="20"/>
  <c r="J380" i="20"/>
  <c r="J354" i="20"/>
  <c r="BK327" i="20"/>
  <c r="BK290" i="20"/>
  <c r="J261" i="20"/>
  <c r="BK239" i="20"/>
  <c r="J200" i="20"/>
  <c r="J177" i="20"/>
  <c r="J708" i="20"/>
  <c r="BK685" i="20"/>
  <c r="J657" i="20"/>
  <c r="J604" i="20"/>
  <c r="J571" i="20"/>
  <c r="J553" i="20"/>
  <c r="J524" i="20"/>
  <c r="J477" i="20"/>
  <c r="BK467" i="20"/>
  <c r="BK432" i="20"/>
  <c r="BK399" i="20"/>
  <c r="J373" i="20"/>
  <c r="J328" i="20"/>
  <c r="J306" i="20"/>
  <c r="J275" i="20"/>
  <c r="J235" i="20"/>
  <c r="J197" i="20"/>
  <c r="BK179" i="20"/>
  <c r="J711" i="20"/>
  <c r="BK570" i="20"/>
  <c r="J541" i="20"/>
  <c r="J518" i="20"/>
  <c r="BK496" i="20"/>
  <c r="J469" i="20"/>
  <c r="BK459" i="20"/>
  <c r="J434" i="20"/>
  <c r="J411" i="20"/>
  <c r="BK377" i="20"/>
  <c r="BK350" i="20"/>
  <c r="BK310" i="20"/>
  <c r="BK281" i="20"/>
  <c r="J251" i="20"/>
  <c r="BK194" i="20"/>
  <c r="BK721" i="20"/>
  <c r="BK683" i="20"/>
  <c r="BK660" i="20"/>
  <c r="J624" i="20"/>
  <c r="BK584" i="20"/>
  <c r="J568" i="20"/>
  <c r="BK537" i="20"/>
  <c r="BK499" i="20"/>
  <c r="J302" i="20"/>
  <c r="J278" i="20"/>
  <c r="BK221" i="20"/>
  <c r="J207" i="20"/>
  <c r="J724" i="20"/>
  <c r="J693" i="20"/>
  <c r="BK662" i="20"/>
  <c r="BK641" i="20"/>
  <c r="BK624" i="20"/>
  <c r="J606" i="20"/>
  <c r="J540" i="20"/>
  <c r="J513" i="20"/>
  <c r="BK460" i="20"/>
  <c r="J440" i="20"/>
  <c r="BK400" i="20"/>
  <c r="BK378" i="20"/>
  <c r="BK353" i="20"/>
  <c r="J320" i="20"/>
  <c r="BK274" i="20"/>
  <c r="J245" i="20"/>
  <c r="J199" i="20"/>
  <c r="J174" i="20"/>
  <c r="J150" i="21"/>
  <c r="J140" i="21"/>
  <c r="J138" i="21"/>
  <c r="J135" i="21"/>
  <c r="J142" i="21"/>
  <c r="BK1716" i="2"/>
  <c r="J1678" i="2"/>
  <c r="BK1625" i="2"/>
  <c r="J1563" i="2"/>
  <c r="J1484" i="2"/>
  <c r="J1400" i="2"/>
  <c r="BK1333" i="2"/>
  <c r="BK1278" i="2"/>
  <c r="BK1008" i="2"/>
  <c r="J966" i="2"/>
  <c r="BK839" i="2"/>
  <c r="J701" i="2"/>
  <c r="BK503" i="2"/>
  <c r="BK352" i="2"/>
  <c r="J214" i="2"/>
  <c r="BK1742" i="2"/>
  <c r="BK1720" i="2"/>
  <c r="J1674" i="2"/>
  <c r="BK1646" i="2"/>
  <c r="BK1585" i="2"/>
  <c r="BK1541" i="2"/>
  <c r="J1488" i="2"/>
  <c r="BK1444" i="2"/>
  <c r="BK1402" i="2"/>
  <c r="BK1313" i="2"/>
  <c r="J1113" i="2"/>
  <c r="J1057" i="2"/>
  <c r="BK998" i="2"/>
  <c r="J878" i="2"/>
  <c r="J815" i="2"/>
  <c r="BK724" i="2"/>
  <c r="BK625" i="2"/>
  <c r="J503" i="2"/>
  <c r="J427" i="2"/>
  <c r="BK348" i="2"/>
  <c r="BK203" i="2"/>
  <c r="J1853" i="2"/>
  <c r="BK1694" i="2"/>
  <c r="BK1617" i="2"/>
  <c r="J1591" i="2"/>
  <c r="BK1525" i="2"/>
  <c r="J1444" i="2"/>
  <c r="J1418" i="2"/>
  <c r="J1329" i="2"/>
  <c r="BK1268" i="2"/>
  <c r="J1085" i="2"/>
  <c r="J938" i="2"/>
  <c r="BK872" i="2"/>
  <c r="J797" i="2"/>
  <c r="J606" i="2"/>
  <c r="J394" i="2"/>
  <c r="BK293" i="2"/>
  <c r="J193" i="2"/>
  <c r="BK1734" i="2"/>
  <c r="BK1712" i="2"/>
  <c r="BK1682" i="2"/>
  <c r="J1625" i="2"/>
  <c r="BK1563" i="2"/>
  <c r="J1509" i="2"/>
  <c r="BK1470" i="2"/>
  <c r="BK1432" i="2"/>
  <c r="BK1396" i="2"/>
  <c r="BK1349" i="2"/>
  <c r="BK1289" i="2"/>
  <c r="J1153" i="2"/>
  <c r="J1029" i="2"/>
  <c r="BK930" i="2"/>
  <c r="J738" i="2"/>
  <c r="J638" i="2"/>
  <c r="BK549" i="2"/>
  <c r="BK458" i="2"/>
  <c r="BK259" i="2"/>
  <c r="J182" i="2"/>
  <c r="BK1813" i="2"/>
  <c r="J1718" i="2"/>
  <c r="BK1662" i="2"/>
  <c r="J1609" i="2"/>
  <c r="BK1527" i="2"/>
  <c r="BK1493" i="2"/>
  <c r="J1448" i="2"/>
  <c r="BK1426" i="2"/>
  <c r="BK1382" i="2"/>
  <c r="BK1343" i="2"/>
  <c r="J1268" i="2"/>
  <c r="J1118" i="2"/>
  <c r="J1008" i="2"/>
  <c r="J893" i="2"/>
  <c r="J713" i="2"/>
  <c r="BK562" i="2"/>
  <c r="J486" i="2"/>
  <c r="BK340" i="2"/>
  <c r="BK185" i="2"/>
  <c r="J1815" i="2"/>
  <c r="BK1779" i="2"/>
  <c r="BK1724" i="2"/>
  <c r="J1688" i="2"/>
  <c r="J1629" i="2"/>
  <c r="BK1601" i="2"/>
  <c r="BK1515" i="2"/>
  <c r="BK1480" i="2"/>
  <c r="BK1414" i="2"/>
  <c r="BK1339" i="2"/>
  <c r="J1241" i="2"/>
  <c r="BK1094" i="2"/>
  <c r="BK1032" i="2"/>
  <c r="J831" i="2"/>
  <c r="J745" i="2"/>
  <c r="BK632" i="2"/>
  <c r="J553" i="2"/>
  <c r="BK494" i="2"/>
  <c r="BK341" i="2"/>
  <c r="J243" i="2"/>
  <c r="J1849" i="2"/>
  <c r="J1779" i="2"/>
  <c r="BK1688" i="2"/>
  <c r="J1643" i="2"/>
  <c r="BK1595" i="2"/>
  <c r="BK1545" i="2"/>
  <c r="BK1446" i="2"/>
  <c r="J1371" i="2"/>
  <c r="BK1319" i="2"/>
  <c r="BK1113" i="2"/>
  <c r="J1027" i="2"/>
  <c r="BK885" i="2"/>
  <c r="J773" i="2"/>
  <c r="J568" i="2"/>
  <c r="BK482" i="2"/>
  <c r="BK427" i="2"/>
  <c r="J303" i="2"/>
  <c r="J209" i="2"/>
  <c r="BK1988" i="2"/>
  <c r="J1983" i="2"/>
  <c r="BK1969" i="2"/>
  <c r="J1963" i="2"/>
  <c r="BK1949" i="2"/>
  <c r="J1938" i="2"/>
  <c r="BK1914" i="2"/>
  <c r="J1903" i="2"/>
  <c r="J1880" i="2"/>
  <c r="J1841" i="2"/>
  <c r="J1724" i="2"/>
  <c r="J1690" i="2"/>
  <c r="J1633" i="2"/>
  <c r="BK1577" i="2"/>
  <c r="J1541" i="2"/>
  <c r="J1472" i="2"/>
  <c r="J1412" i="2"/>
  <c r="J1335" i="2"/>
  <c r="J1256" i="2"/>
  <c r="J1069" i="2"/>
  <c r="BK914" i="2"/>
  <c r="BK718" i="2"/>
  <c r="J623" i="2"/>
  <c r="J439" i="2"/>
  <c r="J321" i="2"/>
  <c r="J197" i="2"/>
  <c r="J329" i="3"/>
  <c r="J432" i="3"/>
  <c r="J373" i="3"/>
  <c r="BK488" i="3"/>
  <c r="BK339" i="3"/>
  <c r="J135" i="3"/>
  <c r="BK380" i="3"/>
  <c r="J191" i="3"/>
  <c r="BK387" i="3"/>
  <c r="BK186" i="3"/>
  <c r="J420" i="3"/>
  <c r="J315" i="3"/>
  <c r="BK420" i="3"/>
  <c r="BK198" i="3"/>
  <c r="J162" i="4"/>
  <c r="J219" i="5"/>
  <c r="J165" i="5"/>
  <c r="BK216" i="5"/>
  <c r="BK185" i="5"/>
  <c r="J141" i="5"/>
  <c r="BK212" i="5"/>
  <c r="J195" i="5"/>
  <c r="BK164" i="5"/>
  <c r="J235" i="5"/>
  <c r="BK221" i="5"/>
  <c r="J202" i="5"/>
  <c r="BK176" i="5"/>
  <c r="J138" i="5"/>
  <c r="BK204" i="5"/>
  <c r="BK180" i="5"/>
  <c r="J222" i="5"/>
  <c r="J196" i="5"/>
  <c r="BK172" i="5"/>
  <c r="BK152" i="5"/>
  <c r="BK229" i="5"/>
  <c r="BK210" i="5"/>
  <c r="BK193" i="5"/>
  <c r="BK165" i="5"/>
  <c r="BK141" i="5"/>
  <c r="J231" i="5"/>
  <c r="J212" i="5"/>
  <c r="J177" i="5"/>
  <c r="BK253" i="6"/>
  <c r="BK233" i="6"/>
  <c r="BK205" i="6"/>
  <c r="J187" i="6"/>
  <c r="BK162" i="6"/>
  <c r="J143" i="6"/>
  <c r="J262" i="6"/>
  <c r="BK236" i="6"/>
  <c r="BK216" i="6"/>
  <c r="BK176" i="6"/>
  <c r="BK134" i="6"/>
  <c r="J241" i="6"/>
  <c r="J215" i="6"/>
  <c r="BK201" i="6"/>
  <c r="J166" i="6"/>
  <c r="J144" i="6"/>
  <c r="BK263" i="6"/>
  <c r="J251" i="6"/>
  <c r="BK235" i="6"/>
  <c r="J200" i="6"/>
  <c r="BK181" i="6"/>
  <c r="J140" i="6"/>
  <c r="J263" i="6"/>
  <c r="J246" i="6"/>
  <c r="BK219" i="6"/>
  <c r="BK187" i="6"/>
  <c r="BK167" i="6"/>
  <c r="J149" i="6"/>
  <c r="J244" i="6"/>
  <c r="BK221" i="6"/>
  <c r="BK206" i="6"/>
  <c r="J157" i="6"/>
  <c r="BK249" i="6"/>
  <c r="J227" i="6"/>
  <c r="J216" i="6"/>
  <c r="J178" i="6"/>
  <c r="BK157" i="6"/>
  <c r="J241" i="7"/>
  <c r="J204" i="7"/>
  <c r="J185" i="7"/>
  <c r="J163" i="7"/>
  <c r="J132" i="7"/>
  <c r="J235" i="7"/>
  <c r="BK193" i="7"/>
  <c r="BK151" i="7"/>
  <c r="BK133" i="7"/>
  <c r="BK213" i="7"/>
  <c r="BK173" i="7"/>
  <c r="J145" i="7"/>
  <c r="J133" i="7"/>
  <c r="BK170" i="7"/>
  <c r="J162" i="7"/>
  <c r="BK144" i="7"/>
  <c r="J217" i="7"/>
  <c r="BK198" i="7"/>
  <c r="J175" i="7"/>
  <c r="BK138" i="7"/>
  <c r="BK248" i="7"/>
  <c r="J202" i="7"/>
  <c r="BK164" i="7"/>
  <c r="BK139" i="7"/>
  <c r="BK207" i="7"/>
  <c r="BK142" i="7"/>
  <c r="BK135" i="7"/>
  <c r="BK262" i="7"/>
  <c r="J261" i="7"/>
  <c r="BK217" i="7"/>
  <c r="BK195" i="7"/>
  <c r="BK179" i="7"/>
  <c r="J759" i="8"/>
  <c r="BK708" i="8"/>
  <c r="BK682" i="8"/>
  <c r="BK627" i="8"/>
  <c r="J601" i="8"/>
  <c r="BK490" i="8"/>
  <c r="BK381" i="8"/>
  <c r="BK296" i="8"/>
  <c r="BK279" i="8"/>
  <c r="J232" i="8"/>
  <c r="J179" i="8"/>
  <c r="BK780" i="8"/>
  <c r="J710" i="8"/>
  <c r="BK654" i="8"/>
  <c r="BK599" i="8"/>
  <c r="BK588" i="8"/>
  <c r="BK561" i="8"/>
  <c r="J529" i="8"/>
  <c r="BK439" i="8"/>
  <c r="J381" i="8"/>
  <c r="BK369" i="8"/>
  <c r="J330" i="8"/>
  <c r="BK287" i="8"/>
  <c r="J248" i="8"/>
  <c r="J168" i="8"/>
  <c r="BK764" i="8"/>
  <c r="J688" i="8"/>
  <c r="BK633" i="8"/>
  <c r="BK572" i="8"/>
  <c r="BK525" i="8"/>
  <c r="BK408" i="8"/>
  <c r="J388" i="8"/>
  <c r="BK359" i="8"/>
  <c r="J324" i="8"/>
  <c r="J266" i="8"/>
  <c r="J196" i="8"/>
  <c r="BK739" i="8"/>
  <c r="J690" i="8"/>
  <c r="BK652" i="8"/>
  <c r="BK590" i="8"/>
  <c r="BK551" i="8"/>
  <c r="J490" i="8"/>
  <c r="J461" i="8"/>
  <c r="J392" i="8"/>
  <c r="J308" i="8"/>
  <c r="J291" i="8"/>
  <c r="J258" i="8"/>
  <c r="J226" i="8"/>
  <c r="J208" i="8"/>
  <c r="BK762" i="8"/>
  <c r="BK729" i="8"/>
  <c r="J678" i="8"/>
  <c r="BK648" i="8"/>
  <c r="BK580" i="8"/>
  <c r="J539" i="8"/>
  <c r="BK500" i="8"/>
  <c r="J386" i="8"/>
  <c r="J357" i="8"/>
  <c r="J318" i="8"/>
  <c r="J300" i="8"/>
  <c r="BK250" i="8"/>
  <c r="J206" i="8"/>
  <c r="J170" i="8"/>
  <c r="BK795" i="8"/>
  <c r="J786" i="8"/>
  <c r="J747" i="8"/>
  <c r="J706" i="8"/>
  <c r="BK639" i="8"/>
  <c r="J605" i="8"/>
  <c r="J547" i="8"/>
  <c r="BK496" i="8"/>
  <c r="BK461" i="8"/>
  <c r="J375" i="8"/>
  <c r="J343" i="8"/>
  <c r="BK289" i="8"/>
  <c r="J246" i="8"/>
  <c r="J183" i="8"/>
  <c r="J133" i="9"/>
  <c r="J143" i="9"/>
  <c r="J132" i="9"/>
  <c r="J142" i="9"/>
  <c r="J130" i="9"/>
  <c r="J135" i="10"/>
  <c r="BK145" i="10"/>
  <c r="BK135" i="10"/>
  <c r="BK128" i="10"/>
  <c r="BK132" i="10"/>
  <c r="BK137" i="10"/>
  <c r="J130" i="10"/>
  <c r="J147" i="11"/>
  <c r="BK131" i="11"/>
  <c r="J158" i="11"/>
  <c r="J142" i="11"/>
  <c r="J155" i="11"/>
  <c r="BK170" i="11"/>
  <c r="J144" i="11"/>
  <c r="J165" i="11"/>
  <c r="BK173" i="11"/>
  <c r="BK150" i="11"/>
  <c r="J156" i="11"/>
  <c r="BK168" i="11"/>
  <c r="J130" i="11"/>
  <c r="BK153" i="12"/>
  <c r="BK164" i="12"/>
  <c r="BK152" i="12"/>
  <c r="BK162" i="12"/>
  <c r="BK147" i="12"/>
  <c r="J165" i="12"/>
  <c r="J134" i="12"/>
  <c r="BK145" i="12"/>
  <c r="J157" i="12"/>
  <c r="BK131" i="12"/>
  <c r="BK151" i="13"/>
  <c r="J128" i="13"/>
  <c r="J152" i="13"/>
  <c r="BK176" i="13"/>
  <c r="BK145" i="13"/>
  <c r="J137" i="13"/>
  <c r="BK170" i="13"/>
  <c r="J158" i="13"/>
  <c r="BK140" i="13"/>
  <c r="J153" i="13"/>
  <c r="BK134" i="13"/>
  <c r="BK154" i="13"/>
  <c r="J173" i="13"/>
  <c r="J140" i="13"/>
  <c r="BK128" i="14"/>
  <c r="BK136" i="15"/>
  <c r="BK155" i="15"/>
  <c r="J136" i="15"/>
  <c r="BK147" i="15"/>
  <c r="J154" i="15"/>
  <c r="J142" i="15"/>
  <c r="J139" i="15"/>
  <c r="J143" i="15"/>
  <c r="J181" i="16"/>
  <c r="J155" i="16"/>
  <c r="BK173" i="16"/>
  <c r="J154" i="16"/>
  <c r="BK179" i="16"/>
  <c r="BK144" i="16"/>
  <c r="J146" i="16"/>
  <c r="BK134" i="16"/>
  <c r="BK159" i="16"/>
  <c r="BK145" i="16"/>
  <c r="BK153" i="16"/>
  <c r="BK167" i="16"/>
  <c r="J143" i="16"/>
  <c r="BK136" i="16"/>
  <c r="J167" i="16"/>
  <c r="BK141" i="17"/>
  <c r="J139" i="17"/>
  <c r="J137" i="17"/>
  <c r="J141" i="17"/>
  <c r="BK129" i="17"/>
  <c r="J282" i="18"/>
  <c r="BK263" i="18"/>
  <c r="J234" i="18"/>
  <c r="BK205" i="18"/>
  <c r="BK189" i="18"/>
  <c r="J159" i="18"/>
  <c r="J278" i="18"/>
  <c r="J243" i="18"/>
  <c r="BK207" i="18"/>
  <c r="J176" i="18"/>
  <c r="BK264" i="18"/>
  <c r="BK242" i="18"/>
  <c r="BK219" i="18"/>
  <c r="BK185" i="18"/>
  <c r="BK157" i="18"/>
  <c r="J276" i="18"/>
  <c r="J217" i="18"/>
  <c r="BK176" i="18"/>
  <c r="BK138" i="18"/>
  <c r="BK238" i="18"/>
  <c r="BK226" i="18"/>
  <c r="BK211" i="18"/>
  <c r="J193" i="18"/>
  <c r="J158" i="18"/>
  <c r="J273" i="18"/>
  <c r="BK257" i="18"/>
  <c r="J233" i="18"/>
  <c r="J203" i="18"/>
  <c r="J143" i="18"/>
  <c r="BK254" i="18"/>
  <c r="J186" i="18"/>
  <c r="J169" i="18"/>
  <c r="J147" i="18"/>
  <c r="J264" i="18"/>
  <c r="BK232" i="18"/>
  <c r="BK187" i="18"/>
  <c r="BK164" i="18"/>
  <c r="BK166" i="19"/>
  <c r="J311" i="19"/>
  <c r="J290" i="19"/>
  <c r="BK254" i="19"/>
  <c r="BK219" i="19"/>
  <c r="J168" i="19"/>
  <c r="J138" i="19"/>
  <c r="BK295" i="19"/>
  <c r="BK267" i="19"/>
  <c r="J238" i="19"/>
  <c r="J201" i="19"/>
  <c r="J162" i="19"/>
  <c r="J292" i="19"/>
  <c r="J260" i="19"/>
  <c r="BK229" i="19"/>
  <c r="BK194" i="19"/>
  <c r="BK170" i="19"/>
  <c r="BK153" i="19"/>
  <c r="BK137" i="19"/>
  <c r="BK284" i="19"/>
  <c r="J236" i="19"/>
  <c r="J214" i="19"/>
  <c r="BK197" i="19"/>
  <c r="J172" i="19"/>
  <c r="J142" i="19"/>
  <c r="BK299" i="19"/>
  <c r="J275" i="19"/>
  <c r="J255" i="19"/>
  <c r="BK222" i="19"/>
  <c r="BK199" i="19"/>
  <c r="BK173" i="19"/>
  <c r="BK138" i="19"/>
  <c r="J268" i="19"/>
  <c r="J228" i="19"/>
  <c r="BK209" i="19"/>
  <c r="BK186" i="19"/>
  <c r="BK167" i="19"/>
  <c r="BK141" i="19"/>
  <c r="BK280" i="19"/>
  <c r="BK252" i="19"/>
  <c r="J217" i="19"/>
  <c r="J167" i="19"/>
  <c r="J148" i="19"/>
  <c r="BK711" i="20"/>
  <c r="BK678" i="20"/>
  <c r="J655" i="20"/>
  <c r="J636" i="20"/>
  <c r="J614" i="20"/>
  <c r="BK580" i="20"/>
  <c r="BK544" i="20"/>
  <c r="J525" i="20"/>
  <c r="BK495" i="20"/>
  <c r="J423" i="20"/>
  <c r="BK391" i="20"/>
  <c r="BK352" i="20"/>
  <c r="J317" i="20"/>
  <c r="J290" i="20"/>
  <c r="J268" i="20"/>
  <c r="BK227" i="20"/>
  <c r="J195" i="20"/>
  <c r="BK170" i="20"/>
  <c r="J694" i="20"/>
  <c r="J601" i="20"/>
  <c r="BK589" i="20"/>
  <c r="J550" i="20"/>
  <c r="J523" i="20"/>
  <c r="BK509" i="20"/>
  <c r="BK481" i="20"/>
  <c r="J453" i="20"/>
  <c r="BK419" i="20"/>
  <c r="J396" i="20"/>
  <c r="BK363" i="20"/>
  <c r="J334" i="20"/>
  <c r="BK269" i="20"/>
  <c r="J249" i="20"/>
  <c r="J221" i="20"/>
  <c r="BK199" i="20"/>
  <c r="J169" i="20"/>
  <c r="J689" i="20"/>
  <c r="J646" i="20"/>
  <c r="BK611" i="20"/>
  <c r="BK565" i="20"/>
  <c r="J544" i="20"/>
  <c r="J511" i="20"/>
  <c r="BK493" i="20"/>
  <c r="BK477" i="20"/>
  <c r="J429" i="20"/>
  <c r="BK398" i="20"/>
  <c r="J368" i="20"/>
  <c r="J341" i="20"/>
  <c r="BK309" i="20"/>
  <c r="BK280" i="20"/>
  <c r="J250" i="20"/>
  <c r="BK225" i="20"/>
  <c r="J194" i="20"/>
  <c r="BK171" i="20"/>
  <c r="J707" i="20"/>
  <c r="J697" i="20"/>
  <c r="J670" i="20"/>
  <c r="BK633" i="20"/>
  <c r="BK598" i="20"/>
  <c r="J562" i="20"/>
  <c r="J535" i="20"/>
  <c r="BK513" i="20"/>
  <c r="J496" i="20"/>
  <c r="J471" i="20"/>
  <c r="BK445" i="20"/>
  <c r="BK376" i="20"/>
  <c r="J345" i="20"/>
  <c r="BK321" i="20"/>
  <c r="BK308" i="20"/>
  <c r="BK277" i="20"/>
  <c r="J238" i="20"/>
  <c r="BK211" i="20"/>
  <c r="J180" i="20"/>
  <c r="J709" i="20"/>
  <c r="BK545" i="20"/>
  <c r="J531" i="20"/>
  <c r="BK508" i="20"/>
  <c r="J490" i="20"/>
  <c r="J464" i="20"/>
  <c r="BK444" i="20"/>
  <c r="J422" i="20"/>
  <c r="J388" i="20"/>
  <c r="BK366" i="20"/>
  <c r="BK348" i="20"/>
  <c r="BK314" i="20"/>
  <c r="J274" i="20"/>
  <c r="BK254" i="20"/>
  <c r="BK213" i="20"/>
  <c r="BK177" i="20"/>
  <c r="J692" i="20"/>
  <c r="BK665" i="20"/>
  <c r="BK654" i="20"/>
  <c r="J626" i="20"/>
  <c r="J592" i="20"/>
  <c r="BK576" i="20"/>
  <c r="BK547" i="20"/>
  <c r="J512" i="20"/>
  <c r="J483" i="20"/>
  <c r="J386" i="20"/>
  <c r="J360" i="20"/>
  <c r="J325" i="20"/>
  <c r="J305" i="20"/>
  <c r="BK286" i="20"/>
  <c r="BK272" i="20"/>
  <c r="J243" i="20"/>
  <c r="BK208" i="20"/>
  <c r="BK186" i="20"/>
  <c r="J706" i="20"/>
  <c r="BK680" i="20"/>
  <c r="BK651" i="20"/>
  <c r="J631" i="20"/>
  <c r="J608" i="20"/>
  <c r="BK568" i="20"/>
  <c r="J526" i="20"/>
  <c r="J468" i="20"/>
  <c r="BK453" i="20"/>
  <c r="BK430" i="20"/>
  <c r="J409" i="20"/>
  <c r="BK389" i="20"/>
  <c r="BK361" i="20"/>
  <c r="J342" i="20"/>
  <c r="J311" i="20"/>
  <c r="BK266" i="20"/>
  <c r="J228" i="20"/>
  <c r="BK200" i="20"/>
  <c r="J1866" i="2"/>
  <c r="J1668" i="2"/>
  <c r="J1597" i="2"/>
  <c r="BK1551" i="2"/>
  <c r="J1476" i="2"/>
  <c r="J1386" i="2"/>
  <c r="J1337" i="2"/>
  <c r="BK1267" i="2"/>
  <c r="J1045" i="2"/>
  <c r="BK925" i="2"/>
  <c r="J881" i="2"/>
  <c r="BK745" i="2"/>
  <c r="J598" i="2"/>
  <c r="BK449" i="2"/>
  <c r="J226" i="2"/>
  <c r="AS104" i="1"/>
  <c r="J1505" i="2"/>
  <c r="BK1460" i="2"/>
  <c r="BK1386" i="2"/>
  <c r="BK1335" i="2"/>
  <c r="BK1256" i="2"/>
  <c r="J1090" i="2"/>
  <c r="J1002" i="2"/>
  <c r="J855" i="2"/>
  <c r="BK812" i="2"/>
  <c r="BK713" i="2"/>
  <c r="BK568" i="2"/>
  <c r="J482" i="2"/>
  <c r="BK354" i="2"/>
  <c r="BK243" i="2"/>
  <c r="BK157" i="2"/>
  <c r="J1686" i="2"/>
  <c r="J1645" i="2"/>
  <c r="J1607" i="2"/>
  <c r="J1543" i="2"/>
  <c r="J1517" i="2"/>
  <c r="J1460" i="2"/>
  <c r="J1426" i="2"/>
  <c r="J1353" i="2"/>
  <c r="J1325" i="2"/>
  <c r="J1252" i="2"/>
  <c r="BK1137" i="2"/>
  <c r="J1073" i="2"/>
  <c r="J930" i="2"/>
  <c r="BK851" i="2"/>
  <c r="BK731" i="2"/>
  <c r="BK564" i="2"/>
  <c r="BK439" i="2"/>
  <c r="J374" i="2"/>
  <c r="BK233" i="2"/>
  <c r="J165" i="2"/>
  <c r="BK1732" i="2"/>
  <c r="BK1706" i="2"/>
  <c r="BK1676" i="2"/>
  <c r="J1621" i="2"/>
  <c r="J1535" i="2"/>
  <c r="BK1464" i="2"/>
  <c r="BK1418" i="2"/>
  <c r="BK1361" i="2"/>
  <c r="J1278" i="2"/>
  <c r="J1065" i="2"/>
  <c r="J976" i="2"/>
  <c r="J817" i="2"/>
  <c r="J662" i="2"/>
  <c r="BK602" i="2"/>
  <c r="BK495" i="2"/>
  <c r="J358" i="2"/>
  <c r="J237" i="2"/>
  <c r="BK1832" i="2"/>
  <c r="J1740" i="2"/>
  <c r="J1687" i="2"/>
  <c r="J1656" i="2"/>
  <c r="J1582" i="2"/>
  <c r="J1523" i="2"/>
  <c r="J1464" i="2"/>
  <c r="BK1428" i="2"/>
  <c r="J1394" i="2"/>
  <c r="J1357" i="2"/>
  <c r="BK1327" i="2"/>
  <c r="BK1230" i="2"/>
  <c r="BK1084" i="2"/>
  <c r="J951" i="2"/>
  <c r="BK719" i="2"/>
  <c r="J540" i="2"/>
  <c r="BK406" i="2"/>
  <c r="J247" i="2"/>
  <c r="J153" i="2"/>
  <c r="BK1766" i="2"/>
  <c r="BK1714" i="2"/>
  <c r="BK1678" i="2"/>
  <c r="J1613" i="2"/>
  <c r="J1537" i="2"/>
  <c r="J1493" i="2"/>
  <c r="BK1472" i="2"/>
  <c r="J1398" i="2"/>
  <c r="J1315" i="2"/>
  <c r="BK1065" i="2"/>
  <c r="J983" i="2"/>
  <c r="BK904" i="2"/>
  <c r="J826" i="2"/>
  <c r="BK738" i="2"/>
  <c r="BK623" i="2"/>
  <c r="J549" i="2"/>
  <c r="BK477" i="2"/>
  <c r="BK321" i="2"/>
  <c r="J230" i="2"/>
  <c r="BK1810" i="2"/>
  <c r="BK1680" i="2"/>
  <c r="BK1639" i="2"/>
  <c r="J1603" i="2"/>
  <c r="BK1549" i="2"/>
  <c r="BK1450" i="2"/>
  <c r="BK1380" i="2"/>
  <c r="BK1341" i="2"/>
  <c r="J1313" i="2"/>
  <c r="BK1127" i="2"/>
  <c r="J1012" i="2"/>
  <c r="J896" i="2"/>
  <c r="J839" i="2"/>
  <c r="BK662" i="2"/>
  <c r="J490" i="2"/>
  <c r="BK436" i="2"/>
  <c r="J341" i="2"/>
  <c r="BK254" i="2"/>
  <c r="BK1990" i="2"/>
  <c r="BK1983" i="2"/>
  <c r="BK1970" i="2"/>
  <c r="BK1963" i="2"/>
  <c r="BK1956" i="2"/>
  <c r="BK1942" i="2"/>
  <c r="BK1926" i="2"/>
  <c r="J1912" i="2"/>
  <c r="BK1892" i="2"/>
  <c r="J1875" i="2"/>
  <c r="BK1790" i="2"/>
  <c r="J1696" i="2"/>
  <c r="J1619" i="2"/>
  <c r="BK1573" i="2"/>
  <c r="BK1511" i="2"/>
  <c r="J1482" i="2"/>
  <c r="BK1400" i="2"/>
  <c r="BK1367" i="2"/>
  <c r="J1291" i="2"/>
  <c r="BK1146" i="2"/>
  <c r="BK976" i="2"/>
  <c r="J823" i="2"/>
  <c r="J716" i="2"/>
  <c r="BK617" i="2"/>
  <c r="BK509" i="2"/>
  <c r="BK370" i="2"/>
  <c r="J251" i="2"/>
  <c r="BK435" i="3"/>
  <c r="BK485" i="3"/>
  <c r="J197" i="3"/>
  <c r="BK415" i="3"/>
  <c r="BK305" i="3"/>
  <c r="J474" i="3"/>
  <c r="J198" i="3"/>
  <c r="BK437" i="3"/>
  <c r="J272" i="3"/>
  <c r="J482" i="3"/>
  <c r="BK412" i="3"/>
  <c r="J273" i="3"/>
  <c r="J412" i="3"/>
  <c r="J178" i="3"/>
  <c r="BK156" i="4"/>
  <c r="BK199" i="5"/>
  <c r="BK154" i="5"/>
  <c r="J204" i="5"/>
  <c r="J152" i="5"/>
  <c r="BK230" i="5"/>
  <c r="BK200" i="5"/>
  <c r="BK177" i="5"/>
  <c r="BK138" i="5"/>
  <c r="BK223" i="5"/>
  <c r="J213" i="5"/>
  <c r="BK179" i="5"/>
  <c r="J166" i="5"/>
  <c r="J211" i="5"/>
  <c r="J186" i="5"/>
  <c r="J158" i="5"/>
  <c r="BK215" i="5"/>
  <c r="BK187" i="5"/>
  <c r="BK166" i="5"/>
  <c r="J230" i="5"/>
  <c r="BK207" i="5"/>
  <c r="J183" i="5"/>
  <c r="J148" i="5"/>
  <c r="J227" i="5"/>
  <c r="J199" i="5"/>
  <c r="J168" i="5"/>
  <c r="BK261" i="6"/>
  <c r="BK224" i="6"/>
  <c r="J198" i="6"/>
  <c r="BK180" i="6"/>
  <c r="BK165" i="6"/>
  <c r="BK153" i="6"/>
  <c r="BK258" i="6"/>
  <c r="BK220" i="6"/>
  <c r="BK211" i="6"/>
  <c r="J163" i="6"/>
  <c r="BK147" i="6"/>
  <c r="BK262" i="6"/>
  <c r="BK246" i="6"/>
  <c r="BK210" i="6"/>
  <c r="BK185" i="6"/>
  <c r="J164" i="6"/>
  <c r="J151" i="6"/>
  <c r="J255" i="6"/>
  <c r="BK231" i="6"/>
  <c r="J205" i="6"/>
  <c r="J181" i="6"/>
  <c r="BK156" i="6"/>
  <c r="J260" i="6"/>
  <c r="J243" i="6"/>
  <c r="J218" i="6"/>
  <c r="BK195" i="6"/>
  <c r="BK189" i="6"/>
  <c r="J267" i="6"/>
  <c r="BK243" i="6"/>
  <c r="J231" i="6"/>
  <c r="BK191" i="6"/>
  <c r="J168" i="6"/>
  <c r="J156" i="6"/>
  <c r="BK235" i="7"/>
  <c r="J187" i="7"/>
  <c r="J177" i="7"/>
  <c r="J144" i="7"/>
  <c r="BK242" i="7"/>
  <c r="J196" i="7"/>
  <c r="J167" i="7"/>
  <c r="J138" i="7"/>
  <c r="J242" i="7"/>
  <c r="BK191" i="7"/>
  <c r="BK157" i="7"/>
  <c r="J141" i="7"/>
  <c r="BK247" i="7"/>
  <c r="BK180" i="7"/>
  <c r="BK161" i="7"/>
  <c r="J136" i="7"/>
  <c r="J210" i="7"/>
  <c r="BK190" i="7"/>
  <c r="BK169" i="7"/>
  <c r="J143" i="7"/>
  <c r="J253" i="7"/>
  <c r="J218" i="7"/>
  <c r="J188" i="7"/>
  <c r="J155" i="7"/>
  <c r="BK237" i="7"/>
  <c r="BK174" i="7"/>
  <c r="BK156" i="7"/>
  <c r="J152" i="7"/>
  <c r="BK149" i="7"/>
  <c r="J146" i="7"/>
  <c r="J137" i="7"/>
  <c r="BK203" i="7"/>
  <c r="J158" i="7"/>
  <c r="BK751" i="8"/>
  <c r="J704" i="8"/>
  <c r="J671" i="8"/>
  <c r="J646" i="8"/>
  <c r="J594" i="8"/>
  <c r="BK447" i="8"/>
  <c r="BK412" i="8"/>
  <c r="BK343" i="8"/>
  <c r="J293" i="8"/>
  <c r="BK277" i="8"/>
  <c r="J191" i="8"/>
  <c r="BK735" i="8"/>
  <c r="J696" i="8"/>
  <c r="BK611" i="8"/>
  <c r="BK586" i="8"/>
  <c r="BK324" i="8"/>
  <c r="BK254" i="8"/>
  <c r="BK189" i="8"/>
  <c r="J772" i="8"/>
  <c r="BK747" i="8"/>
  <c r="J684" i="8"/>
  <c r="J621" i="8"/>
  <c r="J576" i="8"/>
  <c r="BK504" i="8"/>
  <c r="BK457" i="8"/>
  <c r="BK404" i="8"/>
  <c r="J383" i="8"/>
  <c r="BK355" i="8"/>
  <c r="BK306" i="8"/>
  <c r="BK220" i="8"/>
  <c r="BK174" i="8"/>
  <c r="BK791" i="8"/>
  <c r="J727" i="8"/>
  <c r="J669" i="8"/>
  <c r="J643" i="8"/>
  <c r="BK607" i="8"/>
  <c r="J535" i="8"/>
  <c r="J480" i="8"/>
  <c r="BK445" i="8"/>
  <c r="BK414" i="8"/>
  <c r="BK353" i="8"/>
  <c r="J279" i="8"/>
  <c r="J218" i="8"/>
  <c r="BK191" i="8"/>
  <c r="J162" i="8"/>
  <c r="J751" i="8"/>
  <c r="BK721" i="8"/>
  <c r="BK680" i="8"/>
  <c r="BK576" i="8"/>
  <c r="BK521" i="8"/>
  <c r="BK502" i="8"/>
  <c r="J402" i="8"/>
  <c r="BK365" i="8"/>
  <c r="J334" i="8"/>
  <c r="BK256" i="8"/>
  <c r="J192" i="8"/>
  <c r="BK181" i="8"/>
  <c r="J151" i="8"/>
  <c r="J788" i="8"/>
  <c r="BK749" i="8"/>
  <c r="J739" i="8"/>
  <c r="BK667" i="8"/>
  <c r="J574" i="8"/>
  <c r="J521" i="8"/>
  <c r="J476" i="8"/>
  <c r="BK420" i="8"/>
  <c r="BK345" i="8"/>
  <c r="BK316" i="8"/>
  <c r="BK252" i="8"/>
  <c r="J161" i="8"/>
  <c r="J131" i="9"/>
  <c r="J141" i="9"/>
  <c r="BK138" i="9"/>
  <c r="BK128" i="9"/>
  <c r="BK132" i="9"/>
  <c r="BK139" i="10"/>
  <c r="J128" i="10"/>
  <c r="BK138" i="10"/>
  <c r="BK136" i="10"/>
  <c r="J131" i="10"/>
  <c r="BK131" i="10"/>
  <c r="BK169" i="11"/>
  <c r="J140" i="11"/>
  <c r="J163" i="11"/>
  <c r="J149" i="11"/>
  <c r="J170" i="11"/>
  <c r="BK138" i="11"/>
  <c r="J164" i="11"/>
  <c r="BK137" i="11"/>
  <c r="BK145" i="11"/>
  <c r="J159" i="11"/>
  <c r="BK142" i="11"/>
  <c r="BK158" i="11"/>
  <c r="J178" i="11"/>
  <c r="BK144" i="11"/>
  <c r="J154" i="12"/>
  <c r="J135" i="12"/>
  <c r="J149" i="12"/>
  <c r="BK150" i="12"/>
  <c r="J137" i="12"/>
  <c r="BK137" i="12"/>
  <c r="BK136" i="12"/>
  <c r="J141" i="12"/>
  <c r="BK154" i="12"/>
  <c r="BK159" i="12"/>
  <c r="BK143" i="12"/>
  <c r="BK175" i="13"/>
  <c r="BK137" i="13"/>
  <c r="BK171" i="13"/>
  <c r="J136" i="13"/>
  <c r="J168" i="13"/>
  <c r="BK156" i="13"/>
  <c r="J147" i="13"/>
  <c r="J131" i="13"/>
  <c r="BK163" i="13"/>
  <c r="J144" i="13"/>
  <c r="J162" i="13"/>
  <c r="J139" i="13"/>
  <c r="BK155" i="13"/>
  <c r="BK139" i="13"/>
  <c r="J154" i="13"/>
  <c r="J127" i="14"/>
  <c r="J144" i="15"/>
  <c r="J132" i="15"/>
  <c r="J149" i="15"/>
  <c r="J153" i="15"/>
  <c r="J151" i="15"/>
  <c r="BK143" i="15"/>
  <c r="J146" i="15"/>
  <c r="J128" i="15"/>
  <c r="J135" i="15"/>
  <c r="BK177" i="16"/>
  <c r="BK152" i="16"/>
  <c r="J176" i="16"/>
  <c r="BK133" i="16"/>
  <c r="BK174" i="16"/>
  <c r="BK137" i="16"/>
  <c r="BK169" i="16"/>
  <c r="BK142" i="16"/>
  <c r="J185" i="16"/>
  <c r="BK165" i="16"/>
  <c r="J140" i="17"/>
  <c r="BK137" i="17"/>
  <c r="J129" i="17"/>
  <c r="BK146" i="17"/>
  <c r="J145" i="17"/>
  <c r="BK144" i="17"/>
  <c r="BK131" i="17"/>
  <c r="J265" i="18"/>
  <c r="BK239" i="18"/>
  <c r="BK204" i="18"/>
  <c r="J181" i="18"/>
  <c r="BK155" i="18"/>
  <c r="BK277" i="18"/>
  <c r="J246" i="18"/>
  <c r="J216" i="18"/>
  <c r="BK194" i="18"/>
  <c r="BK163" i="18"/>
  <c r="J269" i="18"/>
  <c r="J253" i="18"/>
  <c r="BK223" i="18"/>
  <c r="J202" i="18"/>
  <c r="BK171" i="18"/>
  <c r="J137" i="18"/>
  <c r="J247" i="18"/>
  <c r="J207" i="18"/>
  <c r="J179" i="18"/>
  <c r="BK162" i="18"/>
  <c r="J275" i="18"/>
  <c r="J232" i="18"/>
  <c r="J223" i="18"/>
  <c r="BK210" i="18"/>
  <c r="BK197" i="18"/>
  <c r="J170" i="18"/>
  <c r="BK136" i="18"/>
  <c r="J224" i="18"/>
  <c r="J173" i="18"/>
  <c r="BK275" i="18"/>
  <c r="J252" i="18"/>
  <c r="BK234" i="18"/>
  <c r="BK172" i="18"/>
  <c r="BK149" i="18"/>
  <c r="J284" i="18"/>
  <c r="BK267" i="18"/>
  <c r="J236" i="18"/>
  <c r="BK203" i="18"/>
  <c r="BK179" i="18"/>
  <c r="BK150" i="18"/>
  <c r="J300" i="19"/>
  <c r="BK283" i="19"/>
  <c r="BK260" i="19"/>
  <c r="BK241" i="19"/>
  <c r="J221" i="19"/>
  <c r="J192" i="19"/>
  <c r="J153" i="19"/>
  <c r="BK140" i="19"/>
  <c r="BK291" i="19"/>
  <c r="BK261" i="19"/>
  <c r="BK220" i="19"/>
  <c r="J194" i="19"/>
  <c r="BK161" i="19"/>
  <c r="J302" i="19"/>
  <c r="BK268" i="19"/>
  <c r="J237" i="19"/>
  <c r="J209" i="19"/>
  <c r="BK180" i="19"/>
  <c r="J301" i="19"/>
  <c r="BK282" i="19"/>
  <c r="J258" i="19"/>
  <c r="J233" i="19"/>
  <c r="J185" i="19"/>
  <c r="J158" i="19"/>
  <c r="BK142" i="19"/>
  <c r="BK302" i="19"/>
  <c r="J276" i="19"/>
  <c r="BK245" i="19"/>
  <c r="BK232" i="19"/>
  <c r="J205" i="19"/>
  <c r="BK168" i="19"/>
  <c r="J314" i="19"/>
  <c r="J286" i="19"/>
  <c r="BK274" i="19"/>
  <c r="J251" i="19"/>
  <c r="J229" i="19"/>
  <c r="J196" i="19"/>
  <c r="J164" i="19"/>
  <c r="J277" i="19"/>
  <c r="BK251" i="19"/>
  <c r="J220" i="19"/>
  <c r="J195" i="19"/>
  <c r="BK172" i="19"/>
  <c r="BK157" i="19"/>
  <c r="BK310" i="19"/>
  <c r="J283" i="19"/>
  <c r="BK236" i="19"/>
  <c r="BK206" i="19"/>
  <c r="J169" i="19"/>
  <c r="BK150" i="19"/>
  <c r="BK716" i="20"/>
  <c r="J686" i="20"/>
  <c r="J662" i="20"/>
  <c r="J638" i="20"/>
  <c r="BK602" i="20"/>
  <c r="J567" i="20"/>
  <c r="J536" i="20"/>
  <c r="J517" i="20"/>
  <c r="J443" i="20"/>
  <c r="J416" i="20"/>
  <c r="J381" i="20"/>
  <c r="BK331" i="20"/>
  <c r="BK305" i="20"/>
  <c r="J281" i="20"/>
  <c r="J263" i="20"/>
  <c r="BK240" i="20"/>
  <c r="J208" i="20"/>
  <c r="BK187" i="20"/>
  <c r="BK704" i="20"/>
  <c r="BK612" i="20"/>
  <c r="BK592" i="20"/>
  <c r="BK562" i="20"/>
  <c r="J521" i="20"/>
  <c r="J505" i="20"/>
  <c r="BK482" i="20"/>
  <c r="BK463" i="20"/>
  <c r="BK451" i="20"/>
  <c r="J420" i="20"/>
  <c r="BK401" i="20"/>
  <c r="BK356" i="20"/>
  <c r="BK339" i="20"/>
  <c r="J299" i="20"/>
  <c r="J262" i="20"/>
  <c r="J248" i="20"/>
  <c r="J215" i="20"/>
  <c r="BK195" i="20"/>
  <c r="J712" i="20"/>
  <c r="J684" i="20"/>
  <c r="J617" i="20"/>
  <c r="J569" i="20"/>
  <c r="BK550" i="20"/>
  <c r="BK514" i="20"/>
  <c r="J481" i="20"/>
  <c r="BK462" i="20"/>
  <c r="BK425" i="20"/>
  <c r="J405" i="20"/>
  <c r="J366" i="20"/>
  <c r="J350" i="20"/>
  <c r="J310" i="20"/>
  <c r="J283" i="20"/>
  <c r="J252" i="20"/>
  <c r="BK238" i="20"/>
  <c r="BK215" i="20"/>
  <c r="BK198" i="20"/>
  <c r="BK180" i="20"/>
  <c r="BK709" i="20"/>
  <c r="J700" i="20"/>
  <c r="J672" i="20"/>
  <c r="BK647" i="20"/>
  <c r="J611" i="20"/>
  <c r="J584" i="20"/>
  <c r="J561" i="20"/>
  <c r="J528" i="20"/>
  <c r="BK507" i="20"/>
  <c r="BK476" i="20"/>
  <c r="J460" i="20"/>
  <c r="BK428" i="20"/>
  <c r="BK390" i="20"/>
  <c r="J369" i="20"/>
  <c r="BK346" i="20"/>
  <c r="J324" i="20"/>
  <c r="BK303" i="20"/>
  <c r="J260" i="20"/>
  <c r="J218" i="20"/>
  <c r="BK191" i="20"/>
  <c r="BK725" i="20"/>
  <c r="BK535" i="20"/>
  <c r="BK504" i="20"/>
  <c r="J463" i="20"/>
  <c r="J436" i="20"/>
  <c r="BK418" i="20"/>
  <c r="J384" i="20"/>
  <c r="J362" i="20"/>
  <c r="BK325" i="20"/>
  <c r="J276" i="20"/>
  <c r="BK249" i="20"/>
  <c r="BK230" i="20"/>
  <c r="BK189" i="20"/>
  <c r="J723" i="20"/>
  <c r="J687" i="20"/>
  <c r="BK672" i="20"/>
  <c r="J658" i="20"/>
  <c r="J634" i="20"/>
  <c r="BK595" i="20"/>
  <c r="BK573" i="20"/>
  <c r="BK541" i="20"/>
  <c r="J486" i="20"/>
  <c r="BK475" i="20"/>
  <c r="BK332" i="20"/>
  <c r="J309" i="20"/>
  <c r="BK264" i="20"/>
  <c r="J214" i="20"/>
  <c r="BK178" i="20"/>
  <c r="J719" i="20"/>
  <c r="J659" i="20"/>
  <c r="BK637" i="20"/>
  <c r="J621" i="20"/>
  <c r="J576" i="20"/>
  <c r="BK528" i="20"/>
  <c r="J475" i="20"/>
  <c r="BK461" i="20"/>
  <c r="BK438" i="20"/>
  <c r="J404" i="20"/>
  <c r="J379" i="20"/>
  <c r="BK354" i="20"/>
  <c r="BK335" i="20"/>
  <c r="J292" i="20"/>
  <c r="BK250" i="20"/>
  <c r="J219" i="20"/>
  <c r="J191" i="20"/>
  <c r="BK175" i="20"/>
  <c r="BK142" i="21"/>
  <c r="J153" i="21"/>
  <c r="J126" i="21"/>
  <c r="BK138" i="21"/>
  <c r="J1750" i="2"/>
  <c r="BK1690" i="2"/>
  <c r="BK1607" i="2"/>
  <c r="J1577" i="2"/>
  <c r="BK1535" i="2"/>
  <c r="J1462" i="2"/>
  <c r="J1349" i="2"/>
  <c r="J1317" i="2"/>
  <c r="BK1160" i="2"/>
  <c r="J987" i="2"/>
  <c r="BK900" i="2"/>
  <c r="BK863" i="2"/>
  <c r="J657" i="2"/>
  <c r="J507" i="2"/>
  <c r="BK292" i="2"/>
  <c r="J170" i="2"/>
  <c r="J1730" i="2"/>
  <c r="J1700" i="2"/>
  <c r="J1650" i="2"/>
  <c r="BK1629" i="2"/>
  <c r="J1561" i="2"/>
  <c r="BK1533" i="2"/>
  <c r="BK1478" i="2"/>
  <c r="J1420" i="2"/>
  <c r="BK1371" i="2"/>
  <c r="J1290" i="2"/>
  <c r="J1108" i="2"/>
  <c r="BK983" i="2"/>
  <c r="BK888" i="2"/>
  <c r="BK777" i="2"/>
  <c r="J574" i="2"/>
  <c r="J478" i="2"/>
  <c r="BK387" i="2"/>
  <c r="J329" i="2"/>
  <c r="BK193" i="2"/>
  <c r="J1813" i="2"/>
  <c r="J1658" i="2"/>
  <c r="BK1613" i="2"/>
  <c r="BK1537" i="2"/>
  <c r="J1480" i="2"/>
  <c r="J1438" i="2"/>
  <c r="J1406" i="2"/>
  <c r="J1345" i="2"/>
  <c r="BK1323" i="2"/>
  <c r="J1203" i="2"/>
  <c r="BK1118" i="2"/>
  <c r="BK990" i="2"/>
  <c r="BK907" i="2"/>
  <c r="BK817" i="2"/>
  <c r="BK657" i="2"/>
  <c r="BK486" i="2"/>
  <c r="BK419" i="2"/>
  <c r="J352" i="2"/>
  <c r="J206" i="2"/>
  <c r="BK1775" i="2"/>
  <c r="BK1722" i="2"/>
  <c r="BK1686" i="2"/>
  <c r="BK1656" i="2"/>
  <c r="J1605" i="2"/>
  <c r="BK1547" i="2"/>
  <c r="J1495" i="2"/>
  <c r="BK1468" i="2"/>
  <c r="BK1424" i="2"/>
  <c r="BK1388" i="2"/>
  <c r="BK1310" i="2"/>
  <c r="J1273" i="2"/>
  <c r="J1030" i="2"/>
  <c r="BK938" i="2"/>
  <c r="J812" i="2"/>
  <c r="J724" i="2"/>
  <c r="J617" i="2"/>
  <c r="BK522" i="2"/>
  <c r="J414" i="2"/>
  <c r="BK239" i="2"/>
  <c r="J1862" i="2"/>
  <c r="BK1758" i="2"/>
  <c r="J1684" i="2"/>
  <c r="J1637" i="2"/>
  <c r="BK1565" i="2"/>
  <c r="J1486" i="2"/>
  <c r="BK1438" i="2"/>
  <c r="BK1390" i="2"/>
  <c r="J1351" i="2"/>
  <c r="J1260" i="2"/>
  <c r="J1080" i="2"/>
  <c r="J943" i="2"/>
  <c r="BK784" i="2"/>
  <c r="BK716" i="2"/>
  <c r="J564" i="2"/>
  <c r="BK523" i="2"/>
  <c r="BK317" i="2"/>
  <c r="BK222" i="2"/>
  <c r="BK1853" i="2"/>
  <c r="BK1788" i="2"/>
  <c r="BK1708" i="2"/>
  <c r="BK1670" i="2"/>
  <c r="BK1582" i="2"/>
  <c r="BK1495" i="2"/>
  <c r="J1478" i="2"/>
  <c r="J1388" i="2"/>
  <c r="J1323" i="2"/>
  <c r="J1236" i="2"/>
  <c r="J1061" i="2"/>
  <c r="J885" i="2"/>
  <c r="J764" i="2"/>
  <c r="BK708" i="2"/>
  <c r="J622" i="2"/>
  <c r="J531" i="2"/>
  <c r="J464" i="2"/>
  <c r="BK303" i="2"/>
  <c r="BK247" i="2"/>
  <c r="J1832" i="2"/>
  <c r="BK1700" i="2"/>
  <c r="BK1654" i="2"/>
  <c r="BK1621" i="2"/>
  <c r="BK1559" i="2"/>
  <c r="BK1505" i="2"/>
  <c r="BK1416" i="2"/>
  <c r="J1365" i="2"/>
  <c r="BK1337" i="2"/>
  <c r="J1267" i="2"/>
  <c r="BK1073" i="2"/>
  <c r="BK962" i="2"/>
  <c r="J872" i="2"/>
  <c r="BK715" i="2"/>
  <c r="J625" i="2"/>
  <c r="J508" i="2"/>
  <c r="J443" i="2"/>
  <c r="J280" i="2"/>
  <c r="BK165" i="2"/>
  <c r="BK1984" i="2"/>
  <c r="BK1972" i="2"/>
  <c r="J1967" i="2"/>
  <c r="BK1957" i="2"/>
  <c r="BK1943" i="2"/>
  <c r="J1926" i="2"/>
  <c r="BK1905" i="2"/>
  <c r="BK1880" i="2"/>
  <c r="BK1827" i="2"/>
  <c r="J1734" i="2"/>
  <c r="BK1710" i="2"/>
  <c r="J1646" i="2"/>
  <c r="J1599" i="2"/>
  <c r="J1549" i="2"/>
  <c r="BK1491" i="2"/>
  <c r="BK1422" i="2"/>
  <c r="J1382" i="2"/>
  <c r="J1314" i="2"/>
  <c r="J1167" i="2"/>
  <c r="J1081" i="2"/>
  <c r="J933" i="2"/>
  <c r="J804" i="2"/>
  <c r="BK701" i="2"/>
  <c r="BK592" i="2"/>
  <c r="J397" i="2"/>
  <c r="J291" i="2"/>
  <c r="BK214" i="2"/>
  <c r="BK407" i="3"/>
  <c r="BK273" i="3"/>
  <c r="J427" i="3"/>
  <c r="J165" i="3"/>
  <c r="BK357" i="3"/>
  <c r="BK166" i="3"/>
  <c r="J421" i="3"/>
  <c r="BK354" i="3"/>
  <c r="BK458" i="3"/>
  <c r="J349" i="3"/>
  <c r="BK153" i="3"/>
  <c r="J458" i="3"/>
  <c r="BK344" i="3"/>
  <c r="BK197" i="3"/>
  <c r="BK334" i="3"/>
  <c r="BK121" i="4"/>
  <c r="BK139" i="4"/>
  <c r="J190" i="5"/>
  <c r="J153" i="5"/>
  <c r="BK205" i="5"/>
  <c r="J154" i="5"/>
  <c r="BK231" i="5"/>
  <c r="BK220" i="5"/>
  <c r="J182" i="5"/>
  <c r="BK151" i="5"/>
  <c r="J226" i="5"/>
  <c r="BK189" i="5"/>
  <c r="BK170" i="5"/>
  <c r="BK227" i="5"/>
  <c r="BK188" i="5"/>
  <c r="BK156" i="5"/>
  <c r="BK211" i="5"/>
  <c r="J201" i="5"/>
  <c r="BK167" i="5"/>
  <c r="J218" i="5"/>
  <c r="BK203" i="5"/>
  <c r="BK195" i="5"/>
  <c r="J167" i="5"/>
  <c r="BK142" i="5"/>
  <c r="J234" i="5"/>
  <c r="BK194" i="5"/>
  <c r="J145" i="5"/>
  <c r="BK245" i="6"/>
  <c r="J213" i="6"/>
  <c r="J192" i="6"/>
  <c r="BK177" i="6"/>
  <c r="J160" i="6"/>
  <c r="BK146" i="6"/>
  <c r="J257" i="6"/>
  <c r="J230" i="6"/>
  <c r="BK204" i="6"/>
  <c r="J172" i="6"/>
  <c r="BK266" i="6"/>
  <c r="BK240" i="6"/>
  <c r="J223" i="6"/>
  <c r="BK212" i="6"/>
  <c r="BK183" i="6"/>
  <c r="J161" i="6"/>
  <c r="BK139" i="6"/>
  <c r="BK252" i="6"/>
  <c r="BK228" i="6"/>
  <c r="J206" i="6"/>
  <c r="BK182" i="6"/>
  <c r="BK163" i="6"/>
  <c r="J135" i="6"/>
  <c r="BK239" i="6"/>
  <c r="J199" i="6"/>
  <c r="BK174" i="6"/>
  <c r="J152" i="6"/>
  <c r="BK257" i="6"/>
  <c r="BK241" i="6"/>
  <c r="BK208" i="6"/>
  <c r="J185" i="6"/>
  <c r="BK160" i="6"/>
  <c r="J253" i="6"/>
  <c r="J236" i="6"/>
  <c r="BK222" i="6"/>
  <c r="BK184" i="6"/>
  <c r="BK141" i="6"/>
  <c r="J244" i="7"/>
  <c r="J203" i="7"/>
  <c r="J183" i="7"/>
  <c r="J153" i="7"/>
  <c r="J251" i="7"/>
  <c r="BK177" i="7"/>
  <c r="J160" i="7"/>
  <c r="BK141" i="7"/>
  <c r="J257" i="7"/>
  <c r="J194" i="7"/>
  <c r="J154" i="7"/>
  <c r="BK254" i="7"/>
  <c r="BK167" i="7"/>
  <c r="BK143" i="7"/>
  <c r="J216" i="7"/>
  <c r="J192" i="7"/>
  <c r="J165" i="7"/>
  <c r="BK150" i="7"/>
  <c r="J245" i="7"/>
  <c r="J213" i="7"/>
  <c r="BK175" i="7"/>
  <c r="BK246" i="7"/>
  <c r="J215" i="7"/>
  <c r="J238" i="7"/>
  <c r="BK184" i="7"/>
  <c r="BK132" i="7"/>
  <c r="J743" i="8"/>
  <c r="J700" i="8"/>
  <c r="J663" i="8"/>
  <c r="J635" i="8"/>
  <c r="J570" i="8"/>
  <c r="J472" i="8"/>
  <c r="J427" i="8"/>
  <c r="J351" i="8"/>
  <c r="BK310" i="8"/>
  <c r="BK291" i="8"/>
  <c r="BK786" i="8"/>
  <c r="BK743" i="8"/>
  <c r="J723" i="8"/>
  <c r="BK646" i="8"/>
  <c r="J590" i="8"/>
  <c r="BK582" i="8"/>
  <c r="J431" i="8"/>
  <c r="BK363" i="8"/>
  <c r="BK312" i="8"/>
  <c r="BK246" i="8"/>
  <c r="J200" i="8"/>
  <c r="BK151" i="8"/>
  <c r="J641" i="8"/>
  <c r="J588" i="8"/>
  <c r="J533" i="8"/>
  <c r="J510" i="8"/>
  <c r="BK472" i="8"/>
  <c r="J412" i="8"/>
  <c r="J390" i="8"/>
  <c r="BK347" i="8"/>
  <c r="BK308" i="8"/>
  <c r="BK248" i="8"/>
  <c r="BK216" i="8"/>
  <c r="BK168" i="8"/>
  <c r="J768" i="8"/>
  <c r="J694" i="8"/>
  <c r="J654" i="8"/>
  <c r="J599" i="8"/>
  <c r="J549" i="8"/>
  <c r="BK498" i="8"/>
  <c r="BK455" i="8"/>
  <c r="J332" i="8"/>
  <c r="J285" i="8"/>
  <c r="J256" i="8"/>
  <c r="J214" i="8"/>
  <c r="BK177" i="8"/>
  <c r="BK772" i="8"/>
  <c r="BK688" i="8"/>
  <c r="BK669" i="8"/>
  <c r="J652" i="8"/>
  <c r="J584" i="8"/>
  <c r="J545" i="8"/>
  <c r="J414" i="8"/>
  <c r="BK367" i="8"/>
  <c r="BK326" i="8"/>
  <c r="J304" i="8"/>
  <c r="J270" i="8"/>
  <c r="BK224" i="8"/>
  <c r="BK768" i="8"/>
  <c r="J714" i="8"/>
  <c r="J658" i="8"/>
  <c r="BK594" i="8"/>
  <c r="BK523" i="8"/>
  <c r="BK482" i="8"/>
  <c r="J404" i="8"/>
  <c r="BK349" i="8"/>
  <c r="BK322" i="8"/>
  <c r="J287" i="8"/>
  <c r="J230" i="8"/>
  <c r="BK145" i="9"/>
  <c r="BK129" i="9"/>
  <c r="BK134" i="9"/>
  <c r="J134" i="9"/>
  <c r="J140" i="9"/>
  <c r="J142" i="10"/>
  <c r="J147" i="10"/>
  <c r="BK147" i="10"/>
  <c r="J140" i="10"/>
  <c r="J145" i="10"/>
  <c r="J138" i="10"/>
  <c r="J145" i="11"/>
  <c r="J177" i="11"/>
  <c r="BK154" i="11"/>
  <c r="J138" i="11"/>
  <c r="BK162" i="11"/>
  <c r="J174" i="11"/>
  <c r="BK160" i="11"/>
  <c r="J179" i="11"/>
  <c r="BK163" i="11"/>
  <c r="J172" i="11"/>
  <c r="BK139" i="11"/>
  <c r="BK161" i="11"/>
  <c r="BK133" i="11"/>
  <c r="BK135" i="11"/>
  <c r="J152" i="12"/>
  <c r="J131" i="12"/>
  <c r="J158" i="12"/>
  <c r="BK139" i="12"/>
  <c r="J153" i="12"/>
  <c r="J143" i="12"/>
  <c r="J161" i="12"/>
  <c r="J136" i="12"/>
  <c r="BK135" i="12"/>
  <c r="J147" i="12"/>
  <c r="J167" i="13"/>
  <c r="J143" i="13"/>
  <c r="J175" i="13"/>
  <c r="J156" i="13"/>
  <c r="BK127" i="13"/>
  <c r="J157" i="13"/>
  <c r="BK169" i="13"/>
  <c r="J135" i="13"/>
  <c r="BK168" i="13"/>
  <c r="BK150" i="13"/>
  <c r="BK159" i="13"/>
  <c r="BK129" i="13"/>
  <c r="J151" i="13"/>
  <c r="BK128" i="13"/>
  <c r="J148" i="13"/>
  <c r="BK153" i="15"/>
  <c r="J133" i="15"/>
  <c r="BK129" i="15"/>
  <c r="BK128" i="15"/>
  <c r="BK132" i="15"/>
  <c r="J147" i="15"/>
  <c r="BK151" i="15"/>
  <c r="BK154" i="15"/>
  <c r="J183" i="16"/>
  <c r="J159" i="16"/>
  <c r="BK135" i="16"/>
  <c r="J165" i="16"/>
  <c r="BK149" i="16"/>
  <c r="BK172" i="16"/>
  <c r="J133" i="16"/>
  <c r="J180" i="16"/>
  <c r="BK154" i="16"/>
  <c r="J144" i="16"/>
  <c r="BK158" i="16"/>
  <c r="J174" i="16"/>
  <c r="BK160" i="16"/>
  <c r="J141" i="16"/>
  <c r="J168" i="16"/>
  <c r="BK141" i="16"/>
  <c r="J144" i="17"/>
  <c r="J146" i="17"/>
  <c r="BK145" i="17"/>
  <c r="BK132" i="17"/>
  <c r="J131" i="17"/>
  <c r="J136" i="17"/>
  <c r="J272" i="18"/>
  <c r="J242" i="18"/>
  <c r="BK224" i="18"/>
  <c r="J188" i="18"/>
  <c r="J168" i="18"/>
  <c r="J139" i="18"/>
  <c r="J260" i="18"/>
  <c r="BK218" i="18"/>
  <c r="J175" i="18"/>
  <c r="BK148" i="18"/>
  <c r="BK268" i="18"/>
  <c r="BK252" i="18"/>
  <c r="BK230" i="18"/>
  <c r="J211" i="18"/>
  <c r="BK180" i="18"/>
  <c r="BK161" i="18"/>
  <c r="J281" i="18"/>
  <c r="BK237" i="18"/>
  <c r="J204" i="18"/>
  <c r="BK173" i="18"/>
  <c r="BK265" i="18"/>
  <c r="J209" i="18"/>
  <c r="J191" i="18"/>
  <c r="BK159" i="18"/>
  <c r="BK279" i="18"/>
  <c r="J262" i="18"/>
  <c r="J237" i="18"/>
  <c r="BK196" i="18"/>
  <c r="J154" i="18"/>
  <c r="BK269" i="18"/>
  <c r="BK251" i="18"/>
  <c r="BK199" i="18"/>
  <c r="J151" i="18"/>
  <c r="J283" i="18"/>
  <c r="J259" i="18"/>
  <c r="BK209" i="18"/>
  <c r="J180" i="18"/>
  <c r="J138" i="18"/>
  <c r="BK297" i="19"/>
  <c r="J282" i="19"/>
  <c r="BK253" i="19"/>
  <c r="BK227" i="19"/>
  <c r="BK196" i="19"/>
  <c r="J170" i="19"/>
  <c r="J141" i="19"/>
  <c r="BK301" i="19"/>
  <c r="J257" i="19"/>
  <c r="BK214" i="19"/>
  <c r="BK192" i="19"/>
  <c r="J150" i="19"/>
  <c r="BK307" i="19"/>
  <c r="BK286" i="19"/>
  <c r="J250" i="19"/>
  <c r="BK231" i="19"/>
  <c r="J197" i="19"/>
  <c r="J157" i="19"/>
  <c r="BK273" i="19"/>
  <c r="J245" i="19"/>
  <c r="BK208" i="19"/>
  <c r="J174" i="19"/>
  <c r="BK143" i="19"/>
  <c r="J299" i="19"/>
  <c r="BK256" i="19"/>
  <c r="J241" i="19"/>
  <c r="BK210" i="19"/>
  <c r="BK177" i="19"/>
  <c r="BK162" i="19"/>
  <c r="J140" i="19"/>
  <c r="J285" i="19"/>
  <c r="BK271" i="19"/>
  <c r="J240" i="19"/>
  <c r="J218" i="19"/>
  <c r="BK198" i="19"/>
  <c r="J183" i="19"/>
  <c r="J137" i="19"/>
  <c r="J270" i="19"/>
  <c r="BK230" i="19"/>
  <c r="J199" i="19"/>
  <c r="BK178" i="19"/>
  <c r="BK163" i="19"/>
  <c r="J289" i="19"/>
  <c r="J267" i="19"/>
  <c r="BK228" i="19"/>
  <c r="J200" i="19"/>
  <c r="J178" i="19"/>
  <c r="BK151" i="19"/>
  <c r="J704" i="20"/>
  <c r="BK674" i="20"/>
  <c r="BK653" i="20"/>
  <c r="J627" i="20"/>
  <c r="J613" i="20"/>
  <c r="BK571" i="20"/>
  <c r="BK543" i="20"/>
  <c r="BK531" i="20"/>
  <c r="BK485" i="20"/>
  <c r="BK431" i="20"/>
  <c r="BK410" i="20"/>
  <c r="J377" i="20"/>
  <c r="BK334" i="20"/>
  <c r="BK311" i="20"/>
  <c r="BK292" i="20"/>
  <c r="BK275" i="20"/>
  <c r="J259" i="20"/>
  <c r="BK233" i="20"/>
  <c r="J203" i="20"/>
  <c r="BK722" i="20"/>
  <c r="BK613" i="20"/>
  <c r="BK593" i="20"/>
  <c r="J578" i="20"/>
  <c r="J538" i="20"/>
  <c r="BK512" i="20"/>
  <c r="J493" i="20"/>
  <c r="BK465" i="20"/>
  <c r="BK434" i="20"/>
  <c r="J424" i="20"/>
  <c r="BK404" i="20"/>
  <c r="BK375" i="20"/>
  <c r="BK326" i="20"/>
  <c r="BK294" i="20"/>
  <c r="J264" i="20"/>
  <c r="J242" i="20"/>
  <c r="J211" i="20"/>
  <c r="BK197" i="20"/>
  <c r="BK701" i="20"/>
  <c r="BK679" i="20"/>
  <c r="BK631" i="20"/>
  <c r="BK574" i="20"/>
  <c r="BK536" i="20"/>
  <c r="J509" i="20"/>
  <c r="BK479" i="20"/>
  <c r="J444" i="20"/>
  <c r="J414" i="20"/>
  <c r="BK381" i="20"/>
  <c r="J359" i="20"/>
  <c r="BK336" i="20"/>
  <c r="J307" i="20"/>
  <c r="J255" i="20"/>
  <c r="J230" i="20"/>
  <c r="J213" i="20"/>
  <c r="BK184" i="20"/>
  <c r="J168" i="20"/>
  <c r="J705" i="20"/>
  <c r="BK692" i="20"/>
  <c r="BK666" i="20"/>
  <c r="BK645" i="20"/>
  <c r="J599" i="20"/>
  <c r="BK577" i="20"/>
  <c r="BK557" i="20"/>
  <c r="BK521" i="20"/>
  <c r="BK500" i="20"/>
  <c r="J472" i="20"/>
  <c r="BK447" i="20"/>
  <c r="J408" i="20"/>
  <c r="J372" i="20"/>
  <c r="J339" i="20"/>
  <c r="J314" i="20"/>
  <c r="BK284" i="20"/>
  <c r="BK245" i="20"/>
  <c r="BK702" i="20"/>
  <c r="J685" i="20"/>
  <c r="J678" i="20"/>
  <c r="J677" i="20"/>
  <c r="J676" i="20"/>
  <c r="BK675" i="20"/>
  <c r="BK673" i="20"/>
  <c r="BK656" i="20"/>
  <c r="BK652" i="20"/>
  <c r="BK648" i="20"/>
  <c r="J647" i="20"/>
  <c r="J643" i="20"/>
  <c r="J640" i="20"/>
  <c r="J639" i="20"/>
  <c r="J637" i="20"/>
  <c r="J632" i="20"/>
  <c r="BK630" i="20"/>
  <c r="J628" i="20"/>
  <c r="BK627" i="20"/>
  <c r="BK622" i="20"/>
  <c r="J607" i="20"/>
  <c r="BK606" i="20"/>
  <c r="BK603" i="20"/>
  <c r="BK601" i="20"/>
  <c r="J598" i="20"/>
  <c r="J589" i="20"/>
  <c r="J585" i="20"/>
  <c r="BK583" i="20"/>
  <c r="J579" i="20"/>
  <c r="J573" i="20"/>
  <c r="J572" i="20"/>
  <c r="J566" i="20"/>
  <c r="BK564" i="20"/>
  <c r="J563" i="20"/>
  <c r="BK561" i="20"/>
  <c r="BK556" i="20"/>
  <c r="J554" i="20"/>
  <c r="J552" i="20"/>
  <c r="J549" i="20"/>
  <c r="BK546" i="20"/>
  <c r="BK540" i="20"/>
  <c r="J539" i="20"/>
  <c r="BK534" i="20"/>
  <c r="BK529" i="20"/>
  <c r="BK518" i="20"/>
  <c r="BK517" i="20"/>
  <c r="BK511" i="20"/>
  <c r="BK510" i="20"/>
  <c r="J501" i="20"/>
  <c r="J495" i="20"/>
  <c r="J492" i="20"/>
  <c r="BK491" i="20"/>
  <c r="J484" i="20"/>
  <c r="J482" i="20"/>
  <c r="J476" i="20"/>
  <c r="J473" i="20"/>
  <c r="BK472" i="20"/>
  <c r="J456" i="20"/>
  <c r="J449" i="20"/>
  <c r="J447" i="20"/>
  <c r="J445" i="20"/>
  <c r="J442" i="20"/>
  <c r="J441" i="20"/>
  <c r="J437" i="20"/>
  <c r="BK422" i="20"/>
  <c r="BK416" i="20"/>
  <c r="BK415" i="20"/>
  <c r="BK413" i="20"/>
  <c r="J407" i="20"/>
  <c r="BK405" i="20"/>
  <c r="J400" i="20"/>
  <c r="BK396" i="20"/>
  <c r="J395" i="20"/>
  <c r="BK387" i="20"/>
  <c r="BK386" i="20"/>
  <c r="J378" i="20"/>
  <c r="BK374" i="20"/>
  <c r="BK371" i="20"/>
  <c r="J370" i="20"/>
  <c r="J365" i="20"/>
  <c r="J364" i="20"/>
  <c r="BK360" i="20"/>
  <c r="BK358" i="20"/>
  <c r="BK357" i="20"/>
  <c r="J356" i="20"/>
  <c r="BK347" i="20"/>
  <c r="J344" i="20"/>
  <c r="BK342" i="20"/>
  <c r="BK341" i="20"/>
  <c r="J327" i="20"/>
  <c r="J323" i="20"/>
  <c r="J318" i="20"/>
  <c r="BK316" i="20"/>
  <c r="J313" i="20"/>
  <c r="BK312" i="20"/>
  <c r="J308" i="20"/>
  <c r="BK307" i="20"/>
  <c r="BK306" i="20"/>
  <c r="J296" i="20"/>
  <c r="J294" i="20"/>
  <c r="J293" i="20"/>
  <c r="BK279" i="20"/>
  <c r="BK276" i="20"/>
  <c r="BK273" i="20"/>
  <c r="BK270" i="20"/>
  <c r="BK268" i="20"/>
  <c r="J265" i="20"/>
  <c r="J258" i="20"/>
  <c r="J254" i="20"/>
  <c r="BK246" i="20"/>
  <c r="BK242" i="20"/>
  <c r="BK241" i="20"/>
  <c r="J231" i="20"/>
  <c r="BK229" i="20"/>
  <c r="J225" i="20"/>
  <c r="BK222" i="20"/>
  <c r="BK220" i="20"/>
  <c r="BK218" i="20"/>
  <c r="BK212" i="20"/>
  <c r="BK209" i="20"/>
  <c r="BK207" i="20"/>
  <c r="J201" i="20"/>
  <c r="J189" i="20"/>
  <c r="J187" i="20"/>
  <c r="J183" i="20"/>
  <c r="BK181" i="20"/>
  <c r="J179" i="20"/>
  <c r="J178" i="20"/>
  <c r="J176" i="20"/>
  <c r="J172" i="20"/>
  <c r="BK168" i="20"/>
  <c r="J720" i="20"/>
  <c r="J713" i="20"/>
  <c r="BK706" i="20"/>
  <c r="BK694" i="20"/>
  <c r="BK691" i="20"/>
  <c r="BK688" i="20"/>
  <c r="BK684" i="20"/>
  <c r="J681" i="20"/>
  <c r="BK677" i="20"/>
  <c r="J673" i="20"/>
  <c r="J671" i="20"/>
  <c r="J663" i="20"/>
  <c r="BK658" i="20"/>
  <c r="BK655" i="20"/>
  <c r="J651" i="20"/>
  <c r="BK642" i="20"/>
  <c r="J641" i="20"/>
  <c r="BK640" i="20"/>
  <c r="BK634" i="20"/>
  <c r="BK628" i="20"/>
  <c r="BK625" i="20"/>
  <c r="J623" i="20"/>
  <c r="J618" i="20"/>
  <c r="J616" i="20"/>
  <c r="J615" i="20"/>
  <c r="J612" i="20"/>
  <c r="BK608" i="20"/>
  <c r="BK604" i="20"/>
  <c r="J603" i="20"/>
  <c r="BK597" i="20"/>
  <c r="BK591" i="20"/>
  <c r="BK590" i="20"/>
  <c r="BK586" i="20"/>
  <c r="BK585" i="20"/>
  <c r="J582" i="20"/>
  <c r="J581" i="20"/>
  <c r="BK578" i="20"/>
  <c r="J575" i="20"/>
  <c r="J548" i="20"/>
  <c r="J527" i="20"/>
  <c r="J499" i="20"/>
  <c r="BK468" i="20"/>
  <c r="J458" i="20"/>
  <c r="J438" i="20"/>
  <c r="BK420" i="20"/>
  <c r="BK392" i="20"/>
  <c r="BK373" i="20"/>
  <c r="BK355" i="20"/>
  <c r="J321" i="20"/>
  <c r="BK283" i="20"/>
  <c r="J256" i="20"/>
  <c r="BK234" i="20"/>
  <c r="BK203" i="20"/>
  <c r="J175" i="20"/>
  <c r="BK686" i="20"/>
  <c r="J661" i="20"/>
  <c r="J642" i="20"/>
  <c r="J597" i="20"/>
  <c r="BK579" i="20"/>
  <c r="BK566" i="20"/>
  <c r="BK494" i="20"/>
  <c r="BK469" i="20"/>
  <c r="J467" i="20"/>
  <c r="BK448" i="20"/>
  <c r="BK433" i="20"/>
  <c r="J425" i="20"/>
  <c r="BK406" i="20"/>
  <c r="J383" i="20"/>
  <c r="BK367" i="20"/>
  <c r="J357" i="20"/>
  <c r="BK328" i="20"/>
  <c r="BK318" i="20"/>
  <c r="BK296" i="20"/>
  <c r="J270" i="20"/>
  <c r="J229" i="20"/>
  <c r="J193" i="20"/>
  <c r="BK712" i="20"/>
  <c r="J667" i="20"/>
  <c r="J653" i="20"/>
  <c r="BK629" i="20"/>
  <c r="BK614" i="20"/>
  <c r="J565" i="20"/>
  <c r="BK525" i="20"/>
  <c r="BK471" i="20"/>
  <c r="BK443" i="20"/>
  <c r="BK412" i="20"/>
  <c r="BK395" i="20"/>
  <c r="J363" i="20"/>
  <c r="J336" i="20"/>
  <c r="J295" i="20"/>
  <c r="J247" i="20"/>
  <c r="BK214" i="20"/>
  <c r="BK183" i="20"/>
  <c r="BK153" i="21"/>
  <c r="J147" i="21"/>
  <c r="BK133" i="21"/>
  <c r="BK140" i="21"/>
  <c r="J145" i="21"/>
  <c r="BK147" i="21"/>
  <c r="BK1736" i="2"/>
  <c r="BK1685" i="2"/>
  <c r="J1627" i="2"/>
  <c r="BK1583" i="2"/>
  <c r="J1519" i="2"/>
  <c r="J1452" i="2"/>
  <c r="J1378" i="2"/>
  <c r="J1305" i="2"/>
  <c r="BK1076" i="2"/>
  <c r="BK951" i="2"/>
  <c r="BK855" i="2"/>
  <c r="J718" i="2"/>
  <c r="BK622" i="2"/>
  <c r="BK414" i="2"/>
  <c r="BK286" i="2"/>
  <c r="BK1849" i="2"/>
  <c r="BK1718" i="2"/>
  <c r="J1682" i="2"/>
  <c r="BK1633" i="2"/>
  <c r="J1559" i="2"/>
  <c r="BK1509" i="2"/>
  <c r="J1466" i="2"/>
  <c r="J1424" i="2"/>
  <c r="J1359" i="2"/>
  <c r="J1230" i="2"/>
  <c r="BK1085" i="2"/>
  <c r="BK1048" i="2"/>
  <c r="J947" i="2"/>
  <c r="BK844" i="2"/>
  <c r="J717" i="2"/>
  <c r="BK563" i="2"/>
  <c r="BK435" i="2"/>
  <c r="J370" i="2"/>
  <c r="J222" i="2"/>
  <c r="J174" i="2"/>
  <c r="J1738" i="2"/>
  <c r="BK1672" i="2"/>
  <c r="J1565" i="2"/>
  <c r="BK1519" i="2"/>
  <c r="BK1474" i="2"/>
  <c r="BK1430" i="2"/>
  <c r="J1396" i="2"/>
  <c r="J1327" i="2"/>
  <c r="BK1283" i="2"/>
  <c r="J1139" i="2"/>
  <c r="J1076" i="2"/>
  <c r="BK947" i="2"/>
  <c r="J844" i="2"/>
  <c r="BK668" i="2"/>
  <c r="BK531" i="2"/>
  <c r="J411" i="2"/>
  <c r="BK329" i="2"/>
  <c r="BK209" i="2"/>
  <c r="AS114" i="1"/>
  <c r="BK1668" i="2"/>
  <c r="BK1591" i="2"/>
  <c r="J1545" i="2"/>
  <c r="BK1489" i="2"/>
  <c r="BK1406" i="2"/>
  <c r="J1321" i="2"/>
  <c r="J1283" i="2"/>
  <c r="BK1090" i="2"/>
  <c r="BK1027" i="2"/>
  <c r="J911" i="2"/>
  <c r="BK809" i="2"/>
  <c r="BK558" i="2"/>
  <c r="BK464" i="2"/>
  <c r="J348" i="2"/>
  <c r="J161" i="2"/>
  <c r="J1742" i="2"/>
  <c r="J1698" i="2"/>
  <c r="J1641" i="2"/>
  <c r="BK1569" i="2"/>
  <c r="BK1521" i="2"/>
  <c r="BK1482" i="2"/>
  <c r="BK1434" i="2"/>
  <c r="J1402" i="2"/>
  <c r="J1339" i="2"/>
  <c r="J1289" i="2"/>
  <c r="BK1101" i="2"/>
  <c r="BK1002" i="2"/>
  <c r="J925" i="2"/>
  <c r="J720" i="2"/>
  <c r="J645" i="2"/>
  <c r="J513" i="2"/>
  <c r="BK443" i="2"/>
  <c r="J290" i="2"/>
  <c r="BK178" i="2"/>
  <c r="BK1795" i="2"/>
  <c r="J1732" i="2"/>
  <c r="J1694" i="2"/>
  <c r="BK1635" i="2"/>
  <c r="BK1609" i="2"/>
  <c r="J1511" i="2"/>
  <c r="BK1484" i="2"/>
  <c r="BK1448" i="2"/>
  <c r="BK1347" i="2"/>
  <c r="BK1291" i="2"/>
  <c r="BK1108" i="2"/>
  <c r="J973" i="2"/>
  <c r="BK881" i="2"/>
  <c r="J789" i="2"/>
  <c r="BK717" i="2"/>
  <c r="J582" i="2"/>
  <c r="J509" i="2"/>
  <c r="J340" i="2"/>
  <c r="J254" i="2"/>
  <c r="J1827" i="2"/>
  <c r="J1758" i="2"/>
  <c r="J1676" i="2"/>
  <c r="BK1627" i="2"/>
  <c r="J1585" i="2"/>
  <c r="J1555" i="2"/>
  <c r="J1468" i="2"/>
  <c r="J1390" i="2"/>
  <c r="BK1345" i="2"/>
  <c r="BK1252" i="2"/>
  <c r="J1094" i="2"/>
  <c r="BK994" i="2"/>
  <c r="BK860" i="2"/>
  <c r="J708" i="2"/>
  <c r="BK535" i="2"/>
  <c r="BK469" i="2"/>
  <c r="J387" i="2"/>
  <c r="J276" i="2"/>
  <c r="BK153" i="2"/>
  <c r="J1988" i="2"/>
  <c r="BK1977" i="2"/>
  <c r="J1969" i="2"/>
  <c r="J1959" i="2"/>
  <c r="J1943" i="2"/>
  <c r="BK1931" i="2"/>
  <c r="J1914" i="2"/>
  <c r="J1896" i="2"/>
  <c r="BK1875" i="2"/>
  <c r="J1714" i="2"/>
  <c r="BK1684" i="2"/>
  <c r="J1595" i="2"/>
  <c r="J1521" i="2"/>
  <c r="J1497" i="2"/>
  <c r="J1434" i="2"/>
  <c r="BK1398" i="2"/>
  <c r="J1333" i="2"/>
  <c r="J1264" i="2"/>
  <c r="J1127" i="2"/>
  <c r="BK1038" i="2"/>
  <c r="BK959" i="2"/>
  <c r="BK720" i="2"/>
  <c r="BK598" i="2"/>
  <c r="J477" i="2"/>
  <c r="BK264" i="2"/>
  <c r="J178" i="2"/>
  <c r="BK362" i="3"/>
  <c r="BK456" i="3"/>
  <c r="J367" i="3"/>
  <c r="BK482" i="3"/>
  <c r="BK329" i="3"/>
  <c r="J153" i="3"/>
  <c r="J415" i="3"/>
  <c r="BK315" i="3"/>
  <c r="BK427" i="3"/>
  <c r="J485" i="3"/>
  <c r="J435" i="3"/>
  <c r="J305" i="3"/>
  <c r="BK165" i="3"/>
  <c r="BK349" i="3"/>
  <c r="J130" i="4"/>
  <c r="J156" i="4"/>
  <c r="J189" i="5"/>
  <c r="J206" i="5"/>
  <c r="BK181" i="5"/>
  <c r="J142" i="5"/>
  <c r="J210" i="5"/>
  <c r="J193" i="5"/>
  <c r="BK168" i="5"/>
  <c r="BK234" i="5"/>
  <c r="BK218" i="5"/>
  <c r="BK183" i="5"/>
  <c r="J155" i="5"/>
  <c r="BK224" i="5"/>
  <c r="BK198" i="5"/>
  <c r="BK163" i="5"/>
  <c r="J216" i="5"/>
  <c r="BK206" i="5"/>
  <c r="BK174" i="5"/>
  <c r="J149" i="5"/>
  <c r="BK228" i="5"/>
  <c r="J200" i="5"/>
  <c r="BK186" i="5"/>
  <c r="BK149" i="5"/>
  <c r="J237" i="5"/>
  <c r="BK219" i="5"/>
  <c r="BK190" i="5"/>
  <c r="BK162" i="5"/>
  <c r="J143" i="5"/>
  <c r="BK238" i="6"/>
  <c r="BK200" i="6"/>
  <c r="J184" i="6"/>
  <c r="BK158" i="6"/>
  <c r="BK137" i="6"/>
  <c r="BK244" i="6"/>
  <c r="BK226" i="6"/>
  <c r="BK214" i="6"/>
  <c r="J175" i="6"/>
  <c r="J139" i="6"/>
  <c r="BK234" i="6"/>
  <c r="J219" i="6"/>
  <c r="J190" i="6"/>
  <c r="BK164" i="6"/>
  <c r="BK143" i="6"/>
  <c r="BK254" i="6"/>
  <c r="J229" i="6"/>
  <c r="BK203" i="6"/>
  <c r="J173" i="6"/>
  <c r="BK151" i="6"/>
  <c r="BK256" i="6"/>
  <c r="BK232" i="6"/>
  <c r="BK192" i="6"/>
  <c r="J159" i="6"/>
  <c r="J258" i="6"/>
  <c r="J242" i="6"/>
  <c r="J210" i="6"/>
  <c r="J201" i="6"/>
  <c r="BK168" i="6"/>
  <c r="BK267" i="6"/>
  <c r="J247" i="6"/>
  <c r="J226" i="6"/>
  <c r="BK202" i="6"/>
  <c r="BK169" i="6"/>
  <c r="J136" i="6"/>
  <c r="BK238" i="7"/>
  <c r="BK194" i="7"/>
  <c r="BK176" i="7"/>
  <c r="BK245" i="7"/>
  <c r="J211" i="7"/>
  <c r="J172" i="7"/>
  <c r="BK152" i="7"/>
  <c r="BK137" i="7"/>
  <c r="BK215" i="7"/>
  <c r="J176" i="7"/>
  <c r="J151" i="7"/>
  <c r="BK134" i="7"/>
  <c r="J171" i="7"/>
  <c r="J150" i="7"/>
  <c r="BK140" i="7"/>
  <c r="J208" i="7"/>
  <c r="J180" i="7"/>
  <c r="BK251" i="7"/>
  <c r="BK206" i="7"/>
  <c r="J178" i="7"/>
  <c r="BK153" i="7"/>
  <c r="J240" i="7"/>
  <c r="BK200" i="7"/>
  <c r="J262" i="7"/>
  <c r="BK253" i="7"/>
  <c r="BK210" i="7"/>
  <c r="J189" i="7"/>
  <c r="J147" i="7"/>
  <c r="BK741" i="8"/>
  <c r="BK650" i="8"/>
  <c r="BK617" i="8"/>
  <c r="J502" i="8"/>
  <c r="BK443" i="8"/>
  <c r="J408" i="8"/>
  <c r="BK341" i="8"/>
  <c r="BK167" i="8"/>
  <c r="BK759" i="8"/>
  <c r="J702" i="8"/>
  <c r="J572" i="8"/>
  <c r="BK568" i="8"/>
  <c r="BK557" i="8"/>
  <c r="BK547" i="8"/>
  <c r="J543" i="8"/>
  <c r="BK533" i="8"/>
  <c r="J531" i="8"/>
  <c r="J515" i="8"/>
  <c r="BK513" i="8"/>
  <c r="BK506" i="8"/>
  <c r="J494" i="8"/>
  <c r="J488" i="8"/>
  <c r="J484" i="8"/>
  <c r="J478" i="8"/>
  <c r="BK474" i="8"/>
  <c r="J467" i="8"/>
  <c r="J455" i="8"/>
  <c r="J445" i="8"/>
  <c r="J439" i="8"/>
  <c r="BK431" i="8"/>
  <c r="BK424" i="8"/>
  <c r="J422" i="8"/>
  <c r="J418" i="8"/>
  <c r="BK406" i="8"/>
  <c r="BK400" i="8"/>
  <c r="J398" i="8"/>
  <c r="BK383" i="8"/>
  <c r="BK379" i="8"/>
  <c r="J367" i="8"/>
  <c r="BK361" i="8"/>
  <c r="J359" i="8"/>
  <c r="J355" i="8"/>
  <c r="J349" i="8"/>
  <c r="BK337" i="8"/>
  <c r="BK328" i="8"/>
  <c r="J322" i="8"/>
  <c r="J320" i="8"/>
  <c r="J314" i="8"/>
  <c r="BK302" i="8"/>
  <c r="BK285" i="8"/>
  <c r="BK281" i="8"/>
  <c r="J273" i="8"/>
  <c r="J268" i="8"/>
  <c r="J236" i="8"/>
  <c r="J234" i="8"/>
  <c r="J222" i="8"/>
  <c r="BK214" i="8"/>
  <c r="BK208" i="8"/>
  <c r="BK202" i="8"/>
  <c r="BK194" i="8"/>
  <c r="J177" i="8"/>
  <c r="J174" i="8"/>
  <c r="J164" i="8"/>
  <c r="BK156" i="8"/>
  <c r="BK782" i="8"/>
  <c r="J770" i="8"/>
  <c r="BK737" i="8"/>
  <c r="J733" i="8"/>
  <c r="J719" i="8"/>
  <c r="BK710" i="8"/>
  <c r="J708" i="8"/>
  <c r="BK706" i="8"/>
  <c r="BK702" i="8"/>
  <c r="BK690" i="8"/>
  <c r="J682" i="8"/>
  <c r="BK676" i="8"/>
  <c r="BK673" i="8"/>
  <c r="BK665" i="8"/>
  <c r="BK658" i="8"/>
  <c r="J648" i="8"/>
  <c r="BK643" i="8"/>
  <c r="BK641" i="8"/>
  <c r="BK637" i="8"/>
  <c r="J609" i="8"/>
  <c r="J592" i="8"/>
  <c r="J566" i="8"/>
  <c r="J557" i="8"/>
  <c r="BK553" i="8"/>
  <c r="BK549" i="8"/>
  <c r="BK545" i="8"/>
  <c r="J541" i="8"/>
  <c r="J537" i="8"/>
  <c r="BK529" i="8"/>
  <c r="BK527" i="8"/>
  <c r="J517" i="8"/>
  <c r="J506" i="8"/>
  <c r="BK494" i="8"/>
  <c r="J492" i="8"/>
  <c r="J474" i="8"/>
  <c r="BK467" i="8"/>
  <c r="J463" i="8"/>
  <c r="J457" i="8"/>
  <c r="J449" i="8"/>
  <c r="J447" i="8"/>
  <c r="J437" i="8"/>
  <c r="J433" i="8"/>
  <c r="J424" i="8"/>
  <c r="BK394" i="8"/>
  <c r="BK392" i="8"/>
  <c r="BK357" i="8"/>
  <c r="J345" i="8"/>
  <c r="J337" i="8"/>
  <c r="BK314" i="8"/>
  <c r="J312" i="8"/>
  <c r="J298" i="8"/>
  <c r="J296" i="8"/>
  <c r="J281" i="8"/>
  <c r="J277" i="8"/>
  <c r="BK273" i="8"/>
  <c r="BK270" i="8"/>
  <c r="J262" i="8"/>
  <c r="BK244" i="8"/>
  <c r="J240" i="8"/>
  <c r="BK234" i="8"/>
  <c r="J202" i="8"/>
  <c r="BK200" i="8"/>
  <c r="J198" i="8"/>
  <c r="BK196" i="8"/>
  <c r="J185" i="8"/>
  <c r="J181" i="8"/>
  <c r="BK172" i="8"/>
  <c r="BK164" i="8"/>
  <c r="J155" i="8"/>
  <c r="J794" i="8"/>
  <c r="J791" i="8"/>
  <c r="BK788" i="8"/>
  <c r="J784" i="8"/>
  <c r="J782" i="8"/>
  <c r="BK778" i="8"/>
  <c r="J757" i="8"/>
  <c r="BK755" i="8"/>
  <c r="BK745" i="8"/>
  <c r="J737" i="8"/>
  <c r="BK727" i="8"/>
  <c r="J721" i="8"/>
  <c r="BK704" i="8"/>
  <c r="BK696" i="8"/>
  <c r="J692" i="8"/>
  <c r="J680" i="8"/>
  <c r="BK678" i="8"/>
  <c r="BK671" i="8"/>
  <c r="BK656" i="8"/>
  <c r="J639" i="8"/>
  <c r="BK635" i="8"/>
  <c r="J625" i="8"/>
  <c r="J623" i="8"/>
  <c r="J611" i="8"/>
  <c r="J596" i="8"/>
  <c r="J586" i="8"/>
  <c r="BK564" i="8"/>
  <c r="BK539" i="8"/>
  <c r="J500" i="8"/>
  <c r="J469" i="8"/>
  <c r="BK416" i="8"/>
  <c r="J361" i="8"/>
  <c r="J326" i="8"/>
  <c r="J264" i="8"/>
  <c r="J238" i="8"/>
  <c r="J204" i="8"/>
  <c r="BK776" i="8"/>
  <c r="J698" i="8"/>
  <c r="J637" i="8"/>
  <c r="BK592" i="8"/>
  <c r="BK537" i="8"/>
  <c r="J339" i="8"/>
  <c r="BK262" i="8"/>
  <c r="J194" i="8"/>
  <c r="BK158" i="8"/>
  <c r="J766" i="8"/>
  <c r="J725" i="8"/>
  <c r="BK629" i="8"/>
  <c r="J580" i="8"/>
  <c r="BK543" i="8"/>
  <c r="J459" i="8"/>
  <c r="BK433" i="8"/>
  <c r="BK351" i="8"/>
  <c r="BK260" i="8"/>
  <c r="BK222" i="8"/>
  <c r="BK198" i="8"/>
  <c r="J167" i="8"/>
  <c r="BK733" i="8"/>
  <c r="J686" i="8"/>
  <c r="BK631" i="8"/>
  <c r="BK603" i="8"/>
  <c r="J553" i="8"/>
  <c r="J513" i="8"/>
  <c r="BK418" i="8"/>
  <c r="J369" i="8"/>
  <c r="BK264" i="8"/>
  <c r="BK218" i="8"/>
  <c r="J189" i="8"/>
  <c r="J158" i="8"/>
  <c r="J795" i="8"/>
  <c r="J762" i="8"/>
  <c r="J745" i="8"/>
  <c r="BK686" i="8"/>
  <c r="J615" i="8"/>
  <c r="BK541" i="8"/>
  <c r="BK486" i="8"/>
  <c r="J443" i="8"/>
  <c r="BK388" i="8"/>
  <c r="BK332" i="8"/>
  <c r="BK266" i="8"/>
  <c r="BK204" i="8"/>
  <c r="BK135" i="9"/>
  <c r="J139" i="9"/>
  <c r="J145" i="9"/>
  <c r="BK131" i="9"/>
  <c r="J144" i="10"/>
  <c r="J132" i="10"/>
  <c r="J139" i="10"/>
  <c r="BK142" i="10"/>
  <c r="BK130" i="10"/>
  <c r="J129" i="10"/>
  <c r="BK176" i="11"/>
  <c r="J143" i="11"/>
  <c r="BK178" i="11"/>
  <c r="BK156" i="11"/>
  <c r="BK141" i="11"/>
  <c r="BK177" i="11"/>
  <c r="J136" i="11"/>
  <c r="J162" i="11"/>
  <c r="J169" i="11"/>
  <c r="BK136" i="11"/>
  <c r="BK148" i="11"/>
  <c r="J168" i="11"/>
  <c r="BK134" i="11"/>
  <c r="BK140" i="11"/>
  <c r="J155" i="12"/>
  <c r="BK146" i="12"/>
  <c r="BK151" i="12"/>
  <c r="BK157" i="12"/>
  <c r="J166" i="12"/>
  <c r="J164" i="12"/>
  <c r="J151" i="12"/>
  <c r="BK130" i="12"/>
  <c r="BK148" i="12"/>
  <c r="BK141" i="12"/>
  <c r="J169" i="13"/>
  <c r="J150" i="13"/>
  <c r="J174" i="13"/>
  <c r="BK138" i="13"/>
  <c r="BK164" i="13"/>
  <c r="J129" i="13"/>
  <c r="BK136" i="13"/>
  <c r="BK174" i="13"/>
  <c r="BK152" i="13"/>
  <c r="J171" i="13"/>
  <c r="J141" i="13"/>
  <c r="BK144" i="13"/>
  <c r="J172" i="13"/>
  <c r="BK135" i="13"/>
  <c r="F40" i="14"/>
  <c r="BC110" i="1" s="1"/>
  <c r="BK144" i="15"/>
  <c r="J141" i="15"/>
  <c r="J130" i="15"/>
  <c r="BK137" i="15"/>
  <c r="BK139" i="15"/>
  <c r="J179" i="16"/>
  <c r="J142" i="16"/>
  <c r="BK181" i="16"/>
  <c r="J157" i="16"/>
  <c r="J156" i="16"/>
  <c r="J163" i="16"/>
  <c r="BK143" i="16"/>
  <c r="BK131" i="16"/>
  <c r="BK151" i="16"/>
  <c r="BK163" i="16"/>
  <c r="J182" i="16"/>
  <c r="BK156" i="16"/>
  <c r="J184" i="16"/>
  <c r="J162" i="16"/>
  <c r="J147" i="17"/>
  <c r="J133" i="17"/>
  <c r="BK135" i="17"/>
  <c r="BK139" i="17"/>
  <c r="BK133" i="17"/>
  <c r="J135" i="17"/>
  <c r="BK245" i="18"/>
  <c r="J213" i="18"/>
  <c r="BK183" i="18"/>
  <c r="J167" i="18"/>
  <c r="BK137" i="18"/>
  <c r="J241" i="18"/>
  <c r="BK206" i="18"/>
  <c r="J183" i="18"/>
  <c r="BK153" i="18"/>
  <c r="BK266" i="18"/>
  <c r="J251" i="18"/>
  <c r="J205" i="18"/>
  <c r="BK175" i="18"/>
  <c r="J150" i="18"/>
  <c r="BK273" i="18"/>
  <c r="BK227" i="18"/>
  <c r="J177" i="18"/>
  <c r="J155" i="18"/>
  <c r="BK260" i="18"/>
  <c r="BK231" i="18"/>
  <c r="BK216" i="18"/>
  <c r="BK208" i="18"/>
  <c r="J187" i="18"/>
  <c r="J153" i="18"/>
  <c r="BK281" i="18"/>
  <c r="J267" i="18"/>
  <c r="BK246" i="18"/>
  <c r="J218" i="18"/>
  <c r="BK181" i="18"/>
  <c r="BK139" i="18"/>
  <c r="BK247" i="18"/>
  <c r="BK192" i="18"/>
  <c r="J162" i="18"/>
  <c r="BK283" i="18"/>
  <c r="J266" i="18"/>
  <c r="J238" i="18"/>
  <c r="BK213" i="18"/>
  <c r="J185" i="18"/>
  <c r="J156" i="18"/>
  <c r="J307" i="19"/>
  <c r="J288" i="19"/>
  <c r="J264" i="19"/>
  <c r="J247" i="19"/>
  <c r="BK224" i="19"/>
  <c r="J204" i="19"/>
  <c r="BK176" i="19"/>
  <c r="BK148" i="19"/>
  <c r="J309" i="19"/>
  <c r="J287" i="19"/>
  <c r="BK258" i="19"/>
  <c r="J227" i="19"/>
  <c r="J203" i="19"/>
  <c r="BK165" i="19"/>
  <c r="BK311" i="19"/>
  <c r="J293" i="19"/>
  <c r="BK266" i="19"/>
  <c r="BK221" i="19"/>
  <c r="J181" i="19"/>
  <c r="BK149" i="19"/>
  <c r="BK285" i="19"/>
  <c r="BK263" i="19"/>
  <c r="BK225" i="19"/>
  <c r="BK189" i="19"/>
  <c r="BK164" i="19"/>
  <c r="BK146" i="19"/>
  <c r="J303" i="19"/>
  <c r="BK269" i="19"/>
  <c r="BK240" i="19"/>
  <c r="BK202" i="19"/>
  <c r="BK174" i="19"/>
  <c r="J149" i="19"/>
  <c r="J306" i="19"/>
  <c r="J284" i="19"/>
  <c r="J259" i="19"/>
  <c r="J232" i="19"/>
  <c r="BK205" i="19"/>
  <c r="BK185" i="19"/>
  <c r="J146" i="19"/>
  <c r="J271" i="19"/>
  <c r="J242" i="19"/>
  <c r="BK201" i="19"/>
  <c r="BK169" i="19"/>
  <c r="J144" i="19"/>
  <c r="J304" i="19"/>
  <c r="J256" i="19"/>
  <c r="BK212" i="19"/>
  <c r="BK191" i="19"/>
  <c r="BK159" i="19"/>
  <c r="J145" i="19"/>
  <c r="BK700" i="20"/>
  <c r="J682" i="20"/>
  <c r="J656" i="20"/>
  <c r="J629" i="20"/>
  <c r="BK588" i="20"/>
  <c r="BK538" i="20"/>
  <c r="J520" i="20"/>
  <c r="BK488" i="20"/>
  <c r="J432" i="20"/>
  <c r="BK411" i="20"/>
  <c r="BK388" i="20"/>
  <c r="BK344" i="20"/>
  <c r="BK315" i="20"/>
  <c r="BK295" i="20"/>
  <c r="J272" i="20"/>
  <c r="BK248" i="20"/>
  <c r="J220" i="20"/>
  <c r="J725" i="20"/>
  <c r="BK682" i="20"/>
  <c r="BK607" i="20"/>
  <c r="J580" i="20"/>
  <c r="J545" i="20"/>
  <c r="J519" i="20"/>
  <c r="BK501" i="20"/>
  <c r="BK474" i="20"/>
  <c r="BK452" i="20"/>
  <c r="J433" i="20"/>
  <c r="BK414" i="20"/>
  <c r="BK393" i="20"/>
  <c r="BK362" i="20"/>
  <c r="BK304" i="20"/>
  <c r="J286" i="20"/>
  <c r="BK260" i="20"/>
  <c r="J246" i="20"/>
  <c r="BK210" i="20"/>
  <c r="BK188" i="20"/>
  <c r="J702" i="20"/>
  <c r="BK661" i="20"/>
  <c r="BK621" i="20"/>
  <c r="BK563" i="20"/>
  <c r="J534" i="20"/>
  <c r="J485" i="20"/>
  <c r="BK470" i="20"/>
  <c r="BK423" i="20"/>
  <c r="J391" i="20"/>
  <c r="J376" i="20"/>
  <c r="BK351" i="20"/>
  <c r="J316" i="20"/>
  <c r="BK267" i="20"/>
  <c r="J240" i="20"/>
  <c r="BK226" i="20"/>
  <c r="J210" i="20"/>
  <c r="J185" i="20"/>
  <c r="BK723" i="20"/>
  <c r="J701" i="20"/>
  <c r="J679" i="20"/>
  <c r="J660" i="20"/>
  <c r="J644" i="20"/>
  <c r="J602" i="20"/>
  <c r="BK581" i="20"/>
  <c r="J558" i="20"/>
  <c r="BK522" i="20"/>
  <c r="J504" i="20"/>
  <c r="J470" i="20"/>
  <c r="J448" i="20"/>
  <c r="J412" i="20"/>
  <c r="BK384" i="20"/>
  <c r="BK330" i="20"/>
  <c r="BK317" i="20"/>
  <c r="J267" i="20"/>
  <c r="J233" i="20"/>
  <c r="BK201" i="20"/>
  <c r="J188" i="20"/>
  <c r="J714" i="20"/>
  <c r="J551" i="20"/>
  <c r="BK533" i="20"/>
  <c r="BK505" i="20"/>
  <c r="J491" i="20"/>
  <c r="BK466" i="20"/>
  <c r="J451" i="20"/>
  <c r="BK424" i="20"/>
  <c r="J413" i="20"/>
  <c r="BK372" i="20"/>
  <c r="BK340" i="20"/>
  <c r="BK298" i="20"/>
  <c r="BK265" i="20"/>
  <c r="BK247" i="20"/>
  <c r="J223" i="20"/>
  <c r="J182" i="20"/>
  <c r="J716" i="20"/>
  <c r="J674" i="20"/>
  <c r="BK650" i="20"/>
  <c r="BK632" i="20"/>
  <c r="BK600" i="20"/>
  <c r="J577" i="20"/>
  <c r="BK558" i="20"/>
  <c r="BK515" i="20"/>
  <c r="J353" i="20"/>
  <c r="BK319" i="20"/>
  <c r="BK300" i="20"/>
  <c r="J285" i="20"/>
  <c r="BK263" i="20"/>
  <c r="BK219" i="20"/>
  <c r="J205" i="20"/>
  <c r="J722" i="20"/>
  <c r="J683" i="20"/>
  <c r="J654" i="20"/>
  <c r="BK635" i="20"/>
  <c r="BK618" i="20"/>
  <c r="BK572" i="20"/>
  <c r="BK527" i="20"/>
  <c r="J474" i="20"/>
  <c r="J446" i="20"/>
  <c r="J421" i="20"/>
  <c r="J398" i="20"/>
  <c r="J375" i="20"/>
  <c r="J351" i="20"/>
  <c r="J326" i="20"/>
  <c r="J304" i="20"/>
  <c r="BK261" i="20"/>
  <c r="BK224" i="20"/>
  <c r="BK193" i="20"/>
  <c r="BK176" i="20"/>
  <c r="BK126" i="21"/>
  <c r="BK135" i="21"/>
  <c r="BK130" i="21"/>
  <c r="BK155" i="21"/>
  <c r="J133" i="21"/>
  <c r="BK1728" i="2"/>
  <c r="J1662" i="2"/>
  <c r="BK1603" i="2"/>
  <c r="J1557" i="2"/>
  <c r="J1503" i="2"/>
  <c r="J1440" i="2"/>
  <c r="BK1359" i="2"/>
  <c r="J1310" i="2"/>
  <c r="BK1057" i="2"/>
  <c r="J914" i="2"/>
  <c r="BK874" i="2"/>
  <c r="J784" i="2"/>
  <c r="BK624" i="2"/>
  <c r="J458" i="2"/>
  <c r="BK290" i="2"/>
  <c r="J1766" i="2"/>
  <c r="J1710" i="2"/>
  <c r="J1654" i="2"/>
  <c r="J1635" i="2"/>
  <c r="BK1597" i="2"/>
  <c r="J1525" i="2"/>
  <c r="J1489" i="2"/>
  <c r="BK1436" i="2"/>
  <c r="BK1384" i="2"/>
  <c r="BK1325" i="2"/>
  <c r="BK1241" i="2"/>
  <c r="BK1069" i="2"/>
  <c r="J994" i="2"/>
  <c r="J907" i="2"/>
  <c r="BK826" i="2"/>
  <c r="BK769" i="2"/>
  <c r="BK638" i="2"/>
  <c r="BK513" i="2"/>
  <c r="BK374" i="2"/>
  <c r="BK314" i="2"/>
  <c r="J185" i="2"/>
  <c r="J1795" i="2"/>
  <c r="J1639" i="2"/>
  <c r="BK1567" i="2"/>
  <c r="BK1531" i="2"/>
  <c r="BK1476" i="2"/>
  <c r="J1432" i="2"/>
  <c r="J1361" i="2"/>
  <c r="J1312" i="2"/>
  <c r="BK1172" i="2"/>
  <c r="J1084" i="2"/>
  <c r="J959" i="2"/>
  <c r="J904" i="2"/>
  <c r="J822" i="2"/>
  <c r="BK687" i="2"/>
  <c r="BK540" i="2"/>
  <c r="J436" i="2"/>
  <c r="BK358" i="2"/>
  <c r="J218" i="2"/>
  <c r="BK1822" i="2"/>
  <c r="J1728" i="2"/>
  <c r="J1685" i="2"/>
  <c r="BK1623" i="2"/>
  <c r="J1553" i="2"/>
  <c r="J1513" i="2"/>
  <c r="BK1440" i="2"/>
  <c r="BK1392" i="2"/>
  <c r="BK1315" i="2"/>
  <c r="BK1264" i="2"/>
  <c r="BK1045" i="2"/>
  <c r="J990" i="2"/>
  <c r="J847" i="2"/>
  <c r="J759" i="2"/>
  <c r="BK610" i="2"/>
  <c r="BK518" i="2"/>
  <c r="BK394" i="2"/>
  <c r="BK251" i="2"/>
  <c r="BK1866" i="2"/>
  <c r="J1775" i="2"/>
  <c r="BK1704" i="2"/>
  <c r="J1660" i="2"/>
  <c r="BK1593" i="2"/>
  <c r="BK1507" i="2"/>
  <c r="BK1456" i="2"/>
  <c r="J1410" i="2"/>
  <c r="J1369" i="2"/>
  <c r="BK1311" i="2"/>
  <c r="BK1182" i="2"/>
  <c r="J1048" i="2"/>
  <c r="BK941" i="2"/>
  <c r="J809" i="2"/>
  <c r="J668" i="2"/>
  <c r="J499" i="2"/>
  <c r="J362" i="2"/>
  <c r="BK230" i="2"/>
  <c r="BK1804" i="2"/>
  <c r="J1736" i="2"/>
  <c r="J1704" i="2"/>
  <c r="BK1648" i="2"/>
  <c r="J1575" i="2"/>
  <c r="BK1503" i="2"/>
  <c r="BK1458" i="2"/>
  <c r="BK1357" i="2"/>
  <c r="BK1296" i="2"/>
  <c r="J1177" i="2"/>
  <c r="J1016" i="2"/>
  <c r="J851" i="2"/>
  <c r="J719" i="2"/>
  <c r="J592" i="2"/>
  <c r="BK507" i="2"/>
  <c r="J403" i="2"/>
  <c r="BK269" i="2"/>
  <c r="BK206" i="2"/>
  <c r="J1822" i="2"/>
  <c r="J1726" i="2"/>
  <c r="J1670" i="2"/>
  <c r="J1623" i="2"/>
  <c r="J1573" i="2"/>
  <c r="J1454" i="2"/>
  <c r="BK1404" i="2"/>
  <c r="J1347" i="2"/>
  <c r="BK1305" i="2"/>
  <c r="J1101" i="2"/>
  <c r="BK1005" i="2"/>
  <c r="BK893" i="2"/>
  <c r="BK797" i="2"/>
  <c r="BK714" i="2"/>
  <c r="J562" i="2"/>
  <c r="BK478" i="2"/>
  <c r="BK381" i="2"/>
  <c r="J269" i="2"/>
  <c r="BK213" i="2"/>
  <c r="J1989" i="2"/>
  <c r="J1984" i="2"/>
  <c r="J1970" i="2"/>
  <c r="BK1959" i="2"/>
  <c r="J1949" i="2"/>
  <c r="J1931" i="2"/>
  <c r="BK1912" i="2"/>
  <c r="BK1896" i="2"/>
  <c r="J1879" i="2"/>
  <c r="J1810" i="2"/>
  <c r="J1706" i="2"/>
  <c r="BK1652" i="2"/>
  <c r="J1583" i="2"/>
  <c r="J1547" i="2"/>
  <c r="BK1499" i="2"/>
  <c r="BK1462" i="2"/>
  <c r="BK1369" i="2"/>
  <c r="BK1312" i="2"/>
  <c r="BK1203" i="2"/>
  <c r="BK1061" i="2"/>
  <c r="BK966" i="2"/>
  <c r="BK822" i="2"/>
  <c r="BK673" i="2"/>
  <c r="J522" i="2"/>
  <c r="BK366" i="2"/>
  <c r="BK170" i="2"/>
  <c r="J290" i="3"/>
  <c r="J437" i="3"/>
  <c r="J380" i="3"/>
  <c r="J145" i="3"/>
  <c r="J407" i="3"/>
  <c r="BK177" i="3"/>
  <c r="J418" i="3"/>
  <c r="J339" i="3"/>
  <c r="J357" i="3"/>
  <c r="J488" i="3"/>
  <c r="BK447" i="3"/>
  <c r="J334" i="3"/>
  <c r="J177" i="3"/>
  <c r="J354" i="3"/>
  <c r="BK129" i="3"/>
  <c r="BK130" i="4"/>
  <c r="J121" i="4"/>
  <c r="J188" i="5"/>
  <c r="BK150" i="5"/>
  <c r="J194" i="5"/>
  <c r="J150" i="5"/>
  <c r="J228" i="5"/>
  <c r="BK209" i="5"/>
  <c r="J181" i="5"/>
  <c r="BK145" i="5"/>
  <c r="BK222" i="5"/>
  <c r="BK201" i="5"/>
  <c r="BK169" i="5"/>
  <c r="J229" i="5"/>
  <c r="BK191" i="5"/>
  <c r="J169" i="5"/>
  <c r="J151" i="5"/>
  <c r="BK208" i="5"/>
  <c r="J179" i="5"/>
  <c r="J156" i="5"/>
  <c r="BK226" i="5"/>
  <c r="J198" i="5"/>
  <c r="J173" i="5"/>
  <c r="J140" i="5"/>
  <c r="J220" i="5"/>
  <c r="J180" i="5"/>
  <c r="J163" i="5"/>
  <c r="BK144" i="5"/>
  <c r="J249" i="6"/>
  <c r="J232" i="6"/>
  <c r="BK188" i="6"/>
  <c r="BK173" i="6"/>
  <c r="BK155" i="6"/>
  <c r="J259" i="6"/>
  <c r="J228" i="6"/>
  <c r="J217" i="6"/>
  <c r="J182" i="6"/>
  <c r="J141" i="6"/>
  <c r="BK247" i="6"/>
  <c r="J225" i="6"/>
  <c r="J214" i="6"/>
  <c r="BK179" i="6"/>
  <c r="BK159" i="6"/>
  <c r="BK265" i="6"/>
  <c r="BK242" i="6"/>
  <c r="J212" i="6"/>
  <c r="BK194" i="6"/>
  <c r="J167" i="6"/>
  <c r="J150" i="6"/>
  <c r="J254" i="6"/>
  <c r="J221" i="6"/>
  <c r="BK193" i="6"/>
  <c r="BK178" i="6"/>
  <c r="J145" i="6"/>
  <c r="BK215" i="6"/>
  <c r="J196" i="6"/>
  <c r="J188" i="6"/>
  <c r="BK161" i="6"/>
  <c r="J266" i="6"/>
  <c r="J235" i="6"/>
  <c r="J165" i="6"/>
  <c r="J155" i="6"/>
  <c r="BK252" i="7"/>
  <c r="J236" i="7"/>
  <c r="J193" i="7"/>
  <c r="BK181" i="7"/>
  <c r="J248" i="7"/>
  <c r="BK205" i="7"/>
  <c r="BK182" i="7"/>
  <c r="J170" i="7"/>
  <c r="BK154" i="7"/>
  <c r="J260" i="7"/>
  <c r="BK162" i="7"/>
  <c r="J135" i="7"/>
  <c r="J237" i="7"/>
  <c r="BK202" i="7"/>
  <c r="BK199" i="7"/>
  <c r="J174" i="7"/>
  <c r="BK163" i="7"/>
  <c r="J134" i="7"/>
  <c r="BK204" i="7"/>
  <c r="J184" i="7"/>
  <c r="BK168" i="7"/>
  <c r="BK155" i="7"/>
  <c r="BK147" i="7"/>
  <c r="BK236" i="7"/>
  <c r="BK189" i="7"/>
  <c r="BK159" i="7"/>
  <c r="BK244" i="7"/>
  <c r="J198" i="7"/>
  <c r="BK158" i="7"/>
  <c r="BK261" i="7"/>
  <c r="BK239" i="7"/>
  <c r="BK196" i="7"/>
  <c r="J182" i="7"/>
  <c r="J156" i="7"/>
  <c r="J764" i="8"/>
  <c r="BK662" i="8"/>
  <c r="BK623" i="8"/>
  <c r="BK510" i="8"/>
  <c r="BK453" i="8"/>
  <c r="BK422" i="8"/>
  <c r="J347" i="8"/>
  <c r="J244" i="8"/>
  <c r="J228" i="8"/>
  <c r="BK161" i="8"/>
  <c r="BK774" i="8"/>
  <c r="BK700" i="8"/>
  <c r="BK613" i="8"/>
  <c r="BK515" i="8"/>
  <c r="J453" i="8"/>
  <c r="J410" i="8"/>
  <c r="BK375" i="8"/>
  <c r="J353" i="8"/>
  <c r="BK283" i="8"/>
  <c r="BK212" i="8"/>
  <c r="J774" i="8"/>
  <c r="BK725" i="8"/>
  <c r="J660" i="8"/>
  <c r="BK596" i="8"/>
  <c r="BK566" i="8"/>
  <c r="J496" i="8"/>
  <c r="J416" i="8"/>
  <c r="BK398" i="8"/>
  <c r="J371" i="8"/>
  <c r="J316" i="8"/>
  <c r="BK258" i="8"/>
  <c r="BK179" i="8"/>
  <c r="J712" i="8"/>
  <c r="J656" i="8"/>
  <c r="J613" i="8"/>
  <c r="J555" i="8"/>
  <c r="J486" i="8"/>
  <c r="BK386" i="8"/>
  <c r="J302" i="8"/>
  <c r="J275" i="8"/>
  <c r="BK238" i="8"/>
  <c r="BK187" i="8"/>
  <c r="BK152" i="8"/>
  <c r="J749" i="8"/>
  <c r="J673" i="8"/>
  <c r="J650" i="8"/>
  <c r="J578" i="8"/>
  <c r="J551" i="8"/>
  <c r="BK519" i="8"/>
  <c r="BK459" i="8"/>
  <c r="J341" i="8"/>
  <c r="J310" i="8"/>
  <c r="BK298" i="8"/>
  <c r="BK226" i="8"/>
  <c r="J780" i="8"/>
  <c r="BK698" i="8"/>
  <c r="J627" i="8"/>
  <c r="BK601" i="8"/>
  <c r="J527" i="8"/>
  <c r="BK488" i="8"/>
  <c r="J451" i="8"/>
  <c r="J365" i="8"/>
  <c r="BK293" i="8"/>
  <c r="J242" i="8"/>
  <c r="BK144" i="9"/>
  <c r="BK142" i="9"/>
  <c r="BK133" i="9"/>
  <c r="BK143" i="9"/>
  <c r="J141" i="10"/>
  <c r="BK166" i="11"/>
  <c r="J141" i="11"/>
  <c r="J173" i="11"/>
  <c r="J151" i="11"/>
  <c r="J131" i="11"/>
  <c r="J139" i="11"/>
  <c r="BK151" i="11"/>
  <c r="BK175" i="11"/>
  <c r="BK143" i="11"/>
  <c r="J157" i="11"/>
  <c r="BK130" i="11"/>
  <c r="BK147" i="11"/>
  <c r="BK157" i="11"/>
  <c r="J167" i="12"/>
  <c r="J150" i="12"/>
  <c r="J163" i="12"/>
  <c r="BK155" i="12"/>
  <c r="J133" i="12"/>
  <c r="BK166" i="12"/>
  <c r="BK138" i="12"/>
  <c r="BK144" i="12"/>
  <c r="J159" i="12"/>
  <c r="BK133" i="12"/>
  <c r="BK140" i="12"/>
  <c r="J155" i="13"/>
  <c r="BK141" i="13"/>
  <c r="J164" i="13"/>
  <c r="J134" i="13"/>
  <c r="BK162" i="13"/>
  <c r="BK132" i="13"/>
  <c r="BK142" i="13"/>
  <c r="J127" i="13"/>
  <c r="BK165" i="13"/>
  <c r="BK148" i="13"/>
  <c r="J161" i="13"/>
  <c r="J165" i="13"/>
  <c r="BK143" i="13"/>
  <c r="J170" i="13"/>
  <c r="BK127" i="14"/>
  <c r="J138" i="15"/>
  <c r="J150" i="15"/>
  <c r="J129" i="15"/>
  <c r="BK142" i="15"/>
  <c r="J134" i="15"/>
  <c r="J155" i="15"/>
  <c r="BK134" i="15"/>
  <c r="BK133" i="15"/>
  <c r="BK168" i="16"/>
  <c r="BK140" i="16"/>
  <c r="J172" i="16"/>
  <c r="J153" i="16"/>
  <c r="J175" i="16"/>
  <c r="BK138" i="16"/>
  <c r="BK150" i="16"/>
  <c r="J138" i="16"/>
  <c r="J169" i="16"/>
  <c r="J150" i="16"/>
  <c r="J166" i="16"/>
  <c r="J135" i="16"/>
  <c r="J170" i="16"/>
  <c r="BK146" i="16"/>
  <c r="J137" i="16"/>
  <c r="J173" i="16"/>
  <c r="BK157" i="16"/>
  <c r="BK138" i="17"/>
  <c r="J134" i="17"/>
  <c r="J132" i="17"/>
  <c r="BK148" i="17"/>
  <c r="BK140" i="17"/>
  <c r="BK128" i="17"/>
  <c r="BK270" i="18"/>
  <c r="BK229" i="18"/>
  <c r="J194" i="18"/>
  <c r="BK169" i="18"/>
  <c r="J149" i="18"/>
  <c r="BK261" i="18"/>
  <c r="BK235" i="18"/>
  <c r="J196" i="18"/>
  <c r="BK168" i="18"/>
  <c r="BK142" i="18"/>
  <c r="BK259" i="18"/>
  <c r="BK236" i="18"/>
  <c r="BK198" i="18"/>
  <c r="BK166" i="18"/>
  <c r="J136" i="18"/>
  <c r="BK233" i="18"/>
  <c r="BK202" i="18"/>
  <c r="J160" i="18"/>
  <c r="J254" i="18"/>
  <c r="J230" i="18"/>
  <c r="BK217" i="18"/>
  <c r="BK200" i="18"/>
  <c r="J166" i="18"/>
  <c r="J277" i="18"/>
  <c r="BK253" i="18"/>
  <c r="BK222" i="18"/>
  <c r="J189" i="18"/>
  <c r="J145" i="18"/>
  <c r="J258" i="18"/>
  <c r="J182" i="18"/>
  <c r="J157" i="18"/>
  <c r="BK284" i="18"/>
  <c r="BK243" i="18"/>
  <c r="J226" i="18"/>
  <c r="J199" i="18"/>
  <c r="BK167" i="18"/>
  <c r="BK144" i="18"/>
  <c r="BK308" i="19"/>
  <c r="BK290" i="19"/>
  <c r="BK270" i="19"/>
  <c r="BK237" i="19"/>
  <c r="BK211" i="19"/>
  <c r="J184" i="19"/>
  <c r="J136" i="19"/>
  <c r="BK296" i="19"/>
  <c r="J272" i="19"/>
  <c r="BK247" i="19"/>
  <c r="J211" i="19"/>
  <c r="BK188" i="19"/>
  <c r="BK139" i="19"/>
  <c r="BK305" i="19"/>
  <c r="J263" i="19"/>
  <c r="J230" i="19"/>
  <c r="BK195" i="19"/>
  <c r="J159" i="19"/>
  <c r="J295" i="19"/>
  <c r="J269" i="19"/>
  <c r="BK238" i="19"/>
  <c r="J222" i="19"/>
  <c r="BK179" i="19"/>
  <c r="J147" i="19"/>
  <c r="BK309" i="19"/>
  <c r="BK288" i="19"/>
  <c r="J254" i="19"/>
  <c r="J235" i="19"/>
  <c r="J216" i="19"/>
  <c r="BK183" i="19"/>
  <c r="J160" i="19"/>
  <c r="J296" i="19"/>
  <c r="BK278" i="19"/>
  <c r="BK257" i="19"/>
  <c r="BK239" i="19"/>
  <c r="J210" i="19"/>
  <c r="J191" i="19"/>
  <c r="BK158" i="19"/>
  <c r="BK276" i="19"/>
  <c r="J252" i="19"/>
  <c r="BK217" i="19"/>
  <c r="J189" i="19"/>
  <c r="J165" i="19"/>
  <c r="J143" i="19"/>
  <c r="BK292" i="19"/>
  <c r="J274" i="19"/>
  <c r="J248" i="19"/>
  <c r="BK204" i="19"/>
  <c r="J180" i="19"/>
  <c r="BK154" i="19"/>
  <c r="BK720" i="20"/>
  <c r="BK693" i="20"/>
  <c r="J666" i="20"/>
  <c r="J652" i="20"/>
  <c r="BK620" i="20"/>
  <c r="BK599" i="20"/>
  <c r="J570" i="20"/>
  <c r="BK539" i="20"/>
  <c r="BK497" i="20"/>
  <c r="J462" i="20"/>
  <c r="BK407" i="20"/>
  <c r="BK349" i="20"/>
  <c r="BK323" i="20"/>
  <c r="J298" i="20"/>
  <c r="J284" i="20"/>
  <c r="BK256" i="20"/>
  <c r="J222" i="20"/>
  <c r="J202" i="20"/>
  <c r="BK724" i="20"/>
  <c r="J648" i="20"/>
  <c r="J600" i="20"/>
  <c r="J588" i="20"/>
  <c r="J547" i="20"/>
  <c r="J522" i="20"/>
  <c r="J508" i="20"/>
  <c r="BK480" i="20"/>
  <c r="BK457" i="20"/>
  <c r="BK429" i="20"/>
  <c r="BK409" i="20"/>
  <c r="J387" i="20"/>
  <c r="J355" i="20"/>
  <c r="J315" i="20"/>
  <c r="BK293" i="20"/>
  <c r="BK253" i="20"/>
  <c r="J226" i="20"/>
  <c r="J198" i="20"/>
  <c r="BK719" i="20"/>
  <c r="BK698" i="20"/>
  <c r="BK670" i="20"/>
  <c r="BK626" i="20"/>
  <c r="J583" i="20"/>
  <c r="BK552" i="20"/>
  <c r="J515" i="20"/>
  <c r="J497" i="20"/>
  <c r="J452" i="20"/>
  <c r="BK417" i="20"/>
  <c r="J385" i="20"/>
  <c r="J361" i="20"/>
  <c r="J330" i="20"/>
  <c r="BK289" i="20"/>
  <c r="BK257" i="20"/>
  <c r="BK228" i="20"/>
  <c r="BK205" i="20"/>
  <c r="BK182" i="20"/>
  <c r="J721" i="20"/>
  <c r="BK699" i="20"/>
  <c r="BK676" i="20"/>
  <c r="BK643" i="20"/>
  <c r="J593" i="20"/>
  <c r="J574" i="20"/>
  <c r="BK532" i="20"/>
  <c r="J510" i="20"/>
  <c r="BK478" i="20"/>
  <c r="BK458" i="20"/>
  <c r="J426" i="20"/>
  <c r="J394" i="20"/>
  <c r="J367" i="20"/>
  <c r="J332" i="20"/>
  <c r="J319" i="20"/>
  <c r="BK299" i="20"/>
  <c r="BK255" i="20"/>
  <c r="BK216" i="20"/>
  <c r="J186" i="20"/>
  <c r="BK703" i="20"/>
  <c r="J556" i="20"/>
  <c r="J543" i="20"/>
  <c r="BK524" i="20"/>
  <c r="BK492" i="20"/>
  <c r="J465" i="20"/>
  <c r="BK449" i="20"/>
  <c r="J428" i="20"/>
  <c r="J401" i="20"/>
  <c r="BK369" i="20"/>
  <c r="J343" i="20"/>
  <c r="BK297" i="20"/>
  <c r="BK262" i="20"/>
  <c r="BK235" i="20"/>
  <c r="J196" i="20"/>
  <c r="BK173" i="20"/>
  <c r="BK689" i="20"/>
  <c r="BK667" i="20"/>
  <c r="BK644" i="20"/>
  <c r="J625" i="20"/>
  <c r="J587" i="20"/>
  <c r="BK567" i="20"/>
  <c r="BK519" i="20"/>
  <c r="BK473" i="20"/>
  <c r="BK456" i="20"/>
  <c r="BK446" i="20"/>
  <c r="BK440" i="20"/>
  <c r="J431" i="20"/>
  <c r="BK426" i="20"/>
  <c r="BK421" i="20"/>
  <c r="BK394" i="20"/>
  <c r="BK370" i="20"/>
  <c r="BK365" i="20"/>
  <c r="J352" i="20"/>
  <c r="J347" i="20"/>
  <c r="BK324" i="20"/>
  <c r="J291" i="20"/>
  <c r="J277" i="20"/>
  <c r="BK259" i="20"/>
  <c r="J212" i="20"/>
  <c r="BK192" i="20"/>
  <c r="J698" i="20"/>
  <c r="BK671" i="20"/>
  <c r="BK646" i="20"/>
  <c r="J633" i="20"/>
  <c r="J620" i="20"/>
  <c r="BK575" i="20"/>
  <c r="J529" i="20"/>
  <c r="BK486" i="20"/>
  <c r="J457" i="20"/>
  <c r="BK436" i="20"/>
  <c r="J410" i="20"/>
  <c r="J393" i="20"/>
  <c r="J374" i="20"/>
  <c r="BK345" i="20"/>
  <c r="BK278" i="20"/>
  <c r="J253" i="20"/>
  <c r="J216" i="20"/>
  <c r="BK185" i="20"/>
  <c r="J171" i="20"/>
  <c r="J132" i="21"/>
  <c r="J155" i="21"/>
  <c r="J130" i="21"/>
  <c r="BK145" i="21"/>
  <c r="BK1802" i="2"/>
  <c r="BK1696" i="2"/>
  <c r="J1631" i="2"/>
  <c r="BK1571" i="2"/>
  <c r="J1507" i="2"/>
  <c r="J1446" i="2"/>
  <c r="BK1363" i="2"/>
  <c r="BK1331" i="2"/>
  <c r="BK1123" i="2"/>
  <c r="J980" i="2"/>
  <c r="BK896" i="2"/>
  <c r="BK823" i="2"/>
  <c r="J632" i="2"/>
  <c r="BK474" i="2"/>
  <c r="J317" i="2"/>
  <c r="J264" i="2"/>
  <c r="AS101" i="1"/>
  <c r="BK1611" i="2"/>
  <c r="BK1543" i="2"/>
  <c r="BK1523" i="2"/>
  <c r="J1474" i="2"/>
  <c r="BK1408" i="2"/>
  <c r="J1355" i="2"/>
  <c r="J1182" i="2"/>
  <c r="BK1081" i="2"/>
  <c r="BK1016" i="2"/>
  <c r="BK980" i="2"/>
  <c r="BK804" i="2"/>
  <c r="J680" i="2"/>
  <c r="J494" i="2"/>
  <c r="J406" i="2"/>
  <c r="J292" i="2"/>
  <c r="BK197" i="2"/>
  <c r="BK1815" i="2"/>
  <c r="J1680" i="2"/>
  <c r="BK1637" i="2"/>
  <c r="J1593" i="2"/>
  <c r="J1527" i="2"/>
  <c r="BK1442" i="2"/>
  <c r="J1414" i="2"/>
  <c r="J1341" i="2"/>
  <c r="J1311" i="2"/>
  <c r="BK1153" i="2"/>
  <c r="BK1053" i="2"/>
  <c r="J874" i="2"/>
  <c r="BK831" i="2"/>
  <c r="J721" i="2"/>
  <c r="J602" i="2"/>
  <c r="J469" i="2"/>
  <c r="J366" i="2"/>
  <c r="BK226" i="2"/>
  <c r="J200" i="2"/>
  <c r="BK1750" i="2"/>
  <c r="J1692" i="2"/>
  <c r="J1652" i="2"/>
  <c r="J1571" i="2"/>
  <c r="J1539" i="2"/>
  <c r="J1491" i="2"/>
  <c r="J1436" i="2"/>
  <c r="BK1410" i="2"/>
  <c r="J1373" i="2"/>
  <c r="BK1303" i="2"/>
  <c r="BK1236" i="2"/>
  <c r="J998" i="2"/>
  <c r="J828" i="2"/>
  <c r="J731" i="2"/>
  <c r="BK645" i="2"/>
  <c r="J578" i="2"/>
  <c r="J419" i="2"/>
  <c r="BK291" i="2"/>
  <c r="BK200" i="2"/>
  <c r="J1804" i="2"/>
  <c r="J1708" i="2"/>
  <c r="J1664" i="2"/>
  <c r="BK1631" i="2"/>
  <c r="BK1529" i="2"/>
  <c r="J1499" i="2"/>
  <c r="J1442" i="2"/>
  <c r="J1404" i="2"/>
  <c r="BK1353" i="2"/>
  <c r="J1296" i="2"/>
  <c r="J1224" i="2"/>
  <c r="BK1012" i="2"/>
  <c r="BK933" i="2"/>
  <c r="BK721" i="2"/>
  <c r="BK578" i="2"/>
  <c r="J474" i="2"/>
  <c r="J354" i="2"/>
  <c r="BK189" i="2"/>
  <c r="BK1841" i="2"/>
  <c r="BK1726" i="2"/>
  <c r="BK1674" i="2"/>
  <c r="BK1619" i="2"/>
  <c r="J1533" i="2"/>
  <c r="BK1488" i="2"/>
  <c r="J1450" i="2"/>
  <c r="BK1378" i="2"/>
  <c r="J1319" i="2"/>
  <c r="BK1224" i="2"/>
  <c r="J1038" i="2"/>
  <c r="BK943" i="2"/>
  <c r="BK815" i="2"/>
  <c r="J651" i="2"/>
  <c r="J563" i="2"/>
  <c r="J524" i="2"/>
  <c r="J461" i="2"/>
  <c r="J286" i="2"/>
  <c r="BK161" i="2"/>
  <c r="J1817" i="2"/>
  <c r="J1712" i="2"/>
  <c r="BK1645" i="2"/>
  <c r="BK1615" i="2"/>
  <c r="BK1561" i="2"/>
  <c r="J1531" i="2"/>
  <c r="J1408" i="2"/>
  <c r="BK1351" i="2"/>
  <c r="BK1317" i="2"/>
  <c r="J1160" i="2"/>
  <c r="BK1030" i="2"/>
  <c r="BK911" i="2"/>
  <c r="BK878" i="2"/>
  <c r="J752" i="2"/>
  <c r="BK606" i="2"/>
  <c r="J495" i="2"/>
  <c r="BK403" i="2"/>
  <c r="BK339" i="2"/>
  <c r="J233" i="2"/>
  <c r="J1990" i="2"/>
  <c r="BK1985" i="2"/>
  <c r="J1977" i="2"/>
  <c r="BK1967" i="2"/>
  <c r="J1956" i="2"/>
  <c r="J1942" i="2"/>
  <c r="BK1920" i="2"/>
  <c r="BK1903" i="2"/>
  <c r="BK1879" i="2"/>
  <c r="J1788" i="2"/>
  <c r="BK1687" i="2"/>
  <c r="J1611" i="2"/>
  <c r="BK1555" i="2"/>
  <c r="BK1486" i="2"/>
  <c r="BK1420" i="2"/>
  <c r="J1384" i="2"/>
  <c r="BK1329" i="2"/>
  <c r="BK1227" i="2"/>
  <c r="J1123" i="2"/>
  <c r="J969" i="2"/>
  <c r="BK828" i="2"/>
  <c r="BK773" i="2"/>
  <c r="J610" i="2"/>
  <c r="BK508" i="2"/>
  <c r="J381" i="2"/>
  <c r="J259" i="2"/>
  <c r="J397" i="3"/>
  <c r="BK178" i="3"/>
  <c r="BK421" i="3"/>
  <c r="J235" i="3"/>
  <c r="BK432" i="3"/>
  <c r="J297" i="3"/>
  <c r="J129" i="3"/>
  <c r="J362" i="3"/>
  <c r="J456" i="3"/>
  <c r="BK290" i="3"/>
  <c r="BK474" i="3"/>
  <c r="J387" i="3"/>
  <c r="BK297" i="3"/>
  <c r="BK159" i="3"/>
  <c r="BK272" i="3"/>
  <c r="J139" i="4"/>
  <c r="J225" i="5"/>
  <c r="J184" i="5"/>
  <c r="BK148" i="5"/>
  <c r="BK192" i="5"/>
  <c r="BK143" i="5"/>
  <c r="BK225" i="5"/>
  <c r="J205" i="5"/>
  <c r="J170" i="5"/>
  <c r="J136" i="5"/>
  <c r="J214" i="5"/>
  <c r="J187" i="5"/>
  <c r="J162" i="5"/>
  <c r="BK213" i="5"/>
  <c r="BK202" i="5"/>
  <c r="J171" i="5"/>
  <c r="J209" i="5"/>
  <c r="J185" i="5"/>
  <c r="J164" i="5"/>
  <c r="J144" i="5"/>
  <c r="BK214" i="5"/>
  <c r="J191" i="5"/>
  <c r="BK158" i="5"/>
  <c r="BK136" i="5"/>
  <c r="J224" i="5"/>
  <c r="J192" i="5"/>
  <c r="BK175" i="5"/>
  <c r="BK153" i="5"/>
  <c r="J250" i="6"/>
  <c r="J234" i="6"/>
  <c r="BK197" i="6"/>
  <c r="BK172" i="6"/>
  <c r="J147" i="6"/>
  <c r="J239" i="6"/>
  <c r="J220" i="6"/>
  <c r="BK198" i="6"/>
  <c r="BK144" i="6"/>
  <c r="J252" i="6"/>
  <c r="J233" i="6"/>
  <c r="BK218" i="6"/>
  <c r="J203" i="6"/>
  <c r="J174" i="6"/>
  <c r="J146" i="6"/>
  <c r="BK259" i="6"/>
  <c r="J245" i="6"/>
  <c r="J222" i="6"/>
  <c r="J195" i="6"/>
  <c r="J162" i="6"/>
  <c r="J137" i="6"/>
  <c r="BK251" i="6"/>
  <c r="BK207" i="6"/>
  <c r="J191" i="6"/>
  <c r="J158" i="6"/>
  <c r="BK138" i="6"/>
  <c r="J248" i="6"/>
  <c r="BK225" i="6"/>
  <c r="J193" i="6"/>
  <c r="J176" i="6"/>
  <c r="J153" i="6"/>
  <c r="J265" i="6"/>
  <c r="J238" i="6"/>
  <c r="J224" i="6"/>
  <c r="J189" i="6"/>
  <c r="BK145" i="6"/>
  <c r="J249" i="7"/>
  <c r="BK208" i="7"/>
  <c r="J191" i="7"/>
  <c r="J159" i="7"/>
  <c r="BK255" i="7"/>
  <c r="BK178" i="7"/>
  <c r="J166" i="7"/>
  <c r="J140" i="7"/>
  <c r="J254" i="7"/>
  <c r="J195" i="7"/>
  <c r="J168" i="7"/>
  <c r="BK249" i="7"/>
  <c r="J205" i="7"/>
  <c r="J201" i="7"/>
  <c r="BK197" i="7"/>
  <c r="J179" i="7"/>
  <c r="BK165" i="7"/>
  <c r="BK145" i="7"/>
  <c r="BK201" i="7"/>
  <c r="BK183" i="7"/>
  <c r="BK160" i="7"/>
  <c r="J149" i="7"/>
  <c r="J142" i="7"/>
  <c r="J255" i="7"/>
  <c r="BK216" i="7"/>
  <c r="J181" i="7"/>
  <c r="J157" i="7"/>
  <c r="BK241" i="7"/>
  <c r="J199" i="7"/>
  <c r="BK166" i="7"/>
  <c r="BK260" i="7"/>
  <c r="BK211" i="7"/>
  <c r="BK192" i="7"/>
  <c r="J173" i="7"/>
  <c r="J778" i="8"/>
  <c r="BK712" i="8"/>
  <c r="BK684" i="8"/>
  <c r="BK619" i="8"/>
  <c r="J523" i="8"/>
  <c r="BK469" i="8"/>
  <c r="BK435" i="8"/>
  <c r="J377" i="8"/>
  <c r="BK318" i="8"/>
  <c r="BK206" i="8"/>
  <c r="BK155" i="8"/>
  <c r="BK753" i="8"/>
  <c r="BK731" i="8"/>
  <c r="J676" i="8"/>
  <c r="BK605" i="8"/>
  <c r="J603" i="8"/>
  <c r="BK535" i="8"/>
  <c r="BK484" i="8"/>
  <c r="J441" i="8"/>
  <c r="J406" i="8"/>
  <c r="BK373" i="8"/>
  <c r="BK334" i="8"/>
  <c r="J260" i="8"/>
  <c r="J224" i="8"/>
  <c r="BK170" i="8"/>
  <c r="BK770" i="8"/>
  <c r="J729" i="8"/>
  <c r="J665" i="8"/>
  <c r="J629" i="8"/>
  <c r="BK555" i="8"/>
  <c r="BK517" i="8"/>
  <c r="BK480" i="8"/>
  <c r="J435" i="8"/>
  <c r="J396" i="8"/>
  <c r="J379" i="8"/>
  <c r="J289" i="8"/>
  <c r="BK232" i="8"/>
  <c r="J187" i="8"/>
  <c r="J152" i="8"/>
  <c r="J755" i="8"/>
  <c r="BK719" i="8"/>
  <c r="J631" i="8"/>
  <c r="J559" i="8"/>
  <c r="BK508" i="8"/>
  <c r="BK465" i="8"/>
  <c r="BK449" i="8"/>
  <c r="J420" i="8"/>
  <c r="BK377" i="8"/>
  <c r="BK268" i="8"/>
  <c r="BK230" i="8"/>
  <c r="BK210" i="8"/>
  <c r="J172" i="8"/>
  <c r="BK757" i="8"/>
  <c r="J731" i="8"/>
  <c r="BK660" i="8"/>
  <c r="BK615" i="8"/>
  <c r="J561" i="8"/>
  <c r="BK531" i="8"/>
  <c r="J465" i="8"/>
  <c r="BK410" i="8"/>
  <c r="BK242" i="8"/>
  <c r="J210" i="8"/>
  <c r="T152" i="2" l="1"/>
  <c r="BK380" i="2"/>
  <c r="J380" i="2" s="1"/>
  <c r="J104" i="2" s="1"/>
  <c r="P380" i="2"/>
  <c r="P808" i="2"/>
  <c r="R827" i="2"/>
  <c r="T827" i="2"/>
  <c r="R873" i="2"/>
  <c r="P1031" i="2"/>
  <c r="BK1379" i="2"/>
  <c r="J1379" i="2"/>
  <c r="J116" i="2" s="1"/>
  <c r="BK1584" i="2"/>
  <c r="J1584" i="2"/>
  <c r="J117" i="2"/>
  <c r="R1741" i="2"/>
  <c r="P1789" i="2"/>
  <c r="BK1803" i="2"/>
  <c r="J1803" i="2"/>
  <c r="J120" i="2" s="1"/>
  <c r="P1803" i="2"/>
  <c r="BK1904" i="2"/>
  <c r="J1904" i="2"/>
  <c r="J122" i="2" s="1"/>
  <c r="T1904" i="2"/>
  <c r="P1958" i="2"/>
  <c r="T1968" i="2"/>
  <c r="T1987" i="2"/>
  <c r="BK128" i="3"/>
  <c r="J128" i="3"/>
  <c r="J98" i="3"/>
  <c r="P304" i="3"/>
  <c r="BK436" i="3"/>
  <c r="J436" i="3" s="1"/>
  <c r="J104" i="3" s="1"/>
  <c r="T139" i="5"/>
  <c r="T134" i="5"/>
  <c r="R178" i="5"/>
  <c r="T233" i="5"/>
  <c r="BK133" i="6"/>
  <c r="J133" i="6" s="1"/>
  <c r="J100" i="6" s="1"/>
  <c r="P142" i="6"/>
  <c r="R154" i="6"/>
  <c r="BK186" i="6"/>
  <c r="J186" i="6"/>
  <c r="J106" i="6"/>
  <c r="BK237" i="6"/>
  <c r="J237" i="6" s="1"/>
  <c r="J108" i="6" s="1"/>
  <c r="P264" i="6"/>
  <c r="P214" i="7"/>
  <c r="T259" i="7"/>
  <c r="T258" i="7"/>
  <c r="R176" i="8"/>
  <c r="BK272" i="8"/>
  <c r="J272" i="8" s="1"/>
  <c r="J108" i="8" s="1"/>
  <c r="P336" i="8"/>
  <c r="T385" i="8"/>
  <c r="T471" i="8"/>
  <c r="P563" i="8"/>
  <c r="R645" i="8"/>
  <c r="R675" i="8"/>
  <c r="P761" i="8"/>
  <c r="BK127" i="9"/>
  <c r="J127" i="9"/>
  <c r="J101" i="9" s="1"/>
  <c r="T137" i="9"/>
  <c r="P133" i="10"/>
  <c r="P153" i="11"/>
  <c r="P128" i="11" s="1"/>
  <c r="AU107" i="1" s="1"/>
  <c r="R171" i="11"/>
  <c r="P142" i="12"/>
  <c r="P160" i="12"/>
  <c r="R126" i="14"/>
  <c r="R125" i="14" s="1"/>
  <c r="R127" i="15"/>
  <c r="P130" i="16"/>
  <c r="BK161" i="16"/>
  <c r="J161" i="16" s="1"/>
  <c r="J103" i="16" s="1"/>
  <c r="R171" i="16"/>
  <c r="BK142" i="17"/>
  <c r="J142" i="17" s="1"/>
  <c r="J102" i="17" s="1"/>
  <c r="BK135" i="18"/>
  <c r="BK134" i="18" s="1"/>
  <c r="J134" i="18" s="1"/>
  <c r="J34" i="18" s="1"/>
  <c r="J135" i="18"/>
  <c r="J101" i="18" s="1"/>
  <c r="T146" i="18"/>
  <c r="R184" i="18"/>
  <c r="P214" i="18"/>
  <c r="BK255" i="18"/>
  <c r="J255" i="18"/>
  <c r="J109" i="18"/>
  <c r="P274" i="18"/>
  <c r="BK217" i="20"/>
  <c r="J217" i="20" s="1"/>
  <c r="J101" i="20" s="1"/>
  <c r="BK232" i="20"/>
  <c r="J232" i="20" s="1"/>
  <c r="J102" i="20" s="1"/>
  <c r="BK271" i="20"/>
  <c r="J271" i="20"/>
  <c r="J105" i="20" s="1"/>
  <c r="BK282" i="20"/>
  <c r="J282" i="20" s="1"/>
  <c r="J106" i="20" s="1"/>
  <c r="T282" i="20"/>
  <c r="R338" i="20"/>
  <c r="T382" i="20"/>
  <c r="T337" i="20" s="1"/>
  <c r="T397" i="20"/>
  <c r="R439" i="20"/>
  <c r="T450" i="20"/>
  <c r="R503" i="20"/>
  <c r="P560" i="20"/>
  <c r="P559" i="20" s="1"/>
  <c r="P594" i="20"/>
  <c r="P605" i="20"/>
  <c r="P649" i="20"/>
  <c r="P609" i="20" s="1"/>
  <c r="P664" i="20"/>
  <c r="R696" i="20"/>
  <c r="T718" i="20"/>
  <c r="T717" i="20"/>
  <c r="P152" i="2"/>
  <c r="P238" i="2"/>
  <c r="T238" i="2"/>
  <c r="P353" i="2"/>
  <c r="T353" i="2"/>
  <c r="R380" i="2"/>
  <c r="R808" i="2"/>
  <c r="P838" i="2"/>
  <c r="R942" i="2"/>
  <c r="T1028" i="2"/>
  <c r="R1031" i="2"/>
  <c r="BK1304" i="2"/>
  <c r="J1304" i="2" s="1"/>
  <c r="J115" i="2" s="1"/>
  <c r="P1379" i="2"/>
  <c r="BK1741" i="2"/>
  <c r="J1741" i="2" s="1"/>
  <c r="J118" i="2" s="1"/>
  <c r="T1816" i="2"/>
  <c r="R1904" i="2"/>
  <c r="R1958" i="2"/>
  <c r="BK1982" i="2"/>
  <c r="J1982" i="2"/>
  <c r="J129" i="2"/>
  <c r="BK1987" i="2"/>
  <c r="J1987" i="2"/>
  <c r="J130" i="2"/>
  <c r="R128" i="3"/>
  <c r="T289" i="3"/>
  <c r="R411" i="3"/>
  <c r="T436" i="3"/>
  <c r="T481" i="3"/>
  <c r="R120" i="4"/>
  <c r="R119" i="4"/>
  <c r="R118" i="4"/>
  <c r="P147" i="5"/>
  <c r="T178" i="5"/>
  <c r="P233" i="5"/>
  <c r="R133" i="6"/>
  <c r="BK154" i="6"/>
  <c r="J154" i="6" s="1"/>
  <c r="J103" i="6" s="1"/>
  <c r="T186" i="6"/>
  <c r="R209" i="6"/>
  <c r="T264" i="6"/>
  <c r="P131" i="7"/>
  <c r="BK250" i="7"/>
  <c r="J250" i="7"/>
  <c r="J104" i="7" s="1"/>
  <c r="R259" i="7"/>
  <c r="R258" i="7"/>
  <c r="T176" i="8"/>
  <c r="R272" i="8"/>
  <c r="R336" i="8"/>
  <c r="BK426" i="8"/>
  <c r="J426" i="8"/>
  <c r="J112" i="8" s="1"/>
  <c r="R512" i="8"/>
  <c r="P598" i="8"/>
  <c r="BK675" i="8"/>
  <c r="J675" i="8" s="1"/>
  <c r="J118" i="8" s="1"/>
  <c r="T675" i="8"/>
  <c r="T761" i="8"/>
  <c r="T793" i="8"/>
  <c r="T792" i="8"/>
  <c r="T127" i="9"/>
  <c r="T126" i="9"/>
  <c r="BK133" i="10"/>
  <c r="R129" i="11"/>
  <c r="P167" i="11"/>
  <c r="BK142" i="12"/>
  <c r="J142" i="12" s="1"/>
  <c r="J102" i="12" s="1"/>
  <c r="R156" i="12"/>
  <c r="R126" i="13"/>
  <c r="R125" i="13" s="1"/>
  <c r="T127" i="15"/>
  <c r="R130" i="16"/>
  <c r="P161" i="16"/>
  <c r="BK178" i="16"/>
  <c r="J178" i="16"/>
  <c r="J105" i="16"/>
  <c r="BK127" i="17"/>
  <c r="BK126" i="17" s="1"/>
  <c r="J126" i="17" s="1"/>
  <c r="R142" i="17"/>
  <c r="P146" i="18"/>
  <c r="BK184" i="18"/>
  <c r="J184" i="18"/>
  <c r="J104" i="18"/>
  <c r="R195" i="18"/>
  <c r="P225" i="18"/>
  <c r="R244" i="18"/>
  <c r="BK274" i="18"/>
  <c r="J274" i="18" s="1"/>
  <c r="J110" i="18" s="1"/>
  <c r="P152" i="19"/>
  <c r="BK190" i="19"/>
  <c r="J190" i="19" s="1"/>
  <c r="J104" i="19" s="1"/>
  <c r="T207" i="19"/>
  <c r="R243" i="19"/>
  <c r="T243" i="19"/>
  <c r="T279" i="19"/>
  <c r="T237" i="20"/>
  <c r="P288" i="20"/>
  <c r="P322" i="20"/>
  <c r="R333" i="20"/>
  <c r="P403" i="20"/>
  <c r="T455" i="20"/>
  <c r="R487" i="20"/>
  <c r="P498" i="20"/>
  <c r="BK542" i="20"/>
  <c r="BK502" i="20" s="1"/>
  <c r="J502" i="20" s="1"/>
  <c r="J123" i="20" s="1"/>
  <c r="J542" i="20"/>
  <c r="J125" i="20" s="1"/>
  <c r="BK555" i="20"/>
  <c r="J555" i="20"/>
  <c r="J126" i="20"/>
  <c r="R610" i="20"/>
  <c r="BK669" i="20"/>
  <c r="BK668" i="20" s="1"/>
  <c r="J668" i="20" s="1"/>
  <c r="J135" i="20" s="1"/>
  <c r="J669" i="20"/>
  <c r="J136" i="20"/>
  <c r="BK690" i="20"/>
  <c r="J690" i="20"/>
  <c r="J137" i="20"/>
  <c r="BK710" i="20"/>
  <c r="J710" i="20" s="1"/>
  <c r="J140" i="20" s="1"/>
  <c r="BK152" i="2"/>
  <c r="P263" i="2"/>
  <c r="T557" i="2"/>
  <c r="P827" i="2"/>
  <c r="P873" i="2"/>
  <c r="BK1031" i="2"/>
  <c r="J1031" i="2" s="1"/>
  <c r="J113" i="2" s="1"/>
  <c r="T1031" i="2"/>
  <c r="P1304" i="2"/>
  <c r="T1584" i="2"/>
  <c r="R1816" i="2"/>
  <c r="P1904" i="2"/>
  <c r="BK1958" i="2"/>
  <c r="J1958" i="2" s="1"/>
  <c r="J124" i="2" s="1"/>
  <c r="P1987" i="2"/>
  <c r="T128" i="3"/>
  <c r="P289" i="3"/>
  <c r="BK411" i="3"/>
  <c r="J411" i="3"/>
  <c r="J101" i="3"/>
  <c r="T426" i="3"/>
  <c r="T425" i="3"/>
  <c r="BK131" i="7"/>
  <c r="T214" i="7"/>
  <c r="T130" i="7" s="1"/>
  <c r="BK259" i="7"/>
  <c r="BK258" i="7" s="1"/>
  <c r="J258" i="7" s="1"/>
  <c r="J105" i="7" s="1"/>
  <c r="P150" i="8"/>
  <c r="BK154" i="8"/>
  <c r="J154" i="8"/>
  <c r="J102" i="8"/>
  <c r="T154" i="8"/>
  <c r="R160" i="8"/>
  <c r="P166" i="8"/>
  <c r="T166" i="8"/>
  <c r="R239" i="8"/>
  <c r="P295" i="8"/>
  <c r="BK385" i="8"/>
  <c r="J385" i="8"/>
  <c r="J111" i="8" s="1"/>
  <c r="R385" i="8"/>
  <c r="BK512" i="8"/>
  <c r="J512" i="8"/>
  <c r="J114" i="8" s="1"/>
  <c r="R563" i="8"/>
  <c r="P645" i="8"/>
  <c r="T718" i="8"/>
  <c r="P777" i="8"/>
  <c r="BK793" i="8"/>
  <c r="BK792" i="8"/>
  <c r="J792" i="8"/>
  <c r="J124" i="8" s="1"/>
  <c r="P137" i="9"/>
  <c r="T133" i="10"/>
  <c r="R153" i="11"/>
  <c r="P171" i="11"/>
  <c r="R142" i="12"/>
  <c r="BK160" i="12"/>
  <c r="J160" i="12"/>
  <c r="J104" i="12" s="1"/>
  <c r="BK126" i="13"/>
  <c r="J126" i="13"/>
  <c r="J101" i="13"/>
  <c r="P126" i="14"/>
  <c r="P125" i="14" s="1"/>
  <c r="AU110" i="1" s="1"/>
  <c r="BK127" i="15"/>
  <c r="BK126" i="15" s="1"/>
  <c r="J126" i="15" s="1"/>
  <c r="BK148" i="15"/>
  <c r="J148" i="15" s="1"/>
  <c r="J102" i="15" s="1"/>
  <c r="T130" i="16"/>
  <c r="R161" i="16"/>
  <c r="P178" i="16"/>
  <c r="T127" i="17"/>
  <c r="T135" i="18"/>
  <c r="R165" i="18"/>
  <c r="T184" i="18"/>
  <c r="R214" i="18"/>
  <c r="BK244" i="18"/>
  <c r="J244" i="18"/>
  <c r="J108" i="18" s="1"/>
  <c r="R255" i="18"/>
  <c r="BK135" i="19"/>
  <c r="BK134" i="19" s="1"/>
  <c r="J134" i="19" s="1"/>
  <c r="J34" i="19" s="1"/>
  <c r="J135" i="19"/>
  <c r="J101" i="19" s="1"/>
  <c r="R152" i="19"/>
  <c r="P190" i="19"/>
  <c r="BK243" i="19"/>
  <c r="J243" i="19" s="1"/>
  <c r="J107" i="19" s="1"/>
  <c r="BK262" i="19"/>
  <c r="J262" i="19"/>
  <c r="J108" i="19" s="1"/>
  <c r="T298" i="19"/>
  <c r="R237" i="20"/>
  <c r="R271" i="20"/>
  <c r="R282" i="20"/>
  <c r="R236" i="20" s="1"/>
  <c r="P338" i="20"/>
  <c r="P337" i="20"/>
  <c r="P382" i="20"/>
  <c r="P397" i="20"/>
  <c r="T439" i="20"/>
  <c r="P450" i="20"/>
  <c r="P503" i="20"/>
  <c r="T542" i="20"/>
  <c r="T555" i="20"/>
  <c r="T610" i="20"/>
  <c r="T669" i="20"/>
  <c r="P690" i="20"/>
  <c r="P710" i="20"/>
  <c r="R125" i="21"/>
  <c r="R152" i="2"/>
  <c r="BK263" i="2"/>
  <c r="J263" i="2"/>
  <c r="J101" i="2"/>
  <c r="R557" i="2"/>
  <c r="BK873" i="2"/>
  <c r="J873" i="2"/>
  <c r="J110" i="2"/>
  <c r="T873" i="2"/>
  <c r="BK1028" i="2"/>
  <c r="J1028" i="2"/>
  <c r="J112" i="2"/>
  <c r="T1138" i="2"/>
  <c r="R1379" i="2"/>
  <c r="P1741" i="2"/>
  <c r="BK1789" i="2"/>
  <c r="J1789" i="2" s="1"/>
  <c r="J119" i="2" s="1"/>
  <c r="R1789" i="2"/>
  <c r="T1803" i="2"/>
  <c r="P1913" i="2"/>
  <c r="P1968" i="2"/>
  <c r="R1987" i="2"/>
  <c r="P128" i="3"/>
  <c r="P127" i="3" s="1"/>
  <c r="BK289" i="3"/>
  <c r="J289" i="3"/>
  <c r="J99" i="3"/>
  <c r="R289" i="3"/>
  <c r="P411" i="3"/>
  <c r="R426" i="3"/>
  <c r="P120" i="4"/>
  <c r="P119" i="4" s="1"/>
  <c r="P118" i="4" s="1"/>
  <c r="AU97" i="1" s="1"/>
  <c r="BK147" i="5"/>
  <c r="J147" i="5" s="1"/>
  <c r="J104" i="5" s="1"/>
  <c r="P161" i="5"/>
  <c r="BK217" i="5"/>
  <c r="J217" i="5" s="1"/>
  <c r="J109" i="5" s="1"/>
  <c r="R233" i="5"/>
  <c r="R142" i="6"/>
  <c r="R148" i="6"/>
  <c r="P171" i="6"/>
  <c r="T171" i="6"/>
  <c r="P237" i="6"/>
  <c r="BK214" i="7"/>
  <c r="J214" i="7"/>
  <c r="J103" i="7"/>
  <c r="T250" i="7"/>
  <c r="BK150" i="8"/>
  <c r="J150" i="8" s="1"/>
  <c r="J101" i="8" s="1"/>
  <c r="P176" i="8"/>
  <c r="BK295" i="8"/>
  <c r="J295" i="8"/>
  <c r="J109" i="8"/>
  <c r="R295" i="8"/>
  <c r="P426" i="8"/>
  <c r="P512" i="8"/>
  <c r="T563" i="8"/>
  <c r="BK645" i="8"/>
  <c r="J645" i="8" s="1"/>
  <c r="J117" i="8" s="1"/>
  <c r="R718" i="8"/>
  <c r="BK777" i="8"/>
  <c r="J777" i="8" s="1"/>
  <c r="J121" i="8" s="1"/>
  <c r="R127" i="9"/>
  <c r="R133" i="10"/>
  <c r="BK129" i="11"/>
  <c r="J129" i="11"/>
  <c r="J101" i="11"/>
  <c r="T153" i="11"/>
  <c r="T167" i="11"/>
  <c r="T129" i="12"/>
  <c r="P126" i="13"/>
  <c r="P125" i="13"/>
  <c r="AU109" i="1" s="1"/>
  <c r="T126" i="14"/>
  <c r="T125" i="14"/>
  <c r="P127" i="15"/>
  <c r="BK147" i="16"/>
  <c r="J147" i="16" s="1"/>
  <c r="J102" i="16" s="1"/>
  <c r="T161" i="16"/>
  <c r="R178" i="16"/>
  <c r="R127" i="17"/>
  <c r="R126" i="17"/>
  <c r="BK146" i="18"/>
  <c r="J146" i="18" s="1"/>
  <c r="J102" i="18" s="1"/>
  <c r="T165" i="18"/>
  <c r="P195" i="18"/>
  <c r="BK225" i="18"/>
  <c r="J225" i="18"/>
  <c r="J107" i="18"/>
  <c r="P244" i="18"/>
  <c r="R274" i="18"/>
  <c r="R135" i="19"/>
  <c r="P171" i="19"/>
  <c r="T190" i="19"/>
  <c r="P226" i="19"/>
  <c r="P262" i="19"/>
  <c r="R279" i="19"/>
  <c r="T167" i="20"/>
  <c r="P237" i="20"/>
  <c r="T271" i="20"/>
  <c r="T338" i="20"/>
  <c r="R403" i="20"/>
  <c r="R455" i="20"/>
  <c r="P487" i="20"/>
  <c r="T498" i="20"/>
  <c r="T560" i="20"/>
  <c r="T594" i="20"/>
  <c r="R605" i="20"/>
  <c r="R649" i="20"/>
  <c r="R664" i="20"/>
  <c r="P696" i="20"/>
  <c r="P695" i="20"/>
  <c r="P718" i="20"/>
  <c r="P717" i="20" s="1"/>
  <c r="P125" i="21"/>
  <c r="P144" i="21"/>
  <c r="BK152" i="21"/>
  <c r="J152" i="21" s="1"/>
  <c r="J103" i="21" s="1"/>
  <c r="BK238" i="2"/>
  <c r="J238" i="2"/>
  <c r="J99" i="2" s="1"/>
  <c r="R238" i="2"/>
  <c r="BK353" i="2"/>
  <c r="J353" i="2"/>
  <c r="J103" i="2" s="1"/>
  <c r="R353" i="2"/>
  <c r="T380" i="2"/>
  <c r="T808" i="2"/>
  <c r="BK838" i="2"/>
  <c r="J838" i="2" s="1"/>
  <c r="J109" i="2" s="1"/>
  <c r="BK942" i="2"/>
  <c r="J942" i="2" s="1"/>
  <c r="J111" i="2" s="1"/>
  <c r="P1028" i="2"/>
  <c r="P1138" i="2"/>
  <c r="T1304" i="2"/>
  <c r="P1584" i="2"/>
  <c r="BK1816" i="2"/>
  <c r="J1816" i="2"/>
  <c r="J121" i="2" s="1"/>
  <c r="T1913" i="2"/>
  <c r="R1968" i="2"/>
  <c r="R1982" i="2"/>
  <c r="R1975" i="2" s="1"/>
  <c r="T304" i="3"/>
  <c r="BK426" i="3"/>
  <c r="R436" i="3"/>
  <c r="BK481" i="3"/>
  <c r="J481" i="3"/>
  <c r="J106" i="3"/>
  <c r="BK120" i="4"/>
  <c r="J120" i="4" s="1"/>
  <c r="J98" i="4" s="1"/>
  <c r="P139" i="5"/>
  <c r="P134" i="5"/>
  <c r="BK178" i="5"/>
  <c r="J178" i="5"/>
  <c r="J108" i="5"/>
  <c r="T217" i="5"/>
  <c r="T133" i="6"/>
  <c r="T154" i="6"/>
  <c r="P186" i="6"/>
  <c r="T237" i="6"/>
  <c r="R214" i="7"/>
  <c r="P259" i="7"/>
  <c r="P258" i="7"/>
  <c r="T152" i="19"/>
  <c r="BK207" i="19"/>
  <c r="J207" i="19"/>
  <c r="J105" i="19" s="1"/>
  <c r="R226" i="19"/>
  <c r="BK279" i="19"/>
  <c r="J279" i="19"/>
  <c r="J109" i="19"/>
  <c r="BK298" i="19"/>
  <c r="J298" i="19" s="1"/>
  <c r="J110" i="19" s="1"/>
  <c r="R167" i="20"/>
  <c r="T217" i="20"/>
  <c r="T232" i="20"/>
  <c r="BK288" i="20"/>
  <c r="BK287" i="20" s="1"/>
  <c r="J287" i="20" s="1"/>
  <c r="J107" i="20" s="1"/>
  <c r="J288" i="20"/>
  <c r="J108" i="20"/>
  <c r="BK322" i="20"/>
  <c r="J322" i="20"/>
  <c r="J109" i="20" s="1"/>
  <c r="BK333" i="20"/>
  <c r="J333" i="20" s="1"/>
  <c r="J110" i="20" s="1"/>
  <c r="T333" i="20"/>
  <c r="T403" i="20"/>
  <c r="T402" i="20" s="1"/>
  <c r="P455" i="20"/>
  <c r="P454" i="20" s="1"/>
  <c r="BK487" i="20"/>
  <c r="J487" i="20" s="1"/>
  <c r="J121" i="20" s="1"/>
  <c r="BK498" i="20"/>
  <c r="J498" i="20"/>
  <c r="J122" i="20" s="1"/>
  <c r="BK560" i="20"/>
  <c r="BK559" i="20" s="1"/>
  <c r="J559" i="20" s="1"/>
  <c r="J127" i="20" s="1"/>
  <c r="BK594" i="20"/>
  <c r="J594" i="20"/>
  <c r="J129" i="20"/>
  <c r="BK605" i="20"/>
  <c r="J605" i="20"/>
  <c r="J130" i="20" s="1"/>
  <c r="BK649" i="20"/>
  <c r="J649" i="20" s="1"/>
  <c r="J133" i="20" s="1"/>
  <c r="BK664" i="20"/>
  <c r="J664" i="20"/>
  <c r="J134" i="20" s="1"/>
  <c r="BK696" i="20"/>
  <c r="J696" i="20" s="1"/>
  <c r="J139" i="20" s="1"/>
  <c r="T710" i="20"/>
  <c r="T125" i="21"/>
  <c r="T137" i="21"/>
  <c r="R139" i="5"/>
  <c r="R134" i="5" s="1"/>
  <c r="R133" i="5" s="1"/>
  <c r="BK161" i="5"/>
  <c r="J161" i="5"/>
  <c r="J107" i="5" s="1"/>
  <c r="R161" i="5"/>
  <c r="R217" i="5"/>
  <c r="P133" i="6"/>
  <c r="BK148" i="6"/>
  <c r="J148" i="6"/>
  <c r="J102" i="6" s="1"/>
  <c r="T148" i="6"/>
  <c r="BK209" i="6"/>
  <c r="J209" i="6"/>
  <c r="J107" i="6"/>
  <c r="T209" i="6"/>
  <c r="BK264" i="6"/>
  <c r="J264" i="6"/>
  <c r="J109" i="6" s="1"/>
  <c r="R131" i="7"/>
  <c r="R130" i="7" s="1"/>
  <c r="R250" i="7"/>
  <c r="R150" i="8"/>
  <c r="P154" i="8"/>
  <c r="BK160" i="8"/>
  <c r="J160" i="8"/>
  <c r="J103" i="8" s="1"/>
  <c r="T160" i="8"/>
  <c r="R166" i="8"/>
  <c r="P239" i="8"/>
  <c r="T272" i="8"/>
  <c r="T295" i="8"/>
  <c r="P385" i="8"/>
  <c r="BK471" i="8"/>
  <c r="J471" i="8" s="1"/>
  <c r="J113" i="8" s="1"/>
  <c r="T512" i="8"/>
  <c r="R598" i="8"/>
  <c r="P718" i="8"/>
  <c r="T777" i="8"/>
  <c r="BK137" i="9"/>
  <c r="J137" i="9"/>
  <c r="J102" i="9" s="1"/>
  <c r="R127" i="10"/>
  <c r="T129" i="11"/>
  <c r="BK171" i="11"/>
  <c r="J171" i="11"/>
  <c r="J104" i="11"/>
  <c r="BK129" i="12"/>
  <c r="J129" i="12"/>
  <c r="J101" i="12" s="1"/>
  <c r="R129" i="12"/>
  <c r="P156" i="12"/>
  <c r="T160" i="12"/>
  <c r="T148" i="15"/>
  <c r="P147" i="16"/>
  <c r="T171" i="16"/>
  <c r="P142" i="17"/>
  <c r="R135" i="18"/>
  <c r="P165" i="18"/>
  <c r="T195" i="18"/>
  <c r="R225" i="18"/>
  <c r="T255" i="18"/>
  <c r="T135" i="19"/>
  <c r="R171" i="19"/>
  <c r="P207" i="19"/>
  <c r="T226" i="19"/>
  <c r="T262" i="19"/>
  <c r="R298" i="19"/>
  <c r="P167" i="20"/>
  <c r="R217" i="20"/>
  <c r="R232" i="20"/>
  <c r="R288" i="20"/>
  <c r="R287" i="20"/>
  <c r="R322" i="20"/>
  <c r="P333" i="20"/>
  <c r="BK403" i="20"/>
  <c r="J403" i="20"/>
  <c r="J116" i="20"/>
  <c r="BK455" i="20"/>
  <c r="J455" i="20" s="1"/>
  <c r="J120" i="20" s="1"/>
  <c r="T487" i="20"/>
  <c r="R498" i="20"/>
  <c r="R560" i="20"/>
  <c r="R594" i="20"/>
  <c r="R559" i="20" s="1"/>
  <c r="T605" i="20"/>
  <c r="T649" i="20"/>
  <c r="T664" i="20"/>
  <c r="T696" i="20"/>
  <c r="T695" i="20"/>
  <c r="R718" i="20"/>
  <c r="R717" i="20"/>
  <c r="P137" i="21"/>
  <c r="R144" i="21"/>
  <c r="P152" i="21"/>
  <c r="R263" i="2"/>
  <c r="BK557" i="2"/>
  <c r="J557" i="2"/>
  <c r="J105" i="2" s="1"/>
  <c r="BK808" i="2"/>
  <c r="J808" i="2"/>
  <c r="J106" i="2"/>
  <c r="T838" i="2"/>
  <c r="P942" i="2"/>
  <c r="R1028" i="2"/>
  <c r="R1138" i="2"/>
  <c r="T1379" i="2"/>
  <c r="T1741" i="2"/>
  <c r="T1789" i="2"/>
  <c r="R1803" i="2"/>
  <c r="BK1913" i="2"/>
  <c r="J1913" i="2"/>
  <c r="J123" i="2" s="1"/>
  <c r="T1958" i="2"/>
  <c r="T1982" i="2"/>
  <c r="T1975" i="2"/>
  <c r="R304" i="3"/>
  <c r="P426" i="3"/>
  <c r="P481" i="3"/>
  <c r="T120" i="4"/>
  <c r="T119" i="4" s="1"/>
  <c r="T118" i="4" s="1"/>
  <c r="BK139" i="5"/>
  <c r="J139" i="5"/>
  <c r="J102" i="5"/>
  <c r="T147" i="5"/>
  <c r="T161" i="5"/>
  <c r="P217" i="5"/>
  <c r="BK142" i="6"/>
  <c r="J142" i="6"/>
  <c r="J101" i="6" s="1"/>
  <c r="P154" i="6"/>
  <c r="R186" i="6"/>
  <c r="R170" i="6" s="1"/>
  <c r="R237" i="6"/>
  <c r="BK176" i="8"/>
  <c r="J176" i="8"/>
  <c r="J105" i="8" s="1"/>
  <c r="T239" i="8"/>
  <c r="BK336" i="8"/>
  <c r="J336" i="8"/>
  <c r="J110" i="8"/>
  <c r="R426" i="8"/>
  <c r="R471" i="8"/>
  <c r="BK598" i="8"/>
  <c r="J598" i="8" s="1"/>
  <c r="J116" i="8" s="1"/>
  <c r="T645" i="8"/>
  <c r="BK718" i="8"/>
  <c r="J718" i="8"/>
  <c r="J119" i="8"/>
  <c r="R761" i="8"/>
  <c r="R793" i="8"/>
  <c r="R792" i="8" s="1"/>
  <c r="P127" i="9"/>
  <c r="P126" i="9" s="1"/>
  <c r="AU105" i="1" s="1"/>
  <c r="BK127" i="10"/>
  <c r="J127" i="10"/>
  <c r="J101" i="10" s="1"/>
  <c r="T127" i="10"/>
  <c r="P129" i="11"/>
  <c r="BK167" i="11"/>
  <c r="J167" i="11"/>
  <c r="J103" i="11"/>
  <c r="T171" i="11"/>
  <c r="T142" i="12"/>
  <c r="R160" i="12"/>
  <c r="T126" i="13"/>
  <c r="T125" i="13" s="1"/>
  <c r="R148" i="15"/>
  <c r="BK130" i="16"/>
  <c r="BK129" i="16" s="1"/>
  <c r="J129" i="16" s="1"/>
  <c r="J100" i="16" s="1"/>
  <c r="J130" i="16"/>
  <c r="J101" i="16" s="1"/>
  <c r="T147" i="16"/>
  <c r="P171" i="16"/>
  <c r="P127" i="17"/>
  <c r="P126" i="17" s="1"/>
  <c r="AU113" i="1" s="1"/>
  <c r="P135" i="18"/>
  <c r="BK165" i="18"/>
  <c r="J165" i="18" s="1"/>
  <c r="J103" i="18" s="1"/>
  <c r="BK195" i="18"/>
  <c r="J195" i="18"/>
  <c r="J105" i="18" s="1"/>
  <c r="T214" i="18"/>
  <c r="T244" i="18"/>
  <c r="T274" i="18"/>
  <c r="P135" i="19"/>
  <c r="BK171" i="19"/>
  <c r="J171" i="19" s="1"/>
  <c r="J103" i="19" s="1"/>
  <c r="R190" i="19"/>
  <c r="BK226" i="19"/>
  <c r="J226" i="19"/>
  <c r="J106" i="19"/>
  <c r="P279" i="19"/>
  <c r="BK167" i="20"/>
  <c r="BK166" i="20" s="1"/>
  <c r="J166" i="20" s="1"/>
  <c r="J99" i="20" s="1"/>
  <c r="P217" i="20"/>
  <c r="P232" i="20"/>
  <c r="P271" i="20"/>
  <c r="P282" i="20"/>
  <c r="BK338" i="20"/>
  <c r="R382" i="20"/>
  <c r="R397" i="20"/>
  <c r="P439" i="20"/>
  <c r="R450" i="20"/>
  <c r="T503" i="20"/>
  <c r="T502" i="20"/>
  <c r="P542" i="20"/>
  <c r="R555" i="20"/>
  <c r="P610" i="20"/>
  <c r="P669" i="20"/>
  <c r="P668" i="20"/>
  <c r="T690" i="20"/>
  <c r="R710" i="20"/>
  <c r="BK125" i="21"/>
  <c r="R137" i="21"/>
  <c r="T144" i="21"/>
  <c r="R152" i="21"/>
  <c r="T263" i="2"/>
  <c r="P557" i="2"/>
  <c r="BK827" i="2"/>
  <c r="J827" i="2"/>
  <c r="J107" i="2" s="1"/>
  <c r="R838" i="2"/>
  <c r="T942" i="2"/>
  <c r="BK1138" i="2"/>
  <c r="J1138" i="2" s="1"/>
  <c r="J114" i="2" s="1"/>
  <c r="R1304" i="2"/>
  <c r="R1584" i="2"/>
  <c r="P1816" i="2"/>
  <c r="R1913" i="2"/>
  <c r="BK1968" i="2"/>
  <c r="J1968" i="2"/>
  <c r="J125" i="2" s="1"/>
  <c r="P1982" i="2"/>
  <c r="P1975" i="2"/>
  <c r="BK304" i="3"/>
  <c r="J304" i="3" s="1"/>
  <c r="J100" i="3" s="1"/>
  <c r="T411" i="3"/>
  <c r="P436" i="3"/>
  <c r="R481" i="3"/>
  <c r="R147" i="5"/>
  <c r="R146" i="5"/>
  <c r="P178" i="5"/>
  <c r="BK233" i="5"/>
  <c r="J233" i="5"/>
  <c r="J110" i="5" s="1"/>
  <c r="T142" i="6"/>
  <c r="P148" i="6"/>
  <c r="BK171" i="6"/>
  <c r="J171" i="6"/>
  <c r="J105" i="6"/>
  <c r="R171" i="6"/>
  <c r="P209" i="6"/>
  <c r="R264" i="6"/>
  <c r="T131" i="7"/>
  <c r="P250" i="7"/>
  <c r="T150" i="8"/>
  <c r="R154" i="8"/>
  <c r="P160" i="8"/>
  <c r="BK166" i="8"/>
  <c r="J166" i="8"/>
  <c r="J104" i="8" s="1"/>
  <c r="BK239" i="8"/>
  <c r="J239" i="8"/>
  <c r="J107" i="8"/>
  <c r="P272" i="8"/>
  <c r="T336" i="8"/>
  <c r="T426" i="8"/>
  <c r="P471" i="8"/>
  <c r="BK563" i="8"/>
  <c r="J563" i="8"/>
  <c r="J115" i="8"/>
  <c r="T598" i="8"/>
  <c r="P675" i="8"/>
  <c r="BK761" i="8"/>
  <c r="J761" i="8" s="1"/>
  <c r="J120" i="8" s="1"/>
  <c r="R777" i="8"/>
  <c r="P793" i="8"/>
  <c r="P792" i="8"/>
  <c r="R137" i="9"/>
  <c r="P127" i="10"/>
  <c r="BK153" i="11"/>
  <c r="J153" i="11" s="1"/>
  <c r="J102" i="11" s="1"/>
  <c r="R167" i="11"/>
  <c r="P129" i="12"/>
  <c r="P128" i="12"/>
  <c r="AU108" i="1"/>
  <c r="BK156" i="12"/>
  <c r="J156" i="12"/>
  <c r="J103" i="12" s="1"/>
  <c r="T156" i="12"/>
  <c r="BK126" i="14"/>
  <c r="J126" i="14"/>
  <c r="J101" i="14"/>
  <c r="P148" i="15"/>
  <c r="R147" i="16"/>
  <c r="BK171" i="16"/>
  <c r="J171" i="16" s="1"/>
  <c r="J104" i="16" s="1"/>
  <c r="T178" i="16"/>
  <c r="T142" i="17"/>
  <c r="R146" i="18"/>
  <c r="P184" i="18"/>
  <c r="BK214" i="18"/>
  <c r="J214" i="18"/>
  <c r="J106" i="18" s="1"/>
  <c r="T225" i="18"/>
  <c r="P255" i="18"/>
  <c r="BK152" i="19"/>
  <c r="J152" i="19"/>
  <c r="J102" i="19"/>
  <c r="T171" i="19"/>
  <c r="R207" i="19"/>
  <c r="P243" i="19"/>
  <c r="R262" i="19"/>
  <c r="P298" i="19"/>
  <c r="BK237" i="20"/>
  <c r="BK236" i="20"/>
  <c r="J236" i="20"/>
  <c r="J103" i="20" s="1"/>
  <c r="T288" i="20"/>
  <c r="T287" i="20" s="1"/>
  <c r="T322" i="20"/>
  <c r="BK382" i="20"/>
  <c r="J382" i="20"/>
  <c r="J113" i="20"/>
  <c r="BK397" i="20"/>
  <c r="J397" i="20" s="1"/>
  <c r="J114" i="20" s="1"/>
  <c r="BK439" i="20"/>
  <c r="J439" i="20"/>
  <c r="J117" i="20" s="1"/>
  <c r="BK450" i="20"/>
  <c r="J450" i="20"/>
  <c r="J118" i="20"/>
  <c r="BK503" i="20"/>
  <c r="J503" i="20"/>
  <c r="J124" i="20" s="1"/>
  <c r="R542" i="20"/>
  <c r="P555" i="20"/>
  <c r="BK610" i="20"/>
  <c r="J610" i="20"/>
  <c r="J132" i="20"/>
  <c r="R669" i="20"/>
  <c r="R668" i="20"/>
  <c r="R690" i="20"/>
  <c r="BK718" i="20"/>
  <c r="J718" i="20" s="1"/>
  <c r="J143" i="20" s="1"/>
  <c r="BK137" i="21"/>
  <c r="J137" i="21"/>
  <c r="J100" i="21" s="1"/>
  <c r="BK144" i="21"/>
  <c r="J144" i="21" s="1"/>
  <c r="J101" i="21" s="1"/>
  <c r="T152" i="21"/>
  <c r="BK157" i="5"/>
  <c r="J157" i="5"/>
  <c r="J105" i="5"/>
  <c r="BK715" i="20"/>
  <c r="J715" i="20"/>
  <c r="J141" i="20" s="1"/>
  <c r="BK1971" i="2"/>
  <c r="J1971" i="2" s="1"/>
  <c r="J126" i="2" s="1"/>
  <c r="BK351" i="2"/>
  <c r="J351" i="2"/>
  <c r="J102" i="2" s="1"/>
  <c r="BK237" i="8"/>
  <c r="J237" i="8" s="1"/>
  <c r="J106" i="8" s="1"/>
  <c r="BK134" i="21"/>
  <c r="J134" i="21"/>
  <c r="J99" i="21"/>
  <c r="BK258" i="2"/>
  <c r="J258" i="2" s="1"/>
  <c r="J100" i="2" s="1"/>
  <c r="BK135" i="5"/>
  <c r="J135" i="5"/>
  <c r="J100" i="5" s="1"/>
  <c r="BK212" i="7"/>
  <c r="J212" i="7"/>
  <c r="J102" i="7"/>
  <c r="BK790" i="8"/>
  <c r="J790" i="8"/>
  <c r="J123" i="8" s="1"/>
  <c r="BK1976" i="2"/>
  <c r="J1976" i="2" s="1"/>
  <c r="J128" i="2" s="1"/>
  <c r="BK457" i="3"/>
  <c r="J457" i="3"/>
  <c r="J105" i="3" s="1"/>
  <c r="BK159" i="5"/>
  <c r="J159" i="5" s="1"/>
  <c r="J106" i="5" s="1"/>
  <c r="BK236" i="5"/>
  <c r="J236" i="5"/>
  <c r="J111" i="5"/>
  <c r="BK137" i="5"/>
  <c r="J137" i="5" s="1"/>
  <c r="J101" i="5" s="1"/>
  <c r="BK149" i="21"/>
  <c r="J149" i="21"/>
  <c r="J102" i="21" s="1"/>
  <c r="J167" i="20"/>
  <c r="J100" i="20"/>
  <c r="J237" i="20"/>
  <c r="J104" i="20" s="1"/>
  <c r="J560" i="20"/>
  <c r="J128" i="20"/>
  <c r="F91" i="21"/>
  <c r="J120" i="21"/>
  <c r="BE126" i="21"/>
  <c r="BK609" i="20"/>
  <c r="J609" i="20" s="1"/>
  <c r="J131" i="20" s="1"/>
  <c r="E85" i="21"/>
  <c r="BE130" i="21"/>
  <c r="BE150" i="21"/>
  <c r="BE153" i="21"/>
  <c r="BK402" i="20"/>
  <c r="J402" i="20"/>
  <c r="J115" i="20" s="1"/>
  <c r="BK695" i="20"/>
  <c r="J695" i="20"/>
  <c r="J138" i="20"/>
  <c r="BK717" i="20"/>
  <c r="J717" i="20" s="1"/>
  <c r="J142" i="20" s="1"/>
  <c r="F92" i="21"/>
  <c r="BE132" i="21"/>
  <c r="J91" i="21"/>
  <c r="J117" i="21"/>
  <c r="J338" i="20"/>
  <c r="J112" i="20"/>
  <c r="BE145" i="21"/>
  <c r="BE155" i="21"/>
  <c r="BE128" i="21"/>
  <c r="BE140" i="21"/>
  <c r="BE142" i="21"/>
  <c r="BE133" i="21"/>
  <c r="BE135" i="21"/>
  <c r="BE138" i="21"/>
  <c r="BE147" i="21"/>
  <c r="F93" i="20"/>
  <c r="BE168" i="20"/>
  <c r="BE170" i="20"/>
  <c r="BE177" i="20"/>
  <c r="BE204" i="20"/>
  <c r="BE211" i="20"/>
  <c r="BE212" i="20"/>
  <c r="BE213" i="20"/>
  <c r="BE229" i="20"/>
  <c r="BE230" i="20"/>
  <c r="BE235" i="20"/>
  <c r="BE239" i="20"/>
  <c r="BE260" i="20"/>
  <c r="BE284" i="20"/>
  <c r="BE289" i="20"/>
  <c r="BE290" i="20"/>
  <c r="BE296" i="20"/>
  <c r="BE297" i="20"/>
  <c r="BE301" i="20"/>
  <c r="BE302" i="20"/>
  <c r="BE307" i="20"/>
  <c r="BE329" i="20"/>
  <c r="BE330" i="20"/>
  <c r="BE332" i="20"/>
  <c r="BE339" i="20"/>
  <c r="BE358" i="20"/>
  <c r="BE359" i="20"/>
  <c r="BE376" i="20"/>
  <c r="BE384" i="20"/>
  <c r="BE385" i="20"/>
  <c r="BE386" i="20"/>
  <c r="BE388" i="20"/>
  <c r="BE391" i="20"/>
  <c r="BE396" i="20"/>
  <c r="BE406" i="20"/>
  <c r="BE424" i="20"/>
  <c r="BE451" i="20"/>
  <c r="BE479" i="20"/>
  <c r="BE481" i="20"/>
  <c r="BE491" i="20"/>
  <c r="BE519" i="20"/>
  <c r="BE520" i="20"/>
  <c r="BE531" i="20"/>
  <c r="BE533" i="20"/>
  <c r="BE534" i="20"/>
  <c r="BE535" i="20"/>
  <c r="BE543" i="20"/>
  <c r="BE547" i="20"/>
  <c r="BE552" i="20"/>
  <c r="BE553" i="20"/>
  <c r="BE557" i="20"/>
  <c r="BE558" i="20"/>
  <c r="BE561" i="20"/>
  <c r="BE566" i="20"/>
  <c r="BE574" i="20"/>
  <c r="BE580" i="20"/>
  <c r="BE582" i="20"/>
  <c r="BE585" i="20"/>
  <c r="BE590" i="20"/>
  <c r="BE593" i="20"/>
  <c r="BE596" i="20"/>
  <c r="BE599" i="20"/>
  <c r="BE600" i="20"/>
  <c r="BE601" i="20"/>
  <c r="BE623" i="20"/>
  <c r="BE626" i="20"/>
  <c r="BE628" i="20"/>
  <c r="BE639" i="20"/>
  <c r="BE640" i="20"/>
  <c r="BE643" i="20"/>
  <c r="BE650" i="20"/>
  <c r="BE676" i="20"/>
  <c r="BE678" i="20"/>
  <c r="BE704" i="20"/>
  <c r="BE714" i="20"/>
  <c r="BE720" i="20"/>
  <c r="J91" i="20"/>
  <c r="BE189" i="20"/>
  <c r="BE222" i="20"/>
  <c r="BE223" i="20"/>
  <c r="BE226" i="20"/>
  <c r="BE231" i="20"/>
  <c r="BE233" i="20"/>
  <c r="BE241" i="20"/>
  <c r="BE249" i="20"/>
  <c r="BE250" i="20"/>
  <c r="BE252" i="20"/>
  <c r="BE255" i="20"/>
  <c r="BE261" i="20"/>
  <c r="BE280" i="20"/>
  <c r="BE283" i="20"/>
  <c r="BE294" i="20"/>
  <c r="BE310" i="20"/>
  <c r="BE312" i="20"/>
  <c r="BE313" i="20"/>
  <c r="BE331" i="20"/>
  <c r="BE341" i="20"/>
  <c r="BE343" i="20"/>
  <c r="BE349" i="20"/>
  <c r="BE371" i="20"/>
  <c r="BE375" i="20"/>
  <c r="BE379" i="20"/>
  <c r="BE392" i="20"/>
  <c r="BE395" i="20"/>
  <c r="BE400" i="20"/>
  <c r="BE408" i="20"/>
  <c r="BE420" i="20"/>
  <c r="BE434" i="20"/>
  <c r="BE437" i="20"/>
  <c r="BE441" i="20"/>
  <c r="BE444" i="20"/>
  <c r="BE449" i="20"/>
  <c r="BE458" i="20"/>
  <c r="BE461" i="20"/>
  <c r="BE463" i="20"/>
  <c r="BE471" i="20"/>
  <c r="BE474" i="20"/>
  <c r="BE476" i="20"/>
  <c r="BE484" i="20"/>
  <c r="BE488" i="20"/>
  <c r="BE500" i="20"/>
  <c r="BE507" i="20"/>
  <c r="BE516" i="20"/>
  <c r="BE521" i="20"/>
  <c r="BE532" i="20"/>
  <c r="BE536" i="20"/>
  <c r="BE538" i="20"/>
  <c r="BE544" i="20"/>
  <c r="BE554" i="20"/>
  <c r="BE569" i="20"/>
  <c r="BE588" i="20"/>
  <c r="BE598" i="20"/>
  <c r="BE606" i="20"/>
  <c r="BE611" i="20"/>
  <c r="BE613" i="20"/>
  <c r="BE621" i="20"/>
  <c r="BE622" i="20"/>
  <c r="BE629" i="20"/>
  <c r="BE638" i="20"/>
  <c r="BE645" i="20"/>
  <c r="BE648" i="20"/>
  <c r="BE651" i="20"/>
  <c r="BE653" i="20"/>
  <c r="BE662" i="20"/>
  <c r="BE679" i="20"/>
  <c r="BE681" i="20"/>
  <c r="BE685" i="20"/>
  <c r="BE693" i="20"/>
  <c r="BE697" i="20"/>
  <c r="BE709" i="20"/>
  <c r="BE724" i="20"/>
  <c r="BE725" i="20"/>
  <c r="J93" i="20"/>
  <c r="F162" i="20"/>
  <c r="BE171" i="20"/>
  <c r="BE178" i="20"/>
  <c r="BE188" i="20"/>
  <c r="BE201" i="20"/>
  <c r="BE218" i="20"/>
  <c r="BE220" i="20"/>
  <c r="BE224" i="20"/>
  <c r="BE248" i="20"/>
  <c r="BE263" i="20"/>
  <c r="BE267" i="20"/>
  <c r="BE277" i="20"/>
  <c r="BE279" i="20"/>
  <c r="BE315" i="20"/>
  <c r="BE318" i="20"/>
  <c r="BE319" i="20"/>
  <c r="BE323" i="20"/>
  <c r="BE326" i="20"/>
  <c r="BE328" i="20"/>
  <c r="BE344" i="20"/>
  <c r="BE346" i="20"/>
  <c r="BE351" i="20"/>
  <c r="BE363" i="20"/>
  <c r="BE367" i="20"/>
  <c r="BE381" i="20"/>
  <c r="BE390" i="20"/>
  <c r="BE394" i="20"/>
  <c r="BE405" i="20"/>
  <c r="BE410" i="20"/>
  <c r="BE416" i="20"/>
  <c r="BE419" i="20"/>
  <c r="BE432" i="20"/>
  <c r="BE445" i="20"/>
  <c r="BE453" i="20"/>
  <c r="BE477" i="20"/>
  <c r="BE478" i="20"/>
  <c r="BE482" i="20"/>
  <c r="BE486" i="20"/>
  <c r="BE506" i="20"/>
  <c r="BE513" i="20"/>
  <c r="BE525" i="20"/>
  <c r="BE546" i="20"/>
  <c r="BE568" i="20"/>
  <c r="BE572" i="20"/>
  <c r="BE587" i="20"/>
  <c r="BE627" i="20"/>
  <c r="BE631" i="20"/>
  <c r="BE659" i="20"/>
  <c r="BE687" i="20"/>
  <c r="BE699" i="20"/>
  <c r="BE716" i="20"/>
  <c r="J94" i="20"/>
  <c r="BE169" i="20"/>
  <c r="BE174" i="20"/>
  <c r="BE194" i="20"/>
  <c r="BE196" i="20"/>
  <c r="BE202" i="20"/>
  <c r="BE208" i="20"/>
  <c r="BE215" i="20"/>
  <c r="BE234" i="20"/>
  <c r="BE253" i="20"/>
  <c r="BE256" i="20"/>
  <c r="BE259" i="20"/>
  <c r="BE262" i="20"/>
  <c r="BE272" i="20"/>
  <c r="BE285" i="20"/>
  <c r="BE291" i="20"/>
  <c r="BE300" i="20"/>
  <c r="BE305" i="20"/>
  <c r="BE309" i="20"/>
  <c r="BE311" i="20"/>
  <c r="BE314" i="20"/>
  <c r="BE335" i="20"/>
  <c r="BE336" i="20"/>
  <c r="BE340" i="20"/>
  <c r="BE345" i="20"/>
  <c r="BE350" i="20"/>
  <c r="BE352" i="20"/>
  <c r="BE380" i="20"/>
  <c r="BE383" i="20"/>
  <c r="BE426" i="20"/>
  <c r="BE428" i="20"/>
  <c r="BE430" i="20"/>
  <c r="BE435" i="20"/>
  <c r="BE443" i="20"/>
  <c r="BE452" i="20"/>
  <c r="BE464" i="20"/>
  <c r="BE467" i="20"/>
  <c r="BE475" i="20"/>
  <c r="BE480" i="20"/>
  <c r="BE490" i="20"/>
  <c r="BE493" i="20"/>
  <c r="BE497" i="20"/>
  <c r="BE509" i="20"/>
  <c r="BE512" i="20"/>
  <c r="BE527" i="20"/>
  <c r="BE541" i="20"/>
  <c r="BE562" i="20"/>
  <c r="BE567" i="20"/>
  <c r="BE571" i="20"/>
  <c r="BE581" i="20"/>
  <c r="BE586" i="20"/>
  <c r="BE592" i="20"/>
  <c r="BE602" i="20"/>
  <c r="BE604" i="20"/>
  <c r="BE608" i="20"/>
  <c r="BE617" i="20"/>
  <c r="BE619" i="20"/>
  <c r="BE620" i="20"/>
  <c r="BE625" i="20"/>
  <c r="BE635" i="20"/>
  <c r="BE660" i="20"/>
  <c r="BE666" i="20"/>
  <c r="BE674" i="20"/>
  <c r="BE691" i="20"/>
  <c r="BE698" i="20"/>
  <c r="BE700" i="20"/>
  <c r="BE705" i="20"/>
  <c r="BE719" i="20"/>
  <c r="BE176" i="20"/>
  <c r="BE181" i="20"/>
  <c r="BE183" i="20"/>
  <c r="BE185" i="20"/>
  <c r="BE193" i="20"/>
  <c r="BE195" i="20"/>
  <c r="BE198" i="20"/>
  <c r="BE203" i="20"/>
  <c r="BE214" i="20"/>
  <c r="BE219" i="20"/>
  <c r="BE221" i="20"/>
  <c r="BE242" i="20"/>
  <c r="BE244" i="20"/>
  <c r="BE258" i="20"/>
  <c r="BE264" i="20"/>
  <c r="BE269" i="20"/>
  <c r="BE342" i="20"/>
  <c r="BE347" i="20"/>
  <c r="BE353" i="20"/>
  <c r="BE355" i="20"/>
  <c r="BE362" i="20"/>
  <c r="BE364" i="20"/>
  <c r="BE374" i="20"/>
  <c r="BE387" i="20"/>
  <c r="BE401" i="20"/>
  <c r="BE407" i="20"/>
  <c r="BE414" i="20"/>
  <c r="BE418" i="20"/>
  <c r="BE422" i="20"/>
  <c r="BE423" i="20"/>
  <c r="BE427" i="20"/>
  <c r="BE429" i="20"/>
  <c r="BE433" i="20"/>
  <c r="BE436" i="20"/>
  <c r="BE440" i="20"/>
  <c r="BE442" i="20"/>
  <c r="BE446" i="20"/>
  <c r="BE456" i="20"/>
  <c r="BE469" i="20"/>
  <c r="BE485" i="20"/>
  <c r="BE499" i="20"/>
  <c r="BE514" i="20"/>
  <c r="BE517" i="20"/>
  <c r="BE526" i="20"/>
  <c r="BE530" i="20"/>
  <c r="BE537" i="20"/>
  <c r="BE540" i="20"/>
  <c r="BE549" i="20"/>
  <c r="BE551" i="20"/>
  <c r="BE556" i="20"/>
  <c r="BE565" i="20"/>
  <c r="BE570" i="20"/>
  <c r="BE575" i="20"/>
  <c r="BE578" i="20"/>
  <c r="BE591" i="20"/>
  <c r="BE612" i="20"/>
  <c r="BE618" i="20"/>
  <c r="BE630" i="20"/>
  <c r="BE637" i="20"/>
  <c r="BE641" i="20"/>
  <c r="BE652" i="20"/>
  <c r="BE656" i="20"/>
  <c r="BE658" i="20"/>
  <c r="BE661" i="20"/>
  <c r="BE663" i="20"/>
  <c r="BE671" i="20"/>
  <c r="BE680" i="20"/>
  <c r="BE694" i="20"/>
  <c r="BE706" i="20"/>
  <c r="BE722" i="20"/>
  <c r="E85" i="20"/>
  <c r="BE175" i="20"/>
  <c r="BE187" i="20"/>
  <c r="BE191" i="20"/>
  <c r="BE206" i="20"/>
  <c r="BE243" i="20"/>
  <c r="BE245" i="20"/>
  <c r="BE247" i="20"/>
  <c r="BE251" i="20"/>
  <c r="BE266" i="20"/>
  <c r="BE270" i="20"/>
  <c r="BE273" i="20"/>
  <c r="BE274" i="20"/>
  <c r="BE275" i="20"/>
  <c r="BE276" i="20"/>
  <c r="BE278" i="20"/>
  <c r="BE281" i="20"/>
  <c r="BE286" i="20"/>
  <c r="BE292" i="20"/>
  <c r="BE295" i="20"/>
  <c r="BE304" i="20"/>
  <c r="BE320" i="20"/>
  <c r="BE324" i="20"/>
  <c r="BE334" i="20"/>
  <c r="BE348" i="20"/>
  <c r="BE377" i="20"/>
  <c r="BE393" i="20"/>
  <c r="BE411" i="20"/>
  <c r="BE459" i="20"/>
  <c r="BE465" i="20"/>
  <c r="BE473" i="20"/>
  <c r="BE483" i="20"/>
  <c r="BE495" i="20"/>
  <c r="BE505" i="20"/>
  <c r="BE508" i="20"/>
  <c r="BE518" i="20"/>
  <c r="BE522" i="20"/>
  <c r="BE524" i="20"/>
  <c r="BE545" i="20"/>
  <c r="BE548" i="20"/>
  <c r="BE564" i="20"/>
  <c r="BE579" i="20"/>
  <c r="BE584" i="20"/>
  <c r="BE589" i="20"/>
  <c r="BE595" i="20"/>
  <c r="BE607" i="20"/>
  <c r="BE614" i="20"/>
  <c r="BE633" i="20"/>
  <c r="BE636" i="20"/>
  <c r="BE642" i="20"/>
  <c r="BE657" i="20"/>
  <c r="BE667" i="20"/>
  <c r="BE672" i="20"/>
  <c r="BE682" i="20"/>
  <c r="BE688" i="20"/>
  <c r="BE703" i="20"/>
  <c r="BE708" i="20"/>
  <c r="BE711" i="20"/>
  <c r="BE721" i="20"/>
  <c r="BE723" i="20"/>
  <c r="BE172" i="20"/>
  <c r="BE173" i="20"/>
  <c r="BE182" i="20"/>
  <c r="BE190" i="20"/>
  <c r="BE200" i="20"/>
  <c r="BE205" i="20"/>
  <c r="BE207" i="20"/>
  <c r="BE209" i="20"/>
  <c r="BE227" i="20"/>
  <c r="BE240" i="20"/>
  <c r="BE268" i="20"/>
  <c r="BE298" i="20"/>
  <c r="BE303" i="20"/>
  <c r="BE306" i="20"/>
  <c r="BE308" i="20"/>
  <c r="BE317" i="20"/>
  <c r="BE321" i="20"/>
  <c r="BE327" i="20"/>
  <c r="BE361" i="20"/>
  <c r="BE366" i="20"/>
  <c r="BE368" i="20"/>
  <c r="BE370" i="20"/>
  <c r="BE372" i="20"/>
  <c r="BE373" i="20"/>
  <c r="BE378" i="20"/>
  <c r="BE412" i="20"/>
  <c r="BE413" i="20"/>
  <c r="BE431" i="20"/>
  <c r="BE448" i="20"/>
  <c r="BE460" i="20"/>
  <c r="BE462" i="20"/>
  <c r="BE470" i="20"/>
  <c r="BE472" i="20"/>
  <c r="BE504" i="20"/>
  <c r="BE510" i="20"/>
  <c r="BE515" i="20"/>
  <c r="BE528" i="20"/>
  <c r="BE539" i="20"/>
  <c r="BE576" i="20"/>
  <c r="BE583" i="20"/>
  <c r="BE597" i="20"/>
  <c r="BE616" i="20"/>
  <c r="BE634" i="20"/>
  <c r="BE644" i="20"/>
  <c r="BE646" i="20"/>
  <c r="BE655" i="20"/>
  <c r="BE665" i="20"/>
  <c r="BE675" i="20"/>
  <c r="BE686" i="20"/>
  <c r="BE689" i="20"/>
  <c r="BE702" i="20"/>
  <c r="BE707" i="20"/>
  <c r="BE712" i="20"/>
  <c r="BE179" i="20"/>
  <c r="BE180" i="20"/>
  <c r="BE184" i="20"/>
  <c r="BE186" i="20"/>
  <c r="BE192" i="20"/>
  <c r="BE197" i="20"/>
  <c r="BE199" i="20"/>
  <c r="BE210" i="20"/>
  <c r="BE216" i="20"/>
  <c r="BE225" i="20"/>
  <c r="BE228" i="20"/>
  <c r="BE238" i="20"/>
  <c r="BE246" i="20"/>
  <c r="BE254" i="20"/>
  <c r="BE257" i="20"/>
  <c r="BE265" i="20"/>
  <c r="BE293" i="20"/>
  <c r="BE299" i="20"/>
  <c r="BE316" i="20"/>
  <c r="BE325" i="20"/>
  <c r="BE354" i="20"/>
  <c r="BE356" i="20"/>
  <c r="BE357" i="20"/>
  <c r="BE360" i="20"/>
  <c r="BE365" i="20"/>
  <c r="BE369" i="20"/>
  <c r="BE389" i="20"/>
  <c r="BE398" i="20"/>
  <c r="BE399" i="20"/>
  <c r="BE404" i="20"/>
  <c r="BE409" i="20"/>
  <c r="BE415" i="20"/>
  <c r="BE417" i="20"/>
  <c r="BE421" i="20"/>
  <c r="BE425" i="20"/>
  <c r="BE438" i="20"/>
  <c r="BE447" i="20"/>
  <c r="BE457" i="20"/>
  <c r="BE466" i="20"/>
  <c r="BE468" i="20"/>
  <c r="BE489" i="20"/>
  <c r="BE492" i="20"/>
  <c r="BE494" i="20"/>
  <c r="BE496" i="20"/>
  <c r="BE501" i="20"/>
  <c r="BE511" i="20"/>
  <c r="BE523" i="20"/>
  <c r="BE529" i="20"/>
  <c r="BE550" i="20"/>
  <c r="BE563" i="20"/>
  <c r="BE573" i="20"/>
  <c r="BE577" i="20"/>
  <c r="BE603" i="20"/>
  <c r="BE615" i="20"/>
  <c r="BE624" i="20"/>
  <c r="BE632" i="20"/>
  <c r="BE647" i="20"/>
  <c r="BE654" i="20"/>
  <c r="BE670" i="20"/>
  <c r="BE673" i="20"/>
  <c r="BE677" i="20"/>
  <c r="BE683" i="20"/>
  <c r="BE684" i="20"/>
  <c r="BE692" i="20"/>
  <c r="BE701" i="20"/>
  <c r="BE713" i="20"/>
  <c r="J128" i="19"/>
  <c r="BE160" i="19"/>
  <c r="BE165" i="19"/>
  <c r="BE170" i="19"/>
  <c r="BE173" i="19"/>
  <c r="BE181" i="19"/>
  <c r="BE182" i="19"/>
  <c r="BE183" i="19"/>
  <c r="BE185" i="19"/>
  <c r="BE193" i="19"/>
  <c r="BE194" i="19"/>
  <c r="BE196" i="19"/>
  <c r="BE210" i="19"/>
  <c r="BE215" i="19"/>
  <c r="BE231" i="19"/>
  <c r="BE239" i="19"/>
  <c r="BE240" i="19"/>
  <c r="BE244" i="19"/>
  <c r="BE245" i="19"/>
  <c r="BE249" i="19"/>
  <c r="BE264" i="19"/>
  <c r="BE268" i="19"/>
  <c r="BE269" i="19"/>
  <c r="BE270" i="19"/>
  <c r="BE275" i="19"/>
  <c r="BE296" i="19"/>
  <c r="BE297" i="19"/>
  <c r="J130" i="19"/>
  <c r="BE140" i="19"/>
  <c r="BE149" i="19"/>
  <c r="BE159" i="19"/>
  <c r="BE197" i="19"/>
  <c r="BE225" i="19"/>
  <c r="BE234" i="19"/>
  <c r="BE236" i="19"/>
  <c r="BE237" i="19"/>
  <c r="BE257" i="19"/>
  <c r="BE258" i="19"/>
  <c r="BE259" i="19"/>
  <c r="BE260" i="19"/>
  <c r="BE274" i="19"/>
  <c r="F130" i="19"/>
  <c r="BE154" i="19"/>
  <c r="BE155" i="19"/>
  <c r="BE156" i="19"/>
  <c r="BE162" i="19"/>
  <c r="BE176" i="19"/>
  <c r="BE177" i="19"/>
  <c r="BE178" i="19"/>
  <c r="BE179" i="19"/>
  <c r="BE180" i="19"/>
  <c r="BE208" i="19"/>
  <c r="BE212" i="19"/>
  <c r="BE213" i="19"/>
  <c r="BE224" i="19"/>
  <c r="BE227" i="19"/>
  <c r="BE246" i="19"/>
  <c r="BE282" i="19"/>
  <c r="BE283" i="19"/>
  <c r="BE288" i="19"/>
  <c r="BE294" i="19"/>
  <c r="BE305" i="19"/>
  <c r="BE309" i="19"/>
  <c r="J96" i="19"/>
  <c r="BE143" i="19"/>
  <c r="BE144" i="19"/>
  <c r="BE158" i="19"/>
  <c r="BE188" i="19"/>
  <c r="BE189" i="19"/>
  <c r="BE192" i="19"/>
  <c r="BE195" i="19"/>
  <c r="BE200" i="19"/>
  <c r="BE206" i="19"/>
  <c r="BE221" i="19"/>
  <c r="BE263" i="19"/>
  <c r="BE278" i="19"/>
  <c r="BE280" i="19"/>
  <c r="BE292" i="19"/>
  <c r="BE293" i="19"/>
  <c r="BE306" i="19"/>
  <c r="BE307" i="19"/>
  <c r="BE308" i="19"/>
  <c r="E120" i="19"/>
  <c r="BE145" i="19"/>
  <c r="BE161" i="19"/>
  <c r="BE163" i="19"/>
  <c r="BE169" i="19"/>
  <c r="BE187" i="19"/>
  <c r="BE199" i="19"/>
  <c r="BE201" i="19"/>
  <c r="BE203" i="19"/>
  <c r="BE205" i="19"/>
  <c r="BE217" i="19"/>
  <c r="BE220" i="19"/>
  <c r="BE230" i="19"/>
  <c r="BE242" i="19"/>
  <c r="BE247" i="19"/>
  <c r="BE248" i="19"/>
  <c r="BE250" i="19"/>
  <c r="BE251" i="19"/>
  <c r="BE253" i="19"/>
  <c r="BE255" i="19"/>
  <c r="BE265" i="19"/>
  <c r="BE266" i="19"/>
  <c r="BE267" i="19"/>
  <c r="BE281" i="19"/>
  <c r="BE284" i="19"/>
  <c r="BE291" i="19"/>
  <c r="F131" i="19"/>
  <c r="BE137" i="19"/>
  <c r="BE138" i="19"/>
  <c r="BE139" i="19"/>
  <c r="BE141" i="19"/>
  <c r="BE164" i="19"/>
  <c r="BE175" i="19"/>
  <c r="BE184" i="19"/>
  <c r="BE186" i="19"/>
  <c r="BE211" i="19"/>
  <c r="BE228" i="19"/>
  <c r="BE256" i="19"/>
  <c r="BE261" i="19"/>
  <c r="BE271" i="19"/>
  <c r="BE272" i="19"/>
  <c r="BE276" i="19"/>
  <c r="BE285" i="19"/>
  <c r="BE290" i="19"/>
  <c r="BE303" i="19"/>
  <c r="BE304" i="19"/>
  <c r="BE313" i="19"/>
  <c r="BE136" i="19"/>
  <c r="BE146" i="19"/>
  <c r="BE148" i="19"/>
  <c r="BE151" i="19"/>
  <c r="BE153" i="19"/>
  <c r="BE166" i="19"/>
  <c r="BE174" i="19"/>
  <c r="BE191" i="19"/>
  <c r="BE204" i="19"/>
  <c r="BE209" i="19"/>
  <c r="BE216" i="19"/>
  <c r="BE232" i="19"/>
  <c r="BE233" i="19"/>
  <c r="BE235" i="19"/>
  <c r="BE238" i="19"/>
  <c r="BE241" i="19"/>
  <c r="BE277" i="19"/>
  <c r="BE289" i="19"/>
  <c r="BE299" i="19"/>
  <c r="BE300" i="19"/>
  <c r="BE311" i="19"/>
  <c r="BE312" i="19"/>
  <c r="BE314" i="19"/>
  <c r="BE142" i="19"/>
  <c r="BE147" i="19"/>
  <c r="BE150" i="19"/>
  <c r="BE157" i="19"/>
  <c r="BE167" i="19"/>
  <c r="BE168" i="19"/>
  <c r="BE172" i="19"/>
  <c r="BE198" i="19"/>
  <c r="BE202" i="19"/>
  <c r="BE214" i="19"/>
  <c r="BE218" i="19"/>
  <c r="BE219" i="19"/>
  <c r="BE222" i="19"/>
  <c r="BE223" i="19"/>
  <c r="BE229" i="19"/>
  <c r="BE252" i="19"/>
  <c r="BE254" i="19"/>
  <c r="BE273" i="19"/>
  <c r="BE286" i="19"/>
  <c r="BE287" i="19"/>
  <c r="BE295" i="19"/>
  <c r="BE301" i="19"/>
  <c r="BE302" i="19"/>
  <c r="BE310" i="19"/>
  <c r="J127" i="17"/>
  <c r="J101" i="17"/>
  <c r="J96" i="18"/>
  <c r="F131" i="18"/>
  <c r="BE152" i="18"/>
  <c r="BE170" i="18"/>
  <c r="BE175" i="18"/>
  <c r="BE176" i="18"/>
  <c r="BE182" i="18"/>
  <c r="BE189" i="18"/>
  <c r="BE197" i="18"/>
  <c r="BE198" i="18"/>
  <c r="BE206" i="18"/>
  <c r="BE207" i="18"/>
  <c r="BE216" i="18"/>
  <c r="BE233" i="18"/>
  <c r="BE234" i="18"/>
  <c r="BE237" i="18"/>
  <c r="BE249" i="18"/>
  <c r="BE268" i="18"/>
  <c r="BE281" i="18"/>
  <c r="BE283" i="18"/>
  <c r="BE284" i="18"/>
  <c r="BE136" i="18"/>
  <c r="BE154" i="18"/>
  <c r="BE159" i="18"/>
  <c r="BE167" i="18"/>
  <c r="BE173" i="18"/>
  <c r="BE174" i="18"/>
  <c r="BE177" i="18"/>
  <c r="BE202" i="18"/>
  <c r="BE217" i="18"/>
  <c r="BE223" i="18"/>
  <c r="BE224" i="18"/>
  <c r="BE227" i="18"/>
  <c r="BE228" i="18"/>
  <c r="BE241" i="18"/>
  <c r="BE242" i="18"/>
  <c r="BE265" i="18"/>
  <c r="F130" i="18"/>
  <c r="BE137" i="18"/>
  <c r="BE149" i="18"/>
  <c r="BE153" i="18"/>
  <c r="BE156" i="18"/>
  <c r="BE164" i="18"/>
  <c r="BE166" i="18"/>
  <c r="BE168" i="18"/>
  <c r="BE178" i="18"/>
  <c r="BE183" i="18"/>
  <c r="BE185" i="18"/>
  <c r="BE194" i="18"/>
  <c r="BE215" i="18"/>
  <c r="BE221" i="18"/>
  <c r="BE235" i="18"/>
  <c r="BE239" i="18"/>
  <c r="BE261" i="18"/>
  <c r="BE276" i="18"/>
  <c r="BE282" i="18"/>
  <c r="BE145" i="18"/>
  <c r="BE148" i="18"/>
  <c r="BE155" i="18"/>
  <c r="BE160" i="18"/>
  <c r="BE161" i="18"/>
  <c r="BE162" i="18"/>
  <c r="BE163" i="18"/>
  <c r="BE169" i="18"/>
  <c r="BE209" i="18"/>
  <c r="BE213" i="18"/>
  <c r="BE246" i="18"/>
  <c r="BE252" i="18"/>
  <c r="BE262" i="18"/>
  <c r="BE267" i="18"/>
  <c r="BE277" i="18"/>
  <c r="BE279" i="18"/>
  <c r="J128" i="18"/>
  <c r="BE150" i="18"/>
  <c r="BE158" i="18"/>
  <c r="BE171" i="18"/>
  <c r="BE181" i="18"/>
  <c r="BE187" i="18"/>
  <c r="BE191" i="18"/>
  <c r="BE196" i="18"/>
  <c r="BE201" i="18"/>
  <c r="BE211" i="18"/>
  <c r="BE212" i="18"/>
  <c r="BE218" i="18"/>
  <c r="BE243" i="18"/>
  <c r="BE245" i="18"/>
  <c r="BE253" i="18"/>
  <c r="BE258" i="18"/>
  <c r="BE260" i="18"/>
  <c r="BE263" i="18"/>
  <c r="BE264" i="18"/>
  <c r="BE266" i="18"/>
  <c r="BE270" i="18"/>
  <c r="BE271" i="18"/>
  <c r="BE138" i="18"/>
  <c r="BE139" i="18"/>
  <c r="BE140" i="18"/>
  <c r="BE142" i="18"/>
  <c r="BE144" i="18"/>
  <c r="BE147" i="18"/>
  <c r="BE172" i="18"/>
  <c r="BE186" i="18"/>
  <c r="BE192" i="18"/>
  <c r="BE208" i="18"/>
  <c r="BE210" i="18"/>
  <c r="BE226" i="18"/>
  <c r="BE240" i="18"/>
  <c r="BE247" i="18"/>
  <c r="BE272" i="18"/>
  <c r="BE273" i="18"/>
  <c r="BE275" i="18"/>
  <c r="BE278" i="18"/>
  <c r="J95" i="18"/>
  <c r="BE151" i="18"/>
  <c r="BE179" i="18"/>
  <c r="BE180" i="18"/>
  <c r="BE188" i="18"/>
  <c r="BE204" i="18"/>
  <c r="BE205" i="18"/>
  <c r="BE229" i="18"/>
  <c r="BE230" i="18"/>
  <c r="BE231" i="18"/>
  <c r="BE248" i="18"/>
  <c r="BE254" i="18"/>
  <c r="BE257" i="18"/>
  <c r="BE259" i="18"/>
  <c r="E85" i="18"/>
  <c r="BE143" i="18"/>
  <c r="BE157" i="18"/>
  <c r="BE193" i="18"/>
  <c r="BE199" i="18"/>
  <c r="BE200" i="18"/>
  <c r="BE203" i="18"/>
  <c r="BE219" i="18"/>
  <c r="BE222" i="18"/>
  <c r="BE232" i="18"/>
  <c r="BE236" i="18"/>
  <c r="BE238" i="18"/>
  <c r="BE251" i="18"/>
  <c r="BE256" i="18"/>
  <c r="BE269" i="18"/>
  <c r="J95" i="17"/>
  <c r="BE133" i="17"/>
  <c r="F96" i="17"/>
  <c r="BE138" i="17"/>
  <c r="E85" i="17"/>
  <c r="BE128" i="17"/>
  <c r="BE129" i="17"/>
  <c r="BE130" i="17"/>
  <c r="BE131" i="17"/>
  <c r="BE144" i="17"/>
  <c r="BE145" i="17"/>
  <c r="BE147" i="17"/>
  <c r="J93" i="17"/>
  <c r="J96" i="17"/>
  <c r="BE132" i="17"/>
  <c r="BE136" i="17"/>
  <c r="BE137" i="17"/>
  <c r="BE139" i="17"/>
  <c r="BE140" i="17"/>
  <c r="BE141" i="17"/>
  <c r="BE146" i="17"/>
  <c r="F95" i="17"/>
  <c r="BE134" i="17"/>
  <c r="BE148" i="17"/>
  <c r="BE135" i="17"/>
  <c r="BE143" i="17"/>
  <c r="J95" i="16"/>
  <c r="F126" i="16"/>
  <c r="BE136" i="16"/>
  <c r="BE148" i="16"/>
  <c r="BE150" i="16"/>
  <c r="BE155" i="16"/>
  <c r="BE159" i="16"/>
  <c r="BE164" i="16"/>
  <c r="BE177" i="16"/>
  <c r="BE183" i="16"/>
  <c r="BE185" i="16"/>
  <c r="J96" i="16"/>
  <c r="BE131" i="16"/>
  <c r="J127" i="15"/>
  <c r="J101" i="15" s="1"/>
  <c r="BE133" i="16"/>
  <c r="BE143" i="16"/>
  <c r="BE146" i="16"/>
  <c r="BE160" i="16"/>
  <c r="BE169" i="16"/>
  <c r="BE182" i="16"/>
  <c r="F125" i="16"/>
  <c r="BE134" i="16"/>
  <c r="BE135" i="16"/>
  <c r="BE139" i="16"/>
  <c r="BE140" i="16"/>
  <c r="BE156" i="16"/>
  <c r="BE165" i="16"/>
  <c r="BE167" i="16"/>
  <c r="J93" i="16"/>
  <c r="E115" i="16"/>
  <c r="BE152" i="16"/>
  <c r="BE153" i="16"/>
  <c r="BE154" i="16"/>
  <c r="BE157" i="16"/>
  <c r="BE158" i="16"/>
  <c r="BE168" i="16"/>
  <c r="BE172" i="16"/>
  <c r="BE173" i="16"/>
  <c r="BE176" i="16"/>
  <c r="BE179" i="16"/>
  <c r="BE180" i="16"/>
  <c r="BE181" i="16"/>
  <c r="BE142" i="16"/>
  <c r="BE162" i="16"/>
  <c r="BE163" i="16"/>
  <c r="BE184" i="16"/>
  <c r="BE141" i="16"/>
  <c r="BE144" i="16"/>
  <c r="BE145" i="16"/>
  <c r="BE170" i="16"/>
  <c r="BE174" i="16"/>
  <c r="BE132" i="16"/>
  <c r="BE137" i="16"/>
  <c r="BE138" i="16"/>
  <c r="BE149" i="16"/>
  <c r="BE151" i="16"/>
  <c r="BE166" i="16"/>
  <c r="BE175" i="16"/>
  <c r="E85" i="15"/>
  <c r="J120" i="15"/>
  <c r="J123" i="15"/>
  <c r="BE141" i="15"/>
  <c r="BK125" i="14"/>
  <c r="J125" i="14" s="1"/>
  <c r="J100" i="14" s="1"/>
  <c r="BE129" i="15"/>
  <c r="BE132" i="15"/>
  <c r="BE143" i="15"/>
  <c r="BE144" i="15"/>
  <c r="F95" i="15"/>
  <c r="BE135" i="15"/>
  <c r="BE145" i="15"/>
  <c r="BE149" i="15"/>
  <c r="BE153" i="15"/>
  <c r="BE131" i="15"/>
  <c r="BE139" i="15"/>
  <c r="BE152" i="15"/>
  <c r="F123" i="15"/>
  <c r="BE133" i="15"/>
  <c r="BE136" i="15"/>
  <c r="BE151" i="15"/>
  <c r="J95" i="15"/>
  <c r="BE130" i="15"/>
  <c r="BE134" i="15"/>
  <c r="BE138" i="15"/>
  <c r="BE142" i="15"/>
  <c r="BE150" i="15"/>
  <c r="BE137" i="15"/>
  <c r="BE140" i="15"/>
  <c r="BE147" i="15"/>
  <c r="BE154" i="15"/>
  <c r="BE128" i="15"/>
  <c r="BE146" i="15"/>
  <c r="BE155" i="15"/>
  <c r="F95" i="14"/>
  <c r="E111" i="14"/>
  <c r="J121" i="14"/>
  <c r="BE128" i="14"/>
  <c r="BE127" i="14"/>
  <c r="J119" i="14"/>
  <c r="BK125" i="13"/>
  <c r="J125" i="13" s="1"/>
  <c r="J34" i="13" s="1"/>
  <c r="J122" i="14"/>
  <c r="F122" i="14"/>
  <c r="E85" i="13"/>
  <c r="F95" i="13"/>
  <c r="BE127" i="13"/>
  <c r="BE131" i="13"/>
  <c r="BE141" i="13"/>
  <c r="BE143" i="13"/>
  <c r="BE149" i="13"/>
  <c r="BE150" i="13"/>
  <c r="BE165" i="13"/>
  <c r="BE166" i="13"/>
  <c r="BE174" i="13"/>
  <c r="BE175" i="13"/>
  <c r="BE176" i="13"/>
  <c r="F122" i="13"/>
  <c r="BE137" i="13"/>
  <c r="BE146" i="13"/>
  <c r="BE147" i="13"/>
  <c r="BE163" i="13"/>
  <c r="BK128" i="12"/>
  <c r="J128" i="12"/>
  <c r="J100" i="12"/>
  <c r="BE158" i="13"/>
  <c r="BE128" i="13"/>
  <c r="BE132" i="13"/>
  <c r="BE133" i="13"/>
  <c r="BE134" i="13"/>
  <c r="BE136" i="13"/>
  <c r="BE138" i="13"/>
  <c r="BE171" i="13"/>
  <c r="BE173" i="13"/>
  <c r="J95" i="13"/>
  <c r="BE129" i="13"/>
  <c r="BE139" i="13"/>
  <c r="BE151" i="13"/>
  <c r="BE152" i="13"/>
  <c r="BE153" i="13"/>
  <c r="BE155" i="13"/>
  <c r="BE156" i="13"/>
  <c r="BE160" i="13"/>
  <c r="BE164" i="13"/>
  <c r="J96" i="13"/>
  <c r="BE135" i="13"/>
  <c r="BE140" i="13"/>
  <c r="BE144" i="13"/>
  <c r="BE161" i="13"/>
  <c r="BE172" i="13"/>
  <c r="J119" i="13"/>
  <c r="BE130" i="13"/>
  <c r="BE142" i="13"/>
  <c r="BE145" i="13"/>
  <c r="BE154" i="13"/>
  <c r="BE159" i="13"/>
  <c r="BE167" i="13"/>
  <c r="BE168" i="13"/>
  <c r="BE169" i="13"/>
  <c r="BE170" i="13"/>
  <c r="BE148" i="13"/>
  <c r="BE157" i="13"/>
  <c r="BE162" i="13"/>
  <c r="BK128" i="11"/>
  <c r="J128" i="11"/>
  <c r="J95" i="12"/>
  <c r="J122" i="12"/>
  <c r="BE133" i="12"/>
  <c r="BE134" i="12"/>
  <c r="BE135" i="12"/>
  <c r="BE136" i="12"/>
  <c r="BE144" i="12"/>
  <c r="BE154" i="12"/>
  <c r="E85" i="12"/>
  <c r="BE140" i="12"/>
  <c r="BE141" i="12"/>
  <c r="BE143" i="12"/>
  <c r="BE146" i="12"/>
  <c r="BE162" i="12"/>
  <c r="BE163" i="12"/>
  <c r="F95" i="12"/>
  <c r="BE145" i="12"/>
  <c r="BE151" i="12"/>
  <c r="BE152" i="12"/>
  <c r="BE155" i="12"/>
  <c r="J125" i="12"/>
  <c r="BE147" i="12"/>
  <c r="BE148" i="12"/>
  <c r="BE149" i="12"/>
  <c r="BE150" i="12"/>
  <c r="BE161" i="12"/>
  <c r="F96" i="12"/>
  <c r="BE153" i="12"/>
  <c r="BE130" i="12"/>
  <c r="BE131" i="12"/>
  <c r="BE132" i="12"/>
  <c r="BE137" i="12"/>
  <c r="BE138" i="12"/>
  <c r="BE139" i="12"/>
  <c r="BE157" i="12"/>
  <c r="BE158" i="12"/>
  <c r="BE159" i="12"/>
  <c r="BE167" i="12"/>
  <c r="BE164" i="12"/>
  <c r="BE165" i="12"/>
  <c r="BE166" i="12"/>
  <c r="F95" i="11"/>
  <c r="BE142" i="11"/>
  <c r="BE147" i="11"/>
  <c r="BE148" i="11"/>
  <c r="BE150" i="11"/>
  <c r="BE164" i="11"/>
  <c r="BE165" i="11"/>
  <c r="BE174" i="11"/>
  <c r="J96" i="11"/>
  <c r="F125" i="11"/>
  <c r="BE136" i="11"/>
  <c r="BE137" i="11"/>
  <c r="BE139" i="11"/>
  <c r="BE145" i="11"/>
  <c r="BE151" i="11"/>
  <c r="BE157" i="11"/>
  <c r="BE166" i="11"/>
  <c r="BE170" i="11"/>
  <c r="BE179" i="11"/>
  <c r="E85" i="11"/>
  <c r="BE162" i="11"/>
  <c r="BE168" i="11"/>
  <c r="BE169" i="11"/>
  <c r="BE177" i="11"/>
  <c r="J124" i="11"/>
  <c r="BE138" i="11"/>
  <c r="BE140" i="11"/>
  <c r="BE141" i="11"/>
  <c r="BE149" i="11"/>
  <c r="BE155" i="11"/>
  <c r="BE176" i="11"/>
  <c r="BE132" i="11"/>
  <c r="BE133" i="11"/>
  <c r="BE154" i="11"/>
  <c r="BE156" i="11"/>
  <c r="BE178" i="11"/>
  <c r="BE130" i="11"/>
  <c r="BE131" i="11"/>
  <c r="BE143" i="11"/>
  <c r="BE146" i="11"/>
  <c r="BE152" i="11"/>
  <c r="BE159" i="11"/>
  <c r="BE172" i="11"/>
  <c r="BE173" i="11"/>
  <c r="J133" i="10"/>
  <c r="J102" i="10"/>
  <c r="J122" i="11"/>
  <c r="BE144" i="11"/>
  <c r="BE175" i="11"/>
  <c r="BE134" i="11"/>
  <c r="BE135" i="11"/>
  <c r="BE158" i="11"/>
  <c r="BE160" i="11"/>
  <c r="BE161" i="11"/>
  <c r="BE163" i="11"/>
  <c r="E85" i="10"/>
  <c r="F123" i="10"/>
  <c r="BE146" i="10"/>
  <c r="BE147" i="10"/>
  <c r="F95" i="10"/>
  <c r="J120" i="10"/>
  <c r="BE130" i="10"/>
  <c r="BE134" i="10"/>
  <c r="BE135" i="10"/>
  <c r="BE136" i="10"/>
  <c r="J95" i="10"/>
  <c r="BE128" i="10"/>
  <c r="BE129" i="10"/>
  <c r="BK126" i="9"/>
  <c r="J126" i="9"/>
  <c r="J100" i="9"/>
  <c r="BE132" i="10"/>
  <c r="BE139" i="10"/>
  <c r="BE144" i="10"/>
  <c r="J96" i="10"/>
  <c r="BE137" i="10"/>
  <c r="BE142" i="10"/>
  <c r="BE131" i="10"/>
  <c r="BE138" i="10"/>
  <c r="BE140" i="10"/>
  <c r="BE141" i="10"/>
  <c r="BE143" i="10"/>
  <c r="BE145" i="10"/>
  <c r="J793" i="8"/>
  <c r="J125" i="8"/>
  <c r="J95" i="9"/>
  <c r="J120" i="9"/>
  <c r="BE131" i="9"/>
  <c r="BE138" i="9"/>
  <c r="BE141" i="9"/>
  <c r="BE128" i="9"/>
  <c r="BE130" i="9"/>
  <c r="BE145" i="9"/>
  <c r="E112" i="9"/>
  <c r="BE129" i="9"/>
  <c r="BE139" i="9"/>
  <c r="BE140" i="9"/>
  <c r="BE143" i="9"/>
  <c r="BE144" i="9"/>
  <c r="F96" i="9"/>
  <c r="J123" i="9"/>
  <c r="BE142" i="9"/>
  <c r="F95" i="9"/>
  <c r="BE133" i="9"/>
  <c r="BE134" i="9"/>
  <c r="BE132" i="9"/>
  <c r="BE135" i="9"/>
  <c r="J259" i="7"/>
  <c r="J106" i="7"/>
  <c r="E85" i="8"/>
  <c r="J143" i="8"/>
  <c r="BE168" i="8"/>
  <c r="BE172" i="8"/>
  <c r="BE191" i="8"/>
  <c r="BE234" i="8"/>
  <c r="BE262" i="8"/>
  <c r="BE277" i="8"/>
  <c r="BE334" i="8"/>
  <c r="BE355" i="8"/>
  <c r="BE359" i="8"/>
  <c r="BE361" i="8"/>
  <c r="BE367" i="8"/>
  <c r="BE383" i="8"/>
  <c r="BE400" i="8"/>
  <c r="BE408" i="8"/>
  <c r="BE412" i="8"/>
  <c r="BE414" i="8"/>
  <c r="BE433" i="8"/>
  <c r="BE445" i="8"/>
  <c r="BE457" i="8"/>
  <c r="BE515" i="8"/>
  <c r="BE537" i="8"/>
  <c r="BE543" i="8"/>
  <c r="BE564" i="8"/>
  <c r="BE568" i="8"/>
  <c r="BE588" i="8"/>
  <c r="BE592" i="8"/>
  <c r="BE613" i="8"/>
  <c r="BE646" i="8"/>
  <c r="BE648" i="8"/>
  <c r="BE663" i="8"/>
  <c r="BE680" i="8"/>
  <c r="BE690" i="8"/>
  <c r="BE692" i="8"/>
  <c r="BE721" i="8"/>
  <c r="BE727" i="8"/>
  <c r="BE735" i="8"/>
  <c r="BE757" i="8"/>
  <c r="BE791" i="8"/>
  <c r="BE794" i="8"/>
  <c r="BE795" i="8"/>
  <c r="F95" i="8"/>
  <c r="BE155" i="8"/>
  <c r="BE161" i="8"/>
  <c r="BE162" i="8"/>
  <c r="BE167" i="8"/>
  <c r="BE174" i="8"/>
  <c r="BE198" i="8"/>
  <c r="BE202" i="8"/>
  <c r="BE246" i="8"/>
  <c r="BE281" i="8"/>
  <c r="BE320" i="8"/>
  <c r="BE322" i="8"/>
  <c r="BE375" i="8"/>
  <c r="BE381" i="8"/>
  <c r="BE390" i="8"/>
  <c r="BE398" i="8"/>
  <c r="BE431" i="8"/>
  <c r="BE435" i="8"/>
  <c r="BE443" i="8"/>
  <c r="BE453" i="8"/>
  <c r="BE455" i="8"/>
  <c r="BE467" i="8"/>
  <c r="BE476" i="8"/>
  <c r="BE480" i="8"/>
  <c r="BE486" i="8"/>
  <c r="BE488" i="8"/>
  <c r="BE492" i="8"/>
  <c r="BE496" i="8"/>
  <c r="BE508" i="8"/>
  <c r="BE519" i="8"/>
  <c r="BE555" i="8"/>
  <c r="BE557" i="8"/>
  <c r="BE590" i="8"/>
  <c r="BE596" i="8"/>
  <c r="BE621" i="8"/>
  <c r="BE623" i="8"/>
  <c r="BE625" i="8"/>
  <c r="BE643" i="8"/>
  <c r="BE700" i="8"/>
  <c r="BE710" i="8"/>
  <c r="BE712" i="8"/>
  <c r="BE723" i="8"/>
  <c r="BE741" i="8"/>
  <c r="BE755" i="8"/>
  <c r="BE759" i="8"/>
  <c r="BE766" i="8"/>
  <c r="J131" i="7"/>
  <c r="J101" i="7"/>
  <c r="F96" i="8"/>
  <c r="BE151" i="8"/>
  <c r="BE164" i="8"/>
  <c r="BE170" i="8"/>
  <c r="BE236" i="8"/>
  <c r="BE242" i="8"/>
  <c r="BE293" i="8"/>
  <c r="BE296" i="8"/>
  <c r="BE337" i="8"/>
  <c r="BE349" i="8"/>
  <c r="BE363" i="8"/>
  <c r="BE429" i="8"/>
  <c r="BE463" i="8"/>
  <c r="BE517" i="8"/>
  <c r="BE529" i="8"/>
  <c r="BE561" i="8"/>
  <c r="BE570" i="8"/>
  <c r="BE572" i="8"/>
  <c r="BE586" i="8"/>
  <c r="BE609" i="8"/>
  <c r="BE619" i="8"/>
  <c r="BE635" i="8"/>
  <c r="BE639" i="8"/>
  <c r="BE650" i="8"/>
  <c r="BE658" i="8"/>
  <c r="BE665" i="8"/>
  <c r="BE716" i="8"/>
  <c r="BE780" i="8"/>
  <c r="BE204" i="8"/>
  <c r="BE206" i="8"/>
  <c r="BE214" i="8"/>
  <c r="BE226" i="8"/>
  <c r="BE230" i="8"/>
  <c r="BE270" i="8"/>
  <c r="BE312" i="8"/>
  <c r="BE328" i="8"/>
  <c r="BE345" i="8"/>
  <c r="BE351" i="8"/>
  <c r="BE406" i="8"/>
  <c r="BE424" i="8"/>
  <c r="BE427" i="8"/>
  <c r="BE439" i="8"/>
  <c r="BE459" i="8"/>
  <c r="BE469" i="8"/>
  <c r="BE484" i="8"/>
  <c r="BE490" i="8"/>
  <c r="BE506" i="8"/>
  <c r="BE521" i="8"/>
  <c r="BE523" i="8"/>
  <c r="BE527" i="8"/>
  <c r="BE531" i="8"/>
  <c r="BE541" i="8"/>
  <c r="BE584" i="8"/>
  <c r="BE601" i="8"/>
  <c r="BE611" i="8"/>
  <c r="BE615" i="8"/>
  <c r="BE652" i="8"/>
  <c r="BE656" i="8"/>
  <c r="BE662" i="8"/>
  <c r="BE667" i="8"/>
  <c r="BE669" i="8"/>
  <c r="BE731" i="8"/>
  <c r="BE743" i="8"/>
  <c r="BE749" i="8"/>
  <c r="BE753" i="8"/>
  <c r="BE778" i="8"/>
  <c r="BE784" i="8"/>
  <c r="BE788" i="8"/>
  <c r="BE156" i="8"/>
  <c r="BE179" i="8"/>
  <c r="BE181" i="8"/>
  <c r="BE194" i="8"/>
  <c r="BE196" i="8"/>
  <c r="BE208" i="8"/>
  <c r="BE256" i="8"/>
  <c r="BE268" i="8"/>
  <c r="BE289" i="8"/>
  <c r="BE343" i="8"/>
  <c r="BE365" i="8"/>
  <c r="BE377" i="8"/>
  <c r="BE388" i="8"/>
  <c r="BE396" i="8"/>
  <c r="BE404" i="8"/>
  <c r="BE422" i="8"/>
  <c r="BE437" i="8"/>
  <c r="BE447" i="8"/>
  <c r="BE449" i="8"/>
  <c r="BE465" i="8"/>
  <c r="BE474" i="8"/>
  <c r="BE494" i="8"/>
  <c r="BE510" i="8"/>
  <c r="BE533" i="8"/>
  <c r="BE545" i="8"/>
  <c r="BE551" i="8"/>
  <c r="BE574" i="8"/>
  <c r="BE578" i="8"/>
  <c r="BE580" i="8"/>
  <c r="BE607" i="8"/>
  <c r="BE631" i="8"/>
  <c r="BE654" i="8"/>
  <c r="BE673" i="8"/>
  <c r="BE676" i="8"/>
  <c r="BE682" i="8"/>
  <c r="BE684" i="8"/>
  <c r="BE706" i="8"/>
  <c r="BE708" i="8"/>
  <c r="BE729" i="8"/>
  <c r="BE733" i="8"/>
  <c r="BE751" i="8"/>
  <c r="BE762" i="8"/>
  <c r="BE770" i="8"/>
  <c r="BE772" i="8"/>
  <c r="BE786" i="8"/>
  <c r="J96" i="8"/>
  <c r="J145" i="8"/>
  <c r="BE158" i="8"/>
  <c r="BE192" i="8"/>
  <c r="BE212" i="8"/>
  <c r="BE216" i="8"/>
  <c r="BE220" i="8"/>
  <c r="BE222" i="8"/>
  <c r="BE228" i="8"/>
  <c r="BE232" i="8"/>
  <c r="BE250" i="8"/>
  <c r="BE283" i="8"/>
  <c r="BE285" i="8"/>
  <c r="BE291" i="8"/>
  <c r="BE300" i="8"/>
  <c r="BE318" i="8"/>
  <c r="BE332" i="8"/>
  <c r="BE341" i="8"/>
  <c r="BE347" i="8"/>
  <c r="BE353" i="8"/>
  <c r="BE369" i="8"/>
  <c r="BE379" i="8"/>
  <c r="BE410" i="8"/>
  <c r="BE420" i="8"/>
  <c r="BE478" i="8"/>
  <c r="BE482" i="8"/>
  <c r="BE500" i="8"/>
  <c r="BE513" i="8"/>
  <c r="BE599" i="8"/>
  <c r="BE603" i="8"/>
  <c r="BE605" i="8"/>
  <c r="BE617" i="8"/>
  <c r="BE660" i="8"/>
  <c r="BE686" i="8"/>
  <c r="BE688" i="8"/>
  <c r="BE704" i="8"/>
  <c r="BE714" i="8"/>
  <c r="BE725" i="8"/>
  <c r="BE747" i="8"/>
  <c r="BE776" i="8"/>
  <c r="BE187" i="8"/>
  <c r="BE189" i="8"/>
  <c r="BE210" i="8"/>
  <c r="BE218" i="8"/>
  <c r="BE240" i="8"/>
  <c r="BE244" i="8"/>
  <c r="BE252" i="8"/>
  <c r="BE260" i="8"/>
  <c r="BE264" i="8"/>
  <c r="BE279" i="8"/>
  <c r="BE304" i="8"/>
  <c r="BE306" i="8"/>
  <c r="BE310" i="8"/>
  <c r="BE316" i="8"/>
  <c r="BE324" i="8"/>
  <c r="BE392" i="8"/>
  <c r="BE394" i="8"/>
  <c r="BE441" i="8"/>
  <c r="BE451" i="8"/>
  <c r="BE472" i="8"/>
  <c r="BE502" i="8"/>
  <c r="BE525" i="8"/>
  <c r="BE549" i="8"/>
  <c r="BE559" i="8"/>
  <c r="BE576" i="8"/>
  <c r="BE594" i="8"/>
  <c r="BE627" i="8"/>
  <c r="BE633" i="8"/>
  <c r="BE637" i="8"/>
  <c r="BE671" i="8"/>
  <c r="BE737" i="8"/>
  <c r="BE739" i="8"/>
  <c r="BE764" i="8"/>
  <c r="BE768" i="8"/>
  <c r="BE782" i="8"/>
  <c r="BE152" i="8"/>
  <c r="BE177" i="8"/>
  <c r="BE183" i="8"/>
  <c r="BE185" i="8"/>
  <c r="BE200" i="8"/>
  <c r="BE224" i="8"/>
  <c r="BE238" i="8"/>
  <c r="BE248" i="8"/>
  <c r="BE254" i="8"/>
  <c r="BE258" i="8"/>
  <c r="BE266" i="8"/>
  <c r="BE273" i="8"/>
  <c r="BE275" i="8"/>
  <c r="BE287" i="8"/>
  <c r="BE298" i="8"/>
  <c r="BE302" i="8"/>
  <c r="BE308" i="8"/>
  <c r="BE314" i="8"/>
  <c r="BE326" i="8"/>
  <c r="BE330" i="8"/>
  <c r="BE339" i="8"/>
  <c r="BE357" i="8"/>
  <c r="BE371" i="8"/>
  <c r="BE373" i="8"/>
  <c r="BE386" i="8"/>
  <c r="BE402" i="8"/>
  <c r="BE416" i="8"/>
  <c r="BE418" i="8"/>
  <c r="BE461" i="8"/>
  <c r="BE498" i="8"/>
  <c r="BE504" i="8"/>
  <c r="BE535" i="8"/>
  <c r="BE539" i="8"/>
  <c r="BE547" i="8"/>
  <c r="BE553" i="8"/>
  <c r="BE566" i="8"/>
  <c r="BE582" i="8"/>
  <c r="BE629" i="8"/>
  <c r="BE641" i="8"/>
  <c r="BE678" i="8"/>
  <c r="BE694" i="8"/>
  <c r="BE696" i="8"/>
  <c r="BE698" i="8"/>
  <c r="BE702" i="8"/>
  <c r="BE719" i="8"/>
  <c r="BE745" i="8"/>
  <c r="BE774" i="8"/>
  <c r="BK132" i="6"/>
  <c r="J132" i="6" s="1"/>
  <c r="J99" i="6" s="1"/>
  <c r="J124" i="7"/>
  <c r="BE139" i="7"/>
  <c r="BE141" i="7"/>
  <c r="BE143" i="7"/>
  <c r="BE148" i="7"/>
  <c r="BE153" i="7"/>
  <c r="BE154" i="7"/>
  <c r="BE162" i="7"/>
  <c r="BE167" i="7"/>
  <c r="BE176" i="7"/>
  <c r="BE185" i="7"/>
  <c r="BE201" i="7"/>
  <c r="BE204" i="7"/>
  <c r="BE207" i="7"/>
  <c r="BE242" i="7"/>
  <c r="BE243" i="7"/>
  <c r="BE257" i="7"/>
  <c r="BE261" i="7"/>
  <c r="BE262" i="7"/>
  <c r="J127" i="7"/>
  <c r="BE180" i="7"/>
  <c r="BE205" i="7"/>
  <c r="BE235" i="7"/>
  <c r="BE238" i="7"/>
  <c r="BE245" i="7"/>
  <c r="BE248" i="7"/>
  <c r="BE249" i="7"/>
  <c r="BE252" i="7"/>
  <c r="F96" i="7"/>
  <c r="BE137" i="7"/>
  <c r="BE145" i="7"/>
  <c r="BE147" i="7"/>
  <c r="BE151" i="7"/>
  <c r="BE168" i="7"/>
  <c r="BE171" i="7"/>
  <c r="BE172" i="7"/>
  <c r="BE182" i="7"/>
  <c r="BE184" i="7"/>
  <c r="BE192" i="7"/>
  <c r="E85" i="7"/>
  <c r="BE134" i="7"/>
  <c r="BE135" i="7"/>
  <c r="BE136" i="7"/>
  <c r="BE166" i="7"/>
  <c r="BE193" i="7"/>
  <c r="BE194" i="7"/>
  <c r="BE197" i="7"/>
  <c r="BE236" i="7"/>
  <c r="BE247" i="7"/>
  <c r="BE251" i="7"/>
  <c r="F95" i="7"/>
  <c r="J126" i="7"/>
  <c r="BE132" i="7"/>
  <c r="BE160" i="7"/>
  <c r="BE164" i="7"/>
  <c r="BE177" i="7"/>
  <c r="BE178" i="7"/>
  <c r="BE186" i="7"/>
  <c r="BE189" i="7"/>
  <c r="BE190" i="7"/>
  <c r="BE191" i="7"/>
  <c r="BE195" i="7"/>
  <c r="BE208" i="7"/>
  <c r="BE210" i="7"/>
  <c r="BE213" i="7"/>
  <c r="BE239" i="7"/>
  <c r="BE241" i="7"/>
  <c r="BE253" i="7"/>
  <c r="BE255" i="7"/>
  <c r="BE260" i="7"/>
  <c r="BK170" i="6"/>
  <c r="J170" i="6"/>
  <c r="J104" i="6"/>
  <c r="BE146" i="7"/>
  <c r="BE152" i="7"/>
  <c r="BE159" i="7"/>
  <c r="BE181" i="7"/>
  <c r="BE183" i="7"/>
  <c r="BE187" i="7"/>
  <c r="BE199" i="7"/>
  <c r="BE200" i="7"/>
  <c r="BE202" i="7"/>
  <c r="BE206" i="7"/>
  <c r="BE211" i="7"/>
  <c r="BE217" i="7"/>
  <c r="BE218" i="7"/>
  <c r="BE237" i="7"/>
  <c r="BE244" i="7"/>
  <c r="BE144" i="7"/>
  <c r="BE149" i="7"/>
  <c r="BE150" i="7"/>
  <c r="BE156" i="7"/>
  <c r="BE158" i="7"/>
  <c r="BE161" i="7"/>
  <c r="BE163" i="7"/>
  <c r="BE174" i="7"/>
  <c r="BE175" i="7"/>
  <c r="BE179" i="7"/>
  <c r="BE188" i="7"/>
  <c r="BE203" i="7"/>
  <c r="BE240" i="7"/>
  <c r="BE133" i="7"/>
  <c r="BE138" i="7"/>
  <c r="BE140" i="7"/>
  <c r="BE142" i="7"/>
  <c r="BE155" i="7"/>
  <c r="BE157" i="7"/>
  <c r="BE165" i="7"/>
  <c r="BE169" i="7"/>
  <c r="BE170" i="7"/>
  <c r="BE173" i="7"/>
  <c r="BE196" i="7"/>
  <c r="BE198" i="7"/>
  <c r="BE215" i="7"/>
  <c r="BE216" i="7"/>
  <c r="BE246" i="7"/>
  <c r="BE254" i="7"/>
  <c r="E119" i="6"/>
  <c r="BE134" i="6"/>
  <c r="BE138" i="6"/>
  <c r="BE139" i="6"/>
  <c r="BE152" i="6"/>
  <c r="BE179" i="6"/>
  <c r="BE180" i="6"/>
  <c r="BE181" i="6"/>
  <c r="BE200" i="6"/>
  <c r="BE214" i="6"/>
  <c r="BE215" i="6"/>
  <c r="BE228" i="6"/>
  <c r="BE240" i="6"/>
  <c r="BE245" i="6"/>
  <c r="BE252" i="6"/>
  <c r="BE260" i="6"/>
  <c r="BE262" i="6"/>
  <c r="BE267" i="6"/>
  <c r="BK146" i="5"/>
  <c r="J146" i="5"/>
  <c r="J103" i="5"/>
  <c r="J91" i="6"/>
  <c r="BE140" i="6"/>
  <c r="BE145" i="6"/>
  <c r="BE155" i="6"/>
  <c r="BE166" i="6"/>
  <c r="BE167" i="6"/>
  <c r="BE211" i="6"/>
  <c r="BE212" i="6"/>
  <c r="BE213" i="6"/>
  <c r="BE223" i="6"/>
  <c r="BE233" i="6"/>
  <c r="BE234" i="6"/>
  <c r="BE235" i="6"/>
  <c r="BE236" i="6"/>
  <c r="F93" i="6"/>
  <c r="J127" i="6"/>
  <c r="BE136" i="6"/>
  <c r="BE146" i="6"/>
  <c r="BE163" i="6"/>
  <c r="BE164" i="6"/>
  <c r="BE165" i="6"/>
  <c r="BE172" i="6"/>
  <c r="BE173" i="6"/>
  <c r="BE177" i="6"/>
  <c r="BE201" i="6"/>
  <c r="BE216" i="6"/>
  <c r="BE244" i="6"/>
  <c r="BE253" i="6"/>
  <c r="F128" i="6"/>
  <c r="BE147" i="6"/>
  <c r="BE153" i="6"/>
  <c r="BE143" i="6"/>
  <c r="BE144" i="6"/>
  <c r="BE161" i="6"/>
  <c r="BE174" i="6"/>
  <c r="BE175" i="6"/>
  <c r="BE176" i="6"/>
  <c r="BE183" i="6"/>
  <c r="BE184" i="6"/>
  <c r="BE187" i="6"/>
  <c r="BE198" i="6"/>
  <c r="BE205" i="6"/>
  <c r="BE210" i="6"/>
  <c r="BE219" i="6"/>
  <c r="BE220" i="6"/>
  <c r="BE221" i="6"/>
  <c r="BE225" i="6"/>
  <c r="BE226" i="6"/>
  <c r="BE227" i="6"/>
  <c r="BE238" i="6"/>
  <c r="BE239" i="6"/>
  <c r="BE256" i="6"/>
  <c r="BE257" i="6"/>
  <c r="BE258" i="6"/>
  <c r="BE261" i="6"/>
  <c r="J94" i="6"/>
  <c r="BE141" i="6"/>
  <c r="BE160" i="6"/>
  <c r="BE162" i="6"/>
  <c r="BE169" i="6"/>
  <c r="BE178" i="6"/>
  <c r="BE191" i="6"/>
  <c r="BE192" i="6"/>
  <c r="BE193" i="6"/>
  <c r="BE197" i="6"/>
  <c r="BE202" i="6"/>
  <c r="BE208" i="6"/>
  <c r="BE217" i="6"/>
  <c r="BE222" i="6"/>
  <c r="BE229" i="6"/>
  <c r="BE248" i="6"/>
  <c r="BE249" i="6"/>
  <c r="BE250" i="6"/>
  <c r="BE251" i="6"/>
  <c r="BE265" i="6"/>
  <c r="BE137" i="6"/>
  <c r="BE149" i="6"/>
  <c r="BE150" i="6"/>
  <c r="BE151" i="6"/>
  <c r="BE156" i="6"/>
  <c r="BE157" i="6"/>
  <c r="BE158" i="6"/>
  <c r="BE168" i="6"/>
  <c r="BE188" i="6"/>
  <c r="BE189" i="6"/>
  <c r="BE190" i="6"/>
  <c r="BE203" i="6"/>
  <c r="BE206" i="6"/>
  <c r="BE224" i="6"/>
  <c r="BE232" i="6"/>
  <c r="BE241" i="6"/>
  <c r="BE242" i="6"/>
  <c r="BE243" i="6"/>
  <c r="BE246" i="6"/>
  <c r="BE247" i="6"/>
  <c r="BE254" i="6"/>
  <c r="BE255" i="6"/>
  <c r="BE135" i="6"/>
  <c r="BE159" i="6"/>
  <c r="BE182" i="6"/>
  <c r="BE185" i="6"/>
  <c r="BE194" i="6"/>
  <c r="BE195" i="6"/>
  <c r="BE196" i="6"/>
  <c r="BE199" i="6"/>
  <c r="BE204" i="6"/>
  <c r="BE207" i="6"/>
  <c r="BE218" i="6"/>
  <c r="BE230" i="6"/>
  <c r="BE231" i="6"/>
  <c r="BE259" i="6"/>
  <c r="BE263" i="6"/>
  <c r="BE266" i="6"/>
  <c r="J91" i="5"/>
  <c r="BE136" i="5"/>
  <c r="BE140" i="5"/>
  <c r="BE150" i="5"/>
  <c r="BE156" i="5"/>
  <c r="BE169" i="5"/>
  <c r="BE173" i="5"/>
  <c r="BE184" i="5"/>
  <c r="BE185" i="5"/>
  <c r="BE188" i="5"/>
  <c r="BE197" i="5"/>
  <c r="BE202" i="5"/>
  <c r="BE203" i="5"/>
  <c r="BE205" i="5"/>
  <c r="BE215" i="5"/>
  <c r="BE216" i="5"/>
  <c r="BE237" i="5"/>
  <c r="BE151" i="5"/>
  <c r="BE152" i="5"/>
  <c r="BE154" i="5"/>
  <c r="BE162" i="5"/>
  <c r="BE179" i="5"/>
  <c r="BE189" i="5"/>
  <c r="BE220" i="5"/>
  <c r="BE222" i="5"/>
  <c r="BE224" i="5"/>
  <c r="J93" i="5"/>
  <c r="BE191" i="5"/>
  <c r="BE192" i="5"/>
  <c r="BE194" i="5"/>
  <c r="BE213" i="5"/>
  <c r="BE226" i="5"/>
  <c r="BE235" i="5"/>
  <c r="F94" i="5"/>
  <c r="F129" i="5"/>
  <c r="BE142" i="5"/>
  <c r="BE143" i="5"/>
  <c r="BE148" i="5"/>
  <c r="BE149" i="5"/>
  <c r="BE174" i="5"/>
  <c r="BE177" i="5"/>
  <c r="BE209" i="5"/>
  <c r="BE219" i="5"/>
  <c r="BE230" i="5"/>
  <c r="BE153" i="5"/>
  <c r="BE164" i="5"/>
  <c r="BE182" i="5"/>
  <c r="BE208" i="5"/>
  <c r="BE211" i="5"/>
  <c r="BE228" i="5"/>
  <c r="E85" i="5"/>
  <c r="J94" i="5"/>
  <c r="BE155" i="5"/>
  <c r="BE171" i="5"/>
  <c r="BE190" i="5"/>
  <c r="BE196" i="5"/>
  <c r="BE198" i="5"/>
  <c r="BE201" i="5"/>
  <c r="BE138" i="5"/>
  <c r="BE141" i="5"/>
  <c r="BE160" i="5"/>
  <c r="BE163" i="5"/>
  <c r="BE165" i="5"/>
  <c r="BE183" i="5"/>
  <c r="BE187" i="5"/>
  <c r="BE199" i="5"/>
  <c r="BE200" i="5"/>
  <c r="BE210" i="5"/>
  <c r="BE218" i="5"/>
  <c r="BE221" i="5"/>
  <c r="BE225" i="5"/>
  <c r="BE229" i="5"/>
  <c r="BE232" i="5"/>
  <c r="BE144" i="5"/>
  <c r="BE145" i="5"/>
  <c r="BE158" i="5"/>
  <c r="BE166" i="5"/>
  <c r="BE167" i="5"/>
  <c r="BE168" i="5"/>
  <c r="BE170" i="5"/>
  <c r="BE172" i="5"/>
  <c r="BE175" i="5"/>
  <c r="BE176" i="5"/>
  <c r="BE180" i="5"/>
  <c r="BE181" i="5"/>
  <c r="BE186" i="5"/>
  <c r="BE193" i="5"/>
  <c r="BE195" i="5"/>
  <c r="BE204" i="5"/>
  <c r="BE206" i="5"/>
  <c r="BE207" i="5"/>
  <c r="BE212" i="5"/>
  <c r="BE214" i="5"/>
  <c r="BE223" i="5"/>
  <c r="BE227" i="5"/>
  <c r="BE231" i="5"/>
  <c r="BE234" i="5"/>
  <c r="J91" i="4"/>
  <c r="E108" i="4"/>
  <c r="J115" i="4"/>
  <c r="BE130" i="4"/>
  <c r="J426" i="3"/>
  <c r="J103" i="3"/>
  <c r="F91" i="4"/>
  <c r="BE121" i="4"/>
  <c r="BE139" i="4"/>
  <c r="BE156" i="4"/>
  <c r="J112" i="4"/>
  <c r="BE162" i="4"/>
  <c r="F92" i="4"/>
  <c r="BK837" i="2"/>
  <c r="J837" i="2" s="1"/>
  <c r="J108" i="2" s="1"/>
  <c r="BE272" i="3"/>
  <c r="J152" i="2"/>
  <c r="J98" i="2" s="1"/>
  <c r="J91" i="3"/>
  <c r="F122" i="3"/>
  <c r="BE153" i="3"/>
  <c r="BE159" i="3"/>
  <c r="BE387" i="3"/>
  <c r="BE415" i="3"/>
  <c r="F92" i="3"/>
  <c r="J120" i="3"/>
  <c r="BE129" i="3"/>
  <c r="BE186" i="3"/>
  <c r="BE362" i="3"/>
  <c r="BE367" i="3"/>
  <c r="BE373" i="3"/>
  <c r="BE380" i="3"/>
  <c r="J123" i="3"/>
  <c r="BE135" i="3"/>
  <c r="BE166" i="3"/>
  <c r="BE177" i="3"/>
  <c r="BE178" i="3"/>
  <c r="BE191" i="3"/>
  <c r="BE197" i="3"/>
  <c r="BE297" i="3"/>
  <c r="BE305" i="3"/>
  <c r="BE315" i="3"/>
  <c r="BE329" i="3"/>
  <c r="BE418" i="3"/>
  <c r="BE424" i="3"/>
  <c r="BE432" i="3"/>
  <c r="BE435" i="3"/>
  <c r="BK1975" i="2"/>
  <c r="J1975" i="2"/>
  <c r="J127" i="2" s="1"/>
  <c r="E85" i="3"/>
  <c r="BE235" i="3"/>
  <c r="BE273" i="3"/>
  <c r="BE290" i="3"/>
  <c r="BE344" i="3"/>
  <c r="BE397" i="3"/>
  <c r="BE407" i="3"/>
  <c r="BE412" i="3"/>
  <c r="BE488" i="3"/>
  <c r="BE420" i="3"/>
  <c r="BE421" i="3"/>
  <c r="BE427" i="3"/>
  <c r="BE437" i="3"/>
  <c r="BE447" i="3"/>
  <c r="BE456" i="3"/>
  <c r="BE474" i="3"/>
  <c r="BE485" i="3"/>
  <c r="BE349" i="3"/>
  <c r="BE354" i="3"/>
  <c r="BE357" i="3"/>
  <c r="BE458" i="3"/>
  <c r="BE482" i="3"/>
  <c r="BE145" i="3"/>
  <c r="BE165" i="3"/>
  <c r="BE198" i="3"/>
  <c r="BE334" i="3"/>
  <c r="BE339" i="3"/>
  <c r="J89" i="2"/>
  <c r="BE153" i="2"/>
  <c r="BE182" i="2"/>
  <c r="BE189" i="2"/>
  <c r="BE206" i="2"/>
  <c r="BE209" i="2"/>
  <c r="BE243" i="2"/>
  <c r="BE381" i="2"/>
  <c r="BE387" i="2"/>
  <c r="BE458" i="2"/>
  <c r="BE490" i="2"/>
  <c r="BE495" i="2"/>
  <c r="BE507" i="2"/>
  <c r="BE524" i="2"/>
  <c r="BE531" i="2"/>
  <c r="BE535" i="2"/>
  <c r="BE540" i="2"/>
  <c r="BE562" i="2"/>
  <c r="BE564" i="2"/>
  <c r="BE582" i="2"/>
  <c r="BE624" i="2"/>
  <c r="BE708" i="2"/>
  <c r="BE713" i="2"/>
  <c r="BE769" i="2"/>
  <c r="BE815" i="2"/>
  <c r="BE826" i="2"/>
  <c r="BE863" i="2"/>
  <c r="BE878" i="2"/>
  <c r="BE896" i="2"/>
  <c r="BE911" i="2"/>
  <c r="BE941" i="2"/>
  <c r="BE947" i="2"/>
  <c r="BE983" i="2"/>
  <c r="BE1002" i="2"/>
  <c r="BE1016" i="2"/>
  <c r="BE1090" i="2"/>
  <c r="BE1118" i="2"/>
  <c r="BE1177" i="2"/>
  <c r="BE1283" i="2"/>
  <c r="BE1309" i="2"/>
  <c r="BE1317" i="2"/>
  <c r="BE1325" i="2"/>
  <c r="BE1337" i="2"/>
  <c r="BE1347" i="2"/>
  <c r="BE1349" i="2"/>
  <c r="BE1353" i="2"/>
  <c r="BE1357" i="2"/>
  <c r="BE1363" i="2"/>
  <c r="BE1371" i="2"/>
  <c r="BE1402" i="2"/>
  <c r="BE1428" i="2"/>
  <c r="BE1430" i="2"/>
  <c r="BE1436" i="2"/>
  <c r="BE1442" i="2"/>
  <c r="BE1444" i="2"/>
  <c r="BE1446" i="2"/>
  <c r="BE1454" i="2"/>
  <c r="BE1458" i="2"/>
  <c r="BE1493" i="2"/>
  <c r="BE1517" i="2"/>
  <c r="BE1527" i="2"/>
  <c r="BE1531" i="2"/>
  <c r="BE1537" i="2"/>
  <c r="BE1545" i="2"/>
  <c r="BE1557" i="2"/>
  <c r="BE1559" i="2"/>
  <c r="BE1561" i="2"/>
  <c r="BE1563" i="2"/>
  <c r="BE1585" i="2"/>
  <c r="BE1593" i="2"/>
  <c r="BE1607" i="2"/>
  <c r="BE1623" i="2"/>
  <c r="BE1625" i="2"/>
  <c r="BE1637" i="2"/>
  <c r="BE1650" i="2"/>
  <c r="BE1656" i="2"/>
  <c r="BE1662" i="2"/>
  <c r="BE1664" i="2"/>
  <c r="BE1666" i="2"/>
  <c r="BE1674" i="2"/>
  <c r="BE1716" i="2"/>
  <c r="BE1736" i="2"/>
  <c r="BE1738" i="2"/>
  <c r="BE1740" i="2"/>
  <c r="BE1775" i="2"/>
  <c r="BE1866" i="2"/>
  <c r="BE1875" i="2"/>
  <c r="BE1879" i="2"/>
  <c r="BE1880" i="2"/>
  <c r="BE1892" i="2"/>
  <c r="BE1896" i="2"/>
  <c r="BE1903" i="2"/>
  <c r="BE1905" i="2"/>
  <c r="BE1912" i="2"/>
  <c r="BE1914" i="2"/>
  <c r="BE1920" i="2"/>
  <c r="BE1926" i="2"/>
  <c r="BE1931" i="2"/>
  <c r="BE1938" i="2"/>
  <c r="BE1942" i="2"/>
  <c r="BE1943" i="2"/>
  <c r="BE1949" i="2"/>
  <c r="BE1956" i="2"/>
  <c r="BE1957" i="2"/>
  <c r="BE1959" i="2"/>
  <c r="BE1963" i="2"/>
  <c r="BE1967" i="2"/>
  <c r="BE1969" i="2"/>
  <c r="BE1970" i="2"/>
  <c r="BE1972" i="2"/>
  <c r="BE1977" i="2"/>
  <c r="BE1983" i="2"/>
  <c r="BE1984" i="2"/>
  <c r="BE1985" i="2"/>
  <c r="BE1988" i="2"/>
  <c r="BE1989" i="2"/>
  <c r="BE1990" i="2"/>
  <c r="BE161" i="2"/>
  <c r="BE197" i="2"/>
  <c r="BE247" i="2"/>
  <c r="BE259" i="2"/>
  <c r="BE340" i="2"/>
  <c r="BE348" i="2"/>
  <c r="BE370" i="2"/>
  <c r="BE378" i="2"/>
  <c r="BE394" i="2"/>
  <c r="BE461" i="2"/>
  <c r="BE464" i="2"/>
  <c r="BE499" i="2"/>
  <c r="BE549" i="2"/>
  <c r="BE610" i="2"/>
  <c r="BE623" i="2"/>
  <c r="BE632" i="2"/>
  <c r="BE716" i="2"/>
  <c r="BE719" i="2"/>
  <c r="BE731" i="2"/>
  <c r="BE804" i="2"/>
  <c r="BE809" i="2"/>
  <c r="BE823" i="2"/>
  <c r="BE834" i="2"/>
  <c r="BE844" i="2"/>
  <c r="BE933" i="2"/>
  <c r="BE966" i="2"/>
  <c r="BE980" i="2"/>
  <c r="BE990" i="2"/>
  <c r="BE1053" i="2"/>
  <c r="BE1061" i="2"/>
  <c r="BE1080" i="2"/>
  <c r="BE1084" i="2"/>
  <c r="BE1139" i="2"/>
  <c r="BE1224" i="2"/>
  <c r="BE1230" i="2"/>
  <c r="BE1264" i="2"/>
  <c r="BE1323" i="2"/>
  <c r="BE1329" i="2"/>
  <c r="BE1331" i="2"/>
  <c r="BE1343" i="2"/>
  <c r="BE1378" i="2"/>
  <c r="BE1384" i="2"/>
  <c r="BE1396" i="2"/>
  <c r="BE1406" i="2"/>
  <c r="BE1422" i="2"/>
  <c r="BE1440" i="2"/>
  <c r="BE1472" i="2"/>
  <c r="BE1503" i="2"/>
  <c r="BE1521" i="2"/>
  <c r="BE1535" i="2"/>
  <c r="BE1541" i="2"/>
  <c r="BE1565" i="2"/>
  <c r="BE1582" i="2"/>
  <c r="BE1597" i="2"/>
  <c r="BE1605" i="2"/>
  <c r="BE1686" i="2"/>
  <c r="BE1690" i="2"/>
  <c r="BE1694" i="2"/>
  <c r="BE1718" i="2"/>
  <c r="BE1728" i="2"/>
  <c r="BE1730" i="2"/>
  <c r="BE1732" i="2"/>
  <c r="BE1742" i="2"/>
  <c r="BE1788" i="2"/>
  <c r="BE1795" i="2"/>
  <c r="J91" i="2"/>
  <c r="F146" i="2"/>
  <c r="BE170" i="2"/>
  <c r="BE193" i="2"/>
  <c r="BE203" i="2"/>
  <c r="BE226" i="2"/>
  <c r="BE239" i="2"/>
  <c r="BE276" i="2"/>
  <c r="BE290" i="2"/>
  <c r="BE406" i="2"/>
  <c r="BE443" i="2"/>
  <c r="BE522" i="2"/>
  <c r="BE657" i="2"/>
  <c r="BE668" i="2"/>
  <c r="BE680" i="2"/>
  <c r="BE721" i="2"/>
  <c r="BE773" i="2"/>
  <c r="BE817" i="2"/>
  <c r="BE888" i="2"/>
  <c r="BE925" i="2"/>
  <c r="BE998" i="2"/>
  <c r="BE1008" i="2"/>
  <c r="BE1045" i="2"/>
  <c r="BE1076" i="2"/>
  <c r="BE1101" i="2"/>
  <c r="BE1123" i="2"/>
  <c r="BE1160" i="2"/>
  <c r="BE1268" i="2"/>
  <c r="BE1289" i="2"/>
  <c r="BE1311" i="2"/>
  <c r="BE1313" i="2"/>
  <c r="BE1333" i="2"/>
  <c r="BE1351" i="2"/>
  <c r="BE1361" i="2"/>
  <c r="BE1367" i="2"/>
  <c r="BE1390" i="2"/>
  <c r="BE1404" i="2"/>
  <c r="BE1410" i="2"/>
  <c r="BE1416" i="2"/>
  <c r="BE1432" i="2"/>
  <c r="BE1438" i="2"/>
  <c r="BE1460" i="2"/>
  <c r="BE1464" i="2"/>
  <c r="BE1482" i="2"/>
  <c r="BE1486" i="2"/>
  <c r="BE1489" i="2"/>
  <c r="BE1507" i="2"/>
  <c r="BE1519" i="2"/>
  <c r="BE1523" i="2"/>
  <c r="BE1529" i="2"/>
  <c r="BE1569" i="2"/>
  <c r="BE1573" i="2"/>
  <c r="BE1591" i="2"/>
  <c r="BE1595" i="2"/>
  <c r="BE1599" i="2"/>
  <c r="BE1603" i="2"/>
  <c r="BE1639" i="2"/>
  <c r="BE1645" i="2"/>
  <c r="BE1654" i="2"/>
  <c r="BE1668" i="2"/>
  <c r="BE1676" i="2"/>
  <c r="BE1685" i="2"/>
  <c r="BE1696" i="2"/>
  <c r="BE1758" i="2"/>
  <c r="BE1810" i="2"/>
  <c r="BE1827" i="2"/>
  <c r="BE1849" i="2"/>
  <c r="E85" i="2"/>
  <c r="BE213" i="2"/>
  <c r="BE251" i="2"/>
  <c r="BE269" i="2"/>
  <c r="BE286" i="2"/>
  <c r="BE291" i="2"/>
  <c r="BE341" i="2"/>
  <c r="BE358" i="2"/>
  <c r="BE374" i="2"/>
  <c r="BE397" i="2"/>
  <c r="BE411" i="2"/>
  <c r="BE414" i="2"/>
  <c r="BE435" i="2"/>
  <c r="BE449" i="2"/>
  <c r="BE477" i="2"/>
  <c r="BE494" i="2"/>
  <c r="BE558" i="2"/>
  <c r="BE606" i="2"/>
  <c r="BE715" i="2"/>
  <c r="BE724" i="2"/>
  <c r="BE738" i="2"/>
  <c r="BE745" i="2"/>
  <c r="BE759" i="2"/>
  <c r="BE789" i="2"/>
  <c r="BE828" i="2"/>
  <c r="BE839" i="2"/>
  <c r="BE860" i="2"/>
  <c r="BE872" i="2"/>
  <c r="BE874" i="2"/>
  <c r="BE881" i="2"/>
  <c r="BE973" i="2"/>
  <c r="BE976" i="2"/>
  <c r="BE1030" i="2"/>
  <c r="BE1032" i="2"/>
  <c r="BE1073" i="2"/>
  <c r="BE1085" i="2"/>
  <c r="BE1094" i="2"/>
  <c r="BE1146" i="2"/>
  <c r="BE1278" i="2"/>
  <c r="BE1305" i="2"/>
  <c r="BE1315" i="2"/>
  <c r="BE1424" i="2"/>
  <c r="BE1452" i="2"/>
  <c r="BE1466" i="2"/>
  <c r="BE1470" i="2"/>
  <c r="BE1476" i="2"/>
  <c r="BE1478" i="2"/>
  <c r="BE1480" i="2"/>
  <c r="BE1488" i="2"/>
  <c r="BE1495" i="2"/>
  <c r="BE1497" i="2"/>
  <c r="BE1499" i="2"/>
  <c r="BE1501" i="2"/>
  <c r="BE1509" i="2"/>
  <c r="BE1533" i="2"/>
  <c r="BE1571" i="2"/>
  <c r="BE1617" i="2"/>
  <c r="BE1621" i="2"/>
  <c r="BE1633" i="2"/>
  <c r="BE1652" i="2"/>
  <c r="BE1672" i="2"/>
  <c r="BE1680" i="2"/>
  <c r="BE1692" i="2"/>
  <c r="BE1710" i="2"/>
  <c r="BE1714" i="2"/>
  <c r="BE1720" i="2"/>
  <c r="BE1724" i="2"/>
  <c r="BE1726" i="2"/>
  <c r="BE1734" i="2"/>
  <c r="BE1779" i="2"/>
  <c r="BE1853" i="2"/>
  <c r="BE157" i="2"/>
  <c r="BE218" i="2"/>
  <c r="BE303" i="2"/>
  <c r="BE339" i="2"/>
  <c r="BE469" i="2"/>
  <c r="BE509" i="2"/>
  <c r="BE592" i="2"/>
  <c r="BE622" i="2"/>
  <c r="BE687" i="2"/>
  <c r="BE797" i="2"/>
  <c r="BE851" i="2"/>
  <c r="BE855" i="2"/>
  <c r="BE885" i="2"/>
  <c r="BE904" i="2"/>
  <c r="BE943" i="2"/>
  <c r="BE959" i="2"/>
  <c r="BE962" i="2"/>
  <c r="BE987" i="2"/>
  <c r="BE1048" i="2"/>
  <c r="BE1081" i="2"/>
  <c r="BE1108" i="2"/>
  <c r="BE1113" i="2"/>
  <c r="BE1137" i="2"/>
  <c r="BE1167" i="2"/>
  <c r="BE1182" i="2"/>
  <c r="BE1260" i="2"/>
  <c r="BE1267" i="2"/>
  <c r="BE1312" i="2"/>
  <c r="BE1339" i="2"/>
  <c r="BE1359" i="2"/>
  <c r="BE1365" i="2"/>
  <c r="BE1373" i="2"/>
  <c r="BE1380" i="2"/>
  <c r="BE1386" i="2"/>
  <c r="BE1394" i="2"/>
  <c r="BE1398" i="2"/>
  <c r="BE1408" i="2"/>
  <c r="BE1414" i="2"/>
  <c r="BE1420" i="2"/>
  <c r="BE1426" i="2"/>
  <c r="BE1456" i="2"/>
  <c r="BE1525" i="2"/>
  <c r="BE1555" i="2"/>
  <c r="BE1575" i="2"/>
  <c r="BE1613" i="2"/>
  <c r="BE1615" i="2"/>
  <c r="BE1627" i="2"/>
  <c r="BE1631" i="2"/>
  <c r="BE1648" i="2"/>
  <c r="BE1660" i="2"/>
  <c r="BE1700" i="2"/>
  <c r="BE1790" i="2"/>
  <c r="BE1813" i="2"/>
  <c r="J92" i="2"/>
  <c r="BE174" i="2"/>
  <c r="BE222" i="2"/>
  <c r="BE230" i="2"/>
  <c r="BE264" i="2"/>
  <c r="BE292" i="2"/>
  <c r="BE317" i="2"/>
  <c r="BE474" i="2"/>
  <c r="BE478" i="2"/>
  <c r="BE503" i="2"/>
  <c r="BE508" i="2"/>
  <c r="BE513" i="2"/>
  <c r="BE574" i="2"/>
  <c r="BE638" i="2"/>
  <c r="BE701" i="2"/>
  <c r="BE717" i="2"/>
  <c r="BE777" i="2"/>
  <c r="BE784" i="2"/>
  <c r="BE812" i="2"/>
  <c r="BE893" i="2"/>
  <c r="BE914" i="2"/>
  <c r="BE951" i="2"/>
  <c r="BE1005" i="2"/>
  <c r="BE1029" i="2"/>
  <c r="BE1057" i="2"/>
  <c r="BE1127" i="2"/>
  <c r="BE1291" i="2"/>
  <c r="BE1314" i="2"/>
  <c r="BE1321" i="2"/>
  <c r="BE1335" i="2"/>
  <c r="BE1450" i="2"/>
  <c r="BE1462" i="2"/>
  <c r="BE1491" i="2"/>
  <c r="BE1513" i="2"/>
  <c r="BE1539" i="2"/>
  <c r="BE1551" i="2"/>
  <c r="BE1609" i="2"/>
  <c r="BE1619" i="2"/>
  <c r="BE1629" i="2"/>
  <c r="BE1635" i="2"/>
  <c r="BE1684" i="2"/>
  <c r="BE1688" i="2"/>
  <c r="BE1708" i="2"/>
  <c r="BE1804" i="2"/>
  <c r="F92" i="2"/>
  <c r="BE165" i="2"/>
  <c r="BE214" i="2"/>
  <c r="BE254" i="2"/>
  <c r="BE280" i="2"/>
  <c r="BE321" i="2"/>
  <c r="BE352" i="2"/>
  <c r="BE362" i="2"/>
  <c r="BE419" i="2"/>
  <c r="BE486" i="2"/>
  <c r="BE578" i="2"/>
  <c r="BE598" i="2"/>
  <c r="BE602" i="2"/>
  <c r="BE617" i="2"/>
  <c r="BE651" i="2"/>
  <c r="BE714" i="2"/>
  <c r="BE718" i="2"/>
  <c r="BE831" i="2"/>
  <c r="BE900" i="2"/>
  <c r="BE938" i="2"/>
  <c r="BE969" i="2"/>
  <c r="BE1038" i="2"/>
  <c r="BE1153" i="2"/>
  <c r="BE1203" i="2"/>
  <c r="BE1252" i="2"/>
  <c r="BE1273" i="2"/>
  <c r="BE1303" i="2"/>
  <c r="BE1310" i="2"/>
  <c r="BE1319" i="2"/>
  <c r="BE1327" i="2"/>
  <c r="BE1341" i="2"/>
  <c r="BE1345" i="2"/>
  <c r="BE1392" i="2"/>
  <c r="BE1400" i="2"/>
  <c r="BE1412" i="2"/>
  <c r="BE1468" i="2"/>
  <c r="BE1484" i="2"/>
  <c r="BE1549" i="2"/>
  <c r="BE1577" i="2"/>
  <c r="BE1583" i="2"/>
  <c r="BE1601" i="2"/>
  <c r="BE1641" i="2"/>
  <c r="BE1678" i="2"/>
  <c r="BE1687" i="2"/>
  <c r="BE1698" i="2"/>
  <c r="BE1706" i="2"/>
  <c r="BE1722" i="2"/>
  <c r="BE1750" i="2"/>
  <c r="BE1802" i="2"/>
  <c r="BE1815" i="2"/>
  <c r="BE1817" i="2"/>
  <c r="BE1832" i="2"/>
  <c r="BE1862" i="2"/>
  <c r="BE178" i="2"/>
  <c r="BE185" i="2"/>
  <c r="BE200" i="2"/>
  <c r="BE233" i="2"/>
  <c r="BE237" i="2"/>
  <c r="BE293" i="2"/>
  <c r="BE314" i="2"/>
  <c r="BE329" i="2"/>
  <c r="BE354" i="2"/>
  <c r="BE366" i="2"/>
  <c r="BE403" i="2"/>
  <c r="BE427" i="2"/>
  <c r="BE436" i="2"/>
  <c r="BE439" i="2"/>
  <c r="BE482" i="2"/>
  <c r="BE518" i="2"/>
  <c r="BE523" i="2"/>
  <c r="BE553" i="2"/>
  <c r="BE563" i="2"/>
  <c r="BE568" i="2"/>
  <c r="BE625" i="2"/>
  <c r="BE645" i="2"/>
  <c r="BE662" i="2"/>
  <c r="BE673" i="2"/>
  <c r="BE720" i="2"/>
  <c r="BE752" i="2"/>
  <c r="BE764" i="2"/>
  <c r="BE822" i="2"/>
  <c r="BE847" i="2"/>
  <c r="BE907" i="2"/>
  <c r="BE930" i="2"/>
  <c r="BE994" i="2"/>
  <c r="BE1012" i="2"/>
  <c r="BE1027" i="2"/>
  <c r="BE1065" i="2"/>
  <c r="BE1069" i="2"/>
  <c r="BE1172" i="2"/>
  <c r="BE1227" i="2"/>
  <c r="BE1236" i="2"/>
  <c r="BE1241" i="2"/>
  <c r="BE1256" i="2"/>
  <c r="BE1290" i="2"/>
  <c r="BE1296" i="2"/>
  <c r="BE1355" i="2"/>
  <c r="BE1369" i="2"/>
  <c r="BE1382" i="2"/>
  <c r="BE1388" i="2"/>
  <c r="BE1418" i="2"/>
  <c r="BE1434" i="2"/>
  <c r="BE1448" i="2"/>
  <c r="BE1474" i="2"/>
  <c r="BE1505" i="2"/>
  <c r="BE1511" i="2"/>
  <c r="BE1515" i="2"/>
  <c r="BE1543" i="2"/>
  <c r="BE1547" i="2"/>
  <c r="BE1553" i="2"/>
  <c r="BE1567" i="2"/>
  <c r="BE1611" i="2"/>
  <c r="BE1643" i="2"/>
  <c r="BE1646" i="2"/>
  <c r="BE1658" i="2"/>
  <c r="BE1670" i="2"/>
  <c r="BE1682" i="2"/>
  <c r="BE1702" i="2"/>
  <c r="BE1704" i="2"/>
  <c r="BE1712" i="2"/>
  <c r="BE1766" i="2"/>
  <c r="BE1822" i="2"/>
  <c r="BE1841" i="2"/>
  <c r="J34" i="2"/>
  <c r="AW95" i="1" s="1"/>
  <c r="F39" i="9"/>
  <c r="BB105" i="1"/>
  <c r="F38" i="10"/>
  <c r="BA106" i="1"/>
  <c r="J38" i="12"/>
  <c r="AW108" i="1"/>
  <c r="F41" i="13"/>
  <c r="BD109" i="1" s="1"/>
  <c r="F39" i="14"/>
  <c r="BB110" i="1"/>
  <c r="F39" i="16"/>
  <c r="BB112" i="1"/>
  <c r="J38" i="17"/>
  <c r="AW113" i="1"/>
  <c r="F38" i="18"/>
  <c r="BA115" i="1" s="1"/>
  <c r="J36" i="20"/>
  <c r="AW117" i="1"/>
  <c r="F37" i="3"/>
  <c r="BD96" i="1"/>
  <c r="F35" i="3"/>
  <c r="BB96" i="1"/>
  <c r="F37" i="5"/>
  <c r="BB99" i="1" s="1"/>
  <c r="F39" i="5"/>
  <c r="BD99" i="1"/>
  <c r="F37" i="6"/>
  <c r="BB100" i="1"/>
  <c r="F40" i="7"/>
  <c r="BC102" i="1"/>
  <c r="J38" i="7"/>
  <c r="AW102" i="1" s="1"/>
  <c r="J38" i="8"/>
  <c r="AW103" i="1"/>
  <c r="F41" i="10"/>
  <c r="BD106" i="1"/>
  <c r="F38" i="11"/>
  <c r="BA107" i="1"/>
  <c r="F41" i="12"/>
  <c r="BD108" i="1" s="1"/>
  <c r="F38" i="14"/>
  <c r="BA110" i="1"/>
  <c r="J38" i="14"/>
  <c r="AW110" i="1"/>
  <c r="F41" i="14"/>
  <c r="BD110" i="1"/>
  <c r="F41" i="15"/>
  <c r="BD111" i="1" s="1"/>
  <c r="F38" i="16"/>
  <c r="BA112" i="1"/>
  <c r="F39" i="18"/>
  <c r="BB115" i="1"/>
  <c r="F39" i="20"/>
  <c r="BD117" i="1" s="1"/>
  <c r="F37" i="2"/>
  <c r="BD95" i="1" s="1"/>
  <c r="F40" i="9"/>
  <c r="BC105" i="1"/>
  <c r="F39" i="10"/>
  <c r="BB106" i="1"/>
  <c r="F39" i="11"/>
  <c r="BB107" i="1"/>
  <c r="F39" i="12"/>
  <c r="BB108" i="1" s="1"/>
  <c r="J38" i="13"/>
  <c r="AW109" i="1"/>
  <c r="F38" i="15"/>
  <c r="BA111" i="1"/>
  <c r="F40" i="16"/>
  <c r="BC112" i="1"/>
  <c r="F39" i="17"/>
  <c r="BB113" i="1" s="1"/>
  <c r="J38" i="18"/>
  <c r="AW115" i="1"/>
  <c r="F38" i="20"/>
  <c r="BC117" i="1"/>
  <c r="F35" i="2"/>
  <c r="BB95" i="1"/>
  <c r="F40" i="8"/>
  <c r="BC103" i="1" s="1"/>
  <c r="J38" i="19"/>
  <c r="AW116" i="1"/>
  <c r="F41" i="19"/>
  <c r="BD116" i="1"/>
  <c r="F34" i="21"/>
  <c r="BA118" i="1"/>
  <c r="AS98" i="1"/>
  <c r="AS94" i="1" s="1"/>
  <c r="J34" i="3"/>
  <c r="AW96" i="1"/>
  <c r="F36" i="4"/>
  <c r="BC97" i="1"/>
  <c r="F37" i="4"/>
  <c r="BD97" i="1"/>
  <c r="F35" i="4"/>
  <c r="BB97" i="1" s="1"/>
  <c r="F34" i="4"/>
  <c r="BA97" i="1"/>
  <c r="J34" i="4"/>
  <c r="AW97" i="1"/>
  <c r="J36" i="5"/>
  <c r="AW99" i="1"/>
  <c r="F36" i="6"/>
  <c r="BA100" i="1" s="1"/>
  <c r="F39" i="6"/>
  <c r="BD100" i="1"/>
  <c r="F38" i="7"/>
  <c r="BA102" i="1"/>
  <c r="F38" i="8"/>
  <c r="BA103" i="1"/>
  <c r="F41" i="9"/>
  <c r="BD105" i="1" s="1"/>
  <c r="J38" i="10"/>
  <c r="AW106" i="1"/>
  <c r="F40" i="11"/>
  <c r="BC107" i="1"/>
  <c r="J34" i="11"/>
  <c r="F40" i="13"/>
  <c r="BC109" i="1" s="1"/>
  <c r="F39" i="15"/>
  <c r="BB111" i="1"/>
  <c r="F41" i="16"/>
  <c r="BD112" i="1" s="1"/>
  <c r="F40" i="17"/>
  <c r="BC113" i="1"/>
  <c r="F38" i="19"/>
  <c r="BA116" i="1" s="1"/>
  <c r="F40" i="19"/>
  <c r="BC116" i="1"/>
  <c r="F37" i="21"/>
  <c r="BD118" i="1"/>
  <c r="F36" i="21"/>
  <c r="BC118" i="1"/>
  <c r="F34" i="3"/>
  <c r="BA96" i="1" s="1"/>
  <c r="F36" i="3"/>
  <c r="BC96" i="1"/>
  <c r="F38" i="5"/>
  <c r="BC99" i="1"/>
  <c r="F36" i="5"/>
  <c r="BA99" i="1"/>
  <c r="J36" i="6"/>
  <c r="AW100" i="1" s="1"/>
  <c r="F38" i="6"/>
  <c r="BC100" i="1"/>
  <c r="F41" i="7"/>
  <c r="BD102" i="1"/>
  <c r="F39" i="7"/>
  <c r="BB102" i="1"/>
  <c r="F39" i="8"/>
  <c r="BB103" i="1" s="1"/>
  <c r="J38" i="9"/>
  <c r="AW105" i="1"/>
  <c r="J38" i="11"/>
  <c r="AW107" i="1"/>
  <c r="F40" i="12"/>
  <c r="BC108" i="1"/>
  <c r="F39" i="13"/>
  <c r="BB109" i="1" s="1"/>
  <c r="J38" i="15"/>
  <c r="AW111" i="1"/>
  <c r="J38" i="16"/>
  <c r="AW112" i="1"/>
  <c r="F40" i="18"/>
  <c r="BC115" i="1"/>
  <c r="F36" i="20"/>
  <c r="BA117" i="1" s="1"/>
  <c r="F36" i="2"/>
  <c r="BC95" i="1"/>
  <c r="F41" i="8"/>
  <c r="BD103" i="1"/>
  <c r="F39" i="19"/>
  <c r="BB116" i="1" s="1"/>
  <c r="F35" i="21"/>
  <c r="BB118" i="1"/>
  <c r="J34" i="21"/>
  <c r="AW118" i="1"/>
  <c r="F34" i="2"/>
  <c r="BA95" i="1"/>
  <c r="F38" i="9"/>
  <c r="BA105" i="1" s="1"/>
  <c r="F40" i="10"/>
  <c r="BC106" i="1"/>
  <c r="F41" i="11"/>
  <c r="BD107" i="1"/>
  <c r="F38" i="12"/>
  <c r="BA108" i="1"/>
  <c r="F38" i="13"/>
  <c r="BA109" i="1" s="1"/>
  <c r="F40" i="15"/>
  <c r="BC111" i="1" s="1"/>
  <c r="F38" i="17"/>
  <c r="BA113" i="1"/>
  <c r="F41" i="17"/>
  <c r="BD113" i="1" s="1"/>
  <c r="F41" i="18"/>
  <c r="BD115" i="1"/>
  <c r="F37" i="20"/>
  <c r="BB117" i="1"/>
  <c r="J34" i="17" l="1"/>
  <c r="J100" i="17"/>
  <c r="J34" i="15"/>
  <c r="J100" i="15"/>
  <c r="BK119" i="4"/>
  <c r="J119" i="4" s="1"/>
  <c r="J97" i="4" s="1"/>
  <c r="BK127" i="3"/>
  <c r="BK454" i="20"/>
  <c r="J454" i="20" s="1"/>
  <c r="J119" i="20" s="1"/>
  <c r="BK337" i="20"/>
  <c r="J337" i="20" s="1"/>
  <c r="J111" i="20" s="1"/>
  <c r="P134" i="19"/>
  <c r="AU116" i="1" s="1"/>
  <c r="R149" i="8"/>
  <c r="T132" i="6"/>
  <c r="R402" i="20"/>
  <c r="P126" i="15"/>
  <c r="AU111" i="1" s="1"/>
  <c r="P502" i="20"/>
  <c r="BK130" i="7"/>
  <c r="J130" i="7" s="1"/>
  <c r="J100" i="7" s="1"/>
  <c r="R127" i="3"/>
  <c r="P151" i="2"/>
  <c r="P134" i="18"/>
  <c r="AU115" i="1" s="1"/>
  <c r="P425" i="3"/>
  <c r="P126" i="3"/>
  <c r="AU96" i="1" s="1"/>
  <c r="T837" i="2"/>
  <c r="T134" i="19"/>
  <c r="R166" i="20"/>
  <c r="P236" i="20"/>
  <c r="T609" i="20"/>
  <c r="T126" i="10"/>
  <c r="P402" i="20"/>
  <c r="R837" i="2"/>
  <c r="R150" i="2" s="1"/>
  <c r="T124" i="21"/>
  <c r="T123" i="21" s="1"/>
  <c r="T559" i="20"/>
  <c r="R126" i="10"/>
  <c r="T170" i="6"/>
  <c r="R151" i="2"/>
  <c r="T126" i="17"/>
  <c r="R128" i="12"/>
  <c r="T127" i="3"/>
  <c r="T126" i="3"/>
  <c r="P287" i="20"/>
  <c r="P146" i="5"/>
  <c r="P133" i="5"/>
  <c r="AU99" i="1"/>
  <c r="P837" i="2"/>
  <c r="P129" i="16"/>
  <c r="AU112" i="1" s="1"/>
  <c r="BK124" i="21"/>
  <c r="BK123" i="21"/>
  <c r="J123" i="21" s="1"/>
  <c r="J96" i="21" s="1"/>
  <c r="T128" i="12"/>
  <c r="R134" i="18"/>
  <c r="T166" i="20"/>
  <c r="P170" i="6"/>
  <c r="BK151" i="2"/>
  <c r="J151" i="2"/>
  <c r="J97" i="2" s="1"/>
  <c r="R129" i="16"/>
  <c r="R132" i="6"/>
  <c r="R131" i="6"/>
  <c r="R502" i="20"/>
  <c r="R126" i="15"/>
  <c r="T149" i="8"/>
  <c r="P166" i="20"/>
  <c r="P165" i="20" s="1"/>
  <c r="AU117" i="1" s="1"/>
  <c r="T454" i="20"/>
  <c r="R128" i="11"/>
  <c r="T151" i="2"/>
  <c r="T150" i="2" s="1"/>
  <c r="T128" i="11"/>
  <c r="T668" i="20"/>
  <c r="T134" i="18"/>
  <c r="R609" i="20"/>
  <c r="P132" i="6"/>
  <c r="P131" i="6"/>
  <c r="AU100" i="1"/>
  <c r="P124" i="21"/>
  <c r="P123" i="21"/>
  <c r="AU118" i="1"/>
  <c r="R134" i="19"/>
  <c r="R425" i="3"/>
  <c r="P149" i="8"/>
  <c r="AU103" i="1" s="1"/>
  <c r="BK126" i="10"/>
  <c r="J126" i="10" s="1"/>
  <c r="J100" i="10" s="1"/>
  <c r="R337" i="20"/>
  <c r="P126" i="10"/>
  <c r="AU106" i="1" s="1"/>
  <c r="T146" i="5"/>
  <c r="T133" i="5" s="1"/>
  <c r="BK425" i="3"/>
  <c r="J425" i="3" s="1"/>
  <c r="J102" i="3" s="1"/>
  <c r="R454" i="20"/>
  <c r="R126" i="9"/>
  <c r="R124" i="21"/>
  <c r="R123" i="21"/>
  <c r="T129" i="16"/>
  <c r="T236" i="20"/>
  <c r="T126" i="15"/>
  <c r="P130" i="7"/>
  <c r="AU102" i="1"/>
  <c r="R695" i="20"/>
  <c r="BK789" i="8"/>
  <c r="J789" i="8"/>
  <c r="J122" i="8" s="1"/>
  <c r="J125" i="21"/>
  <c r="J98" i="21" s="1"/>
  <c r="BK134" i="5"/>
  <c r="BK133" i="5" s="1"/>
  <c r="J133" i="5" s="1"/>
  <c r="J98" i="5" s="1"/>
  <c r="J134" i="5"/>
  <c r="J99" i="5" s="1"/>
  <c r="AG116" i="1"/>
  <c r="J100" i="19"/>
  <c r="AG115" i="1"/>
  <c r="J100" i="18"/>
  <c r="AG113" i="1"/>
  <c r="AG111" i="1"/>
  <c r="AG109" i="1"/>
  <c r="J100" i="13"/>
  <c r="AG107" i="1"/>
  <c r="J100" i="11"/>
  <c r="BK131" i="6"/>
  <c r="J131" i="6"/>
  <c r="J32" i="6" s="1"/>
  <c r="AG100" i="1" s="1"/>
  <c r="BK118" i="4"/>
  <c r="J118" i="4"/>
  <c r="J96" i="4" s="1"/>
  <c r="J127" i="3"/>
  <c r="J97" i="3"/>
  <c r="BK150" i="2"/>
  <c r="J150" i="2" s="1"/>
  <c r="J30" i="2" s="1"/>
  <c r="AG95" i="1" s="1"/>
  <c r="J33" i="3"/>
  <c r="AV96" i="1" s="1"/>
  <c r="AT96" i="1" s="1"/>
  <c r="BC101" i="1"/>
  <c r="AY101" i="1"/>
  <c r="J37" i="9"/>
  <c r="AV105" i="1" s="1"/>
  <c r="AT105" i="1" s="1"/>
  <c r="F37" i="10"/>
  <c r="AZ106" i="1" s="1"/>
  <c r="J37" i="12"/>
  <c r="AV108" i="1" s="1"/>
  <c r="AT108" i="1" s="1"/>
  <c r="F37" i="13"/>
  <c r="AZ109" i="1" s="1"/>
  <c r="J34" i="16"/>
  <c r="AG112" i="1"/>
  <c r="F37" i="17"/>
  <c r="AZ113" i="1"/>
  <c r="BD104" i="1"/>
  <c r="F37" i="18"/>
  <c r="AZ115" i="1"/>
  <c r="J35" i="20"/>
  <c r="AV117" i="1" s="1"/>
  <c r="AT117" i="1" s="1"/>
  <c r="F33" i="3"/>
  <c r="AZ96" i="1" s="1"/>
  <c r="F37" i="8"/>
  <c r="AZ103" i="1" s="1"/>
  <c r="J33" i="4"/>
  <c r="AV97" i="1" s="1"/>
  <c r="AT97" i="1" s="1"/>
  <c r="J35" i="6"/>
  <c r="AV100" i="1" s="1"/>
  <c r="AT100" i="1" s="1"/>
  <c r="BA101" i="1"/>
  <c r="AW101" i="1" s="1"/>
  <c r="BD101" i="1"/>
  <c r="F37" i="9"/>
  <c r="AZ105" i="1" s="1"/>
  <c r="J34" i="9"/>
  <c r="AG105" i="1" s="1"/>
  <c r="J37" i="10"/>
  <c r="AV106" i="1"/>
  <c r="AT106" i="1" s="1"/>
  <c r="F37" i="12"/>
  <c r="AZ108" i="1" s="1"/>
  <c r="F37" i="14"/>
  <c r="AZ110" i="1"/>
  <c r="J34" i="14"/>
  <c r="AG110" i="1" s="1"/>
  <c r="J37" i="15"/>
  <c r="AV111" i="1" s="1"/>
  <c r="AT111" i="1" s="1"/>
  <c r="AN111" i="1" s="1"/>
  <c r="J37" i="16"/>
  <c r="AV112" i="1"/>
  <c r="AT112" i="1" s="1"/>
  <c r="J37" i="19"/>
  <c r="AV116" i="1"/>
  <c r="AT116" i="1" s="1"/>
  <c r="AN116" i="1" s="1"/>
  <c r="J33" i="21"/>
  <c r="AV118" i="1" s="1"/>
  <c r="AT118" i="1" s="1"/>
  <c r="F35" i="5"/>
  <c r="AZ99" i="1"/>
  <c r="F37" i="7"/>
  <c r="AZ102" i="1" s="1"/>
  <c r="F37" i="11"/>
  <c r="AZ107" i="1"/>
  <c r="J37" i="13"/>
  <c r="AV109" i="1" s="1"/>
  <c r="AT109" i="1" s="1"/>
  <c r="AN109" i="1" s="1"/>
  <c r="BC104" i="1"/>
  <c r="AY104" i="1" s="1"/>
  <c r="BB104" i="1"/>
  <c r="AX104" i="1"/>
  <c r="J37" i="17"/>
  <c r="AV113" i="1" s="1"/>
  <c r="AT113" i="1" s="1"/>
  <c r="AN113" i="1" s="1"/>
  <c r="BA104" i="1"/>
  <c r="AW104" i="1" s="1"/>
  <c r="BA114" i="1"/>
  <c r="AW114" i="1"/>
  <c r="BB114" i="1"/>
  <c r="AX114" i="1" s="1"/>
  <c r="BD114" i="1"/>
  <c r="F37" i="19"/>
  <c r="AZ116" i="1"/>
  <c r="AG114" i="1"/>
  <c r="F33" i="21"/>
  <c r="AZ118" i="1"/>
  <c r="F33" i="2"/>
  <c r="AZ95" i="1" s="1"/>
  <c r="J33" i="2"/>
  <c r="AV95" i="1" s="1"/>
  <c r="AT95" i="1" s="1"/>
  <c r="F33" i="4"/>
  <c r="AZ97" i="1" s="1"/>
  <c r="F35" i="6"/>
  <c r="AZ100" i="1"/>
  <c r="BB101" i="1"/>
  <c r="AX101" i="1"/>
  <c r="J37" i="8"/>
  <c r="AV103" i="1"/>
  <c r="AT103" i="1" s="1"/>
  <c r="J35" i="5"/>
  <c r="AV99" i="1"/>
  <c r="AT99" i="1"/>
  <c r="J37" i="7"/>
  <c r="AV102" i="1"/>
  <c r="AT102" i="1"/>
  <c r="J37" i="11"/>
  <c r="AV107" i="1" s="1"/>
  <c r="AT107" i="1" s="1"/>
  <c r="AN107" i="1" s="1"/>
  <c r="J34" i="12"/>
  <c r="AG108" i="1" s="1"/>
  <c r="J37" i="14"/>
  <c r="AV110" i="1"/>
  <c r="AT110" i="1"/>
  <c r="F37" i="15"/>
  <c r="AZ111" i="1" s="1"/>
  <c r="F37" i="16"/>
  <c r="AZ112" i="1"/>
  <c r="J37" i="18"/>
  <c r="AV115" i="1"/>
  <c r="AT115" i="1"/>
  <c r="AN115" i="1"/>
  <c r="BC114" i="1"/>
  <c r="AY114" i="1" s="1"/>
  <c r="F35" i="20"/>
  <c r="AZ117" i="1" s="1"/>
  <c r="BK165" i="20" l="1"/>
  <c r="J165" i="20" s="1"/>
  <c r="J98" i="20" s="1"/>
  <c r="T165" i="20"/>
  <c r="P150" i="2"/>
  <c r="AU95" i="1"/>
  <c r="R165" i="20"/>
  <c r="R126" i="3"/>
  <c r="T131" i="6"/>
  <c r="BK126" i="3"/>
  <c r="J126" i="3" s="1"/>
  <c r="J30" i="3" s="1"/>
  <c r="AG96" i="1" s="1"/>
  <c r="J124" i="21"/>
  <c r="J97" i="21" s="1"/>
  <c r="BK149" i="8"/>
  <c r="J149" i="8" s="1"/>
  <c r="J43" i="19"/>
  <c r="J43" i="18"/>
  <c r="AN112" i="1"/>
  <c r="J43" i="17"/>
  <c r="J43" i="16"/>
  <c r="AN110" i="1"/>
  <c r="J43" i="15"/>
  <c r="J43" i="14"/>
  <c r="AN108" i="1"/>
  <c r="J43" i="13"/>
  <c r="J43" i="12"/>
  <c r="J43" i="11"/>
  <c r="AN105" i="1"/>
  <c r="J43" i="9"/>
  <c r="AN100" i="1"/>
  <c r="J98" i="6"/>
  <c r="J41" i="6"/>
  <c r="AN95" i="1"/>
  <c r="J96" i="2"/>
  <c r="J39" i="2"/>
  <c r="AU101" i="1"/>
  <c r="AZ104" i="1"/>
  <c r="AV104" i="1" s="1"/>
  <c r="AT104" i="1" s="1"/>
  <c r="AU114" i="1"/>
  <c r="J34" i="7"/>
  <c r="AG102" i="1" s="1"/>
  <c r="J32" i="5"/>
  <c r="AG99" i="1"/>
  <c r="BB98" i="1"/>
  <c r="AX98" i="1" s="1"/>
  <c r="BD98" i="1"/>
  <c r="AU104" i="1"/>
  <c r="BA98" i="1"/>
  <c r="AW98" i="1" s="1"/>
  <c r="AZ101" i="1"/>
  <c r="AV101" i="1" s="1"/>
  <c r="AT101" i="1" s="1"/>
  <c r="J32" i="20"/>
  <c r="AG117" i="1"/>
  <c r="AN117" i="1" s="1"/>
  <c r="J30" i="21"/>
  <c r="AG118" i="1"/>
  <c r="AZ114" i="1"/>
  <c r="AV114" i="1" s="1"/>
  <c r="AT114" i="1" s="1"/>
  <c r="AN114" i="1" s="1"/>
  <c r="J34" i="10"/>
  <c r="AG106" i="1" s="1"/>
  <c r="AG104" i="1" s="1"/>
  <c r="J30" i="4"/>
  <c r="AG97" i="1"/>
  <c r="BC98" i="1"/>
  <c r="AY98" i="1"/>
  <c r="J34" i="8" l="1"/>
  <c r="AG103" i="1" s="1"/>
  <c r="J100" i="8"/>
  <c r="J39" i="3"/>
  <c r="J43" i="7"/>
  <c r="J43" i="10"/>
  <c r="AN103" i="1"/>
  <c r="J39" i="21"/>
  <c r="J43" i="8"/>
  <c r="J96" i="3"/>
  <c r="J41" i="20"/>
  <c r="J41" i="5"/>
  <c r="AN99" i="1"/>
  <c r="J39" i="4"/>
  <c r="AN97" i="1"/>
  <c r="AN96" i="1"/>
  <c r="AG101" i="1"/>
  <c r="AN106" i="1"/>
  <c r="AN118" i="1"/>
  <c r="AN102" i="1"/>
  <c r="AN104" i="1"/>
  <c r="AN101" i="1"/>
  <c r="AU98" i="1"/>
  <c r="BD94" i="1"/>
  <c r="W33" i="1" s="1"/>
  <c r="BC94" i="1"/>
  <c r="W32" i="1" s="1"/>
  <c r="BB94" i="1"/>
  <c r="W31" i="1" s="1"/>
  <c r="BA94" i="1"/>
  <c r="W30" i="1"/>
  <c r="AZ98" i="1"/>
  <c r="AV98" i="1" s="1"/>
  <c r="AT98" i="1" s="1"/>
  <c r="AU94" i="1" l="1"/>
  <c r="AY94" i="1"/>
  <c r="AG98" i="1"/>
  <c r="AW94" i="1"/>
  <c r="AK30" i="1"/>
  <c r="AZ94" i="1"/>
  <c r="AV94" i="1" s="1"/>
  <c r="AK29" i="1" s="1"/>
  <c r="AX94" i="1"/>
  <c r="AN98" i="1" l="1"/>
  <c r="AG94" i="1"/>
  <c r="AK26" i="1" s="1"/>
  <c r="AK35" i="1" s="1"/>
  <c r="AT94" i="1"/>
  <c r="AN94" i="1" s="1"/>
  <c r="W29" i="1"/>
</calcChain>
</file>

<file path=xl/sharedStrings.xml><?xml version="1.0" encoding="utf-8"?>
<sst xmlns="http://schemas.openxmlformats.org/spreadsheetml/2006/main" count="51730" uniqueCount="5608">
  <si>
    <t>Export Komplet</t>
  </si>
  <si>
    <t/>
  </si>
  <si>
    <t>2.0</t>
  </si>
  <si>
    <t>ZAMOK</t>
  </si>
  <si>
    <t>False</t>
  </si>
  <si>
    <t>{bbc027dd-0732-4085-8923-e630d9e8f12f}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</si>
  <si>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</si>
  <si>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</si>
  <si>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</si>
  <si>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</si>
  <si>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</si>
  <si>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</si>
  <si>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</si>
  <si>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</si>
  <si>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3778A_2022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</si>
  <si>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</si>
  <si>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</si>
  <si>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KSO:</t>
  </si>
  <si>
    <t>CC-CZ:</t>
  </si>
  <si>
    <t>Místo:</t>
  </si>
  <si>
    <t>Čs.Legií 9, Ostrava</t>
  </si>
  <si>
    <t>Datum:</t>
  </si>
  <si>
    <t>30. 3. 2022</t>
  </si>
  <si>
    <t>Zadavatel:</t>
  </si>
  <si>
    <t>IČ:</t>
  </si>
  <si>
    <t>Ostravská univerzita</t>
  </si>
  <si>
    <t>DIČ:</t>
  </si>
  <si>
    <t>Uchazeč:</t>
  </si>
  <si>
    <t>Vyplň údaj</t>
  </si>
  <si>
    <t>Projektant:</t>
  </si>
  <si>
    <t>MARPO s.r.o.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</si>
  <si>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</si>
  <si>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</si>
  <si>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</si>
  <si>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</si>
  <si>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</si>
  <si>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</si>
  <si>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</si>
  <si>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</si>
  <si>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</si>
  <si>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</si>
  <si>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</si>
  <si>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</si>
  <si>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</si>
  <si>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</si>
  <si>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</si>
  <si>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</si>
  <si>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</si>
  <si>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</si>
  <si>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</si>
  <si>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</si>
  <si>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</si>
  <si>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</si>
  <si>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</si>
  <si>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</si>
  <si>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</si>
  <si>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</si>
  <si>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</si>
  <si>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</si>
  <si>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</si>
  <si>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</si>
  <si>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</si>
  <si>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</si>
  <si>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</si>
  <si>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</si>
  <si>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</si>
  <si>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</si>
  <si>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</si>
  <si>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</si>
  <si>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</si>
  <si>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</si>
  <si>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</si>
  <si>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</si>
  <si>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</si>
  <si>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</si>
  <si>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</si>
  <si>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</si>
  <si>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</si>
  <si>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</si>
  <si>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</si>
  <si>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D.1.1</t>
  </si>
  <si>
    <t>ARCHITEKTONICKO-STAVEBNÍ ŘEŠENÍ</t>
  </si>
  <si>
    <t>STA</t>
  </si>
  <si>
    <t>1</t>
  </si>
  <si>
    <t>{715655e3-fed3-49e7-84f1-585c6c9177a0}</t>
  </si>
  <si>
    <t>2</t>
  </si>
  <si>
    <t>D.1.2</t>
  </si>
  <si>
    <t>STAVEBNĚ KONSTRUKČNÍ ŘEŠENÍ</t>
  </si>
  <si>
    <t>{b84f4cc8-1045-4c87-8e5f-91f0762d8f00}</t>
  </si>
  <si>
    <t>D.1.3</t>
  </si>
  <si>
    <t>POŽÁRNĚ BEZPEČNOSTNÍ ŘEŠENÍ</t>
  </si>
  <si>
    <t>{6e72e910-0ba6-4614-8281-703fb8fe7951}</t>
  </si>
  <si>
    <t>D.1.4</t>
  </si>
  <si>
    <t>TECHNIKA PROSTŘEDÍ STAVEB</t>
  </si>
  <si>
    <t>{631d8a62-3abe-41de-b984-8261eaef9eb6}</t>
  </si>
  <si>
    <t>D.1.4.1</t>
  </si>
  <si>
    <t>VYTÁPĚNÍ</t>
  </si>
  <si>
    <t>Soupis</t>
  </si>
  <si>
    <t>{a93975ae-6b53-49ca-96af-92c4d461414a}</t>
  </si>
  <si>
    <t>D.1.4.2</t>
  </si>
  <si>
    <t>ZDRAVOTNĚ TECHNICKÉ INSTALACE</t>
  </si>
  <si>
    <t>{1eaf2659-a7e4-42a3-8970-3a63e47a430c}</t>
  </si>
  <si>
    <t>D.1.4.3</t>
  </si>
  <si>
    <t>SILNOPROUDÁ ELEKTROTECHNIKA A BLESKOSVODY</t>
  </si>
  <si>
    <t>{a7d88ef3-3e65-4c65-ae27-4e04d08ad062}</t>
  </si>
  <si>
    <t>Elektroinstalace</t>
  </si>
  <si>
    <t>3</t>
  </si>
  <si>
    <t>{33fda6fd-95c7-4307-b340-08949cfcbfaf}</t>
  </si>
  <si>
    <t>Rozvaděče</t>
  </si>
  <si>
    <t>{4f84a15d-b7c9-4314-b28b-eef4ef1f9324}</t>
  </si>
  <si>
    <t>D.1.4.4</t>
  </si>
  <si>
    <t>SLABOPROUDÁ ZAŘÍZENÍ</t>
  </si>
  <si>
    <t>{0aa4231e-2954-416d-90c9-955f998242a7}</t>
  </si>
  <si>
    <t>CCTV</t>
  </si>
  <si>
    <t>Kamerový systém</t>
  </si>
  <si>
    <t>{f84fd714-e541-4a20-a4c8-615e5ccf1e6b}</t>
  </si>
  <si>
    <t>EKV</t>
  </si>
  <si>
    <t>Elektronická kontrola vstupu</t>
  </si>
  <si>
    <t>{c8544f10-02d0-4792-a1d8-4dbfe06480cb}</t>
  </si>
  <si>
    <t>EPS</t>
  </si>
  <si>
    <t>Elektrická požární signalizace</t>
  </si>
  <si>
    <t>{41e71cba-e02b-470b-9077-77c8f6252617}</t>
  </si>
  <si>
    <t>ER</t>
  </si>
  <si>
    <t>Evakuační rozhlas</t>
  </si>
  <si>
    <t>{acfdb3c0-aec1-4701-9a56-a4e4b9d8ea0d}</t>
  </si>
  <si>
    <t>KT</t>
  </si>
  <si>
    <t>Kabelové trasy slaboproudých rozvodů</t>
  </si>
  <si>
    <t>{9bb65fde-12fb-421a-80b4-c791951ffcba}</t>
  </si>
  <si>
    <t>OST</t>
  </si>
  <si>
    <t>Ostatní</t>
  </si>
  <si>
    <t>{563e3d55-fcef-42f1-aeb3-4b022c99c791}</t>
  </si>
  <si>
    <t>PZTS</t>
  </si>
  <si>
    <t>Poplachový zabezpečovací a tísňový systém</t>
  </si>
  <si>
    <t>{e93e9f9a-f0de-4070-85ba-a9476ccd11d2}</t>
  </si>
  <si>
    <t>SK</t>
  </si>
  <si>
    <t>Strukturovaná kabeláž</t>
  </si>
  <si>
    <t>{39df45fb-707e-4815-8a84-adfe4d702d45}</t>
  </si>
  <si>
    <t>VDT</t>
  </si>
  <si>
    <t>Domovní telefony - videotelefony</t>
  </si>
  <si>
    <t>{6bce54db-b58e-46e1-a46c-0177a1db8f44}</t>
  </si>
  <si>
    <t>D.1.4.5</t>
  </si>
  <si>
    <t>MĚŘENÍ A REGULACE</t>
  </si>
  <si>
    <t>{d68c4c70-c290-46e5-9ffe-382c4afbb98c}</t>
  </si>
  <si>
    <t>{d6fbde3f-370f-4036-9628-547439b88db6}</t>
  </si>
  <si>
    <t>Prvky MaR</t>
  </si>
  <si>
    <t>{9286543b-8feb-43be-b3df-7da3fc67974a}</t>
  </si>
  <si>
    <t>D.1.4.6</t>
  </si>
  <si>
    <t>VZDUCHOTECHNIKA A OCHLAZOVÁNÍ</t>
  </si>
  <si>
    <t>{e752f9db-ec2f-4c80-b343-89ada8502789}</t>
  </si>
  <si>
    <t>VON</t>
  </si>
  <si>
    <t>VEDLEJŠÍ A OSTATNÍ NÁKLADY</t>
  </si>
  <si>
    <t>{7deab0d1-e58e-4b27-8fc0-c4e1679a232f}</t>
  </si>
  <si>
    <t>KRYCÍ LIST SOUPISU PRACÍ</t>
  </si>
  <si>
    <t>Objekt:</t>
  </si>
  <si>
    <t>D.1.1 - ARCHITEKTONICKO-STAVEBNÍ ŘEŠENÍ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</si>
  <si>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</si>
  <si>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</si>
  <si>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</si>
  <si>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</si>
  <si>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</si>
  <si>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</si>
  <si>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</si>
  <si>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18 - Zemní práce - povrchové úpravy terénu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</si>
  <si>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</si>
  <si>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</si>
  <si>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</si>
  <si>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</si>
  <si>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</si>
  <si>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</si>
  <si>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</si>
  <si>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</si>
  <si>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</si>
  <si>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</si>
  <si>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</si>
  <si>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</si>
  <si>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</si>
  <si>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</si>
  <si>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</si>
  <si>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</si>
  <si>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</si>
  <si>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</si>
  <si>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</si>
  <si>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772 - Podlahy z kamene</t>
  </si>
  <si>
    <t xml:space="preserve">    773 - Podlahy z litého teraca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</si>
  <si>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</si>
  <si>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</si>
  <si>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</si>
  <si>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</si>
  <si>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</si>
  <si>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</si>
  <si>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Ostatní - Ostatní</t>
  </si>
  <si>
    <t xml:space="preserve">    OST01 - Ostatní konstrukce a skladby</t>
  </si>
  <si>
    <t xml:space="preserve">    OST05 - Ostatní</t>
  </si>
  <si>
    <t xml:space="preserve">    OST09 - Záchytný systém proti pádu 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</si>
  <si>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</si>
  <si>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</si>
  <si>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</si>
  <si>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</si>
  <si>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</si>
  <si>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</si>
  <si>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</si>
  <si>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</si>
  <si>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</si>
  <si>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</si>
  <si>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</si>
  <si>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</si>
  <si>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</si>
  <si>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</si>
  <si>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</si>
  <si>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</si>
  <si>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</si>
  <si>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</si>
  <si>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113106171</t>
  </si>
  <si>
    <t>Rozebrání dlažeb vozovek ze zámkové dlažby s ložem z kameniva ručně</t>
  </si>
  <si>
    <t>m2</t>
  </si>
  <si>
    <t>4</t>
  </si>
  <si>
    <t>VV</t>
  </si>
  <si>
    <t xml:space="preserve">"rozsah_D.1.1b_BP-v.č. 01,11-12 , BP-v.č.19, 27-28, TZ" </t>
  </si>
  <si>
    <t>73,0</t>
  </si>
  <si>
    <t>Součet</t>
  </si>
  <si>
    <t>113107125</t>
  </si>
  <si>
    <t>Odstranění podkladu z kameniva tl 500 mm ručně</t>
  </si>
  <si>
    <t>121112003</t>
  </si>
  <si>
    <t>Sejmutí ornice tl vrstvy do 200 mm ručně</t>
  </si>
  <si>
    <t>6</t>
  </si>
  <si>
    <t>23,0</t>
  </si>
  <si>
    <t>131213101</t>
  </si>
  <si>
    <t>Hloubení jam v soudržných horninách třídy těžitelnosti I, skupiny 3 ručně</t>
  </si>
  <si>
    <t>m3</t>
  </si>
  <si>
    <t>8</t>
  </si>
  <si>
    <t>"ZP" (73*(1,0-0,45))+(20,0*0,45)</t>
  </si>
  <si>
    <t>"NZP" 23*(1,0-0,2)</t>
  </si>
  <si>
    <t>5</t>
  </si>
  <si>
    <t>139751101</t>
  </si>
  <si>
    <t>Vykopávky v uzavřených prostorech v hornině třídy těžitelnosti I, skupiny 1 až 3 ručně</t>
  </si>
  <si>
    <t>10</t>
  </si>
  <si>
    <t>"rozsah_D.1.1b_BP-v.č. 01-05 , NS-v.č. 19-24, TZ"</t>
  </si>
  <si>
    <t>"1.PP" (47)*(1,0-0,2)</t>
  </si>
  <si>
    <t>161111502</t>
  </si>
  <si>
    <t>Svislé přemístění výkopku z horniny třídy těžitelnosti I, skupiny 1 až 3 hl výkopu do 3 m nošením</t>
  </si>
  <si>
    <t>12</t>
  </si>
  <si>
    <t>7</t>
  </si>
  <si>
    <t>162211311</t>
  </si>
  <si>
    <t>Vodorovné přemístění výkopku z horniny třídy těžitelnosti I, skupiny 1 až 3 stavebním kolečkem do 10 m</t>
  </si>
  <si>
    <t>14</t>
  </si>
  <si>
    <t>162211319</t>
  </si>
  <si>
    <t>Příplatek k vodorovnému přemístění výkopku z horniny třídy těžitelnosti I, skupiny 1 až 3 stavebním kolečkem ZKD 10 m</t>
  </si>
  <si>
    <t>16</t>
  </si>
  <si>
    <t>37,6*4 "Přepočtené koeficientem množství</t>
  </si>
  <si>
    <t>9</t>
  </si>
  <si>
    <t>162251102</t>
  </si>
  <si>
    <t>Vodorovné přemístění do 50 m výkopku/sypaniny z horniny třídy těžitelnosti I, skupiny 1 až 3</t>
  </si>
  <si>
    <t>18</t>
  </si>
  <si>
    <t>P</t>
  </si>
  <si>
    <t>Poznámka k položce:_x000D_
Poznámka k položce: -pro zpětné zásypy _ tam a zpět</t>
  </si>
  <si>
    <t>12,8*2 "Přepočtené koeficientem množství</t>
  </si>
  <si>
    <t>162751117</t>
  </si>
  <si>
    <t>Vodorovné přemístění do 10000 m výkopku/sypaniny z horniny třídy těžitelnosti I, skupiny 1 až 3</t>
  </si>
  <si>
    <t>20</t>
  </si>
  <si>
    <t>11</t>
  </si>
  <si>
    <t>22</t>
  </si>
  <si>
    <t>162751119</t>
  </si>
  <si>
    <t>Příplatek k vodorovnému přemístění výkopku/sypaniny z horniny třídy těžitelnosti I, skupiny 1 až 3 ZKD 1000 m přes 10000 m</t>
  </si>
  <si>
    <t>24</t>
  </si>
  <si>
    <t>37,6*10 "Přepočtené koeficientem množství</t>
  </si>
  <si>
    <t>13</t>
  </si>
  <si>
    <t>26</t>
  </si>
  <si>
    <t>49,15*10 "Přepočtené koeficientem množství</t>
  </si>
  <si>
    <t>171201231</t>
  </si>
  <si>
    <t>Poplatek za uložení zeminy a kamení na skládce (skládkovné)</t>
  </si>
  <si>
    <t>t</t>
  </si>
  <si>
    <t>28</t>
  </si>
  <si>
    <t>49,15*1,8 "Přepočtené koeficientem množství</t>
  </si>
  <si>
    <t>30</t>
  </si>
  <si>
    <t>37,6*1,8 "Přepočtené koeficientem množství</t>
  </si>
  <si>
    <t>171251201</t>
  </si>
  <si>
    <t>Uložení sypaniny na skládky nebo meziskládky</t>
  </si>
  <si>
    <t>32</t>
  </si>
  <si>
    <t>17</t>
  </si>
  <si>
    <t>34</t>
  </si>
  <si>
    <t>174151101</t>
  </si>
  <si>
    <t>Zásyp jam, šachet rýh nebo kolem objektů sypaninou se zhutněním</t>
  </si>
  <si>
    <t>36</t>
  </si>
  <si>
    <t>"NZP" 16*(1,0-0,2)</t>
  </si>
  <si>
    <t>19</t>
  </si>
  <si>
    <t>38</t>
  </si>
  <si>
    <t>"skladba_BN1" (32,0+61,0)*(1,0-0,45)</t>
  </si>
  <si>
    <t>M</t>
  </si>
  <si>
    <t>58344197</t>
  </si>
  <si>
    <t>externí zásypový, nenamrzavý, zhutnitelný drcený materiál</t>
  </si>
  <si>
    <t>40</t>
  </si>
  <si>
    <t>Poznámka k položce:_x000D_
Poznámka k položce: -kompletní specifikace materiálu _ viz PD a TZ</t>
  </si>
  <si>
    <t>51,15*1,8 "Přepočtené koeficientem množství</t>
  </si>
  <si>
    <t>175111101</t>
  </si>
  <si>
    <t>Obsypání potrubí ručně sypaninou bez prohození, uloženou do 3 m</t>
  </si>
  <si>
    <t>42</t>
  </si>
  <si>
    <t>"1.PP" (47)*(0,7)</t>
  </si>
  <si>
    <t>58331200</t>
  </si>
  <si>
    <t>štěrkopísek tříděný zásypový</t>
  </si>
  <si>
    <t>44</t>
  </si>
  <si>
    <t>32,9*2 "Přepočtené koeficientem množství</t>
  </si>
  <si>
    <t>23</t>
  </si>
  <si>
    <t>181951R12</t>
  </si>
  <si>
    <t>Úprava pláně v hornině třídy těžitelnosti I, skupiny 1 až 3 se zhutněním_ručním vibračním pěchem nebo válcem</t>
  </si>
  <si>
    <t>46</t>
  </si>
  <si>
    <t>"skladba_BN1" (32,0+61,0)</t>
  </si>
  <si>
    <t>460120016</t>
  </si>
  <si>
    <t>Naložení výkopku ručně z hornin třídy 1 až 4</t>
  </si>
  <si>
    <t>48</t>
  </si>
  <si>
    <t>Zemní práce - povrchové úpravy terénu</t>
  </si>
  <si>
    <t>25</t>
  </si>
  <si>
    <t>181111111</t>
  </si>
  <si>
    <t>Plošná úprava terénu do 500 m2 zemina tř 1 až 4 nerovnosti do 100 mm v rovinně a svahu do 1:5</t>
  </si>
  <si>
    <t>50</t>
  </si>
  <si>
    <t xml:space="preserve">"plochy nezpevněné" 16,0 </t>
  </si>
  <si>
    <t>181311103</t>
  </si>
  <si>
    <t>Rozprostření ornice tl vrstvy do 200 mm v rovině nebo ve svahu do 1:5 ručně</t>
  </si>
  <si>
    <t>52</t>
  </si>
  <si>
    <t>27</t>
  </si>
  <si>
    <t>181411131</t>
  </si>
  <si>
    <t>Založení parkového trávníku výsevem plochy do 1000 m2 v rovině a ve svahu do 1:5</t>
  </si>
  <si>
    <t>54</t>
  </si>
  <si>
    <t>00572410</t>
  </si>
  <si>
    <t>osivo směs travní parková</t>
  </si>
  <si>
    <t>kg</t>
  </si>
  <si>
    <t>56</t>
  </si>
  <si>
    <t>16*0,03 "Přepočtené koeficientem množství</t>
  </si>
  <si>
    <t>29</t>
  </si>
  <si>
    <t>181951111</t>
  </si>
  <si>
    <t>Úprava pláně v hornině třídy těžitelnosti I, skupiny 1 až 3 bez zhutnění</t>
  </si>
  <si>
    <t>58</t>
  </si>
  <si>
    <t>Zakládání</t>
  </si>
  <si>
    <t>213311141</t>
  </si>
  <si>
    <t>Polštáře zhutněné pod základy ze štěrkopísku tříděného</t>
  </si>
  <si>
    <t>60</t>
  </si>
  <si>
    <t>"1.PP" (47)*(0,1)</t>
  </si>
  <si>
    <t>Svislé a kompletní konstrukce</t>
  </si>
  <si>
    <t>31</t>
  </si>
  <si>
    <t>310237241</t>
  </si>
  <si>
    <t>Zazdívka otvorů pl do 0,25 m2 ve zdivu nadzákladovém cihlami pálenými tl do 300 mm</t>
  </si>
  <si>
    <t>kus</t>
  </si>
  <si>
    <t>62</t>
  </si>
  <si>
    <t xml:space="preserve">"rozsah_D.1.1b_BP-v.č.07-09, TZ_stropní konstrukce" </t>
  </si>
  <si>
    <t xml:space="preserve">(zazdívka otvorů po vybouraných/demontovaných stropních trámech) </t>
  </si>
  <si>
    <t>"viz 1.PP_2.NP" (27+51+21+27)+(49+158+66)</t>
  </si>
  <si>
    <t>310237251</t>
  </si>
  <si>
    <t>Zazdívka otvorů pl do 0,25 m2 ve zdivu nadzákladovém cihlami pálenými tl do 450 mm</t>
  </si>
  <si>
    <t>64</t>
  </si>
  <si>
    <t>"viz 1.PP" 0</t>
  </si>
  <si>
    <t>"viz 1.NP" 154*2</t>
  </si>
  <si>
    <t>"viz 2.NP" 140*2</t>
  </si>
  <si>
    <t>33</t>
  </si>
  <si>
    <t>311231117</t>
  </si>
  <si>
    <t>Zdivo nosné z cihel dl 290 mm P7 až 15 na SMS 10 MPa</t>
  </si>
  <si>
    <t>66</t>
  </si>
  <si>
    <t>"rozsah_D.1.1b_BP-v.č.05-06,11-12, NS-v.č.24-28,TZ"</t>
  </si>
  <si>
    <t>"předpoklad zpětné dozdívky-zdiva napadeného dřevokaznými houbami" 5,0</t>
  </si>
  <si>
    <t>68</t>
  </si>
  <si>
    <t>"rozsah_D.1.1b_v.č. 19-22, 27-28,TZ"</t>
  </si>
  <si>
    <t>"zazdívky a přizdívky_NS_odměřeno elektronicky" 18,48</t>
  </si>
  <si>
    <t>Mezisoučet</t>
  </si>
  <si>
    <t>"přezdění uvolněného zdiva_předpoklad_bude upřesněno v rámci realizace" 13,5</t>
  </si>
  <si>
    <t>35</t>
  </si>
  <si>
    <t>311236311</t>
  </si>
  <si>
    <t>Zdivo jednovrstvé zvukově izolační na tenkovrstvou maltu z cihel děrovaných broušených P20 tloušťky 190 mm</t>
  </si>
  <si>
    <t>70</t>
  </si>
  <si>
    <t>"1.NP_odměřeno elektronicky" 4,7*(3,37)</t>
  </si>
  <si>
    <t>317168012</t>
  </si>
  <si>
    <t>Překlad keramický plochý š 115 mm dl 1250 mm</t>
  </si>
  <si>
    <t>72</t>
  </si>
  <si>
    <t>37</t>
  </si>
  <si>
    <t>317168016</t>
  </si>
  <si>
    <t>Překlad keramický plochý š 115 mm dl 2250 mm</t>
  </si>
  <si>
    <t>74</t>
  </si>
  <si>
    <t>317168022</t>
  </si>
  <si>
    <t>Překlad keramický plochý š 145 mm dl 1250 mm</t>
  </si>
  <si>
    <t>76</t>
  </si>
  <si>
    <t>39</t>
  </si>
  <si>
    <t>317944321</t>
  </si>
  <si>
    <t>Válcované nosníky do č.12 dodatečně osazované do připravených otvorů</t>
  </si>
  <si>
    <t>78</t>
  </si>
  <si>
    <t>"1.PP" (27,76+1,88)/1000</t>
  </si>
  <si>
    <t>"1.NP" (89,4+8,46)/1000</t>
  </si>
  <si>
    <t>"2.NP" (11,92+1,88)/1000</t>
  </si>
  <si>
    <t>"3.NP" (18,42+2,82)/1000</t>
  </si>
  <si>
    <t>"4.NP" (52,12+4,7)/1000</t>
  </si>
  <si>
    <t>"související prvky_viz dílenská dokumentace" 0,25*(0,220)</t>
  </si>
  <si>
    <t>317944323</t>
  </si>
  <si>
    <t>Válcované nosníky č.14 až 22 dodatečně osazované do připravených otvorů</t>
  </si>
  <si>
    <t>80</t>
  </si>
  <si>
    <t xml:space="preserve">"rozsah_D.1.1b_BP-v.č.01-05/11-12, TZ" </t>
  </si>
  <si>
    <t>"1.NP" (1672,73+73,42)/1000</t>
  </si>
  <si>
    <t>"2.NP" (484,12+44,18)/1000</t>
  </si>
  <si>
    <t>"3.NP" (269,88+15,04)/1000</t>
  </si>
  <si>
    <t>"viz 1.NP" (79,52+6,28)/1000</t>
  </si>
  <si>
    <t>"související prvky_viz dílenská dokumentace" 0,25*(2,559+0,086)</t>
  </si>
  <si>
    <t>41</t>
  </si>
  <si>
    <t>319201321</t>
  </si>
  <si>
    <t>Vyrovnání nerovného povrchu zdiva tl do 30 mm maltou</t>
  </si>
  <si>
    <t>82</t>
  </si>
  <si>
    <t>3758,365*0,8 "Přepočtené koeficientem množství</t>
  </si>
  <si>
    <t>331231117</t>
  </si>
  <si>
    <t>Zdivo pilířů a podezdívek z cihel dl 290 mm pevnosti P 15 na SMS 10 MPa</t>
  </si>
  <si>
    <t>84</t>
  </si>
  <si>
    <t>"1.NP-3.NP_odměřeno elektronicky_statické zajištění" (6,5+4,5+0,75)</t>
  </si>
  <si>
    <t>43</t>
  </si>
  <si>
    <t>342244211</t>
  </si>
  <si>
    <t>Příčka z cihel broušených na tenkovrstvou maltu tloušťky 115 mm</t>
  </si>
  <si>
    <t>86</t>
  </si>
  <si>
    <t>"1.NP_odměřeno elektronicky" 4,7*(25,15)</t>
  </si>
  <si>
    <t>"2.NP_odměřeno elektronicky" 4,7*(35,34)</t>
  </si>
  <si>
    <t>"3.NP_odměřeno elektronicky" 4,65*(29,52)</t>
  </si>
  <si>
    <t>"odečet výplní_odměřeno elektronicky" -(25,25)</t>
  </si>
  <si>
    <t>342244221</t>
  </si>
  <si>
    <t>Příčka z cihel broušených na tenkovrstvou maltu tloušťky 140 mm</t>
  </si>
  <si>
    <t>88</t>
  </si>
  <si>
    <t>"1.PP_odměřeno elektronicky" 2,1*(4,79)</t>
  </si>
  <si>
    <t>"1.NP_odměřeno elektronicky" 4,7*(70,61)</t>
  </si>
  <si>
    <t>"2.NP_odměřeno elektronicky" 4,7*(70,78)</t>
  </si>
  <si>
    <t>"3.NP_odměřeno elektronicky" 4,65*(12,44)</t>
  </si>
  <si>
    <t>"4.NP_odměřeno elektronicky" 2,7*(18,8)</t>
  </si>
  <si>
    <t>"odečet výplní_odměřeno elektronicky" -(46,85)</t>
  </si>
  <si>
    <t>45</t>
  </si>
  <si>
    <t>342291121</t>
  </si>
  <si>
    <t>Ukotvení příček k cihelným konstrukcím plochými kotvami</t>
  </si>
  <si>
    <t>m</t>
  </si>
  <si>
    <t>90</t>
  </si>
  <si>
    <t>346244381</t>
  </si>
  <si>
    <t>Plentování v do 200 mm válcovaných nosníků</t>
  </si>
  <si>
    <t>92</t>
  </si>
  <si>
    <t>47</t>
  </si>
  <si>
    <t>346272266</t>
  </si>
  <si>
    <t>Přizdívka z pórobetonových tvárnic tl do 200 mm</t>
  </si>
  <si>
    <t>94</t>
  </si>
  <si>
    <t>(instalační přizdívky)</t>
  </si>
  <si>
    <t>"1.NP_odměřeno elektronicky" (1,65*(5,11+8,56))</t>
  </si>
  <si>
    <t>"2.NP_odměřeno elektronicky" (1,65*(12,98+5,28))+(4,7*0,9)</t>
  </si>
  <si>
    <t>"3.NP_odměřeno elektronicky" (1,65*(19,65))</t>
  </si>
  <si>
    <t>346272R0</t>
  </si>
  <si>
    <t>Zaslepení nefunkčních komínových průduchů (ztracené bednění + zabetonování C 16/20)</t>
  </si>
  <si>
    <t>96</t>
  </si>
  <si>
    <t>"rozsah_D.1.1b_v.č. 19-22, 27-28,TZ" 12,5</t>
  </si>
  <si>
    <t>Vodorovné konstrukce</t>
  </si>
  <si>
    <t>49</t>
  </si>
  <si>
    <t>413232211</t>
  </si>
  <si>
    <t>Zazdívka zhlaví válcovaných nosníků v do 150 mm</t>
  </si>
  <si>
    <t>98</t>
  </si>
  <si>
    <t>Komunikace pozemní</t>
  </si>
  <si>
    <t>564201111</t>
  </si>
  <si>
    <t>Podklad nebo podsyp ze štěrkopísku ŠP tl 40 mm</t>
  </si>
  <si>
    <t>100</t>
  </si>
  <si>
    <t>51</t>
  </si>
  <si>
    <t>564231111</t>
  </si>
  <si>
    <t>Podklad nebo podsyp ze štěrkopísku ŠP tl 100 mm</t>
  </si>
  <si>
    <t>102</t>
  </si>
  <si>
    <t>564811111</t>
  </si>
  <si>
    <t>Podklad ze štěrkodrtě ŠD tl 50 mm</t>
  </si>
  <si>
    <t>104</t>
  </si>
  <si>
    <t>53</t>
  </si>
  <si>
    <t>564871111</t>
  </si>
  <si>
    <t>Podklad ze štěrkodrtě ŠD tl 250 mm</t>
  </si>
  <si>
    <t>106</t>
  </si>
  <si>
    <t>596211220</t>
  </si>
  <si>
    <t>Kladení zámkové dlažby komunikací pro pěší tl 80 mm skupiny B pl do 50 m2</t>
  </si>
  <si>
    <t>108</t>
  </si>
  <si>
    <t>"skladba_BN1" (32,0)</t>
  </si>
  <si>
    <t>55</t>
  </si>
  <si>
    <t>596211221</t>
  </si>
  <si>
    <t>Kladení zámkové dlažby komunikací pro pěší tl 80 mm skupiny B pl do 100 m2</t>
  </si>
  <si>
    <t>110</t>
  </si>
  <si>
    <t>"skladba_BN1" (61,0)</t>
  </si>
  <si>
    <t>59245R13</t>
  </si>
  <si>
    <t>dlažba zámková betonová tl. 80mm</t>
  </si>
  <si>
    <t>112</t>
  </si>
  <si>
    <t>Poznámka k položce:_x000D_
Poznámka k položce: -kompletní specifikace materiálu viz PD a TZ</t>
  </si>
  <si>
    <t>Úpravy povrchů, podlahy a osazování výplní</t>
  </si>
  <si>
    <t>57</t>
  </si>
  <si>
    <t>611131101</t>
  </si>
  <si>
    <t>Cementový postřik vnitřních stropů nanášený celoplošně ručně</t>
  </si>
  <si>
    <t>114</t>
  </si>
  <si>
    <t xml:space="preserve">"rozsah_D.1.1b_v.č. 19-22/29-31, TZ" </t>
  </si>
  <si>
    <t>"podhledová skladba_1.NP_viz tabul. místn_v.č. 19-22" 6,5+50,4+23,3</t>
  </si>
  <si>
    <t>"podhledová skladba_2.NP_viz tabul. místn_v.č. 19-22" 11,3</t>
  </si>
  <si>
    <t>"podhledová skladba_3.NP_viz tabul. místn_v.č. 19-22" 12,6+38,95</t>
  </si>
  <si>
    <t>611135101</t>
  </si>
  <si>
    <t>Hrubá výplň rýh ve stropech maltou jakékoli šířky rýhy</t>
  </si>
  <si>
    <t>116</t>
  </si>
  <si>
    <t>-předpoklad_bude upřesněno v rámci realizace</t>
  </si>
  <si>
    <t>"podhledová skladba_1.NP_viz tabul. místn_v.č. 19-22" (6,5+50,4+23,3)*0,1</t>
  </si>
  <si>
    <t>"podhledová skladba_2.NP_viz tabul. místn_v.č. 19-22" 11,3*0,1</t>
  </si>
  <si>
    <t>"podhledová skladba_3.NP_viz tabul. místn_v.č. 19-22" (12,6+38,95)*0,1</t>
  </si>
  <si>
    <t>59</t>
  </si>
  <si>
    <t>611142001</t>
  </si>
  <si>
    <t>Potažení vnitřních stropů sklovláknitým pletivem vtlačeným do tenkovrstvé hmoty</t>
  </si>
  <si>
    <t>118</t>
  </si>
  <si>
    <t>14,305*1,2 "Přepočtené koeficientem množství</t>
  </si>
  <si>
    <t>611311141</t>
  </si>
  <si>
    <t>Vápenná omítka štuková dvouvrstvá vnitřních stropů rovných nanášená ručně</t>
  </si>
  <si>
    <t>120</t>
  </si>
  <si>
    <t>61</t>
  </si>
  <si>
    <t>611311191</t>
  </si>
  <si>
    <t>Příplatek k vápenné omítce vnitřních stropů za každých dalších 5 mm tloušťky ručně</t>
  </si>
  <si>
    <t>122</t>
  </si>
  <si>
    <t>143,05*2 "Přepočtené koeficientem množství</t>
  </si>
  <si>
    <t>62232R01</t>
  </si>
  <si>
    <t>Oprava vápenné štukové omítky, reprofilace a oprava zdobných prvků římsy v.0,75m, vzhled dle původní římsy</t>
  </si>
  <si>
    <t>1702999607</t>
  </si>
  <si>
    <t>"chodba" (2,50+24,50)*4</t>
  </si>
  <si>
    <t>"zádveří" (3,40+2,75)*4</t>
  </si>
  <si>
    <t>"schodiště" (6,80+4,40)*2</t>
  </si>
  <si>
    <t>63</t>
  </si>
  <si>
    <t>62232R02</t>
  </si>
  <si>
    <t>Oprava vápenné štukové omítky IÓNSKÉ SLOUPOVÉ HLAVICE, vzhled dle původní hlavice, oprava a reprofilace zdobných štuků</t>
  </si>
  <si>
    <t>ks</t>
  </si>
  <si>
    <t>-1851963492</t>
  </si>
  <si>
    <t>"rozsah - velikost hlavic - 0,50*0,50" 19</t>
  </si>
  <si>
    <t>62232R03</t>
  </si>
  <si>
    <t>Odborné zrestaurování fresky nad hlavním vstupem</t>
  </si>
  <si>
    <t>1723163337</t>
  </si>
  <si>
    <t>"způsob zrestaurování bude upřesněn po konzultaci s NPÚ před vlastním započetím prací"</t>
  </si>
  <si>
    <t>"2,20*2,70+2,00*2,70 = celkem 11,34m2"</t>
  </si>
  <si>
    <t>65</t>
  </si>
  <si>
    <t>612131101</t>
  </si>
  <si>
    <t>Cementový postřik vnitřních stěn nanášený celoplošně ručně</t>
  </si>
  <si>
    <t>128</t>
  </si>
  <si>
    <t>"viz otlučení stávajících povrchů"</t>
  </si>
  <si>
    <t>"1.NP-3.NP_odměřeno elektronicky" (4,7*464,08)+(4,7*466,66)+(4,65*393,54)</t>
  </si>
  <si>
    <t>"odečet výplní otvorů_odměřeno elektronicky" -(310,25)</t>
  </si>
  <si>
    <t>"viz nové zdivo a zazdívky"</t>
  </si>
  <si>
    <t>(2*736,348)+(2*396,321)+(2*15,839)</t>
  </si>
  <si>
    <t>612131121</t>
  </si>
  <si>
    <t>Penetrační disperzní nátěr vnitřních stěn nanášený ručně</t>
  </si>
  <si>
    <t>130</t>
  </si>
  <si>
    <t>67</t>
  </si>
  <si>
    <t>612135101</t>
  </si>
  <si>
    <t>Hrubá výplň rýh ve stěnách maltou jakékoli šířky rýhy</t>
  </si>
  <si>
    <t>132</t>
  </si>
  <si>
    <t>612142001</t>
  </si>
  <si>
    <t>Potažení vnitřních stěn sklovláknitým pletivem vtlačeným do tenkovrstvé hmoty</t>
  </si>
  <si>
    <t>134</t>
  </si>
  <si>
    <t>819,12*1,5 "Přepočtené koeficientem množství</t>
  </si>
  <si>
    <t>69</t>
  </si>
  <si>
    <t>6121430R0</t>
  </si>
  <si>
    <t>Příplatek za dodávku a osazení veškerých omítkových lišt, rohovníků a profilů vnitřních omítek stěn - viz specifikace systému a TP výrobce, TZ</t>
  </si>
  <si>
    <t>136</t>
  </si>
  <si>
    <t>"kompletní provedení dle specifikace PD a TZ vč. přímo souvisejících prací a dodávek"</t>
  </si>
  <si>
    <t>"množství/rozsah vztažen na celkové štukové plochy" 143,05+7405,235+885,04+1233,54</t>
  </si>
  <si>
    <t>612311121</t>
  </si>
  <si>
    <t>Vápenná omítka hladká jednovrstvá vnitřních stěn nanášená ručně</t>
  </si>
  <si>
    <t>138</t>
  </si>
  <si>
    <t>"keramické obklady_odměřeno elektronicky_1NP+2.NP+3.NP"</t>
  </si>
  <si>
    <t>2,0*((143,65)+(142,95)+(141,76))</t>
  </si>
  <si>
    <t>"odečet výplní otvorů_odměřeno elektronicky" -70,75</t>
  </si>
  <si>
    <t>71</t>
  </si>
  <si>
    <t>612311141</t>
  </si>
  <si>
    <t>Vápenná omítka štuková dvouvrstvá vnitřních stěn nanášená ručně</t>
  </si>
  <si>
    <t>140</t>
  </si>
  <si>
    <t>"odečet omítky vápenné hladké" -785,97</t>
  </si>
  <si>
    <t>612311191</t>
  </si>
  <si>
    <t>Příplatek k vápenné omítce vnitřních stěn za každých dalších 5 mm tloušťky ručně</t>
  </si>
  <si>
    <t>142</t>
  </si>
  <si>
    <t>7405,235*2 "Přepočtené koeficientem množství</t>
  </si>
  <si>
    <t>73</t>
  </si>
  <si>
    <t>144</t>
  </si>
  <si>
    <t>785,97*2 "Přepočtené koeficientem množství</t>
  </si>
  <si>
    <t>6128210_R</t>
  </si>
  <si>
    <t>Vnitřní sanační štuková omítka pro vlhké a zasolené zdivo prováděná ručně</t>
  </si>
  <si>
    <t>146</t>
  </si>
  <si>
    <t>Poznámka k položce:_x000D_
Poznámka k položce: Ručně i strojově zpracovatelná jednovrstvá vápenotrasová omítka dle WTA pro exteriér i interiér, se zvýšenou hydrofobizací, vyztužena vlákny, vhodná i pro objekty památkové péče. -Třída dle ČSN EN 998-1	R CS II -Zrnitost:	1 mm -Pevnost v tlaku:	CS II --Objem vzduchových pórů v čerstvě maltě	30% -Pórovitost zatvrdlé malty	≥55% -Přídržnost dle EN 1015:12:2000	≥0,15 MPa -Součinitel tepelné vodivosti λ:	cca. 0,54 W/m*K -Faktor difúzního odporu µ:	5/20</t>
  </si>
  <si>
    <t>"podhledový omítkový systém_1.PP" (769,6*1,15)</t>
  </si>
  <si>
    <t>75</t>
  </si>
  <si>
    <t>148</t>
  </si>
  <si>
    <t>"1.PP-viz otlučení povrchů" (2,1*(624,9))-(78,75)</t>
  </si>
  <si>
    <t>6128211_R</t>
  </si>
  <si>
    <t>Vnitřní vyrovnávací sanační omítka prováděná ručně</t>
  </si>
  <si>
    <t>150</t>
  </si>
  <si>
    <t>1233,54*2 "Přepočtené koeficientem množství</t>
  </si>
  <si>
    <t>77</t>
  </si>
  <si>
    <t>152</t>
  </si>
  <si>
    <t>6128212_R</t>
  </si>
  <si>
    <t>Příplatek k vnitřní sanační omítce pro vlhké zdivo ZKD 10 mm omítky prováděné ručně ve více vrstvách</t>
  </si>
  <si>
    <t>154</t>
  </si>
  <si>
    <t>79</t>
  </si>
  <si>
    <t>156</t>
  </si>
  <si>
    <t>612821R54</t>
  </si>
  <si>
    <t>Příplatek k vnitřnímu sanačnímu omítkovému systému za výztužná vlákna</t>
  </si>
  <si>
    <t>158</t>
  </si>
  <si>
    <t>81</t>
  </si>
  <si>
    <t>612821R55</t>
  </si>
  <si>
    <t>Příplatek k vnitřnímu sanačnímu omítkovému systému za podhledové provedení + výztužná vlákna</t>
  </si>
  <si>
    <t>160</t>
  </si>
  <si>
    <t>615142012</t>
  </si>
  <si>
    <t>Potažení vnitřních nosníků a překladů rabicovým pletivem</t>
  </si>
  <si>
    <t>162</t>
  </si>
  <si>
    <t>83</t>
  </si>
  <si>
    <t>619991001</t>
  </si>
  <si>
    <t>Zakrytí podlah fólií přilepenou lepící páskou</t>
  </si>
  <si>
    <t>164</t>
  </si>
  <si>
    <t>Ochrana stávajících podlah _ 3.NP</t>
  </si>
  <si>
    <t>(7,6+17,1+16,5+17,4+14,3+58,3+25,7+26,1+18,5)</t>
  </si>
  <si>
    <t>619996115</t>
  </si>
  <si>
    <t>Ochrana podlahy obedněním z řeziva</t>
  </si>
  <si>
    <t>166</t>
  </si>
  <si>
    <t>85</t>
  </si>
  <si>
    <t>619996145</t>
  </si>
  <si>
    <t>Ochrana konstrukcí nebo samostatných prvků geotextilií</t>
  </si>
  <si>
    <t>168</t>
  </si>
  <si>
    <t>622215134</t>
  </si>
  <si>
    <t>Oprava kontaktního zateplení stěn z polystyrenových desek tloušťky do 160 mm</t>
  </si>
  <si>
    <t>170</t>
  </si>
  <si>
    <t>87</t>
  </si>
  <si>
    <t>622532021</t>
  </si>
  <si>
    <t>Tenkovrstvá silikonová hydrofilní zrnitá omítka tl. 2,0 mm včetně penetrace vnějších stěn</t>
  </si>
  <si>
    <t>172</t>
  </si>
  <si>
    <t>631311115</t>
  </si>
  <si>
    <t>Mazanina tl do 80 mm z betonu prostého bez zvýšených nároků na prostředí tř. C 20/25</t>
  </si>
  <si>
    <t>174</t>
  </si>
  <si>
    <t>"skladba_SN2" ((3,25*3,6)+(2,85*4,8))*0,08</t>
  </si>
  <si>
    <t>89</t>
  </si>
  <si>
    <t>631311125</t>
  </si>
  <si>
    <t>Mazanina tl do 120 mm z betonu prostého bez zvýšených nároků na prostředí tř. C 20/25</t>
  </si>
  <si>
    <t>176</t>
  </si>
  <si>
    <t>"1.PP" (47)*(0,1)*2</t>
  </si>
  <si>
    <t>"skladba podlahová_AN2_1.NP_viz tabulka místno." 107,9*0,12</t>
  </si>
  <si>
    <t>631319022</t>
  </si>
  <si>
    <t>Příplatek k mazanině tl do 120 mm za přehlazení ocelovým hladítkem</t>
  </si>
  <si>
    <t>178</t>
  </si>
  <si>
    <t>91</t>
  </si>
  <si>
    <t>631319171</t>
  </si>
  <si>
    <t>Příplatek k mazanině tl do 80 mm za stržení povrchu spodní vrstvy před vložením výztuže</t>
  </si>
  <si>
    <t>180</t>
  </si>
  <si>
    <t>631319173</t>
  </si>
  <si>
    <t>Příplatek k mazanině tl do 120 mm za stržení povrchu spodní vrstvy před vložením výztuže</t>
  </si>
  <si>
    <t>182</t>
  </si>
  <si>
    <t>93</t>
  </si>
  <si>
    <t>631342322</t>
  </si>
  <si>
    <t>Cementová litá pěna s polystyrenem objemové hmotnosti 400 kg/m3</t>
  </si>
  <si>
    <t>184</t>
  </si>
  <si>
    <t>"skladba podlahová_AN1_1.NP_viz tabulka místno." 753,2*0,25</t>
  </si>
  <si>
    <t>"skladba podlahová_AN3_2-3.NP_viz tabulka místno." (717,91+512,7)*0,05</t>
  </si>
  <si>
    <t>"skladba podlahová_AN4_2.NP_viz tabulka místno." (62,85)*0,25</t>
  </si>
  <si>
    <t>"skladba podlahová_AN5_2.NP_viz tabulka místno." (17,64)*0,1</t>
  </si>
  <si>
    <t>631362021</t>
  </si>
  <si>
    <t>Výztuž mazanin svařovanými sítěmi Kari</t>
  </si>
  <si>
    <t>186</t>
  </si>
  <si>
    <t>"skladba_SN2" ((3,25*3,6)+(2,85*4,8))*(3,03*5,0)/1000</t>
  </si>
  <si>
    <t>95</t>
  </si>
  <si>
    <t>188</t>
  </si>
  <si>
    <t>"1.PP" (47)*2*(5,0*1,2)/1000</t>
  </si>
  <si>
    <t>"skladba podlahová_AN2_1.NP_viz tabulka místno." 107,9*(5,0*1,2)/1000</t>
  </si>
  <si>
    <t>632451254</t>
  </si>
  <si>
    <t>Potěr cementový samonivelační litý C30 tl do 50 mm</t>
  </si>
  <si>
    <t>190</t>
  </si>
  <si>
    <t>"skladba podlahová_AN1_1.NP_viz tabulka místno." 753,2</t>
  </si>
  <si>
    <t>"skladba podlahová_AN2_1.NP_viz tabulka místno." 107,9</t>
  </si>
  <si>
    <t>"skladba podlahová_AN3_2-3.NP_viz tabulka místno." (717,91+512,7)</t>
  </si>
  <si>
    <t>"skladba podlahová_AN4_2.NP_viz tabulka místno." (62,85)</t>
  </si>
  <si>
    <t>"skladba podlahová_AN5_2.NP_viz tabulka místno." (17,64)</t>
  </si>
  <si>
    <t>"skladba podlahová_AN6_4.NP_viz tabulka místno." (167,8)</t>
  </si>
  <si>
    <t>97</t>
  </si>
  <si>
    <t>632451293</t>
  </si>
  <si>
    <t>Příplatek k cementovému samonivelačnímu litému potěru C30 ZKD 5 mm tloušťky přes 50 mm</t>
  </si>
  <si>
    <t>192</t>
  </si>
  <si>
    <t>"skladba podlahová_AN6_4.NP_viz tabulka místno." (167,8)*2</t>
  </si>
  <si>
    <t>635112111</t>
  </si>
  <si>
    <t>Smíšený násyp pod podlahy ze strusky</t>
  </si>
  <si>
    <t>194</t>
  </si>
  <si>
    <t>"skladba podlahová_AN2_1.NP_viz tabulka místno." 107,9*0,25</t>
  </si>
  <si>
    <t>Ostatní konstrukce a práce, bourání</t>
  </si>
  <si>
    <t>99</t>
  </si>
  <si>
    <t>949101111</t>
  </si>
  <si>
    <t>Lešení pomocné pro objekty pozemních staveb s lešeňovou podlahou v do 1,9 m zatížení do 150 kg/m2</t>
  </si>
  <si>
    <t>196</t>
  </si>
  <si>
    <t>"podhledové skladby_BP + NS_viz tabulkjy místností" 10344,0</t>
  </si>
  <si>
    <t>952901111</t>
  </si>
  <si>
    <t>Vyčištění budov bytové a občanské výstavby při výšce podlaží do 4 m</t>
  </si>
  <si>
    <t>198</t>
  </si>
  <si>
    <t>101</t>
  </si>
  <si>
    <t>952901114</t>
  </si>
  <si>
    <t>Vyčištění budov bytové a občanské výstavby</t>
  </si>
  <si>
    <t>200</t>
  </si>
  <si>
    <t>952902121</t>
  </si>
  <si>
    <t>Čištění budov zametení drsných podlah</t>
  </si>
  <si>
    <t>202</t>
  </si>
  <si>
    <t>"1.PP" (769,6)</t>
  </si>
  <si>
    <t>103</t>
  </si>
  <si>
    <t>962031133</t>
  </si>
  <si>
    <t>Bourání příček z cihel pálených na MVC tl do 150 mm</t>
  </si>
  <si>
    <t>204</t>
  </si>
  <si>
    <t>"1.NP_odměřeno elektronicky" (4,7*(34,36+9,76))</t>
  </si>
  <si>
    <t>"2.NP_odměřeno elektronicky" (4,7*(42,82+51,95))</t>
  </si>
  <si>
    <t>"3.NP_odměřeno elektronicky" (4,65*(28,48+8,54))</t>
  </si>
  <si>
    <t>962032230</t>
  </si>
  <si>
    <t>Bourání zdiva z cihel pálených nebo vápenopískových na MV nebo MVC do 1 m3</t>
  </si>
  <si>
    <t>206</t>
  </si>
  <si>
    <t>"předpoklad bourání zdiva napadeného dřevokaznými houbami" 5,0</t>
  </si>
  <si>
    <t>105</t>
  </si>
  <si>
    <t>208</t>
  </si>
  <si>
    <t>"předpoklad uvolněného zdiva_bude upřesněno při realizaci" 13,5</t>
  </si>
  <si>
    <t>962032231</t>
  </si>
  <si>
    <t>Bourání zdiva z cihel pálených nebo vápenopískových na MV nebo MVC přes 1 m3</t>
  </si>
  <si>
    <t>210</t>
  </si>
  <si>
    <t xml:space="preserve">"1.PP-3.NP_odměřeno elektronicky_válcované překlady" </t>
  </si>
  <si>
    <t>(2,1*4,4*0,15)</t>
  </si>
  <si>
    <t>(4,7*0,2*15,43)</t>
  </si>
  <si>
    <t>(4,7*0,3*6,65)+(4,7*0,25*3,3)+(4,7*0,2*2,2)</t>
  </si>
  <si>
    <t>(4,65*0,2*0,75)+(4,65*0,31*2,96)</t>
  </si>
  <si>
    <t>"související konstrukce_bude upřesněno při realizaci stavby" 5,43</t>
  </si>
  <si>
    <t>107</t>
  </si>
  <si>
    <t>964035111</t>
  </si>
  <si>
    <t>Bourání cihelných klenbových pásů jakéhokoliv průřezu</t>
  </si>
  <si>
    <t>212</t>
  </si>
  <si>
    <t>"viz 1.PP" 0,375*619,1</t>
  </si>
  <si>
    <t>"viz 1.NP" 0,375*(54,1+31,5)</t>
  </si>
  <si>
    <t>"viz 2.NP" 0,375*(22,7+31,5)</t>
  </si>
  <si>
    <t>965031131</t>
  </si>
  <si>
    <t>Bourání podlah z cihel kladených na plocho pl přes 1 m2</t>
  </si>
  <si>
    <t>214</t>
  </si>
  <si>
    <t xml:space="preserve">"skladba BP_AB7-9_odměřeno elektronicky_viz tabul.místnost." (1135,4) </t>
  </si>
  <si>
    <t>109</t>
  </si>
  <si>
    <t>965032131</t>
  </si>
  <si>
    <t>Bourání podlah z cihel kladených na stojato pl přes 1 m2</t>
  </si>
  <si>
    <t>216</t>
  </si>
  <si>
    <t>"skladba BP_AB5_odměřeno elektronicky_viz tabul.místnost." (30,7+29,3)</t>
  </si>
  <si>
    <t>965042141</t>
  </si>
  <si>
    <t>Bourání podkladů pod dlažby nebo mazanin betonových nebo z litého asfaltu tl do 100 mm pl přes 4 m2</t>
  </si>
  <si>
    <t>218</t>
  </si>
  <si>
    <t>"1.PP" (47*0,1)*2</t>
  </si>
  <si>
    <t>111</t>
  </si>
  <si>
    <t>220</t>
  </si>
  <si>
    <t>"skladba BP_AB4_odměřeno elektronicky_viz tabul.místnost." (69,5)*(0,05+0,06)</t>
  </si>
  <si>
    <t>"skladba BP_AB5_odměřeno elektronicky_viz tabul.místnost." (30,7+29,3)*0,05</t>
  </si>
  <si>
    <t>"skladba BP_AB6_odměřeno elektronicky_viz tabul.místnost." (11,1)*0,06</t>
  </si>
  <si>
    <t>"skladba BP_AB13_odměřeno elektronicky_viz tabul.místnost." (109,4) *(0,1+0,1)</t>
  </si>
  <si>
    <t>965042241</t>
  </si>
  <si>
    <t>Bourání podkladů pod dlažby nebo mazanin betonových nebo z litého asfaltu tl přes 100 mm pl přes 4 m2</t>
  </si>
  <si>
    <t>222</t>
  </si>
  <si>
    <t>"skladba BP_AB3_odměřeno elektronicky_viz tabul.místnost." (52,5)*0,15</t>
  </si>
  <si>
    <t>"skladba BP_AB6_odměřeno elektronicky_viz tabul.místnost." (11,1)*0,15</t>
  </si>
  <si>
    <t>113</t>
  </si>
  <si>
    <t>965049111</t>
  </si>
  <si>
    <t>Příplatek k bourání betonových mazanin za bourání mazanin se svařovanou sítí tl do 100 mm</t>
  </si>
  <si>
    <t>224</t>
  </si>
  <si>
    <t>226</t>
  </si>
  <si>
    <t>115</t>
  </si>
  <si>
    <t>965049112</t>
  </si>
  <si>
    <t>Příplatek k bourání betonových mazanin za bourání mazanin se svařovanou sítí tl přes 100 mm</t>
  </si>
  <si>
    <t>228</t>
  </si>
  <si>
    <t>965081213</t>
  </si>
  <si>
    <t>Bourání podlah z dlaždic keramických nebo xylolitových tl do 10 mm plochy přes 1 m2</t>
  </si>
  <si>
    <t>230</t>
  </si>
  <si>
    <t>Poznámka k položce:_x000D_
Poznámka k položce: V jednotkové ceně zahrnuty náklady na bourání souvisejících obvodových soklů v = do 150 mm.</t>
  </si>
  <si>
    <t>"1.NP_odměřeno elektronicky_viz tab.místností" 99,2</t>
  </si>
  <si>
    <t>"2.NP_odměřeno elektronicky_viz tab.místností" 126,9</t>
  </si>
  <si>
    <t>"3.NP_odměřeno elektronicky_viz tab.místností" 98,2</t>
  </si>
  <si>
    <t>117</t>
  </si>
  <si>
    <t>965082923</t>
  </si>
  <si>
    <t>Odstranění násypů pod podlahami tl do 100 mm pl přes 2 m2</t>
  </si>
  <si>
    <t>232</t>
  </si>
  <si>
    <t>"skladba BP_AB7-9_odměřeno elektronicky_viz tabul.místnost." (1135,4) *(0,05*2)</t>
  </si>
  <si>
    <t>"skladba BP_AB13_odměřeno elektronicky_viz tabul.místnost." (109,4) *0,05</t>
  </si>
  <si>
    <t>965082933</t>
  </si>
  <si>
    <t>Odstranění násypů pod podlahami tl do 200 mm pl přes 2 m2</t>
  </si>
  <si>
    <t>234</t>
  </si>
  <si>
    <t>"skladba BP_AB1_odměřeno elektronicky_viz tabul.místnost." (158,2+611,75)*0,2</t>
  </si>
  <si>
    <t>"skladba BP_AB2_odměřeno elektronicky_viz tabul.místnost." (146,35+275,9)*0,15</t>
  </si>
  <si>
    <t>"skladba BP_AB5_odměřeno elektronicky_viz tabul.místnost." (30,7+29,3)*0,1</t>
  </si>
  <si>
    <t>119</t>
  </si>
  <si>
    <t>965082941</t>
  </si>
  <si>
    <t>Odstranění násypů pod podlahami tl přes 200 mm</t>
  </si>
  <si>
    <t>236</t>
  </si>
  <si>
    <t>"skladba BP_AB4_odměřeno elektronicky_viz tabul.místnost." (69,5)*0,25</t>
  </si>
  <si>
    <t>"skladba BP_AB10_odměřeno elektronicky_viz tabul.místnost." (489,6+72,1)*0,4</t>
  </si>
  <si>
    <t>"skladba BP_AB11_odměřeno elektronicky_viz tabul.místnost." (159,3) *0,25</t>
  </si>
  <si>
    <t>966071131</t>
  </si>
  <si>
    <t>Demontáž ocelových kcí a nosníků z valcovaných profilů</t>
  </si>
  <si>
    <t>238</t>
  </si>
  <si>
    <t>"viz 1.PP" 1,303</t>
  </si>
  <si>
    <t>"viz 1.NP" 13,891</t>
  </si>
  <si>
    <t>"viz 2.NP" 3,509</t>
  </si>
  <si>
    <t>121</t>
  </si>
  <si>
    <t>966080111</t>
  </si>
  <si>
    <t>Bourání zateplení stropů z desek z minerální vlny tloušťky do 60 mm</t>
  </si>
  <si>
    <t>240</t>
  </si>
  <si>
    <t>"skladba BP_AB10_odměřeno elektronicky_viz tabul.místnost." (489,6+72,1)*1,15</t>
  </si>
  <si>
    <t>"skladba BP_AB11_odměřeno elektronicky_viz tabul.místnost." (159,3)</t>
  </si>
  <si>
    <t>967031732</t>
  </si>
  <si>
    <t>Přisekání plošné zdiva z cihel pálených na MV nebo MVC tl do 100 mm</t>
  </si>
  <si>
    <t>242</t>
  </si>
  <si>
    <t>"viz otlučení stávajících povrchů_předpoklad-bude upřesněno v rámci realizace"</t>
  </si>
  <si>
    <t>"1.PP-viz otlučení povrchů" (2,1*(624,9))*0,5</t>
  </si>
  <si>
    <t>"1.NP-3.NP_odměřeno elektronicky" ((4,7*464,08)+(4,7*466,66)+(4,65*393,54))*0,5</t>
  </si>
  <si>
    <t>123</t>
  </si>
  <si>
    <t>968062R00</t>
  </si>
  <si>
    <t>Vybourání výplní otvorů bez materiálového a plošného rozlišení</t>
  </si>
  <si>
    <t>244</t>
  </si>
  <si>
    <t>Poznámka k položce:_x000D_
Poznámka k položce: Specifikace / rozsah: -vyvěšení křídel (v případě otevíravých výplní) -vybourání rámu (bez rozlišení systému otevírání) -------------------------------------------------------- -vybourání pevných (neotevíravých) výplní bez rozlišení  -------------------------------------------------------- -demontáže a odstranění přímo souvisejících příslušenství a doplňků --------------------------------------------------------- -veškeré demontážní práce a přesuny jesou zahrnuty v jednotkové ceně</t>
  </si>
  <si>
    <t>"kompletní provedení dle specifikace PD a TZ vč. všech souvisejících prací a dodávek"</t>
  </si>
  <si>
    <t>"rozsah_D.1.1b_BP-v.č.01-05/11-12, TZ" (2,1*2,29)+(2,75)+(2,714)</t>
  </si>
  <si>
    <t>124</t>
  </si>
  <si>
    <t>968072455</t>
  </si>
  <si>
    <t>Vybourání dveřních zárubní včetně vyvěšení křídel</t>
  </si>
  <si>
    <t>246</t>
  </si>
  <si>
    <t>"1.PP_odměřeno elektronicky" 8,0</t>
  </si>
  <si>
    <t>"1.NP_odměřeno elektronicky" 102,0</t>
  </si>
  <si>
    <t>"2.NP_odměřeno elektronicky" 86,0</t>
  </si>
  <si>
    <t>"3.NP_odměřeno elektronicky" 48,0</t>
  </si>
  <si>
    <t>125</t>
  </si>
  <si>
    <t>971033561</t>
  </si>
  <si>
    <t>Vybourání otvorů ve zdivu cihelném na MVC nebo MV</t>
  </si>
  <si>
    <t>248</t>
  </si>
  <si>
    <t>Svislé konstrukce_1.PP-4.NP_prostupy.</t>
  </si>
  <si>
    <t>(0,5*0,25*0,15)+(0,5*0,25*0,35)+(0,5*0,35*0,35)+(1*0,35*0,5)+(1,0*0,35*0,68)</t>
  </si>
  <si>
    <t>(0,5*0,5*0,3*2)+(0,5*0,5*0,6*2)+(0,5*0,5*0,6)+(0,6*0,25*0,35)+(0,6*0,25*0,5*4)</t>
  </si>
  <si>
    <t>(0,5*0,3*0,3)+(0,5*0,3*0,6)+(1,45*0,25*0,5*4)</t>
  </si>
  <si>
    <t>126</t>
  </si>
  <si>
    <t>971033651</t>
  </si>
  <si>
    <t>250</t>
  </si>
  <si>
    <t>"1.PP" (2,1*0,3*14,24)</t>
  </si>
  <si>
    <t>"1.NP"</t>
  </si>
  <si>
    <t>(2*3*0,6)+(1,95*3*0,6)+(1,715*3*0,6)+(1,2*2,2*0,6)</t>
  </si>
  <si>
    <t>(1,0*2,02*0,6)+(0,8*2,02*0,6)+(1,1*2,02*0,6)+(2,5*2,1*0,3)</t>
  </si>
  <si>
    <t>(1,6*1,22*0,68)+(0,55*2,05*0,45)</t>
  </si>
  <si>
    <t>"2.NP"</t>
  </si>
  <si>
    <t>(1*2,15*0,6)+(1,17*2,05*0,6*4)+(1,02*2,05*0,63)</t>
  </si>
  <si>
    <t>"3.NP"</t>
  </si>
  <si>
    <t>(1,5*2,05*0,62)+(0,7*2,02*0,62)</t>
  </si>
  <si>
    <t>"související kce_předpoklad_bude upřesněno při realizaci stavby" 5,82</t>
  </si>
  <si>
    <t>127</t>
  </si>
  <si>
    <t>972033461</t>
  </si>
  <si>
    <t>Vybourání otvorů v klenbách z cihel tl do 300 mm</t>
  </si>
  <si>
    <t>252</t>
  </si>
  <si>
    <t>Vodorovné konstrukce_1.PP-4.NP_prostupy.</t>
  </si>
  <si>
    <t>(0,3*((0,5*0,15*2)+(0,45*0,15)+(0,5*1,0*2)+(0,45*0,7)+(0,46*1,35)+(0,5*1)))</t>
  </si>
  <si>
    <t>(0,3*((0,5*1,4)+(0,6*1,15)+(0,45*0,45*2)+(0,7*0,45)+(0,95*0,45)+(1*0,5)))</t>
  </si>
  <si>
    <t>(0,3*((1,4*0,5*2)+(1,0*0,6*2)))</t>
  </si>
  <si>
    <t>973031335</t>
  </si>
  <si>
    <t>Vysekání kapes ve zdivu cihelném na MV nebo MVC pl do 0,16 m2 hl do 300 mm</t>
  </si>
  <si>
    <t>254</t>
  </si>
  <si>
    <t>(4,5/0,018)+(1,908/0,018)+(0,9/0,018)</t>
  </si>
  <si>
    <t>129</t>
  </si>
  <si>
    <t>973031813</t>
  </si>
  <si>
    <t>Vysekání kapes ve zdivu cihelném na MV nebo MVC pro zavázání příček tl do 150 mm</t>
  </si>
  <si>
    <t>256</t>
  </si>
  <si>
    <t>973031826</t>
  </si>
  <si>
    <t>Vysekání kapes ve zdivu cihelném na MV nebo MVC pro zavázání zdí tl do 600 mm</t>
  </si>
  <si>
    <t>258</t>
  </si>
  <si>
    <t>131</t>
  </si>
  <si>
    <t>974031154</t>
  </si>
  <si>
    <t>Vysekání rýh ve zdivu cihelném hl do 100 mm š do 150 mm</t>
  </si>
  <si>
    <t>260</t>
  </si>
  <si>
    <t>974031164</t>
  </si>
  <si>
    <t>Vysekání rýh ve zdivu cihelném hl do 150 mm š do 150 mm</t>
  </si>
  <si>
    <t>262</t>
  </si>
  <si>
    <t>133</t>
  </si>
  <si>
    <t>974031167</t>
  </si>
  <si>
    <t>Vysekání rýh ve zdivu cihelném hl do 150 mm š do 300 mm</t>
  </si>
  <si>
    <t>264</t>
  </si>
  <si>
    <t>974031169</t>
  </si>
  <si>
    <t>Příplatek k vysekání rýh ve zdivu cihelném hl do 150 mm ZKD 100 mm š rýhy</t>
  </si>
  <si>
    <t>266</t>
  </si>
  <si>
    <t>135</t>
  </si>
  <si>
    <t>974031285</t>
  </si>
  <si>
    <t>Vysekání rýh ve zdivu cihelném u stropu hl do 300 mm š do 200 mm</t>
  </si>
  <si>
    <t>268</t>
  </si>
  <si>
    <t>975053R41</t>
  </si>
  <si>
    <t>Víceřadové podchycení stropů v do 4,0 m</t>
  </si>
  <si>
    <t>270</t>
  </si>
  <si>
    <t>137</t>
  </si>
  <si>
    <t>975074R21</t>
  </si>
  <si>
    <t>Jednostranné podchycení střešních konstrukcí</t>
  </si>
  <si>
    <t>272</t>
  </si>
  <si>
    <t>"předpoklad_bude upřesněno při realizaci stavby" 95,0</t>
  </si>
  <si>
    <t>977151118</t>
  </si>
  <si>
    <t>Jádrové vrty diamantovými korunkami do D 100 mm do stavebních materiálů</t>
  </si>
  <si>
    <t>274</t>
  </si>
  <si>
    <t>Svislé konstrukce_1.PP-4.NP.</t>
  </si>
  <si>
    <t>(0,15+0,2+1,2+0,65+0,75+3,9+1,2)</t>
  </si>
  <si>
    <t>Vodorovné konstrukce_1.PP-4.NP.</t>
  </si>
  <si>
    <t>(0,3*(20+45+25+11))</t>
  </si>
  <si>
    <t>139</t>
  </si>
  <si>
    <t>977151123</t>
  </si>
  <si>
    <t>Jádrové vrty diamantovými korunkami do D 150 mm do stavebních materiálů</t>
  </si>
  <si>
    <t>276</t>
  </si>
  <si>
    <t>0,15*(3*0,6)+0,65+(0,75*2)+1,15+0,45+1,1+1,15+0,45+0,5+0,75+2,45</t>
  </si>
  <si>
    <t>(0,3*(9+5+1+13+8+8))</t>
  </si>
  <si>
    <t>977151125</t>
  </si>
  <si>
    <t>Jádrové vrty diamantovými korunkami do D 200 mm do stavebních materiálů</t>
  </si>
  <si>
    <t>278</t>
  </si>
  <si>
    <t>0,15+0,24+0,6+0,75+0,3+0,45+1,55</t>
  </si>
  <si>
    <t>(0,3*(1,0+8,0))</t>
  </si>
  <si>
    <t>141</t>
  </si>
  <si>
    <t>977151127</t>
  </si>
  <si>
    <t>Jádrové vrty diamantovými korunkami do D 250 mm do stavebních materiálů</t>
  </si>
  <si>
    <t>280</t>
  </si>
  <si>
    <t>0,75+0,15+0,6+0,35+1,35+1,5+1,65+1,2+1,35+1,0+1,35+1,45+5,0+1,05+2,05</t>
  </si>
  <si>
    <t>(0,3*(1+1+6+3+1+1))</t>
  </si>
  <si>
    <t>977151128</t>
  </si>
  <si>
    <t>Jádrové vrty diamantovými korunkami do D 300 mm do stavebních materiálů</t>
  </si>
  <si>
    <t>282</t>
  </si>
  <si>
    <t>0,7+0,15+0,3+0,6</t>
  </si>
  <si>
    <t>(0,3*(3+1+1+6))</t>
  </si>
  <si>
    <t>143</t>
  </si>
  <si>
    <t>977151129</t>
  </si>
  <si>
    <t>Jádrové vrty diamantovými korunkami do D 350 mm do stavebních materiálů</t>
  </si>
  <si>
    <t>284</t>
  </si>
  <si>
    <t>0,5+1,75</t>
  </si>
  <si>
    <t>977151131</t>
  </si>
  <si>
    <t>Jádrové vrty diamantovými korunkami do D 400 mm do stavebních materiálů</t>
  </si>
  <si>
    <t>286</t>
  </si>
  <si>
    <t>(0,3*(2+1+1+2+1+1+1))</t>
  </si>
  <si>
    <t>145</t>
  </si>
  <si>
    <t>977311112</t>
  </si>
  <si>
    <t>Řezání stávajících betonových mazanin nevyztužených hl do 100 mm</t>
  </si>
  <si>
    <t>288</t>
  </si>
  <si>
    <t>"1.PP" 2*(94)*2</t>
  </si>
  <si>
    <t>978011191</t>
  </si>
  <si>
    <t>Otlučení (osekání) vnitřní vápenné nebo vápenocementové omítky stropů v rozsahu do 100 %</t>
  </si>
  <si>
    <t>290</t>
  </si>
  <si>
    <t>147</t>
  </si>
  <si>
    <t>292</t>
  </si>
  <si>
    <t>"skladba BP_AB4_odměřeno elektronicky_viz tabul.místnost." (69,5)</t>
  </si>
  <si>
    <t>"skladba BP_AB5_odměřeno elektronicky_viz tabul.místnost." (30,7+29,3)*1,15</t>
  </si>
  <si>
    <t>978012191</t>
  </si>
  <si>
    <t>Otlučení (osekání) vnitřní vápenné nebo vápenocementové omítky stropů rákosových v rozsahu do 100 %</t>
  </si>
  <si>
    <t>294</t>
  </si>
  <si>
    <t>Poznámka k položce:_x000D_
Poznámka k položce: V jednotkové ceně jsou také zahrnuty náklady na demontáž výztužného ocel. pletiva</t>
  </si>
  <si>
    <t xml:space="preserve">"skladba BP_ABx_odměřeno elektronicky_viz tabul.místnost." (2380,1) </t>
  </si>
  <si>
    <t>149</t>
  </si>
  <si>
    <t>978013191</t>
  </si>
  <si>
    <t>Otlučení (osekání) vnitřní vápenné nebo vápenocementové omítky stěn v rozsahu do 100 %</t>
  </si>
  <si>
    <t>296</t>
  </si>
  <si>
    <t>"1.PP_odměřeno elektronicky" (2,1*624,9)</t>
  </si>
  <si>
    <t>"1.NP_odměřeno elektronicky" (4,7*464,08)</t>
  </si>
  <si>
    <t>"2.NP_odměřeno elektronicky" (4,7*466,66)</t>
  </si>
  <si>
    <t>"3.NP_odměřeno elektronicky" (4,65*393,54)</t>
  </si>
  <si>
    <t>"odečet výplní otvorů_odměřeno elektronicky" -(78,75+310,25)</t>
  </si>
  <si>
    <t>978059541</t>
  </si>
  <si>
    <t>Odsekání a odebrání obkladů stěn z vnitřních obkládaček plochy přes 1 m2</t>
  </si>
  <si>
    <t>298</t>
  </si>
  <si>
    <t xml:space="preserve">"1-3.PP_odměřeno elektronicky" </t>
  </si>
  <si>
    <t>(2*12,35)+(1,8*118,32)+(1,5*10,73)+(0,9*3,76)</t>
  </si>
  <si>
    <t>(1,8*125,75)+(1,5*19,56)</t>
  </si>
  <si>
    <t>(1,8*142,42)+(1,5*7,05)</t>
  </si>
  <si>
    <t>151</t>
  </si>
  <si>
    <t>981011314</t>
  </si>
  <si>
    <t>Demolice budov zděných na MVC podíl konstrukcí do 25 % postupným rozebíráním</t>
  </si>
  <si>
    <t>300</t>
  </si>
  <si>
    <t>"rozvodna NN" 3,3*3,85*(3,25*0,7)</t>
  </si>
  <si>
    <t>997</t>
  </si>
  <si>
    <t>Přesun sutě</t>
  </si>
  <si>
    <t>997013156</t>
  </si>
  <si>
    <t>Vnitrostaveništní doprava suti a vybouraných hmot pro budovy v do 21 m s omezením mechanizace</t>
  </si>
  <si>
    <t>302</t>
  </si>
  <si>
    <t>4030,364*0,8 "Přepočtené koeficientem množství</t>
  </si>
  <si>
    <t>153</t>
  </si>
  <si>
    <t>997013216</t>
  </si>
  <si>
    <t>Vnitrostaveništní doprava suti a vybouraných hmot pro budovy v do 21 m ručně</t>
  </si>
  <si>
    <t>304</t>
  </si>
  <si>
    <t>4030,364*0,2 "Přepočtené koeficientem množství</t>
  </si>
  <si>
    <t>997013R31</t>
  </si>
  <si>
    <t>Poplatek za uložení na skládce (skládkovné) stavebního odpadu bez rozlišení</t>
  </si>
  <si>
    <t>306</t>
  </si>
  <si>
    <t>Poznámka k položce:_x000D_
Poznámka k položce: Jednotková cena stanovena pro stavební odpad BEZ ROZLIŠENÍ _včetně nebezpečných odpadů. ----------------------------------------------------------------------------------------------------------------------</t>
  </si>
  <si>
    <t>155</t>
  </si>
  <si>
    <t>997013R99</t>
  </si>
  <si>
    <t>Příplatek za přesuny a likvidaci(skládkovné)  odpadů napadeného dřevokaznými houbami</t>
  </si>
  <si>
    <t>308</t>
  </si>
  <si>
    <t>"předpoklad bourání zdiva napadeného dřevokaznými houbami" 5,0*1,8</t>
  </si>
  <si>
    <t>997321511</t>
  </si>
  <si>
    <t>Vodorovná doprava suti a vybouraných hmot po suchu do 1 km</t>
  </si>
  <si>
    <t>310</t>
  </si>
  <si>
    <t>157</t>
  </si>
  <si>
    <t>997321519</t>
  </si>
  <si>
    <t>Příplatek ZKD 1km vodorovné dopravy suti a vybouraných hmot po suchu</t>
  </si>
  <si>
    <t>312</t>
  </si>
  <si>
    <t>4030,364*20 "Přepočtené koeficientem množství</t>
  </si>
  <si>
    <t>997321611</t>
  </si>
  <si>
    <t>Nakládání nebo překládání suti a vybouraných hmot</t>
  </si>
  <si>
    <t>314</t>
  </si>
  <si>
    <t>998</t>
  </si>
  <si>
    <t>Přesun hmot</t>
  </si>
  <si>
    <t>159</t>
  </si>
  <si>
    <t>998011003</t>
  </si>
  <si>
    <t>Přesun hmot pro budovy zděné v do 24 m</t>
  </si>
  <si>
    <t>316</t>
  </si>
  <si>
    <t>1840,053*0,2 "Přepočtené koeficientem množství</t>
  </si>
  <si>
    <t>998017003</t>
  </si>
  <si>
    <t>Přesun hmot s omezením mechanizace pro budovy v do 24 m</t>
  </si>
  <si>
    <t>318</t>
  </si>
  <si>
    <t>1840,053*0,6 "Přepočtené koeficientem množství</t>
  </si>
  <si>
    <t>161</t>
  </si>
  <si>
    <t>998018003</t>
  </si>
  <si>
    <t>Přesun hmot ruční pro budovy v do 24 m</t>
  </si>
  <si>
    <t>320</t>
  </si>
  <si>
    <t>PSV</t>
  </si>
  <si>
    <t>Práce a dodávky PSV</t>
  </si>
  <si>
    <t>711</t>
  </si>
  <si>
    <t>Izolace proti vodě, vlhkosti a plynům</t>
  </si>
  <si>
    <t>711111001</t>
  </si>
  <si>
    <t>Provedení izolace proti zemní vlhkosti vodorovné za studena nátěrem penetračním</t>
  </si>
  <si>
    <t>322</t>
  </si>
  <si>
    <t>"1.PP" (74,0)</t>
  </si>
  <si>
    <t>163</t>
  </si>
  <si>
    <t>11163150</t>
  </si>
  <si>
    <t>lak penetrační asfaltový</t>
  </si>
  <si>
    <t>324</t>
  </si>
  <si>
    <t>181,9*0,0003 "Přepočtené koeficientem množství</t>
  </si>
  <si>
    <t>711131811</t>
  </si>
  <si>
    <t>Odstranění izolace proti zemní vlhkosti vodorovné</t>
  </si>
  <si>
    <t>326</t>
  </si>
  <si>
    <t>165</t>
  </si>
  <si>
    <t>328</t>
  </si>
  <si>
    <t xml:space="preserve">"skladba BP_AB13_odměřeno elektronicky_viz tabul.místnost." (109,4) </t>
  </si>
  <si>
    <t>711141559</t>
  </si>
  <si>
    <t>Provedení izolace proti zemní vlhkosti pásy přitavením vodorovné NAIP</t>
  </si>
  <si>
    <t>330</t>
  </si>
  <si>
    <t>"skladba podlahová_AN2_1.NP_viz tabulka místno." 107,9*2</t>
  </si>
  <si>
    <t>167</t>
  </si>
  <si>
    <t>62853004</t>
  </si>
  <si>
    <t>pás asfaltový natavitelný modifikovaný SBS tl 4,0mm s vložkou ze skleněné tkaniny a spalitelnou PE fólií nebo jemnozrnný minerálním posypem na horním povrchu</t>
  </si>
  <si>
    <t>332</t>
  </si>
  <si>
    <t>289,8*1,15 "Přepočtené koeficientem množství</t>
  </si>
  <si>
    <t>711493112</t>
  </si>
  <si>
    <t>Izolace proti vodě vodorovná těsnicí stěrkou</t>
  </si>
  <si>
    <t>334</t>
  </si>
  <si>
    <t>Poznámka k položce:_x000D_
Poznámka k položce: Specifikace: -------------------------------------- V jednotkové ceně zahrnuty náklady na systémové koutové pásky/profily. Tl. hydroizolační stěrky 2x2 mm. ---------------------------------------</t>
  </si>
  <si>
    <t>"nášlapná vrstva_viz tabul.místnost_1.NP" 80,7</t>
  </si>
  <si>
    <t>"nášlapná vrstva_viz tabul.místnost_2.NP" 94,5</t>
  </si>
  <si>
    <t>"nášlapná vrstva_viz tabul.místnost_3.NP" 99,5</t>
  </si>
  <si>
    <t>"výklenky a ostatní plocha" 0,1*274,7</t>
  </si>
  <si>
    <t>169</t>
  </si>
  <si>
    <t>998711202</t>
  </si>
  <si>
    <t>Přesun hmot procentní pro izolace proti vodě, vlhkosti a plynům</t>
  </si>
  <si>
    <t>%</t>
  </si>
  <si>
    <t>336</t>
  </si>
  <si>
    <t>712</t>
  </si>
  <si>
    <t>Povlakové krytiny</t>
  </si>
  <si>
    <t>712311101</t>
  </si>
  <si>
    <t>Provedení povlakové krytiny střech do 10° za studena lakem penetračním nebo asfaltovým</t>
  </si>
  <si>
    <t>338</t>
  </si>
  <si>
    <t>"skladba_SN2" ((3,25*3,6)+(2,85*4,8))</t>
  </si>
  <si>
    <t>171</t>
  </si>
  <si>
    <t>340</t>
  </si>
  <si>
    <t>25,38*0,0003 "Přepočtené koeficientem množství</t>
  </si>
  <si>
    <t>712341559</t>
  </si>
  <si>
    <t>Provedení povlakové krytiny střech do 10° pásy NAIP přitavením v plné ploše</t>
  </si>
  <si>
    <t>342</t>
  </si>
  <si>
    <t>173</t>
  </si>
  <si>
    <t>344</t>
  </si>
  <si>
    <t>25,38*1,15 "Přepočtené koeficientem množství</t>
  </si>
  <si>
    <t>712341659</t>
  </si>
  <si>
    <t>Provedení povlakové krytiny střech do 10° pásy NAIP přitavením bodově</t>
  </si>
  <si>
    <t>346</t>
  </si>
  <si>
    <t>"PROVIZORNÍ KCE/VRTSVY" (1,2*(1311,0+(215,0*0,5)))</t>
  </si>
  <si>
    <t>(opatření proti zatečení do objektu)</t>
  </si>
  <si>
    <t>175</t>
  </si>
  <si>
    <t>348</t>
  </si>
  <si>
    <t>1702,2*1,15 "Přepočtené koeficientem množství</t>
  </si>
  <si>
    <t>712440831</t>
  </si>
  <si>
    <t>Odstranění povlakové krytiny střech přes 10° do 30° z pásů NAIP přitavených v plné ploše jednovrstvé</t>
  </si>
  <si>
    <t>350</t>
  </si>
  <si>
    <t>(98,0+85,0)</t>
  </si>
  <si>
    <t>177</t>
  </si>
  <si>
    <t>712411101</t>
  </si>
  <si>
    <t>Provedení povlakové krytiny střech do 30° za studena nátěrem penetračním</t>
  </si>
  <si>
    <t>352</t>
  </si>
  <si>
    <t>"viz v.č. 26" 295,0/2</t>
  </si>
  <si>
    <t>354</t>
  </si>
  <si>
    <t>147,5*0,0003 "Přepočtené koeficientem množství</t>
  </si>
  <si>
    <t>179</t>
  </si>
  <si>
    <t>712441559</t>
  </si>
  <si>
    <t>Provedení povlakové krytiny střech do 30° pásy přitavením NAIP v plné ploše</t>
  </si>
  <si>
    <t>356</t>
  </si>
  <si>
    <t>62855001</t>
  </si>
  <si>
    <t>pás asfaltový natavitelný modifikovaný SBS tl 4,0mm s vložkou a spalitelnou PE fólií nebo jemnozrnný minerálním posypem na horním povrchu</t>
  </si>
  <si>
    <t>358</t>
  </si>
  <si>
    <t>147,5*1,15 "Přepočtené koeficientem množství</t>
  </si>
  <si>
    <t>181</t>
  </si>
  <si>
    <t>712525R01</t>
  </si>
  <si>
    <t>Střešní povlaková krytina , mechanicky kotvená do nosného podkladu, PVC-P folie tl. 1,5 mm - kompletní, systémové provedení</t>
  </si>
  <si>
    <t>360</t>
  </si>
  <si>
    <t>Poznámka k položce:_x000D_
Poznámka k položce: Cena obsahuje kompletní systémové řešení jednoho výrobce (lišty, doplňky, příslušenství, řešení detailů a ukončení) -------------------------------------------------------------------------- -střešní krytina je navržena rozměrově stálá střešní hydroizolační fólie z PVC-P tloušťky DLE ZADÁVACÍ DOKUMENTACE ; fólie vyztužena PES tkaninou;. Součásti dodávky střešní krytiny jsou veškeré přechodové a ukončovací profily z poplastovaného plechu (přechod krytiny na svislé konstrukce, ukončovací a přítlačné lišty apod.)  -podkladní ochranná separační vrstva (např. geotextílie 300 g/m2).  Součásti dodávky povlakové krytiny je dále ošetření prostupů střechou/terasou - budou využity typové doplňky ze sortimentu použité povlakové krytiny  (tj. manžety s otvorem 2/3 průměru prostupu, doplňková fólie bude vytažena na prostupující potrubí do výšky min.150mm na úroveň střešní krytiny, fólie bude stažena systémovou plechovou objímkou a spoj zatmelen PU tmelem) Hydroizolace bude ukončena na prostupujících konstrukcích a u stěn min. 150 mm nad vnější povrch přiléhající střešní plochy, u atiky bude ukončena na koruně. -----------------------------------------------------------------------------------------------------------------------------------------------------------------------------------------------</t>
  </si>
  <si>
    <t>KOMPLETNÍ SYSTÉMOVÉ ŘEŠENÍ ROVNÝCH STŘECH / TERAS</t>
  </si>
  <si>
    <t>-mechanické kotvení přes všechny vrstvy střešního pláště do nosné konstrukce</t>
  </si>
  <si>
    <t>v jednotkové ceně zahrnuty náklady na veškeré systémové lišty, profily, doplňky, příslušenství, detaily</t>
  </si>
  <si>
    <t>v jednotkové ceně zahrnuty všechny prořezy a navýšení materiálů</t>
  </si>
  <si>
    <t>"skladba_SN2" ((3,25+3,6+3,6)+(2,85+4,8+4,8))*0,3</t>
  </si>
  <si>
    <t>712811101</t>
  </si>
  <si>
    <t>Provedení povlakové krytiny vytažením na konstrukce za studena nátěrem penetračním</t>
  </si>
  <si>
    <t>362</t>
  </si>
  <si>
    <t>183</t>
  </si>
  <si>
    <t>364</t>
  </si>
  <si>
    <t>154,37*0,00035 "Přepočtené koeficientem množství</t>
  </si>
  <si>
    <t>712841559</t>
  </si>
  <si>
    <t>Provedení povlakové krytiny vytažením na konstrukce pásy přitavením NAIP</t>
  </si>
  <si>
    <t>366</t>
  </si>
  <si>
    <t>185</t>
  </si>
  <si>
    <t>368</t>
  </si>
  <si>
    <t>154,37*1,2 "Přepočtené koeficientem množství</t>
  </si>
  <si>
    <t>998712203</t>
  </si>
  <si>
    <t>Přesun hmot procentní pro krytiny povlakové</t>
  </si>
  <si>
    <t>370</t>
  </si>
  <si>
    <t>713</t>
  </si>
  <si>
    <t>Izolace tepelné</t>
  </si>
  <si>
    <t>187</t>
  </si>
  <si>
    <t>713018R01</t>
  </si>
  <si>
    <t>Odstranění pojistné a parotěsné folie podlah</t>
  </si>
  <si>
    <t>372</t>
  </si>
  <si>
    <t>"skladba BP_AB12_odměřeno elektronicky_viz tabul.místnost." (1135,4) *2</t>
  </si>
  <si>
    <t>713120811</t>
  </si>
  <si>
    <t>Odstranění tepelné izolace podlah volně kladené z vláknitých materiálů suchých tl do 100 mm</t>
  </si>
  <si>
    <t>374</t>
  </si>
  <si>
    <t>189</t>
  </si>
  <si>
    <t>713121111</t>
  </si>
  <si>
    <t>Montáž izolace tepelné podlah volně kladenými rohožemi, pásy, dílci, deskami 1 vrstva</t>
  </si>
  <si>
    <t>376</t>
  </si>
  <si>
    <t>28375671</t>
  </si>
  <si>
    <t>deska pro kročejový útlum tl do 20mm</t>
  </si>
  <si>
    <t>378</t>
  </si>
  <si>
    <t>2232,1*1,05 "Přepočtené koeficientem množství</t>
  </si>
  <si>
    <t>191</t>
  </si>
  <si>
    <t>380</t>
  </si>
  <si>
    <t>28375912</t>
  </si>
  <si>
    <t>deska EPS 150 do plochých střech a podlah tl 80mm</t>
  </si>
  <si>
    <t>382</t>
  </si>
  <si>
    <t>107,9*1,05 "Přepočtené koeficientem množství</t>
  </si>
  <si>
    <t>193</t>
  </si>
  <si>
    <t>713121121</t>
  </si>
  <si>
    <t>Montáž izolace tepelné podlah volně kladenými rohožemi, pásy, dílci, deskami 2 vrstvy</t>
  </si>
  <si>
    <t>384</t>
  </si>
  <si>
    <t>"skladba podlahová_AN7_4.NP_viz tabulka místno." (882,8)</t>
  </si>
  <si>
    <t>28372R00</t>
  </si>
  <si>
    <t>deska MW podlahová tl 100mm</t>
  </si>
  <si>
    <t>386</t>
  </si>
  <si>
    <t>882,8*2,1 "Přepočtené koeficientem množství</t>
  </si>
  <si>
    <t>195</t>
  </si>
  <si>
    <t>713121131</t>
  </si>
  <si>
    <t>Montáž izolace tepelné podlah parotěsné vrstvy</t>
  </si>
  <si>
    <t>388</t>
  </si>
  <si>
    <t>28329011</t>
  </si>
  <si>
    <t>fólie PE vyztužená pro parotěsnou vrstvu 110g/m2</t>
  </si>
  <si>
    <t>390</t>
  </si>
  <si>
    <t>882,8*1,1 "Přepočtené koeficientem množství</t>
  </si>
  <si>
    <t>197</t>
  </si>
  <si>
    <t>713141136</t>
  </si>
  <si>
    <t>Montáž izolace tepelné střech plochých lepené za studena nízkoexpanzní (PUR) pěnou 1 vrstva desek</t>
  </si>
  <si>
    <t>392</t>
  </si>
  <si>
    <t>28372022</t>
  </si>
  <si>
    <t>deska EPS 150 střešní</t>
  </si>
  <si>
    <t>394</t>
  </si>
  <si>
    <t>25,38*0,25 "Přepočtené koeficientem množství</t>
  </si>
  <si>
    <t>199</t>
  </si>
  <si>
    <t>713151111</t>
  </si>
  <si>
    <t>Montáž izolace tepelné střech šikmých kladené volně mezi krokve rohoží, pásů, desek</t>
  </si>
  <si>
    <t>396</t>
  </si>
  <si>
    <t>"TI1-TI5" 178,3</t>
  </si>
  <si>
    <t>63153R30</t>
  </si>
  <si>
    <t>deska tepelně izolační minerální tl 200mm</t>
  </si>
  <si>
    <t>398</t>
  </si>
  <si>
    <t>Poznámka k položce:_x000D_
Poznámka k položce: -kompletní specifikace viz PD a TZ</t>
  </si>
  <si>
    <t>178,3*1,05 "Přepočtené koeficientem množství</t>
  </si>
  <si>
    <t>201</t>
  </si>
  <si>
    <t>400</t>
  </si>
  <si>
    <t>"podhledová skladba_4.NP_viz tabul. místn" 232,6*2</t>
  </si>
  <si>
    <t>63148R00</t>
  </si>
  <si>
    <t>deska tepelně izolační minerální tl 40mm</t>
  </si>
  <si>
    <t>402</t>
  </si>
  <si>
    <t>465,2*0,55 "Přepočtené koeficientem množství</t>
  </si>
  <si>
    <t>203</t>
  </si>
  <si>
    <t>63148R03</t>
  </si>
  <si>
    <t>deska tepelně izolační minerální tl 80mm</t>
  </si>
  <si>
    <t>404</t>
  </si>
  <si>
    <t>713191133</t>
  </si>
  <si>
    <t>Montáž izolace tepelné podlah, stropů vrchem nebo střech překrytí fólií s přelepeným spojem</t>
  </si>
  <si>
    <t>406</t>
  </si>
  <si>
    <t>205</t>
  </si>
  <si>
    <t>28329R00</t>
  </si>
  <si>
    <t>fólie pojistná difuzně otevřená , ochranná</t>
  </si>
  <si>
    <t>408</t>
  </si>
  <si>
    <t>Poznámka k položce:_x000D_
Poznámka k položce: -kompletní specifikace dle PD a TZ</t>
  </si>
  <si>
    <t>713191R32</t>
  </si>
  <si>
    <t>Překrytí izolace tepelné separační fólií tl 0,2 mm u podlah a stropů vč. vytažení na svislé konstrukce v = do cca 150 mm</t>
  </si>
  <si>
    <t>410</t>
  </si>
  <si>
    <t>v jednotkové ceně započítány náklady na obvodové dilatační pásky tl. min 10 mm v = min 150 mm</t>
  </si>
  <si>
    <t>"skladba podlahová_AN1_1.NP_viz tabulka místno." 753,2*1,15</t>
  </si>
  <si>
    <t>"skladba podlahová_AN2_1.NP_viz tabulka místno." 107,9*1,15</t>
  </si>
  <si>
    <t>"skladba podlahová_AN3_2-3.NP_viz tabulka místno." (717,91+512,7)*1,15</t>
  </si>
  <si>
    <t>"skladba podlahová_AN4_2.NP_viz tabulka místno." (62,85)*1,15</t>
  </si>
  <si>
    <t>"skladba podlahová_AN5_2.NP_viz tabulka místno." (17,64)*1,15</t>
  </si>
  <si>
    <t>"skladba podlahová_AN6_4.NP_viz tabulka místno." (167,8)*1,15</t>
  </si>
  <si>
    <t>207</t>
  </si>
  <si>
    <t>998713203</t>
  </si>
  <si>
    <t>Přesun hmot procentní pro izolace tepelné</t>
  </si>
  <si>
    <t>412</t>
  </si>
  <si>
    <t>721</t>
  </si>
  <si>
    <t>Zdravotechnika - vnitřní kanalizace</t>
  </si>
  <si>
    <t>721210824</t>
  </si>
  <si>
    <t>Demontáž vpustí střešních do DN 150</t>
  </si>
  <si>
    <t>414</t>
  </si>
  <si>
    <t>209</t>
  </si>
  <si>
    <t>998721203</t>
  </si>
  <si>
    <t>Přesun hmot procentní pro vnitřní kanalizace</t>
  </si>
  <si>
    <t>416</t>
  </si>
  <si>
    <t>762</t>
  </si>
  <si>
    <t>Konstrukce tesařské</t>
  </si>
  <si>
    <t>762015R01</t>
  </si>
  <si>
    <t>D+M dřevěné prvky konstrukcí</t>
  </si>
  <si>
    <t>418</t>
  </si>
  <si>
    <t>Poznámka k položce:_x000D_
Poznámka k položce: Specifikace / obsah jednotkové ceny: -dodávka, výroba řeziva/prvků, (případné hoblování prvků) - kvalita dle PD a TZ  -přesuny vč. potřebné zdvihací techniky -kompletní osazení/montážní práce/kotvení vč. kotevních prvků -spojovací prostředky, ošetření a impregnace řeziva vč. příslušných finálních povrchových úprav (ochranné povrchové úpravy dle požadavků PBŘ)  ------------------ -dílenská a výrobní dokumentace vč. příslušných statických výpočtů ------------------ -ostatní, jinde neuvedené. přímo související práce a dodávky (včetně ztratného)</t>
  </si>
  <si>
    <t>"kompletní provedení dle specifikace PD a TZ vč. všech souvisejících prací a dodávek</t>
  </si>
  <si>
    <t>"4.NP_konstrukce pochozích lávek_viz v.č. 23" 9,99</t>
  </si>
  <si>
    <t>211</t>
  </si>
  <si>
    <t>762017R01</t>
  </si>
  <si>
    <t>D+M dřevěné prvky konstrukcí _ krovu</t>
  </si>
  <si>
    <t>420</t>
  </si>
  <si>
    <t>Poznámka k položce:_x000D_
Poznámka k položce: Specifikace / obsah jednotkové ceny: -dodávka, výroba řeziva/prvků, (případné hoblování prvků) - kvalita dle PD a TZ  -přesuny vč. potřebné zdvihací techniky -kompletní osazení/montážní práce/kotvení vč. všech kotevních prvků -spojovací prostředky -ošetření a impregnace řeziva vč. příslušných finálních povrchových úprav -ochranné povrchové úpravy (případné obložení) dle požadavků PBŘ ---------------------------------------------------------------------------------- -dílenská a výrobní dokumentace vč. příslušných statických výpočtů -------------------------------------------------------------------------------------------- -ostatní, jinde neuvedené. přímo související práce a dodávky (vč. ztratného)</t>
  </si>
  <si>
    <t>"krokve_viz výpis prvků" 14,37</t>
  </si>
  <si>
    <t>"ostatní_viz výpis prvků" 19,49</t>
  </si>
  <si>
    <t>762083121</t>
  </si>
  <si>
    <t>Impregnace řeziva proti dřevokaznému hmyzu, houbám a plísním máčením třída ohrožení 1 a 2</t>
  </si>
  <si>
    <t>422</t>
  </si>
  <si>
    <t>(36,0+1,794)</t>
  </si>
  <si>
    <t>213</t>
  </si>
  <si>
    <t>762112811</t>
  </si>
  <si>
    <t>Demontáž stěn a příček lehkých demontovatelných</t>
  </si>
  <si>
    <t>424</t>
  </si>
  <si>
    <t>2,1*(30,16+35,91+35,55)</t>
  </si>
  <si>
    <t>(4,7*3,58)</t>
  </si>
  <si>
    <t>762331812</t>
  </si>
  <si>
    <t>Demontáž vázaných kcí krovů z hranolů průřezové plochy do 224 cm2</t>
  </si>
  <si>
    <t>426</t>
  </si>
  <si>
    <t>"viz tabulka prvků" (82+702+43+278)</t>
  </si>
  <si>
    <t>215</t>
  </si>
  <si>
    <t>762331813</t>
  </si>
  <si>
    <t>Demontáž vázaných kcí krovů z hranolů průřezové plochy do 288 cm2</t>
  </si>
  <si>
    <t>428</t>
  </si>
  <si>
    <t>"viz tabulka prvků" (68,6+18,4+195,0+95,16)</t>
  </si>
  <si>
    <t>762331814</t>
  </si>
  <si>
    <t>Demontáž vázaných kcí krovů z hranolů průřezové plochy do 450 cm2</t>
  </si>
  <si>
    <t>430</t>
  </si>
  <si>
    <t>"viz tabulka prvků" (128,0)</t>
  </si>
  <si>
    <t>217</t>
  </si>
  <si>
    <t>762331815</t>
  </si>
  <si>
    <t>Demontáž vázaných kcí krovů z hranolů průřezové plochy přes 450 cm2</t>
  </si>
  <si>
    <t>432</t>
  </si>
  <si>
    <t>"viz tabulka prvků" (83,7)</t>
  </si>
  <si>
    <t>762341210</t>
  </si>
  <si>
    <t>Montáž bednění střech rovných a šikmých sklonu do 60° z hrubých prken na sraz</t>
  </si>
  <si>
    <t>434</t>
  </si>
  <si>
    <t>1200,0</t>
  </si>
  <si>
    <t>219</t>
  </si>
  <si>
    <t>60515111</t>
  </si>
  <si>
    <t>řezivo jehličnaté boční prkno 20-30mm</t>
  </si>
  <si>
    <t>436</t>
  </si>
  <si>
    <t>1200*0,03 "Přepočtené koeficientem množství</t>
  </si>
  <si>
    <t>762341811</t>
  </si>
  <si>
    <t>Demontáž bednění střech z prken</t>
  </si>
  <si>
    <t>438</t>
  </si>
  <si>
    <t>"viz tabulka prvků" (1019,0)</t>
  </si>
  <si>
    <t>221</t>
  </si>
  <si>
    <t>762342314</t>
  </si>
  <si>
    <t>Montáž laťování na střechách složitých sklonu do 60°</t>
  </si>
  <si>
    <t>440</t>
  </si>
  <si>
    <t>60514101</t>
  </si>
  <si>
    <t>řezivo jehličnaté lať 10-25cm2</t>
  </si>
  <si>
    <t>442</t>
  </si>
  <si>
    <t>149,5*0,012 "Přepočtené koeficientem množství</t>
  </si>
  <si>
    <t>223</t>
  </si>
  <si>
    <t>762395000</t>
  </si>
  <si>
    <t>Spojovací prostředky krovů, bednění, laťování, nadstřešních konstrukcí</t>
  </si>
  <si>
    <t>444</t>
  </si>
  <si>
    <t>762510859</t>
  </si>
  <si>
    <t>Demontáž kce podkladové z desek OSB tl přes 20 mm na pero a drážku šroubovaných</t>
  </si>
  <si>
    <t>446</t>
  </si>
  <si>
    <t>"m.č. 401" 64,9</t>
  </si>
  <si>
    <t>"revizní lávky_podkroví" 155,0</t>
  </si>
  <si>
    <t>225</t>
  </si>
  <si>
    <t>762511273</t>
  </si>
  <si>
    <t>Podlahové kce podkladové z desek OSB tl 15 mm broušených na pero a drážku šroubovaných</t>
  </si>
  <si>
    <t>448</t>
  </si>
  <si>
    <t>"4.NP_konstrukce pochozích lávek_viz v.č. 23" 161,5*2</t>
  </si>
  <si>
    <t>762521811</t>
  </si>
  <si>
    <t>Demontáž podlah bez polštářů z prken a desek tloušťky do 32 mm</t>
  </si>
  <si>
    <t>450</t>
  </si>
  <si>
    <t>"skladba BP_AB1_odměřeno elektronicky_viz tabul.místnost." (158,2+611,75)*2</t>
  </si>
  <si>
    <t>"skladba BP_AB2_odměřeno elektronicky_viz tabul.místnost." (146,35+275,9)*3</t>
  </si>
  <si>
    <t>"skladba BP_AB10_odměřeno elektronicky_viz tabul.místnost." (489,6+72,1)*3</t>
  </si>
  <si>
    <t>"skladba BP_AB11_odměřeno elektronicky_viz tabul.místnost." (159,3)*2</t>
  </si>
  <si>
    <t>227</t>
  </si>
  <si>
    <t>762522811</t>
  </si>
  <si>
    <t>Demontáž podlah s polštáři z prken a desek tloušťky do 32 mm</t>
  </si>
  <si>
    <t>452</t>
  </si>
  <si>
    <t>"skladba BP_AB1_odměřeno elektronicky_viz tabul.místnost." (158,2+611,75)</t>
  </si>
  <si>
    <t>"skladba BP_AB2_odměřeno elektronicky_viz tabul.místnost." (146,35+275,9)</t>
  </si>
  <si>
    <t>"skladba BP_AB3_odměřeno elektronicky_viz tabul.místnost." (52,5)*1,5</t>
  </si>
  <si>
    <t>"skladba BP_AB7-9_odměřeno elektronicky_viz tabul.místnost." (1135,4) *1,5</t>
  </si>
  <si>
    <t>762822820</t>
  </si>
  <si>
    <t>Demontáž stropních trámů z hraněného řeziva průřezové plochy do 288 cm2</t>
  </si>
  <si>
    <t>454</t>
  </si>
  <si>
    <t>"viz 1.NP" 583,0</t>
  </si>
  <si>
    <t>"viz 2.NP" 189,1</t>
  </si>
  <si>
    <t>229</t>
  </si>
  <si>
    <t>762822830</t>
  </si>
  <si>
    <t>Demontáž stropních trámů z hraněného řeziva průřezové plochy do 450 cm2</t>
  </si>
  <si>
    <t>456</t>
  </si>
  <si>
    <t>"viz 1.NP" 175,0</t>
  </si>
  <si>
    <t>"viz 2.NP" 321,7</t>
  </si>
  <si>
    <t>762822850</t>
  </si>
  <si>
    <t>Demontáž stropních trámů z hraněného řeziva průřezové plochy přes 540 cm2</t>
  </si>
  <si>
    <t>458</t>
  </si>
  <si>
    <t>"viz 1.NP" 168,0</t>
  </si>
  <si>
    <t>"viz 2.NP" 123,7+198,0</t>
  </si>
  <si>
    <t>231</t>
  </si>
  <si>
    <t>762841812</t>
  </si>
  <si>
    <t>Demontáž podbíjení obkladů stropů a střech sklonu do 60° z hrubých prken s omítkou</t>
  </si>
  <si>
    <t>460</t>
  </si>
  <si>
    <t>762841R01</t>
  </si>
  <si>
    <t>Demontáž konstrukce stupňovité podlahy</t>
  </si>
  <si>
    <t>462</t>
  </si>
  <si>
    <t>Poznámka k položce:_x000D_
Poznámka k položce: Kompletní provedení dle specifikace PD a TZ včetně všech přímo souvisejících prací/činností a dodávek ------------------------------------------------------------------------------------------------------------------------------</t>
  </si>
  <si>
    <t>"m.č. 204" 9,7*6,35</t>
  </si>
  <si>
    <t>"m.č. 205" 8,8*6,35</t>
  </si>
  <si>
    <t>"m.č. 323" 7,02*6,5</t>
  </si>
  <si>
    <t>"m.č. 301" 8,61*6,47</t>
  </si>
  <si>
    <t>"m.č. 308" 9,1*6,72</t>
  </si>
  <si>
    <t>"m.č. 309" (113,7)</t>
  </si>
  <si>
    <t>233</t>
  </si>
  <si>
    <t>998762203</t>
  </si>
  <si>
    <t>Přesun hmot procentní pro kce tesařské</t>
  </si>
  <si>
    <t>464</t>
  </si>
  <si>
    <t>763</t>
  </si>
  <si>
    <t>Konstrukce suché výstavby</t>
  </si>
  <si>
    <t>763015R11</t>
  </si>
  <si>
    <t>D+M _ "A" zavěšený akustický kazetový podhled a polozapuštěným roštem _ kazety 600/600-600/1200/20 mm (skelné vlákno)</t>
  </si>
  <si>
    <t>466</t>
  </si>
  <si>
    <t>Poznámka k položce:_x000D_
Poznámka k položce: Kompletní systémová dodávka a provedení dle specifikace PD a TZ včetně všech přímo souvisejících prací/činností a dodávek/doplňků a příslušenství ---------------------------------------------------------------------------------------------------------------------------------------------------------------------------------</t>
  </si>
  <si>
    <t>"podhledová skladba_1.NP_viz tabul. místn_v.č. 29-31" 473,6</t>
  </si>
  <si>
    <t>"podhledová skladba_2.NP_viz tabul. místn_v.č. 29-31" 473,6</t>
  </si>
  <si>
    <t>"podhledová skladba_3.NP_viz tabul. místn_v.č. 29-31" 413,0</t>
  </si>
  <si>
    <t>235</t>
  </si>
  <si>
    <t>763015R12</t>
  </si>
  <si>
    <t>D+M _ "AS" zavěšený akustický kazetový podhled a viditelným roštem _ kazety 600/600-600/1200/8 mm (SDK s jemnými vpichy)</t>
  </si>
  <si>
    <t>468</t>
  </si>
  <si>
    <t>"podhledová skladba_1.NP_viz tabul. místn_v.č. 29-31" 308,4</t>
  </si>
  <si>
    <t>"podhledová skladba_2.NP_viz tabul. místn_v.č. 29-31" 385,1</t>
  </si>
  <si>
    <t>"podhledová skladba_3.NP_viz tabul. místn_v.č. 29-31" 77,7</t>
  </si>
  <si>
    <t>763015R13</t>
  </si>
  <si>
    <t>D+M _ "S" zavěšený kazetový podhled a viditelným roštem _ kazety 600/600/12,5 mm (SDK)</t>
  </si>
  <si>
    <t>470</t>
  </si>
  <si>
    <t>"podhledová skladba_1.NP_viz tabul. místn_v.č. 29-31" 30,9</t>
  </si>
  <si>
    <t>"podhledová skladba_2.NP_viz tabul. místn_v.č. 29-31" 21,2</t>
  </si>
  <si>
    <t>"podhledová skladba_3.NP_viz tabul. místn_v.č. 29-31" 2,1</t>
  </si>
  <si>
    <t>237</t>
  </si>
  <si>
    <t>763015R14</t>
  </si>
  <si>
    <t>D+M _ "SI" zavěšený kazetový podhled a viditelným roštem _ kazety 600/600/12,5 mm (SDK impregnovaný)</t>
  </si>
  <si>
    <t>472</t>
  </si>
  <si>
    <t>"podhledová skladba_1.NP_viz tabul. místn_v.č. 29-31" 60,0</t>
  </si>
  <si>
    <t>"podhledová skladba_2.NP_viz tabul. místn_v.č. 29-31" 88,9</t>
  </si>
  <si>
    <t>"podhledová skladba_3.NP_viz tabul. místn_v.č. 29-31" 89,5</t>
  </si>
  <si>
    <t>763111341</t>
  </si>
  <si>
    <t>SDK příčka tl 75 mm profil CW+UW 50 desky 1xDFH2 12,5 s izolací</t>
  </si>
  <si>
    <t>474</t>
  </si>
  <si>
    <t>LP4</t>
  </si>
  <si>
    <t>"2.NP_odměřeno elektronicky" 4,7*(0,7)</t>
  </si>
  <si>
    <t>239</t>
  </si>
  <si>
    <t>763111426</t>
  </si>
  <si>
    <t>SDK příčka tl 150 mm profil CW+UW 100 desky 2xDF 12,5 s izolací</t>
  </si>
  <si>
    <t>476</t>
  </si>
  <si>
    <t>LP1</t>
  </si>
  <si>
    <t>"4.NP_odměřeno elektronicky" 2,95*(122,53)</t>
  </si>
  <si>
    <t>763111460</t>
  </si>
  <si>
    <t>SDK příčka tl 125 mm profil CW+UW 75 desky 2x DF akustická 12,5 s izolací</t>
  </si>
  <si>
    <t>478</t>
  </si>
  <si>
    <t>LP2</t>
  </si>
  <si>
    <t>"1.NP_odměřeno elektronicky" 4,7*(9,96)</t>
  </si>
  <si>
    <t>241</t>
  </si>
  <si>
    <t>763111717</t>
  </si>
  <si>
    <t>SDK příčka základní penetrační nátěr (oboustranně)</t>
  </si>
  <si>
    <t>480</t>
  </si>
  <si>
    <t>LP5</t>
  </si>
  <si>
    <t>"2.NP_odměřeno elektronicky" 4,7*(2,87)</t>
  </si>
  <si>
    <t>LP3</t>
  </si>
  <si>
    <t>"1.NP_odměřeno elektronicky" 4,7*(6,6)</t>
  </si>
  <si>
    <t>"2.NP_odměřeno elektronicky" 4,7*(10,66)</t>
  </si>
  <si>
    <t>"3.NP_odměřeno elektronicky" 4,65*(13,56)</t>
  </si>
  <si>
    <t>LP6</t>
  </si>
  <si>
    <t>"1.NP_odměřeno elektronicky" 4,7*(1,035)</t>
  </si>
  <si>
    <t>"2.NP_odměřeno elektronicky" 4,7*(3,17)</t>
  </si>
  <si>
    <t>"3.NP_odměřeno elektronicky" 4,65*(2,48)</t>
  </si>
  <si>
    <t>763111741</t>
  </si>
  <si>
    <t>Montáž parotěsné zábrany do SDK příčky</t>
  </si>
  <si>
    <t>482</t>
  </si>
  <si>
    <t>"2.NP_odměřeno elektronicky" 4,7*(0,7)*2</t>
  </si>
  <si>
    <t>"4.NP_odměřeno elektronicky" 2,95*(122,53)*2</t>
  </si>
  <si>
    <t>"1.NP_odměřeno elektronicky" 4,7*(9,96)*2</t>
  </si>
  <si>
    <t>243</t>
  </si>
  <si>
    <t>28329274</t>
  </si>
  <si>
    <t>fólie PE vyztužená pro parotěsnou vrstvu</t>
  </si>
  <si>
    <t>484</t>
  </si>
  <si>
    <t>1012,092*1,1 "Přepočtené koeficientem množství</t>
  </si>
  <si>
    <t>763111771</t>
  </si>
  <si>
    <t>Příplatek k SDK příčce za rovinnost kvality Q3</t>
  </si>
  <si>
    <t>486</t>
  </si>
  <si>
    <t>600,527*2 "Přepočtené koeficientem množství</t>
  </si>
  <si>
    <t>245</t>
  </si>
  <si>
    <t>763111811</t>
  </si>
  <si>
    <t>Demontáž SDK příčky s jednoduchou ocelovou nosnou konstrukcí opláštění jednoduché</t>
  </si>
  <si>
    <t>488</t>
  </si>
  <si>
    <t>"1.NP_odměřeno elektronicky" (4,7*8,445)+(1,2*8,95)</t>
  </si>
  <si>
    <t>"2.NP_odměřeno elektronicky" (4,7*9,29)+(1,2*13,09)</t>
  </si>
  <si>
    <t>"3.NP_odměřeno elektronicky" (4,65*9,28)+(1,2*13,28)</t>
  </si>
  <si>
    <t>763121425</t>
  </si>
  <si>
    <t>SDK stěna předsazená profil CW+UW deska 1xDF 12,5 s izolací</t>
  </si>
  <si>
    <t>490</t>
  </si>
  <si>
    <t>247</t>
  </si>
  <si>
    <t>763121467</t>
  </si>
  <si>
    <t>SDK stěna předsazená profil CW+UW desky 2xDFH2 12,5 s izolací</t>
  </si>
  <si>
    <t>492</t>
  </si>
  <si>
    <t>763131541</t>
  </si>
  <si>
    <t>SDK podhled desky 2xDF 12,5 jednovrstvá spodní kce profil CD+UD</t>
  </si>
  <si>
    <t>494</t>
  </si>
  <si>
    <t>"podhledová skladba_4.NP_viz tabul. místn" 232,6</t>
  </si>
  <si>
    <t>249</t>
  </si>
  <si>
    <t>763131714</t>
  </si>
  <si>
    <t>SDK podhled základní penetrační nátěr</t>
  </si>
  <si>
    <t>496</t>
  </si>
  <si>
    <t>763131751</t>
  </si>
  <si>
    <t>Montáž parotěsné zábrany do SDK podhledu</t>
  </si>
  <si>
    <t>498</t>
  </si>
  <si>
    <t>251</t>
  </si>
  <si>
    <t>500</t>
  </si>
  <si>
    <t>232,6*1,1 "Přepočtené koeficientem množství</t>
  </si>
  <si>
    <t>763131771</t>
  </si>
  <si>
    <t>Příplatek k SDK podhledu za rovinnost kvality Q3</t>
  </si>
  <si>
    <t>502</t>
  </si>
  <si>
    <t>253</t>
  </si>
  <si>
    <t>763131831</t>
  </si>
  <si>
    <t>Demontáž SDK podhledu s jednovrstvou nosnou kcí z ocelových profilů opláštění jednoduché</t>
  </si>
  <si>
    <t>504</t>
  </si>
  <si>
    <t>"1.NP_odměřeno elektronicky_viz tab.místností" 42,4</t>
  </si>
  <si>
    <t>"3.NP_odměřeno elektronicky_viz tab.místností" 36,7</t>
  </si>
  <si>
    <t>763131R12</t>
  </si>
  <si>
    <t>Oprava kazetového zavěšeného podhledu</t>
  </si>
  <si>
    <t>506</t>
  </si>
  <si>
    <t>Poznámka k položce:_x000D_
Poznámka k položce: -demontáže + zpětná montáž s dodáním poškozených prvků SYSTÉMU</t>
  </si>
  <si>
    <t>"podhledová skladba_3.NP_PŘEDPOKLAD_bude upřesněno v rámci realizace" 269,7</t>
  </si>
  <si>
    <t>255</t>
  </si>
  <si>
    <t>763131R13</t>
  </si>
  <si>
    <t>Oprava SDK plného podhledu na zavěšené nosné jednovrstvé konstrukci</t>
  </si>
  <si>
    <t>508</t>
  </si>
  <si>
    <t>"podhledová skladba_3.NP_PŘEDPOKLAD_bude upřesněno v rámci realizace" 15,0</t>
  </si>
  <si>
    <t>763135812</t>
  </si>
  <si>
    <t>Demontáž podhledu kazetového na zavěšeném roštu</t>
  </si>
  <si>
    <t>510</t>
  </si>
  <si>
    <t>"1.NP_odměřeno elektronicky_viz tab.místností" 61,1</t>
  </si>
  <si>
    <t>"2.NP_odměřeno elektronicky_viz tab.místností" 103,5</t>
  </si>
  <si>
    <t>"3.NP_odměřeno elektronicky_viz tab.místností" 46,5</t>
  </si>
  <si>
    <t>257</t>
  </si>
  <si>
    <t>763164617</t>
  </si>
  <si>
    <t>SDK obklad kcí š do 0,6 m desky 2xDF 12,5</t>
  </si>
  <si>
    <t>512</t>
  </si>
  <si>
    <t>763164637</t>
  </si>
  <si>
    <t>SDK obklad kcí š do 1,2 m desky 2xDF 12,5</t>
  </si>
  <si>
    <t>514</t>
  </si>
  <si>
    <t>259</t>
  </si>
  <si>
    <t>763755R11</t>
  </si>
  <si>
    <t>Dodávka a osazení veškerých doplňkových prvků SDK PODHLEDOVÝCH konstrukcí (lišt, profilů, výztužných profilů, ukončovacích prvků, dilatačních a přechodových prvků , napojení na okolní konstrukce, atd)</t>
  </si>
  <si>
    <t>516</t>
  </si>
  <si>
    <t>Poznámka k položce:_x000D_
Poznámka k položce: SYSTÉMOVÉ PROVEDENÍ (DLE KONKRÉTNÍHO DODAVATELE SYSTÉMU) (specifikace materiálů dle PD a TZ)_SPECIFIKACE A ROZSAH DLE TP KONKRÉTNĚ VYBRANÉHO DODAVATELE</t>
  </si>
  <si>
    <t>"kompletní provedení dle specifikace PD a TZ  vč. všech souvisejících prací a dodávek"</t>
  </si>
  <si>
    <t>"rozsah a množství vztaženo na celkovou plochu SDK konstrukcí" 232,6+15,0</t>
  </si>
  <si>
    <t>763755R12</t>
  </si>
  <si>
    <t>Dodávka a osazení veškerých doplňkových prvků SDK SVISLÝCH konstrukcí (lišt, profilů, výztužných profilů, ukončovacích prvků, dilatačních a přechodových prvků , napojení na okolní konstrukce, atd)</t>
  </si>
  <si>
    <t>518</t>
  </si>
  <si>
    <t xml:space="preserve">"rozsah a množství vztaženo na celkovou plochu SDK konstrukcí" </t>
  </si>
  <si>
    <t>(3,29+361,464+46,812)</t>
  </si>
  <si>
    <t>(13,489+175,472)</t>
  </si>
  <si>
    <t>261</t>
  </si>
  <si>
    <t>998763202</t>
  </si>
  <si>
    <t>Přesun hmot procentní pro dřevostavby</t>
  </si>
  <si>
    <t>520</t>
  </si>
  <si>
    <t>764</t>
  </si>
  <si>
    <t>Konstrukce klempířské</t>
  </si>
  <si>
    <t>764001821</t>
  </si>
  <si>
    <t>Demontáž krytiny ze svitků nebo tabulí do suti</t>
  </si>
  <si>
    <t>522</t>
  </si>
  <si>
    <t>"ID_ST1-ST16" 1161,0</t>
  </si>
  <si>
    <t>263</t>
  </si>
  <si>
    <t>764002841</t>
  </si>
  <si>
    <t>Demontáž oplechování horních ploch zdí a nadezdívek do suti</t>
  </si>
  <si>
    <t>524</t>
  </si>
  <si>
    <t>764002851</t>
  </si>
  <si>
    <t>Demontáž oplechování parapetů do suti</t>
  </si>
  <si>
    <t>526</t>
  </si>
  <si>
    <t>265</t>
  </si>
  <si>
    <t>764002871</t>
  </si>
  <si>
    <t>Demontáž lemování a oplechování konstrukcí do suti</t>
  </si>
  <si>
    <t>528</t>
  </si>
  <si>
    <t>764004801</t>
  </si>
  <si>
    <t>Demontáž podokapního žlabu do suti</t>
  </si>
  <si>
    <t>530</t>
  </si>
  <si>
    <t>267</t>
  </si>
  <si>
    <t>764004821</t>
  </si>
  <si>
    <t>Demontáž nástřešního žlabu do suti</t>
  </si>
  <si>
    <t>532</t>
  </si>
  <si>
    <t>764004861</t>
  </si>
  <si>
    <t>Demontáž svodu do suti</t>
  </si>
  <si>
    <t>534</t>
  </si>
  <si>
    <t>269</t>
  </si>
  <si>
    <t>764020C01</t>
  </si>
  <si>
    <t>KL-1 - D+M Oplechování atikového zdiva š. 450mm, r.š. 550mm, TiZn plech tl. 0,8mm</t>
  </si>
  <si>
    <t>bm</t>
  </si>
  <si>
    <t>536</t>
  </si>
  <si>
    <t>Poznámka k položce:_x000D_
Poznámka k položce: 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klempířských výrobků.</t>
  </si>
  <si>
    <t>764020C02</t>
  </si>
  <si>
    <t>KL-2 - D+M Chrlič PVC hranatý s integrovanou manžetou z hydroizolační folie, délka 900mm, 100x100mm</t>
  </si>
  <si>
    <t>538</t>
  </si>
  <si>
    <t>271</t>
  </si>
  <si>
    <t>764020C03</t>
  </si>
  <si>
    <t>KL-3 - D+M Okapní žlab podokapní půlkruhový, průměr 190mm, r.š. 400mm, TiZn plech tl. 0,8mm</t>
  </si>
  <si>
    <t>540</t>
  </si>
  <si>
    <t>764020C04</t>
  </si>
  <si>
    <t>KL-4 - D+M Kotlík hranatý sběrný, TiZn plech tl. 0,8mm, napojen na odpadní koleno DN150</t>
  </si>
  <si>
    <t>542</t>
  </si>
  <si>
    <t>273</t>
  </si>
  <si>
    <t>764020C05</t>
  </si>
  <si>
    <t>KL-5 - D+M Chrlič PVC hranatý s integrovanou manžetou z hydroizolační folie, délka 700mm, 100x100mm</t>
  </si>
  <si>
    <t>544</t>
  </si>
  <si>
    <t>764020C06</t>
  </si>
  <si>
    <t>KL-6 - D+M Oplechování venkovního parapetu, pozinkovaný plech tl. 0,8mm, r.š. 450mm</t>
  </si>
  <si>
    <t>546</t>
  </si>
  <si>
    <t>275</t>
  </si>
  <si>
    <t>764020C07</t>
  </si>
  <si>
    <t>KL-7 - D+M Lemování zdi s krycím plechem dělícího zdiva, r.š. 450+2x350mm, TiZn plech tl. 0,8mm</t>
  </si>
  <si>
    <t>548</t>
  </si>
  <si>
    <t>764020C08</t>
  </si>
  <si>
    <t>KL-8 - D+M Okapní žlab půlkruhový průměr 190mm, r.š. 400mm, TIZn plech tl. 0,8mm</t>
  </si>
  <si>
    <t>550</t>
  </si>
  <si>
    <t>277</t>
  </si>
  <si>
    <t>764020C09</t>
  </si>
  <si>
    <t>KL-9 - D+M Oplechování střechy, TiZn plech tl. 0,8mm, r.š. 460mm</t>
  </si>
  <si>
    <t>552</t>
  </si>
  <si>
    <t>764020C10</t>
  </si>
  <si>
    <t>KL-10 - D+M Oplechování střechy, TiZn plech tl. 0,8mm, r.š. 550mm</t>
  </si>
  <si>
    <t>554</t>
  </si>
  <si>
    <t>279</t>
  </si>
  <si>
    <t>764020C11</t>
  </si>
  <si>
    <t>KL-11 - D+M Okapnice u okraje střechy, TiZn plech tl. 0,8mm, r.š. 150mm</t>
  </si>
  <si>
    <t>556</t>
  </si>
  <si>
    <t>764020C12</t>
  </si>
  <si>
    <t>KL-12 - D+M Okapní žlab půlkruhový průměr 190mm, r.š. 400mm, TIZn plech tl. 0,8mm</t>
  </si>
  <si>
    <t>558</t>
  </si>
  <si>
    <t>281</t>
  </si>
  <si>
    <t>764020C13</t>
  </si>
  <si>
    <t>KL-13 - D+M Oplechování střechy, TiZn plech tl. 0,8mm, r.š. 550mm</t>
  </si>
  <si>
    <t>560</t>
  </si>
  <si>
    <t>764020C14</t>
  </si>
  <si>
    <t>KL-14 - D+M Oplechování střechy, TiZn plech tl. 0,8mm, r.š. 460mm</t>
  </si>
  <si>
    <t>562</t>
  </si>
  <si>
    <t>283</t>
  </si>
  <si>
    <t>764020C15</t>
  </si>
  <si>
    <t>KL-15 - D+M Okapnice u okraje střechy, TiZn plech tl. 0,8mm, r.š. 150mm</t>
  </si>
  <si>
    <t>564</t>
  </si>
  <si>
    <t>764020C16</t>
  </si>
  <si>
    <t>KL-16 - D+M Oplechování štítu, TiZn plech tl. 0,8mm, r.š. 420mm</t>
  </si>
  <si>
    <t>566</t>
  </si>
  <si>
    <t>285</t>
  </si>
  <si>
    <t>764020C17</t>
  </si>
  <si>
    <t>KL-17 - D+M Oplechování štítu, přesah pod KL-16 min. 100mm, TiZn plech tl. 0,8mm, r.š. 500mm</t>
  </si>
  <si>
    <t>568</t>
  </si>
  <si>
    <t>764020C18</t>
  </si>
  <si>
    <t>KL-18 - D+M Závětrná lišta, TiZn plech tl. 0,8mm, r.š. 250mm</t>
  </si>
  <si>
    <t>570</t>
  </si>
  <si>
    <t>287</t>
  </si>
  <si>
    <t>764020C19</t>
  </si>
  <si>
    <t>KL-19 - D+M Nástřešní žlab prům. 150mm, TiZn plech tl. 0,8mm, r.š. 660mm</t>
  </si>
  <si>
    <t>572</t>
  </si>
  <si>
    <t>764020C20</t>
  </si>
  <si>
    <t>KL-20 - D+M Střešní vpusť s integrovanou bitumenovou manžetou, materiál PVC, DN 150</t>
  </si>
  <si>
    <t>574</t>
  </si>
  <si>
    <t>289</t>
  </si>
  <si>
    <t>764020C21</t>
  </si>
  <si>
    <t>KL-21 - D+M Odvětrávací komínek kanalizace, do falcované krytiny, TiZn plech tl. 0,8mm, DN100</t>
  </si>
  <si>
    <t>576</t>
  </si>
  <si>
    <t>764020C22</t>
  </si>
  <si>
    <t>KL-22 - D+M Prostup pro kabely do falcované krytiny, včetně oplechování, DN100</t>
  </si>
  <si>
    <t>578</t>
  </si>
  <si>
    <t>291</t>
  </si>
  <si>
    <t>764020C23</t>
  </si>
  <si>
    <t>KL-23 - D+M Střešní vpusť s integrovanou bitumenovou manžetou, materiál PVC, DN 150 , včetně  kompletního odvodnění</t>
  </si>
  <si>
    <t>kpl.</t>
  </si>
  <si>
    <t>580</t>
  </si>
  <si>
    <t>764020C24</t>
  </si>
  <si>
    <t>KL-24 - D+M Jednořadá sněhová zábrana na střeše s falcovanou krytinou</t>
  </si>
  <si>
    <t>582</t>
  </si>
  <si>
    <t>293</t>
  </si>
  <si>
    <t>764020C25</t>
  </si>
  <si>
    <t>KL-25 - D+M Chrlič kulatý, vyhřívaný, DN150, délka 750mm</t>
  </si>
  <si>
    <t>584</t>
  </si>
  <si>
    <t>764020C26</t>
  </si>
  <si>
    <t>KL-26 - D+M Střešní vpusť s integrovanou bitumenovou manžetou, materiál PVC, DN 150 , včetně  kompletního odvodnění</t>
  </si>
  <si>
    <t>586</t>
  </si>
  <si>
    <t>295</t>
  </si>
  <si>
    <t>764020C27</t>
  </si>
  <si>
    <t>KL-27 - D+M Napojení z chrliče (KL-25) do stávajícího svislého svodu pomocí kolen a svodu DN150</t>
  </si>
  <si>
    <t>588</t>
  </si>
  <si>
    <t>764020C28</t>
  </si>
  <si>
    <t>KL-28 - D+M Napojení ze střešní vpusti (KL-20) do stávajcího svislého svodu pomocí svodu DN150, délka svodu 1500mm</t>
  </si>
  <si>
    <t>590</t>
  </si>
  <si>
    <t>297</t>
  </si>
  <si>
    <t>764020C29</t>
  </si>
  <si>
    <t>KL-29 - D+M Oplechování římsy, TiZn plech tl. 0,8mm, r.š. 1000mm</t>
  </si>
  <si>
    <t>592</t>
  </si>
  <si>
    <t>764141R11</t>
  </si>
  <si>
    <t>Krytina střechy _ dvojitá stojatá drážka _ ze svitků z TiZn (tl. 0,7 mm, ISO 14 025 typ III) předzvětralého (břidlicově šadého) plechu rš 670 mm sklonu do 30° včetně pojistné HI a strukturované dělící vrstvy</t>
  </si>
  <si>
    <t>594</t>
  </si>
  <si>
    <t>Poznámka k položce:_x000D_
Poznámka k položce: Kompletní systémová dodávka a provedení dle specifikace PD a TZ včetně všech přímo souvisejících prací/činností a dodávek/doplňků a příslušenství ----------------------------------------------------------------------------------------------------------------------------------------------------------------------------------</t>
  </si>
  <si>
    <t>"skladba_SN1_S1/S15" 1164,9</t>
  </si>
  <si>
    <t>299</t>
  </si>
  <si>
    <t>998764203</t>
  </si>
  <si>
    <t>Přesun hmot procentní pro konstrukce klempířské</t>
  </si>
  <si>
    <t>596</t>
  </si>
  <si>
    <t>766</t>
  </si>
  <si>
    <t>Konstrukce truhlářské</t>
  </si>
  <si>
    <t>766018C01</t>
  </si>
  <si>
    <t>D-01 - D+M Dveře plné - odlehčené DTD, 700x1970mm</t>
  </si>
  <si>
    <t>598</t>
  </si>
  <si>
    <t>Poznámka k položce:_x000D_
Poznámka k položce: 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dveří.</t>
  </si>
  <si>
    <t>301</t>
  </si>
  <si>
    <t>766018C02</t>
  </si>
  <si>
    <t>D-02 - D+M Dveře plné - odlehčené DTD, s nadsvětlíkem, 900x1970(2470)mm</t>
  </si>
  <si>
    <t>600</t>
  </si>
  <si>
    <t>766018C03</t>
  </si>
  <si>
    <t>D-02a - D+M Dveře plné - odlehčené DTD, 900x1970mm</t>
  </si>
  <si>
    <t>602</t>
  </si>
  <si>
    <t>303</t>
  </si>
  <si>
    <t>766018C04</t>
  </si>
  <si>
    <t>D-03 - D+M Dveře plné - odlehčené DTD, s nadsvětlíkem, 900x1970(2470)mm</t>
  </si>
  <si>
    <t>604</t>
  </si>
  <si>
    <t>766018C05</t>
  </si>
  <si>
    <t>D-04 - D+M Dveře plné - odlehčené DTD, 800x1970mm</t>
  </si>
  <si>
    <t>606</t>
  </si>
  <si>
    <t>305</t>
  </si>
  <si>
    <t>766018C06</t>
  </si>
  <si>
    <t>D-05 - D+M Dveře plné - odlehčené DTD, 800x1970mm</t>
  </si>
  <si>
    <t>608</t>
  </si>
  <si>
    <t>766018C07</t>
  </si>
  <si>
    <t>D-06 - D+M Dveře plné - odlehčené DTD, 900x1970mm, s PO</t>
  </si>
  <si>
    <t>610</t>
  </si>
  <si>
    <t>307</t>
  </si>
  <si>
    <t>766018C08</t>
  </si>
  <si>
    <t>D-07 - D+M Dveře plné - odlehčené DTD, 700x1970mm</t>
  </si>
  <si>
    <t>612</t>
  </si>
  <si>
    <t>766018C09</t>
  </si>
  <si>
    <t>D-08 - D+M Dveře plné - odlehčené DTD, 900x1970mm</t>
  </si>
  <si>
    <t>614</t>
  </si>
  <si>
    <t>309</t>
  </si>
  <si>
    <t>766018C10</t>
  </si>
  <si>
    <t>D-09 - D+M Dveře plné - odlehčené DTD, 900x1970mm</t>
  </si>
  <si>
    <t>616</t>
  </si>
  <si>
    <t>766018C11</t>
  </si>
  <si>
    <t>D-10 - D+M Dveře plné - odlehčené DTD, 800x1970mm</t>
  </si>
  <si>
    <t>618</t>
  </si>
  <si>
    <t>311</t>
  </si>
  <si>
    <t>766018C12</t>
  </si>
  <si>
    <t>D-11 - D+M Dveře plné - odlehčené DTD, 900x1970mm</t>
  </si>
  <si>
    <t>620</t>
  </si>
  <si>
    <t>766018C13</t>
  </si>
  <si>
    <t>D-12 - D+M Dveře plné - odlehčené DTD, 800x1970mm</t>
  </si>
  <si>
    <t>622</t>
  </si>
  <si>
    <t>313</t>
  </si>
  <si>
    <t>766018C13.1</t>
  </si>
  <si>
    <t>D-12a - D+M Dveře plné - odlehčené DTD, 800x1970mm, 37dB</t>
  </si>
  <si>
    <t>624</t>
  </si>
  <si>
    <t>766018C14</t>
  </si>
  <si>
    <t>D-13 - D+M Dveře plné - odlehčené DTD, 900x1970mm, s PO</t>
  </si>
  <si>
    <t>626</t>
  </si>
  <si>
    <t>315</t>
  </si>
  <si>
    <t>766018C15</t>
  </si>
  <si>
    <t>D-14 - D+M Dveře plné - odlehčené DTD, 700x1970mm</t>
  </si>
  <si>
    <t>628</t>
  </si>
  <si>
    <t>766018C16</t>
  </si>
  <si>
    <t>D-15 - D+M Dveře plné - odlehčené DTD, 900x1970mm</t>
  </si>
  <si>
    <t>630</t>
  </si>
  <si>
    <t>317</t>
  </si>
  <si>
    <t>766018C17</t>
  </si>
  <si>
    <t>D-16 - D+M Dveře plné - odlehčené DTD, 900x1970mm, s PO</t>
  </si>
  <si>
    <t>632</t>
  </si>
  <si>
    <t>766018C18</t>
  </si>
  <si>
    <t>D-17 - D+M Dveře plné - odlehčené DTD, 900x1970mm, s PO</t>
  </si>
  <si>
    <t>634</t>
  </si>
  <si>
    <t>319</t>
  </si>
  <si>
    <t>766018C19</t>
  </si>
  <si>
    <t>D-18 - D+M Dveře plné - odlehčené DTD, 900x1970mm</t>
  </si>
  <si>
    <t>636</t>
  </si>
  <si>
    <t>766018C20</t>
  </si>
  <si>
    <t>D-18a - D+M Dveře plné - odlehčené DTD, 900x1970mm</t>
  </si>
  <si>
    <t>638</t>
  </si>
  <si>
    <t>321</t>
  </si>
  <si>
    <t>766018C21</t>
  </si>
  <si>
    <t>D-19 - D+M Dveře plné - odlehčené DTD, 800x1970mm</t>
  </si>
  <si>
    <t>640</t>
  </si>
  <si>
    <t>766018C22</t>
  </si>
  <si>
    <t>D-20 - D+M Dveře plné - odlehčené DTD, 700x1970mm</t>
  </si>
  <si>
    <t>642</t>
  </si>
  <si>
    <t>323</t>
  </si>
  <si>
    <t>766018C23</t>
  </si>
  <si>
    <t>D-21 - D+M Dveře plné - odlehčené DTD, 1300x1970mm</t>
  </si>
  <si>
    <t>644</t>
  </si>
  <si>
    <t>766018C24</t>
  </si>
  <si>
    <t>D-22 - D+M Dveře plné - odlehčené DTD, 900x1970mm</t>
  </si>
  <si>
    <t>646</t>
  </si>
  <si>
    <t>325</t>
  </si>
  <si>
    <t>766018C25</t>
  </si>
  <si>
    <t>D-23 - D+M Dveře plné - odlehčené DTD, 800x1970mm, s PO</t>
  </si>
  <si>
    <t>648</t>
  </si>
  <si>
    <t>766018C26</t>
  </si>
  <si>
    <t>D-24 - D+M Dveře plné - odlehčené DTD, 900x1970mm, s PO</t>
  </si>
  <si>
    <t>650</t>
  </si>
  <si>
    <t>327</t>
  </si>
  <si>
    <t>766018C27</t>
  </si>
  <si>
    <t>D-25 - D+M Dveře plné - odlehčené DTD, posuvné s bočním světlíkem, posuvné křídlo 900x1970mm, otvor 2500x2020mm</t>
  </si>
  <si>
    <t>652</t>
  </si>
  <si>
    <t>766018C28</t>
  </si>
  <si>
    <t>D-26 - D+M Dveře plné - odlehčené DTD, 900x1970mm</t>
  </si>
  <si>
    <t>654</t>
  </si>
  <si>
    <t>329</t>
  </si>
  <si>
    <t>766018C29</t>
  </si>
  <si>
    <t>D-27 - D+M Dveře plné - odlehčené DTD, 900x1970mm</t>
  </si>
  <si>
    <t>656</t>
  </si>
  <si>
    <t>766018C30</t>
  </si>
  <si>
    <t>D-28 - D+M Dveře plné - odlehčené DTD, 900x1970mm</t>
  </si>
  <si>
    <t>658</t>
  </si>
  <si>
    <t>331</t>
  </si>
  <si>
    <t>766018C31</t>
  </si>
  <si>
    <t>D-29 - D+M Dveře plné - odlehčené DTD, 900x1970mm</t>
  </si>
  <si>
    <t>660</t>
  </si>
  <si>
    <t>766018C32</t>
  </si>
  <si>
    <t>D-30 - D+M Dveře plné - odlehčené DTD, 900x1640mm, s PO</t>
  </si>
  <si>
    <t>662</t>
  </si>
  <si>
    <t>333</t>
  </si>
  <si>
    <t>766018C33</t>
  </si>
  <si>
    <t>D-31 - D+M Dveře plné - odlehčené DTD, 800x1970mm</t>
  </si>
  <si>
    <t>664</t>
  </si>
  <si>
    <t>766018C34</t>
  </si>
  <si>
    <t>D-32 - D+M Dveře plné - odlehčené DTD, 800x1970mm, s PO</t>
  </si>
  <si>
    <t>666</t>
  </si>
  <si>
    <t>335</t>
  </si>
  <si>
    <t>766018C35</t>
  </si>
  <si>
    <t>D-33 - D+M Dveře plné - odlehčené DTD, 800x1970mm</t>
  </si>
  <si>
    <t>668</t>
  </si>
  <si>
    <t>766018C36</t>
  </si>
  <si>
    <t>D-34 - D+M Dveře plné - odlehčené DTD, 800x1970mm</t>
  </si>
  <si>
    <t>670</t>
  </si>
  <si>
    <t>337</t>
  </si>
  <si>
    <t>766018C37</t>
  </si>
  <si>
    <t>D-35 - D+M Dveře plné - odlehčené DTD, 600x1970mm</t>
  </si>
  <si>
    <t>672</t>
  </si>
  <si>
    <t>766018C38</t>
  </si>
  <si>
    <t>D-36 - D+M Dveře plné - odlehčené DTD, 1600x1970mm, s PO</t>
  </si>
  <si>
    <t>674</t>
  </si>
  <si>
    <t>339</t>
  </si>
  <si>
    <t>766018C39</t>
  </si>
  <si>
    <t>D-37 - D+M Dveře plné - odlehčené DTD, 1400x1970mm</t>
  </si>
  <si>
    <t>676</t>
  </si>
  <si>
    <t>766018C40</t>
  </si>
  <si>
    <t>D-38 - D+M Dveře plné - dřevěné, 1100x2050mm, vstupní dveře</t>
  </si>
  <si>
    <t>678</t>
  </si>
  <si>
    <t>341</t>
  </si>
  <si>
    <t>766018C41</t>
  </si>
  <si>
    <t>D-39 - D+M Dveře plné - odlehčené DTD, 900x1970mm, s PO</t>
  </si>
  <si>
    <t>680</t>
  </si>
  <si>
    <t>766018C42</t>
  </si>
  <si>
    <t>D-40 - D+M Dveře plné - odlehčené DTD, 900x1970mm</t>
  </si>
  <si>
    <t>682</t>
  </si>
  <si>
    <t>343</t>
  </si>
  <si>
    <t>766018C43</t>
  </si>
  <si>
    <t>D-41 - D+M Dveře plné - odlehčené DTD, 900x1970mm</t>
  </si>
  <si>
    <t>684</t>
  </si>
  <si>
    <t>766018C44</t>
  </si>
  <si>
    <t>D-42 - D+M Dveře plné - odlehčené DTD, 800x1970mm</t>
  </si>
  <si>
    <t>686</t>
  </si>
  <si>
    <t>345</t>
  </si>
  <si>
    <t>766018C45</t>
  </si>
  <si>
    <t>D-43 - D+M Dveře plné - odlehčené DTD, 800x1970mm, s PO</t>
  </si>
  <si>
    <t>688</t>
  </si>
  <si>
    <t>766018C46</t>
  </si>
  <si>
    <t>D-44 - D+M Dveře plné - odlehčené DTD, 800x1970mm</t>
  </si>
  <si>
    <t>690</t>
  </si>
  <si>
    <t>347</t>
  </si>
  <si>
    <t>766018C47</t>
  </si>
  <si>
    <t>D-45 - D+M Dveře plné - odlehčené DTD, 1300x1970mm</t>
  </si>
  <si>
    <t>692</t>
  </si>
  <si>
    <t>766018C48</t>
  </si>
  <si>
    <t>D-46 - D+M Dveře plné - odlehčené DTD, 1100x1970mm, s PO</t>
  </si>
  <si>
    <t>694</t>
  </si>
  <si>
    <t>349</t>
  </si>
  <si>
    <t>766018C49</t>
  </si>
  <si>
    <t>D-47 - D+M Dveře, dřevěný rám s požární výplní, prosklená výplň, 1600x1970mm, včetně dřevěné zárubně, s PO</t>
  </si>
  <si>
    <t>696</t>
  </si>
  <si>
    <t>766018C50</t>
  </si>
  <si>
    <t>D-59 - D+M Dveře plné - odlehčené DTD, 800x1970mm, s PO</t>
  </si>
  <si>
    <t>698</t>
  </si>
  <si>
    <t>351</t>
  </si>
  <si>
    <t>766018C51</t>
  </si>
  <si>
    <t>D-60 - D+M Dveře částečně prosklené - odlehčené DTD, s nadsvětlíkem, 1300x1970(2720)mm</t>
  </si>
  <si>
    <t>700</t>
  </si>
  <si>
    <t>766018C52</t>
  </si>
  <si>
    <t>D-61 - D+M Dveře plné - plastové profily, 900x1850mm, včetně zárubně a AL prahu</t>
  </si>
  <si>
    <t>702</t>
  </si>
  <si>
    <t>353</t>
  </si>
  <si>
    <t>766018C53</t>
  </si>
  <si>
    <t>D-62 - D+M Dveře plné - plastové profily, 900x1560mm, včetně zárubně a AL prahu</t>
  </si>
  <si>
    <t>704</t>
  </si>
  <si>
    <t>766018C53_</t>
  </si>
  <si>
    <t>D-63 - D+M Dveře plné s PO - odlehčené DTD, 900x1970mm, včetně ptotipožární zárubně, kování a dřevěného prahu s těsněním</t>
  </si>
  <si>
    <t>-2145147933</t>
  </si>
  <si>
    <t>355</t>
  </si>
  <si>
    <t>766018C54</t>
  </si>
  <si>
    <t>R1 - D+M Stávající dřevěné dvoukřídlé dveře 2180x3100+1100mm, křídla částečně prosklené - repase výrobku</t>
  </si>
  <si>
    <t>706</t>
  </si>
  <si>
    <t>Poznámka k položce:_x000D_
Poznámka k položce: 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dveří - historické dveře - repase.</t>
  </si>
  <si>
    <t>766018C55</t>
  </si>
  <si>
    <t>R2 - D+M Stávající dřevěné dvoukřídlé dveře 2180x3100+1100mm, křídla částečně prosklené - repase výrobku</t>
  </si>
  <si>
    <t>708</t>
  </si>
  <si>
    <t>357</t>
  </si>
  <si>
    <t>766018C56</t>
  </si>
  <si>
    <t>O-01 - D+M Okno dvoukřídlé s nadsvětlíkem, plastové rámy, 1180x2300mm</t>
  </si>
  <si>
    <t>710</t>
  </si>
  <si>
    <t>Poznámka k položce:_x000D_
Poznámka k položce: 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oken.</t>
  </si>
  <si>
    <t>766018C57</t>
  </si>
  <si>
    <t>O-04 - D+M Okno pevné, dřevěné rámy, 1600x1220mm</t>
  </si>
  <si>
    <t>359</t>
  </si>
  <si>
    <t>766018C58</t>
  </si>
  <si>
    <t>O-05 - D+M Okno výsuvné, dřevěné rámy, 2000x1450mm</t>
  </si>
  <si>
    <t>714</t>
  </si>
  <si>
    <t>766018C58.1</t>
  </si>
  <si>
    <t>O-06 - D+M Okno pevné, bezrám. zasklení bezpečnostním sklem, výřez 250x20 mm, 1610x970 mm</t>
  </si>
  <si>
    <t>716</t>
  </si>
  <si>
    <t>361</t>
  </si>
  <si>
    <t>766018C59</t>
  </si>
  <si>
    <t>SO-01 - D+M Střešní světlík, výklopný, dřevěné rámy, 450x550mm</t>
  </si>
  <si>
    <t>718</t>
  </si>
  <si>
    <t>Poznámka k položce:_x000D_
Poznámka k položce: 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střešních oken.</t>
  </si>
  <si>
    <t>766018C60</t>
  </si>
  <si>
    <t>SO-02 - D+M Střešní výlez, otevíravý, dřevěné rámy, 800x820mm</t>
  </si>
  <si>
    <t>720</t>
  </si>
  <si>
    <t>363</t>
  </si>
  <si>
    <t>766018C61</t>
  </si>
  <si>
    <t>Z-02 - D+M Zárubeň dřevěná obložková, tl. 100mm, 900x1970mm, zárubeň s nadsvětlíkem</t>
  </si>
  <si>
    <t>722</t>
  </si>
  <si>
    <t>Poznámka k položce:_x000D_
Poznámka k položce: 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zárubní - obložkové.</t>
  </si>
  <si>
    <t>766018C62</t>
  </si>
  <si>
    <t>Z-03 - D+M Zárubeň dřevěná obložková, tl. 100mm, 900x1970mm, zárubeň s nadsvětlíkem</t>
  </si>
  <si>
    <t>724</t>
  </si>
  <si>
    <t>365</t>
  </si>
  <si>
    <t>766018C63</t>
  </si>
  <si>
    <t>Z-05 - D+M Zárubeň dřevěná obložková, tl. 100mm, 1300x1970mm</t>
  </si>
  <si>
    <t>726</t>
  </si>
  <si>
    <t>766018C64</t>
  </si>
  <si>
    <t>Z-06 - D+M Zárubeň dřevěná obložková, tl. 100mm, 1600x1970mm, s PO</t>
  </si>
  <si>
    <t>728</t>
  </si>
  <si>
    <t>367</t>
  </si>
  <si>
    <t>766018C65</t>
  </si>
  <si>
    <t>Z-07 - D+M Zárubeň dřevěná obložková, tl. 100mm, 900x1970mm, s PO</t>
  </si>
  <si>
    <t>730</t>
  </si>
  <si>
    <t>766018C66</t>
  </si>
  <si>
    <t>Z-11 - D+M Zárubeň dřevěná obložková, tl. 100mm, 1400x1970mm</t>
  </si>
  <si>
    <t>732</t>
  </si>
  <si>
    <t>369</t>
  </si>
  <si>
    <t>766018C67</t>
  </si>
  <si>
    <t>Z-15 - D+M Zárubeň dřevěná obložková, tl. 100mm, 800x1970mm</t>
  </si>
  <si>
    <t>734</t>
  </si>
  <si>
    <t>766018C68</t>
  </si>
  <si>
    <t>Z-16 - D+M Zárubeň dřevěná obložková, tl. 100mm, 900x1970mm</t>
  </si>
  <si>
    <t>736</t>
  </si>
  <si>
    <t>371</t>
  </si>
  <si>
    <t>766018C69</t>
  </si>
  <si>
    <t>Z-17 - D+M Zárubeň dřevěná obložková, tl. 100mm, 800x1970mm</t>
  </si>
  <si>
    <t>738</t>
  </si>
  <si>
    <t>766018C70</t>
  </si>
  <si>
    <t>Z-18 - D+M Zárubeň dřevěná obložková, tl. 100mm, 900x1970mm, s PO</t>
  </si>
  <si>
    <t>740</t>
  </si>
  <si>
    <t>373</t>
  </si>
  <si>
    <t>766018C71</t>
  </si>
  <si>
    <t>Z-26 - D+M Zárubeň dřevěná obložková, tl. 100mm, 900x1970mm</t>
  </si>
  <si>
    <t>742</t>
  </si>
  <si>
    <t>766018C72</t>
  </si>
  <si>
    <t>Z-27 - D+M Zárubeň dřevěná obložková, tl. 100mm, 900x1970mm, s PO</t>
  </si>
  <si>
    <t>744</t>
  </si>
  <si>
    <t>375</t>
  </si>
  <si>
    <t>766018C73</t>
  </si>
  <si>
    <t>Z-28 - D+M Zárubeň dřevěná obložková, tl. 100mm, 1300x1970mm</t>
  </si>
  <si>
    <t>746</t>
  </si>
  <si>
    <t>766018C74</t>
  </si>
  <si>
    <t>Z-32 - D+M Zárubeň dřevěná obložková, tl. 100mm, 800x1970mm, s PO</t>
  </si>
  <si>
    <t>748</t>
  </si>
  <si>
    <t>377</t>
  </si>
  <si>
    <t>766018C75</t>
  </si>
  <si>
    <t>Z-38 - D+M Zárubeň dřevěná obložková, tl. 100mm, 800x1970mm, s PO</t>
  </si>
  <si>
    <t>750</t>
  </si>
  <si>
    <t>766018C76</t>
  </si>
  <si>
    <t>T-01 - D+M WC kabina výšky 2,02m - LTD deska tl. 28mm</t>
  </si>
  <si>
    <t>752</t>
  </si>
  <si>
    <t>Poznámka k položce:_x000D_
Poznámka k položce: 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truhlářských výrobků - WC kabina.</t>
  </si>
  <si>
    <t>379</t>
  </si>
  <si>
    <t>766018C77</t>
  </si>
  <si>
    <t>T-02 - D+M WC kabina výšky 2,02m - LTD deska tl. 28mm</t>
  </si>
  <si>
    <t>754</t>
  </si>
  <si>
    <t>766018C78</t>
  </si>
  <si>
    <t>T-03 - D+M WC kabina výšky 2,02m - LTD deska tl. 28mm</t>
  </si>
  <si>
    <t>756</t>
  </si>
  <si>
    <t>381</t>
  </si>
  <si>
    <t>766018C79</t>
  </si>
  <si>
    <t>T-04 - D+M WC kabina výšky 2,02m - LTD deska tl. 28mm</t>
  </si>
  <si>
    <t>758</t>
  </si>
  <si>
    <t>766018C80</t>
  </si>
  <si>
    <t>T-05 - D+M WC kabina výšky 2,02m - LTD deska tl. 28mm</t>
  </si>
  <si>
    <t>760</t>
  </si>
  <si>
    <t>383</t>
  </si>
  <si>
    <t>766018C81</t>
  </si>
  <si>
    <t>T-06 - D+M WC kabina výšky 2,02m - LTD deska tl. 28mm</t>
  </si>
  <si>
    <t>766018C82</t>
  </si>
  <si>
    <t>T-07 - D+M WC kabina výšky 2,02m - LTD deska tl. 28mm</t>
  </si>
  <si>
    <t>385</t>
  </si>
  <si>
    <t>766018C83</t>
  </si>
  <si>
    <t>T-08 - D+M WC kabina výšky 2,02m - LTD deska tl. 28mm</t>
  </si>
  <si>
    <t>766018C84</t>
  </si>
  <si>
    <t>T-09 - D+M WC kabina výšky 2,02m - LTD deska tl. 28mm</t>
  </si>
  <si>
    <t>768</t>
  </si>
  <si>
    <t>387</t>
  </si>
  <si>
    <t>766018C85</t>
  </si>
  <si>
    <t>T-10 - D+M WC kabina výšky 2,02m - LTD deska tl. 28mm</t>
  </si>
  <si>
    <t>770</t>
  </si>
  <si>
    <t>766018C85.1</t>
  </si>
  <si>
    <t>T-10a - D+M WC kabina výšky 2,02m - LTD deska tl. 28mm</t>
  </si>
  <si>
    <t>772</t>
  </si>
  <si>
    <t>389</t>
  </si>
  <si>
    <t>766018C86</t>
  </si>
  <si>
    <t>T-11 - D+M WC kabina výšky 2,02m - LTD deska tl. 28mm</t>
  </si>
  <si>
    <t>774</t>
  </si>
  <si>
    <t>766018C87</t>
  </si>
  <si>
    <t>T-12 - D+M WC kabina výšky 2,02m - LTD deska tl. 28mm</t>
  </si>
  <si>
    <t>776</t>
  </si>
  <si>
    <t>391</t>
  </si>
  <si>
    <t>766018C88</t>
  </si>
  <si>
    <t>T-13 - D+M WC kabina výšky 2,02m - LTD deska tl. 28mm</t>
  </si>
  <si>
    <t>778</t>
  </si>
  <si>
    <t>766018C89</t>
  </si>
  <si>
    <t>T-14 - D+M WC kabina výšky 2,02m - LTD deska tl. 28mm</t>
  </si>
  <si>
    <t>780</t>
  </si>
  <si>
    <t>393</t>
  </si>
  <si>
    <t>766018C90</t>
  </si>
  <si>
    <t>T-17 - D+M Vnitřní okenní parapet z masivu - dub, 2000/180/25mm</t>
  </si>
  <si>
    <t>782</t>
  </si>
  <si>
    <t>766018C91</t>
  </si>
  <si>
    <t>T-18 - D+M Vnitřní okenní parapet z masivu - dub, 1600/600/25mm</t>
  </si>
  <si>
    <t>784</t>
  </si>
  <si>
    <t>395</t>
  </si>
  <si>
    <t>766018C92</t>
  </si>
  <si>
    <t>T-19 - D+M Vnitřní okenní parapet z masivu - dub, 1600/80/25mm</t>
  </si>
  <si>
    <t>786</t>
  </si>
  <si>
    <t>766018C93</t>
  </si>
  <si>
    <t>T-20 - D+M Vnitřní okenní parapet z masivu - dub, 1450/450/25mm</t>
  </si>
  <si>
    <t>788</t>
  </si>
  <si>
    <t>397</t>
  </si>
  <si>
    <t>766018C94</t>
  </si>
  <si>
    <t>T-21 - D+M Vnitřní okenní parapet z masivu - dub, 2200/450/25mm</t>
  </si>
  <si>
    <t>790</t>
  </si>
  <si>
    <t>766018C95</t>
  </si>
  <si>
    <t>T-22 - D+M Vnitřní okenní parapet z masivu - dub, 1180/250/25mm</t>
  </si>
  <si>
    <t>792</t>
  </si>
  <si>
    <t>399</t>
  </si>
  <si>
    <t>766020R01</t>
  </si>
  <si>
    <t>D+M _ samolepící MDF panel podlah (3+4 mm , 5,3 kg/m2) + PP pěnovka laminovaná s metalickou PP folií (horní vrstva se samolepící páskou š 200 mm pro překrytí spojů) tl. 4,5 mm</t>
  </si>
  <si>
    <t>794</t>
  </si>
  <si>
    <t>Poznámka k položce:_x000D_
Poznámka k položce: Kompletní systémová dodávka a provedení dle specifikace PD a TZ včetně všech přímo souvisejících prací/činností a dodávek/doplňků a příslušenství --------------------------------------------------------------------------------------------------------------------------------------------------------------------------------</t>
  </si>
  <si>
    <t>"skladba podlahová_AN8_1.NP_viz SKŘ - md1-md4" 22+22+20+29</t>
  </si>
  <si>
    <t>766629513</t>
  </si>
  <si>
    <t>Příplatek k montáži oken rovné ostění perlinka připojovací spára do 20 mm - pásky/folie</t>
  </si>
  <si>
    <t>796</t>
  </si>
  <si>
    <t>401</t>
  </si>
  <si>
    <t>998766203</t>
  </si>
  <si>
    <t>Přesun hmot procentní pro konstrukce truhlářské</t>
  </si>
  <si>
    <t>798</t>
  </si>
  <si>
    <t>767</t>
  </si>
  <si>
    <t>Konstrukce zámečnické</t>
  </si>
  <si>
    <t>767016R01</t>
  </si>
  <si>
    <t>D+M ocelových a zámečnických prvků / konstrukcí</t>
  </si>
  <si>
    <t>800</t>
  </si>
  <si>
    <t>Poznámka k položce:_x000D_
Poznámka k položce: Specifikace / rozsah provedení - viz TZ: -------------------------------------------------------- -dodávka a výroba ocelových prvků a konstrukcí - dle zadání a PD -dodávka veškerých spojovacích a kotevních prvků -podlití nebo podkladní vrstva pod kotevními prvky/zhlavím nosníků -kompletní provrchobvé úpravy prvků dle požadavků PD a PBŘ -veškeré přesuny/zdvihací technika a kompletní montážní práce -kompletní montážní / usazovací a kotevní práce -------------------------------------------------------- -dílenská dokumentace vč. statického přepočtu -ostatní nespecifikované práce a dodávky, které bezprostředně souvisí s provedení  předmětného prvku/konstrukce dle zadávací dokumentace -veškeré náklady na dodávku (vřetně ztratného) a provedení jsou obsaženy v jednotkové ceně</t>
  </si>
  <si>
    <t>"prvky krovu" 76,94+2189,42</t>
  </si>
  <si>
    <t>403</t>
  </si>
  <si>
    <t>767019C01</t>
  </si>
  <si>
    <t>D-48 - D+M Dveře - AL profily, prosklená výplň, s nadsvětlíkem, s PO, 1790x2100(3300)mm</t>
  </si>
  <si>
    <t>802</t>
  </si>
  <si>
    <t>767019C02</t>
  </si>
  <si>
    <t>D-49 - D+M Dveře - AL profily, prosklená výplň, s nadsvětlíkem, s PO, 2100x2100(3450)mm</t>
  </si>
  <si>
    <t>804</t>
  </si>
  <si>
    <t>405</t>
  </si>
  <si>
    <t>767019C03</t>
  </si>
  <si>
    <t>D-50 - D+M Dveře - AL profily, prosklená výplň, s bočním a nad-světlíkem, s PO, dveře 1800x2100mm, otvor 2450x3300mm</t>
  </si>
  <si>
    <t>806</t>
  </si>
  <si>
    <t>767019C04</t>
  </si>
  <si>
    <t>D-51 - D+M Dveře - AL profily, prosklená výplň, s bočním a nad-světlíkem, s PO, dveře 1800x2100mm, otvor 2500x3300mm</t>
  </si>
  <si>
    <t>808</t>
  </si>
  <si>
    <t>407</t>
  </si>
  <si>
    <t>767019C05</t>
  </si>
  <si>
    <t>D-52 - D+M Dveře - AL profily, prosklená výplň, s bočním a nad-světlíkem, s PO, dveře 1800x2100mm, otvor 2770x3300mm</t>
  </si>
  <si>
    <t>810</t>
  </si>
  <si>
    <t>767019C06</t>
  </si>
  <si>
    <t>D-53 - D+M Dveře - AL profily, prosklená výplň, s nadsvětlíkem, s PO, 1450x2100(2600)mm</t>
  </si>
  <si>
    <t>812</t>
  </si>
  <si>
    <t>409</t>
  </si>
  <si>
    <t>767019C07</t>
  </si>
  <si>
    <t>D-54 - D+M Dveře - AL profily, prosklená výplň, s nadsvětlíkem, s PO, 1790x2100(3300)mm</t>
  </si>
  <si>
    <t>814</t>
  </si>
  <si>
    <t>767019C08</t>
  </si>
  <si>
    <t>D-55 - D+M Dveře - AL profily, prosklená výplň, s bočním a nad-světlíkem, s PO, dveře 1800x2100mm, otvor 2500x3300mm</t>
  </si>
  <si>
    <t>816</t>
  </si>
  <si>
    <t>411</t>
  </si>
  <si>
    <t>767019C09</t>
  </si>
  <si>
    <t>D-56 - D+M Dveře - AL profily, prosklená výplň, s bočním a nad-světlíkem, s PO, dveře 1800x2100mm, otvor 2500x3300mm</t>
  </si>
  <si>
    <t>818</t>
  </si>
  <si>
    <t>767019C10</t>
  </si>
  <si>
    <t>D-57 - D+M Dveře - AL profily, prosklená výplň, s bočním a nad-světlíkem, s PO, dveře 1800x2100mm, otvor 2610x3300mm</t>
  </si>
  <si>
    <t>820</t>
  </si>
  <si>
    <t>413</t>
  </si>
  <si>
    <t>767019C11</t>
  </si>
  <si>
    <t>D-58 - D+M Dveře - AL profily, prosklená výplň, s nadsvětlíkem, s PO, 2100x2100(3450)mm</t>
  </si>
  <si>
    <t>822</t>
  </si>
  <si>
    <t>767019C12</t>
  </si>
  <si>
    <t>O-02 - D+M Okno pevné, AL rámeček, s PO, 1450x2500mm</t>
  </si>
  <si>
    <t>824</t>
  </si>
  <si>
    <t>415</t>
  </si>
  <si>
    <t>767019C13</t>
  </si>
  <si>
    <t>O-03 - D+M Okno pevné, AL rámeček, s PO, 2200x2500mm</t>
  </si>
  <si>
    <t>826</t>
  </si>
  <si>
    <t>767019C14</t>
  </si>
  <si>
    <t>Z-01 - D+M Zárubeň ocelová - YHt tl. 100mm, 700x1970mm</t>
  </si>
  <si>
    <t>828</t>
  </si>
  <si>
    <t>Poznámka k položce:_x000D_
Poznámka k položce: 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zárubní - plechové.</t>
  </si>
  <si>
    <t>417</t>
  </si>
  <si>
    <t>767019C15</t>
  </si>
  <si>
    <t>Z-04 - D+M Zárubeň ocelová - YHt tl. 100mm, 1100x1970mm, s PO</t>
  </si>
  <si>
    <t>830</t>
  </si>
  <si>
    <t>767019C16</t>
  </si>
  <si>
    <t>Z-08 - D+M Zárubeň ocelová - YHt tl. 100mm, 800x1970mm, s PO</t>
  </si>
  <si>
    <t>832</t>
  </si>
  <si>
    <t>419</t>
  </si>
  <si>
    <t>767019C17</t>
  </si>
  <si>
    <t>Z-10 - D+M Zárubeň ocelová - YHt tl. 100mm, 1100x2050mm</t>
  </si>
  <si>
    <t>834</t>
  </si>
  <si>
    <t>767019C18</t>
  </si>
  <si>
    <t>Z-12 - D+M Zárubeň ocelová - YHt tl. 100mm, 1450x2100mm, s PO, zárubeň s nadsvětlíkem</t>
  </si>
  <si>
    <t>836</t>
  </si>
  <si>
    <t>421</t>
  </si>
  <si>
    <t>767019C19</t>
  </si>
  <si>
    <t>Z-13 - D+M Zárubeň ocelová - YHt tl. 100mm, 900x1970mm</t>
  </si>
  <si>
    <t>838</t>
  </si>
  <si>
    <t>767019C20</t>
  </si>
  <si>
    <t>Z-14 - D+M Zárubeň ocelová - YHt tl. 125mm, 700x1970mm</t>
  </si>
  <si>
    <t>840</t>
  </si>
  <si>
    <t>423</t>
  </si>
  <si>
    <t>767019C21</t>
  </si>
  <si>
    <t>Z-19 - D+M Zárubeň ocelová - SHt tl. 100mm, 900x1970mm, s PO</t>
  </si>
  <si>
    <t>842</t>
  </si>
  <si>
    <t>767019C22</t>
  </si>
  <si>
    <t>Z-20 - D+M Zárubeň ocelová - YHt tl. 100mm, 900x1970mm</t>
  </si>
  <si>
    <t>844</t>
  </si>
  <si>
    <t>425</t>
  </si>
  <si>
    <t>767019C23</t>
  </si>
  <si>
    <t>Z-21 - D+M Zárubeň ocelová - YHt tl. 100mm, 800x1970mm</t>
  </si>
  <si>
    <t>846</t>
  </si>
  <si>
    <t>767019C24</t>
  </si>
  <si>
    <t>Z-22 - D+M Zárubeň ocelová - YHt tl. 125mm, 800x1970mm</t>
  </si>
  <si>
    <t>848</t>
  </si>
  <si>
    <t>427</t>
  </si>
  <si>
    <t>767019C25</t>
  </si>
  <si>
    <t>Z-23 - D+M Zárubeň ocelová - YHt tl. 125mm, 800x1970mm</t>
  </si>
  <si>
    <t>850</t>
  </si>
  <si>
    <t>767019C26</t>
  </si>
  <si>
    <t>Z-24 - D+M Zárubeň ocelová - YHt tl. 125mm, 700x1970mm</t>
  </si>
  <si>
    <t>852</t>
  </si>
  <si>
    <t>429</t>
  </si>
  <si>
    <t>767019C27</t>
  </si>
  <si>
    <t>Z-25 - D+M Zárubeň ocelová - YHt tl. 100mm, 800x1970mm</t>
  </si>
  <si>
    <t>854</t>
  </si>
  <si>
    <t>767019C28a</t>
  </si>
  <si>
    <t>Z-29 - D+M Zárubeň ocelová - YHt tl. 100mm, 1600x1970mm, s PO, pro dvoukřídlé dveře</t>
  </si>
  <si>
    <t>-1643191610</t>
  </si>
  <si>
    <t>431</t>
  </si>
  <si>
    <t>767019C28</t>
  </si>
  <si>
    <t>Z-30 - D+M Zárubeň ocelová - YHt tl. 100mm, 600x1970mm</t>
  </si>
  <si>
    <t>856</t>
  </si>
  <si>
    <t>767019C29</t>
  </si>
  <si>
    <t>Z-31 - D+M Zárubeň ocelová - YHt tl. 100mm, 700x1970mm</t>
  </si>
  <si>
    <t>858</t>
  </si>
  <si>
    <t>433</t>
  </si>
  <si>
    <t>767019C30</t>
  </si>
  <si>
    <t>Z-33 - D+M Zárubeň ocelová - SHt tl. 100mm, 800x1970mm, s PO</t>
  </si>
  <si>
    <t>860</t>
  </si>
  <si>
    <t>767019C31</t>
  </si>
  <si>
    <t>Z-34 - D+M Zárubeň ocelová - YHt tl. 100mm, 800x1970mm, s PO</t>
  </si>
  <si>
    <t>862</t>
  </si>
  <si>
    <t>435</t>
  </si>
  <si>
    <t>767019C32</t>
  </si>
  <si>
    <t>Z-35 - D+M Zárubeň ocelová - YHt tl. 125mm, 900x1640mm, s PO</t>
  </si>
  <si>
    <t>864</t>
  </si>
  <si>
    <t>767019C33</t>
  </si>
  <si>
    <t>Z-37 - D+M Zárubeň ocelová - YHt tl. 150mm, 900x1970mm, s PO</t>
  </si>
  <si>
    <t>866</t>
  </si>
  <si>
    <t>437</t>
  </si>
  <si>
    <t>767019C34</t>
  </si>
  <si>
    <t>Z-39 - D+M Zárubeň ocelová - SHt tl. 100mm, 900x1970mm, s PO</t>
  </si>
  <si>
    <t>868</t>
  </si>
  <si>
    <t>767019C35</t>
  </si>
  <si>
    <t>Z-41 - D+M Zárubeň ocelová - SHt tl. 125mm, 900x1970mm</t>
  </si>
  <si>
    <t>870</t>
  </si>
  <si>
    <t>439</t>
  </si>
  <si>
    <t>767019C36</t>
  </si>
  <si>
    <t>Z-42 - D+M Zárubeň ocelová - YHt tl. 125mm, 1300x1970mm, zárubeň s nadsvětlíkem</t>
  </si>
  <si>
    <t>872</t>
  </si>
  <si>
    <t>767019C37</t>
  </si>
  <si>
    <t>Z-43 - D+M Plně zatemňující roleta na okna v interiéru, elektromotor, 1650x2500mm</t>
  </si>
  <si>
    <t>874</t>
  </si>
  <si>
    <t>Poznámka k položce:_x000D_
Poznámka k položce: 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zámečnických výrobků - rolety, žaluzie.</t>
  </si>
  <si>
    <t>441</t>
  </si>
  <si>
    <t>767019C38</t>
  </si>
  <si>
    <t>Z-44 - D+M Plně zatemňující roleta na okna v interiéru, elektromotor, 1000x2350mm</t>
  </si>
  <si>
    <t>876</t>
  </si>
  <si>
    <t>767019C39</t>
  </si>
  <si>
    <t>Z-45 - D+M Plně zatemňující roleta na okna v interiéru, elektromotor, 1580x2500mm</t>
  </si>
  <si>
    <t>878</t>
  </si>
  <si>
    <t>443</t>
  </si>
  <si>
    <t>767019C40</t>
  </si>
  <si>
    <t>Z-46 - D+M Plně zatemňující roleta na okna v interiéru, elektromotor, 2000x3500mm</t>
  </si>
  <si>
    <t>880</t>
  </si>
  <si>
    <t>767019C41</t>
  </si>
  <si>
    <t>Z-47 - D+M Plně zatemňující roleta na okna v interiéru, elektromotor, 1600x2500mm</t>
  </si>
  <si>
    <t>882</t>
  </si>
  <si>
    <t>445</t>
  </si>
  <si>
    <t>767019C42</t>
  </si>
  <si>
    <t>Z-48 - D+M Plně zatemňující roleta na okna v interiéru, elektromotor, 1380x2500mm</t>
  </si>
  <si>
    <t>884</t>
  </si>
  <si>
    <t>767019C43</t>
  </si>
  <si>
    <t>Z-49 - D+M Plně zatemňující roleta na okna v interiéru, elektromotor, 1500x2500mm</t>
  </si>
  <si>
    <t>886</t>
  </si>
  <si>
    <t>447</t>
  </si>
  <si>
    <t>767019C44</t>
  </si>
  <si>
    <t>dm - D+M Sklopné madlo k WC, délky 800mm, ocelová trubka prům. 32mm</t>
  </si>
  <si>
    <t>888</t>
  </si>
  <si>
    <t>Poznámka k položce:_x000D_
Poznámka k položce:  montáž/osazení/kotvení (vč.kotvících prvků)</t>
  </si>
  <si>
    <t>767019C45</t>
  </si>
  <si>
    <t>dm - D+M Pevné madlo délky 450mm, ocelová trubka prům. 32mm</t>
  </si>
  <si>
    <t>890</t>
  </si>
  <si>
    <t>449</t>
  </si>
  <si>
    <t>767019C46</t>
  </si>
  <si>
    <t>dm - D+M Pevné madlo délky 900mm, ocelová trubka prům. 32mm</t>
  </si>
  <si>
    <t>892</t>
  </si>
  <si>
    <t>767019C47.1</t>
  </si>
  <si>
    <t>Z-53 - D+M Čistící zóna vhodná do interiéru, 3500x2450mm</t>
  </si>
  <si>
    <t>1640001941</t>
  </si>
  <si>
    <t>451</t>
  </si>
  <si>
    <t>767019C48.1</t>
  </si>
  <si>
    <t>Z-66 - D+M Čistící zóna vhodná do interiéru, 2610x1500mm</t>
  </si>
  <si>
    <t>-1473690790</t>
  </si>
  <si>
    <t>767019C49.1</t>
  </si>
  <si>
    <t>Z-54 - D+M Gumová čistící zóna, 3500x2050mm, výška 16mm, v AL rámu</t>
  </si>
  <si>
    <t>-1861818795</t>
  </si>
  <si>
    <t>453</t>
  </si>
  <si>
    <t>767019C49a</t>
  </si>
  <si>
    <t>Z-64 - D+M Gumová čistící zóna, 2610x1960mm, výška 16mm, v AL rámu</t>
  </si>
  <si>
    <t>1662668740</t>
  </si>
  <si>
    <t>767019C50</t>
  </si>
  <si>
    <t>Z-55 - D+M Interiérové vertikální látkové žaluzie, manuální ovládání, 1450x2600mm</t>
  </si>
  <si>
    <t>900</t>
  </si>
  <si>
    <t>455</t>
  </si>
  <si>
    <t>767019C51</t>
  </si>
  <si>
    <t>Z-56 - D+M Interiérové vertikální látkové žaluzie, manuální ovládání, 1600x2600mm</t>
  </si>
  <si>
    <t>902</t>
  </si>
  <si>
    <t>767019C52</t>
  </si>
  <si>
    <t>Z-57 - D+M Interiérové vertikální látkové žaluzie, manuální ovládání, 1350x2600mm</t>
  </si>
  <si>
    <t>904</t>
  </si>
  <si>
    <t>457</t>
  </si>
  <si>
    <t>767019C53</t>
  </si>
  <si>
    <t>Z-58 - D+M Interiérové vertikální látkové žaluzie, manuální ovládání, 2950x2600mm</t>
  </si>
  <si>
    <t>906</t>
  </si>
  <si>
    <t>767019C54</t>
  </si>
  <si>
    <t>Z-59 - D+M Protidešťová žaluzie pro VZT, osazena na fasádě, materiál AL, 600x800mm</t>
  </si>
  <si>
    <t>908</t>
  </si>
  <si>
    <t>459</t>
  </si>
  <si>
    <t>767019C55</t>
  </si>
  <si>
    <t>Z-60 - D+M Protidešťová žaluzie pro VZT, osazena na fasádě, materiál AL, 900x800mm</t>
  </si>
  <si>
    <t>910</t>
  </si>
  <si>
    <t>767019C56</t>
  </si>
  <si>
    <t>Z-61 - D+M Revizní dvířka neviditelná pod obklad, do SDK i do zděné stěny, 300x300mm</t>
  </si>
  <si>
    <t>912</t>
  </si>
  <si>
    <t>461</t>
  </si>
  <si>
    <t>767019C57</t>
  </si>
  <si>
    <t>Z-62 - D+M Revizní dvířka neviditelná pod obklad, do zděné stěny, 400x300mm</t>
  </si>
  <si>
    <t>914</t>
  </si>
  <si>
    <t>767019C58</t>
  </si>
  <si>
    <t>Z-63 - D+M Lehká dvoudílná opona na kolejnici, zakrývaná plocha 6580x4000mm, materiál polyesterový molton</t>
  </si>
  <si>
    <t>916</t>
  </si>
  <si>
    <t>463</t>
  </si>
  <si>
    <t>767019C59</t>
  </si>
  <si>
    <t>Z-82 - D+M Gumová čistící zóna, 2610x1960mm, výška 16mm, v AL rámu</t>
  </si>
  <si>
    <t>918</t>
  </si>
  <si>
    <t>767019C60</t>
  </si>
  <si>
    <t>Z-68 - D+M Dřevěné dubové madlo prům. 50mm + vnitřní vložená plochá ocel 30x16mm</t>
  </si>
  <si>
    <t>920</t>
  </si>
  <si>
    <t>465</t>
  </si>
  <si>
    <t>767019C61</t>
  </si>
  <si>
    <t>Z-70 - D+M Dřevěné dubové madlo prům. 50mm + vnitřní vložená plochá ocel 30x16mm</t>
  </si>
  <si>
    <t>922</t>
  </si>
  <si>
    <t>767019C62</t>
  </si>
  <si>
    <t>Z-74 - D+M Celoprosklené zábradlí galerie, výška 1m, včetně dubového madla</t>
  </si>
  <si>
    <t>924</t>
  </si>
  <si>
    <t>467</t>
  </si>
  <si>
    <t>767019C63</t>
  </si>
  <si>
    <t>Z-75 - D+M Celoprosklené zábradlí galerie, výška 1m, včetně dubového madla</t>
  </si>
  <si>
    <t>926</t>
  </si>
  <si>
    <t>767019C64</t>
  </si>
  <si>
    <t>Z-76 - D+M Celoprosklené zábradlí galerie, výška 1m, včetně dubového madla</t>
  </si>
  <si>
    <t>928</t>
  </si>
  <si>
    <t>469</t>
  </si>
  <si>
    <t>767019C65</t>
  </si>
  <si>
    <t>Z-77 - D+M Celoprosklené zábradlí galerie, výška 1m, včetně dubového madla</t>
  </si>
  <si>
    <t>930</t>
  </si>
  <si>
    <t>Poznámka k položce:_x000D_
Poznámka k položce: 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zámečnických výrobků.</t>
  </si>
  <si>
    <t>767019C66</t>
  </si>
  <si>
    <t>Z-78 - D+M Nerezové odnímatelné zábradlí prům. 42,4/2mm, výška horní hrany min. 900mm, délka 1480mm</t>
  </si>
  <si>
    <t>932</t>
  </si>
  <si>
    <t>471</t>
  </si>
  <si>
    <t>767019C67</t>
  </si>
  <si>
    <t>Z-79 - D+M Nerezové odnímatelné zábradlí prům. 42,4/2mm, výška horní hrany min. 900mm, délka 1680mm</t>
  </si>
  <si>
    <t>934</t>
  </si>
  <si>
    <t>767019C68</t>
  </si>
  <si>
    <t>Z-80 - D+M Nerezové odnímatelné zábradlí prům. 42,4/2mm, výška horní hrany min. 900mm, délka 1550mm</t>
  </si>
  <si>
    <t>936</t>
  </si>
  <si>
    <t>473</t>
  </si>
  <si>
    <t>767019C69</t>
  </si>
  <si>
    <t>Z-81 - D+M Nerezové odnímatelné zábradlí prům. 42,4/2mm, výška horní hrany min. 900mm, délka 2100mm</t>
  </si>
  <si>
    <t>938</t>
  </si>
  <si>
    <t>767019C70</t>
  </si>
  <si>
    <t>Z-82 - D+M Gumová čistící zóna, 2000x4810mm, výška 16mm, v AL rámu</t>
  </si>
  <si>
    <t>940</t>
  </si>
  <si>
    <t>475</t>
  </si>
  <si>
    <t>767019C71</t>
  </si>
  <si>
    <t>Z-83 - D+M AL žebřík, délky 2800mm</t>
  </si>
  <si>
    <t>942</t>
  </si>
  <si>
    <t>767019C72</t>
  </si>
  <si>
    <t>Z-84 - D+M Roleta ke kuchyňské lince, látková roleta ovládaná řetízkem, 2850x1250mm</t>
  </si>
  <si>
    <t>944</t>
  </si>
  <si>
    <t>477</t>
  </si>
  <si>
    <t>767019C73</t>
  </si>
  <si>
    <t>Z-85 - D+M Mříž s dvoukřídlými dveřmi 1420x1750mm, rozměr mříže 2290x1800mm</t>
  </si>
  <si>
    <t>946</t>
  </si>
  <si>
    <t>767019C74</t>
  </si>
  <si>
    <t>Z-86 - D+M repase kovového histor. profilovaného zábradlí schodiště, výška 900, dl. 6700 mm, bližší specifikace viz doplnění tabulek PSV</t>
  </si>
  <si>
    <t>M2</t>
  </si>
  <si>
    <t>948</t>
  </si>
  <si>
    <t>479</t>
  </si>
  <si>
    <t>767019C75</t>
  </si>
  <si>
    <t>Z-87 - D+M repase kovového histor. profilovaného zábradlí schodiště, výška 900, dl. 4000 mm, bližší specifikace viz doplnění tabulek PSV</t>
  </si>
  <si>
    <t>950</t>
  </si>
  <si>
    <t>998767203</t>
  </si>
  <si>
    <t>Přesun hmot procentní pro zámečnické konstrukce</t>
  </si>
  <si>
    <t>952</t>
  </si>
  <si>
    <t>771</t>
  </si>
  <si>
    <t>Podlahy z dlaždic</t>
  </si>
  <si>
    <t>481</t>
  </si>
  <si>
    <t>771111011</t>
  </si>
  <si>
    <t>Vysátí podkladu před pokládkou dlažby</t>
  </si>
  <si>
    <t>954</t>
  </si>
  <si>
    <t>771121011</t>
  </si>
  <si>
    <t>Nátěr penetrační na podlahu</t>
  </si>
  <si>
    <t>956</t>
  </si>
  <si>
    <t>483</t>
  </si>
  <si>
    <t>771151012</t>
  </si>
  <si>
    <t>Samonivelační stěrka podlah pevnosti 20 MPa tl 5 mm</t>
  </si>
  <si>
    <t>958</t>
  </si>
  <si>
    <t>771574266</t>
  </si>
  <si>
    <t>Montáž podlah keramických protiskluzných lepených flexibilním lepidlem</t>
  </si>
  <si>
    <t>960</t>
  </si>
  <si>
    <t>Poznámka k položce:_x000D_
Poznámka k položce: V jednotkové ceně také zahrnuty náklady na montáž souvisejících obvodových systémových soklů + veškerých lišt a profilů</t>
  </si>
  <si>
    <t>485</t>
  </si>
  <si>
    <t>59761R30</t>
  </si>
  <si>
    <t>dlaždice keramické protiskluzné</t>
  </si>
  <si>
    <t>962</t>
  </si>
  <si>
    <t>Poznámka k položce:_x000D_
Poznámka k položce: -systémová dodávka + související systémové soklíky (viz PD a TZ) -------------------------------------------------------------------------------- V jednotkové ceně zahrnuty náklady na veškeré doplňky a příslušenství dle PD a TZ. (přechodové, dilatační a ukončovací lišty, ostatní doplňky) -------------------------------------------------------------------------------- KERAMICKÁ DLAŽBA 	12 mm -KERAMICKÁ DLAŽBA SE SPÁROVACÍ FLEXIBILNÍ HMOTOU  	9 mm  PROTISKLUZNOST ZA MOKRA R10  KOEFICIENT TŘENÍ ZA MOKRA μ ≥ 0,6  TŘÍDA ODOLNOSTI PEI 3 -POKLÁDACÍ LEPIDLO 	2-3 mm</t>
  </si>
  <si>
    <t>302,17*1,15 "Přepočtené koeficientem množství</t>
  </si>
  <si>
    <t>771577R04</t>
  </si>
  <si>
    <t>Příplatek k vnitřním dlažbám za dodávku a montáž ukončovacích, rohových a koutových profilů</t>
  </si>
  <si>
    <t>964</t>
  </si>
  <si>
    <t>Poznámka k položce:_x000D_
Poznámka k položce: Množství/rozsah - VZTAŽEN NA CELKOVOU PLOCHU vnitřních dlažeb. (specifikace materiálů dle PD a TZ)_SPECIFIKACE A ROZSAH DLE TP KONKRÉTNĚ VYBRANÉHO DODAVATELE  ------------------------------------------------------------------------------------------------------------------------------------</t>
  </si>
  <si>
    <t>487</t>
  </si>
  <si>
    <t>998771203</t>
  </si>
  <si>
    <t>Přesun hmot procentní pro podlahy z dlaždic</t>
  </si>
  <si>
    <t>966</t>
  </si>
  <si>
    <t>Podlahy z kamene</t>
  </si>
  <si>
    <t>772015R01</t>
  </si>
  <si>
    <t>Restaurování kamenných schodišť</t>
  </si>
  <si>
    <t>968</t>
  </si>
  <si>
    <t>Poznámka k položce:_x000D_
Poznámka k položce: Kompletní provedení dle specifikace PD a TZ včetně všech přímo souvisejících prací/činností a dodávek ----------------------------------------------------------------------------------------------------------------------------- restaurátorský záměr  zastavení procesu eroze, vyzdravení kamene v rámci konceptu Estetika&amp;Praktičnost (hezký vzhled a snadná údržba) je zapotřebí opravit veškerá poškození, repasovat spáry, mechanickým opracováním přetvořit aktuální zchátralý kámen na zcela nový povrch finální provedení je nutno ošetřit ochrannou impregnací - základní nátěr hydrofobním konsolidantem (proti erozi solí, proti vsakování vody) lze případně doplnit o další funkce  pískovec je díky své struktuře náchylný k zanášení, charakter brusného kamene vyžaduje specifické nástroje a povrch je nutno zanechat zcela hladký, bez drápanců po hrubém broušení či frézování  (zaleštěný povrch)  výsledkem procedury je zdravý, odolný, zcela nový a snadno udržovatelný kámen viz. Ilustrační fotografie z probíhající realizace  postup  formátování stupnic a čela podstupnic, založení fazet jehličkování profilovaných podstupnic  jehličkování nebo frézování a broušení boku ramen (bude upřesněno podle typu opracování a aktuálního stavu) laborace opravné směsi  oprava poškození, včetně tmelení konzol zábradlí, které kazí vzhled broušení hrubé a jemné stupnic, čela podstupnic a hran úprava hran fazet  zaleštění stupnic a čela podstupnic, vč. fazet repase spár  ochranná impregnace 3 aplikace (godulský pískovec je náchylný k erozi a má vysokou nasákavost, na impregnaci dramaticky závisí životnost a bezvadný stav kamene)</t>
  </si>
  <si>
    <t>"schodišťové stupně" (2*79*2)+(3,5*8)+(2,65*8)</t>
  </si>
  <si>
    <t>489</t>
  </si>
  <si>
    <t>772015R02</t>
  </si>
  <si>
    <t>Restaurování kamenných stávajících podlah</t>
  </si>
  <si>
    <t>970</t>
  </si>
  <si>
    <t>Poznámka k položce:_x000D_
Poznámka k položce: Kompletní provedení dle specifikace PD a TZ včetně všech přímo souvisejících prací/činností a dodávek ----------------------------------------------------------------------------------------------------------------------------- restaurátorský záměr  zastavení procesu eroze, vyzdravení kamene v rámci konceptu Estetika&amp;Praktičnost (hezký vzhled a snadná údržba) je zapotřebí opravit veškerá poškození, repasovat spáry, mechanickým opracováním přetvořit aktuální zchátralý kámen na zcela nový povrch finální provedení je nutno ošetřit ochrannou impregnací - základní nátěr hydrofobním konsolidantem (proti erozi solí, proti vsakování vody) lze případně doplnit o další funkce  pískovec je díky své struktuře náchylný k zanášení, charakter brusného kamene vyžaduje specifické nástroje a povrch je nutno zanechat zcela hladký, bez drápanců po hrubém broušení či frézování  (zaleštěný povrch)  výsledkem procedury je zdravý, odolný, zcela nový a snadno udržovatelný kámen viz. Ilustrační fotografie z probíhající realizace  postup  formátování povrchu / prvků   frézování a broušení (bude upřesněno podle typu opracování a aktuálního stavu) laborace opravné směsi  oprava poškození, včetně tmelení   zaleštění  ochranná impregnace 3 aplikace (godulský pískovec je náchylný k erozi a má vysokou nasákavost, na impregnaci dramaticky závisí životnost a bezvadný stav kamene)</t>
  </si>
  <si>
    <t>"podlahové nášlapy stávající_1.NP" 41,7+26,7</t>
  </si>
  <si>
    <t>"podlahové nášlapy stávající_2.NP" 32,9+26,5</t>
  </si>
  <si>
    <t>"podlahové nášlapy stávající_3.NP" 25,1+32,6</t>
  </si>
  <si>
    <t>998772202</t>
  </si>
  <si>
    <t>Přesun hmot procentní pro podlahy z kamene</t>
  </si>
  <si>
    <t>972</t>
  </si>
  <si>
    <t>773</t>
  </si>
  <si>
    <t>Podlahy z litého teraca</t>
  </si>
  <si>
    <t>491</t>
  </si>
  <si>
    <t>773511260</t>
  </si>
  <si>
    <t>Podlaha z přírodního litého teraca prostá tloušťky do 20 mm</t>
  </si>
  <si>
    <t>974</t>
  </si>
  <si>
    <t>"nášlapná vrstva_viz tabul.místnost_1.NP" 65,3</t>
  </si>
  <si>
    <t>"výklenky a ostatní plocha" 0,1*65,3</t>
  </si>
  <si>
    <t>58346R22</t>
  </si>
  <si>
    <t>drť pro teracové lité podlahy _ frakce 2/4</t>
  </si>
  <si>
    <t>976</t>
  </si>
  <si>
    <t>71,83*0,06 "Přepočtené koeficientem množství</t>
  </si>
  <si>
    <t>493</t>
  </si>
  <si>
    <t>773519195</t>
  </si>
  <si>
    <t>Příplatek k podlahám z přírodního litého teraca za každých dalších i započatých 5 mm tloušťky</t>
  </si>
  <si>
    <t>1234671315</t>
  </si>
  <si>
    <t>71,83*2 'Přepočtené koeficientem množství</t>
  </si>
  <si>
    <t>998773203</t>
  </si>
  <si>
    <t>Přesun hmot procentní pro podlahy teracové lité</t>
  </si>
  <si>
    <t>978</t>
  </si>
  <si>
    <t>Podlahy povlakové</t>
  </si>
  <si>
    <t>495</t>
  </si>
  <si>
    <t>776111311</t>
  </si>
  <si>
    <t>Vysátí podkladu povlakových podlah</t>
  </si>
  <si>
    <t>980</t>
  </si>
  <si>
    <t>"koberce" 173,14</t>
  </si>
  <si>
    <t>"PVC" 2710,158+114,07</t>
  </si>
  <si>
    <t>776121111</t>
  </si>
  <si>
    <t>Vodou ředitelná penetrace savého podkladu povlakových podlah ředěná v poměru 1:3</t>
  </si>
  <si>
    <t>982</t>
  </si>
  <si>
    <t>497</t>
  </si>
  <si>
    <t>776141112</t>
  </si>
  <si>
    <t>Vyrovnání podkladu povlakových podlah stěrkou pevnosti 20 MPa tl 5 mm</t>
  </si>
  <si>
    <t>984</t>
  </si>
  <si>
    <t>776201811</t>
  </si>
  <si>
    <t>Demontáž lepených povlakových podlah bez podložky ručně</t>
  </si>
  <si>
    <t>986</t>
  </si>
  <si>
    <t>Poznámka k položce:_x000D_
Poznámka k položce: V jednotkové ceně zahrnuty náklady na demontáž souvisejících obvodových soklů.</t>
  </si>
  <si>
    <t>"1.NP_odměřeno elektronicky_viz tab.místností" 580,6+78,5</t>
  </si>
  <si>
    <t>"2.NP_odměřeno elektronicky_viz tab.místností" 516,4+298,2</t>
  </si>
  <si>
    <t>"3.NP_odměřeno elektronicky_viz tab.místností" 417,7</t>
  </si>
  <si>
    <t>"druhé vrstvy nášlapů" (158,2+611,75)</t>
  </si>
  <si>
    <t>499</t>
  </si>
  <si>
    <t>776211111</t>
  </si>
  <si>
    <t>Lepení textilních pásů</t>
  </si>
  <si>
    <t>988</t>
  </si>
  <si>
    <t>"nášlapná vrstva_viz tabul.místnost_2.NP" 80,7</t>
  </si>
  <si>
    <t>"nášlapná vrstva_viz tabul.místnost_3.NP" 76,7</t>
  </si>
  <si>
    <t>"výklenky a ostatní plocha" 0,1*157,4</t>
  </si>
  <si>
    <t>69751R00</t>
  </si>
  <si>
    <t>dodávka povlakové podlahové krytiny - zátěžový koberec</t>
  </si>
  <si>
    <t>990</t>
  </si>
  <si>
    <t>Poznámka k položce:_x000D_
Poznámka k položce: -systémová dodávka + související systémové soklíky (viz PD a TZ) -------------------------------------------------------------------------------- V jednotkové ceně zahrnuty náklady na veškeré doplňky a příslušenství dle PD a TZ. (přechodové, dilatační a ukončovací lišty, ostatní doplňky) -------------------------------------------------------------------------------- KOBEREC  	7,2 mm -Zátěžový koberec, výška vlasu 3,5 mm, celková tl. 7,2 mm -Kročejový útlum ΔLw 26 dB -Třída hořlavosti Cfl - s1 (Euroclass) -Třída zátěže 33 (stálé zatížení kolečkovými židlemi - EN 1370)</t>
  </si>
  <si>
    <t>173,14*1,15 "Přepočtené koeficientem množství</t>
  </si>
  <si>
    <t>501</t>
  </si>
  <si>
    <t>776221111</t>
  </si>
  <si>
    <t>Lepení pásů z PVC standardním lepidlem</t>
  </si>
  <si>
    <t>992</t>
  </si>
  <si>
    <t>"nášlapná vrstva_viz tabul.místnost_1.NP" 813,08</t>
  </si>
  <si>
    <t>"nášlapná vrstva_viz tabul.místnost_2.NP" 823,4</t>
  </si>
  <si>
    <t>"nášlapná vrstva_viz tabul.místnost_3.NP" 827,3</t>
  </si>
  <si>
    <t>"výklenky a ostatní plocha" 0,1*2463,78</t>
  </si>
  <si>
    <t>28411R00</t>
  </si>
  <si>
    <t>dodávka povlakové podlahové krytiny - PVC</t>
  </si>
  <si>
    <t>994</t>
  </si>
  <si>
    <t>Poznámka k položce:_x000D_
Poznámka k položce: -systémová dodávka + související systémové soklíky (viz PD a TZ) -------------------------------------------------------------------------------- V jednotkové ceně zahrnuty náklady na veškeré doplňky a příslušenství dle PD a TZ. (přechodové, dilatační a ukončovací lišty, ostatní doplňky) -------------------------------------------------------------------------------- PVC - HOMOGENNÍ VINYL 	2 mm -Vysoce zátěžová homogenní biovinylová (PVC) podlahová krytina v rolích. -Celková tloušťka 2mm, lejzrem tvrzená povrchová úprava s vysokou odolností vůči chemikáliím  nevyžadující aplikaci ochranných emulzí. -Reakce na oheň Bfl-s1, obsahuje bioplastifikátor, váha ≤ 2580 g/m2, - součinitel smykového tření dle ČSN 744507 = 0,6. -TVOC po 28 dnech &lt; 10μg/ m3 dle ISO 16000-6. -Bez obsahu těžkých kovů a ftalátů spadajících do skupiny CMR (karcinogeny, mutageny, reprotoxika dle REACH).</t>
  </si>
  <si>
    <t>2710,158*1,1 "Přepočtené koeficientem množství</t>
  </si>
  <si>
    <t>503</t>
  </si>
  <si>
    <t>776221121</t>
  </si>
  <si>
    <t>Lepení antistatických pásů z PVC systémovým lepidlem</t>
  </si>
  <si>
    <t>996</t>
  </si>
  <si>
    <t>"nášlapná vrstva_viz tabul.místnost_1.NP" 24,1</t>
  </si>
  <si>
    <t>"nášlapná vrstva_viz tabul.místnost_2.NP" 8,7</t>
  </si>
  <si>
    <t>"nášlapná vrstva_viz tabul.místnost_3.NP" 70,9</t>
  </si>
  <si>
    <t>"výklenky a ostatní plocha" 0,1*103,7</t>
  </si>
  <si>
    <t>28411R05</t>
  </si>
  <si>
    <t>dodávka povlakové podlahové krytiny - PVC antistatické</t>
  </si>
  <si>
    <t>Poznámka k položce:_x000D_
Poznámka k položce: -systémová dodávka + související systémové soklíky (viz PD a TZ) -------------------------------------------------------------------------------- V jednotkové ceně zahrnuty náklady na veškeré doplňky a příslušenství dle PD a TZ. (přechodové, dilatační a ukončovací lišty, ostatní doplňky) -------------------------------------------------------------------------------- ANTISTATICKÉ PVC 	2 mm -Homogenní neválcované PVC ve čtvercích bez ftalátů -Hodnota el. odporu je 5x104 ≤ R ≤ 106 -Rozměry čtverců 615mm x 615mm -Celková tloušťka 2 mm -Třídy zátěže 34/43 -Rozměrová stálost dle EN 434 je ≤ 0,05% - Zbytkový otlak dle EN 433 je  0,035mm -Součinitel smykového tření dle ČSN je µ ≥ 0,6 -Reakce na oheň dle EN13501-1: třída Bƒl S1 -Splňuje normu pro čisté provozy ISO 14644-1 třída 4 -Splňuje normu pro čisté provozy ISO 14644-8  (TVOC 23°C/90°C) třída -9,1 -Biologická odolnost dle ISO 846 intenzita růstu 0 -Adheze mikroorganismů dle ISO 14698-1 třída A-B -Třída čistitelnosti dle ISO 14644-9 úspěšnost čištění více než 99 % - Vynikající chemická odolnost dle ISO 26787/ EN423 bez nutnosti nanášení  dalších povrchových úprav -Možnost oprav stejným materiálem bez nutnosti výměny čtverců</t>
  </si>
  <si>
    <t>114,07*1,15 "Přepočtené koeficientem množství</t>
  </si>
  <si>
    <t>505</t>
  </si>
  <si>
    <t>776223111</t>
  </si>
  <si>
    <t>Spoj povlakových podlahovin z PVC svařováním za tepla</t>
  </si>
  <si>
    <t>1000</t>
  </si>
  <si>
    <t>776521111</t>
  </si>
  <si>
    <t>Lepení pásů z PVC na stěnu</t>
  </si>
  <si>
    <t>1002</t>
  </si>
  <si>
    <t xml:space="preserve">"nášlapná vrstva_viz tabul.místnost_2.NP" </t>
  </si>
  <si>
    <t>"m.č. 204" 6,35*0,15*3</t>
  </si>
  <si>
    <t>"m.č. 205" 6,35*0,15*4</t>
  </si>
  <si>
    <t xml:space="preserve">"nášlapná vrstva_viz tabul.místnost_3.NP" </t>
  </si>
  <si>
    <t>"m.č. 323,301,308,309"</t>
  </si>
  <si>
    <t>6,68*0,2*4</t>
  </si>
  <si>
    <t>6,72*0,15*4</t>
  </si>
  <si>
    <t>6,47*0,15*4</t>
  </si>
  <si>
    <t>6,5*0,15*4</t>
  </si>
  <si>
    <t>507</t>
  </si>
  <si>
    <t>1004</t>
  </si>
  <si>
    <t>23,826*1,1 "Přepočtené koeficientem množství</t>
  </si>
  <si>
    <t>776850R01</t>
  </si>
  <si>
    <t>Dodávka a montáž _ podlahové vodící linie _ PVC s povrchovou strukturou , š = 300 mm</t>
  </si>
  <si>
    <t>1006</t>
  </si>
  <si>
    <t>Poznámka k položce:_x000D_
Poznámka k položce: Kompletní systémová dodávka a provedení dle specifikace PD a TZ včetně všech přímo souvisejících prací/činností a dodávek/doplňků</t>
  </si>
  <si>
    <t>"1.NP_odměřeno elektronicky" 101,0</t>
  </si>
  <si>
    <t>"2.NP_odměřeno elektronicky" 112,0</t>
  </si>
  <si>
    <t>"3.NP_odměřeno elektronicky" 106,5</t>
  </si>
  <si>
    <t>509</t>
  </si>
  <si>
    <t>998776203</t>
  </si>
  <si>
    <t>Přesun hmot procentní pro podlahy povlakové</t>
  </si>
  <si>
    <t>1008</t>
  </si>
  <si>
    <t>777</t>
  </si>
  <si>
    <t>Podlahy lité</t>
  </si>
  <si>
    <t>777511R05</t>
  </si>
  <si>
    <t>Krycí stěrkový systém _ lité podlahy</t>
  </si>
  <si>
    <t>1010</t>
  </si>
  <si>
    <t>Poznámka k položce:_x000D_
Poznámka k položce: Kompletní systémová dodávka a provedení dle specifikace PD a TZ včetně všech přímo souvisejících prací/činností a dodávek/doplňků a příslušenství --------------------------------------------------------------------------------------------------------------------------------------------------------------------------------- PODLAHOVÁ STĚRKA  - IMPREGNACE POVRCHU -STĚRKOVÁ HMOTA + PLNIVO KŘEMIČITÝ PÍSEK ZRNITOSTI 0,1-0,3 mm, DVOUKOMPONENTNÍ VÍCEÚČELOVÉ POJIVO NA BÁZI EPOXIDOVÉ PRYSKYŘICE, -DVOJNÁSOBNÝ JEDNOKOMPONENTNÍ PENETRAČNÍ NÁTĚR NA BETON</t>
  </si>
  <si>
    <t>"nášlapná vrstva_viz tabul.místnost_4.NP" 232,6</t>
  </si>
  <si>
    <t>"výklenky a ostatní plocha" 0,1*232,6</t>
  </si>
  <si>
    <t>511</t>
  </si>
  <si>
    <t>998777203</t>
  </si>
  <si>
    <t>Přesun hmot procentní pro podlahy lité</t>
  </si>
  <si>
    <t>1012</t>
  </si>
  <si>
    <t>781</t>
  </si>
  <si>
    <t>Dokončovací práce - obklady</t>
  </si>
  <si>
    <t>781121011</t>
  </si>
  <si>
    <t>Nátěr penetrační na stěnu</t>
  </si>
  <si>
    <t>1014</t>
  </si>
  <si>
    <t>"odměřeno elektronicky_1NP+2.NP+3.NP"</t>
  </si>
  <si>
    <t>513</t>
  </si>
  <si>
    <t>781131112</t>
  </si>
  <si>
    <t>Izolace pod obklad nátěrem nebo stěrkou ve dvou vrstvách</t>
  </si>
  <si>
    <t>1016</t>
  </si>
  <si>
    <t>781131264</t>
  </si>
  <si>
    <t>Izolace pod obklad těsnícími pásy mezi podlahou a stěnou / stěnami</t>
  </si>
  <si>
    <t>1018</t>
  </si>
  <si>
    <t>0,9*((143,65)+(142,95)+(141,76))</t>
  </si>
  <si>
    <t>515</t>
  </si>
  <si>
    <t>781474115</t>
  </si>
  <si>
    <t>Montáž obkladů vnitřních keramických hladkých lepených flexibilním lepidlem</t>
  </si>
  <si>
    <t>1020</t>
  </si>
  <si>
    <t>Poznámka k položce:_x000D_
Poznámka k položce: V jednotkové ceně zahrnuty náklady na montáž veškerých doplňků a příslušenství dle PD a TZ. (listely, dekory - specifikované v PD)  -------------------------------------------</t>
  </si>
  <si>
    <t>59761R00</t>
  </si>
  <si>
    <t>obklad keramický hladký</t>
  </si>
  <si>
    <t>1022</t>
  </si>
  <si>
    <t>Poznámka k položce:_x000D_
Poznámka k položce: V jednotkové ceně zahrnuty náklady na veškeré doplňky a příslušenství dle PD a TZ. (listely, dekory - specifikované v PD)  ------------------------------------------- -přesná specifikace _ viz PD a TZ</t>
  </si>
  <si>
    <t>785,97*1,1 "Přepočtené koeficientem množství</t>
  </si>
  <si>
    <t>517</t>
  </si>
  <si>
    <t>781477111</t>
  </si>
  <si>
    <t>Příplatek k montáži obkladů vnitřních keramických hladkých za plochu do 10 m2</t>
  </si>
  <si>
    <t>1024</t>
  </si>
  <si>
    <t>781477114</t>
  </si>
  <si>
    <t>Příplatek k montáži obkladů vnitřních keramických hladkých za spárování tmelem</t>
  </si>
  <si>
    <t>1026</t>
  </si>
  <si>
    <t>519</t>
  </si>
  <si>
    <t>781477R00</t>
  </si>
  <si>
    <t>Příplatek k vnitřním obladům za dodávku a montáž ukončovacích, rohových a koutových profilů</t>
  </si>
  <si>
    <t>1028</t>
  </si>
  <si>
    <t>Poznámka k položce:_x000D_
Poznámka k položce: Množství/rozsah - VZTAŽEN NA CELKOVOU PLOCHU vnitřních obkladů. (specifikace materiálů dle PD a TZ)_SPECIFIKACE A ROZSAH DLE TP KONKRÉTNĚ VYBRANÉHO DODAVATELE  ------------------------------------------------------------------------------------------------------------------------------------</t>
  </si>
  <si>
    <t>781495115</t>
  </si>
  <si>
    <t>Spárování vnitřních obkladů silikonem</t>
  </si>
  <si>
    <t>1030</t>
  </si>
  <si>
    <t>521</t>
  </si>
  <si>
    <t>998781203</t>
  </si>
  <si>
    <t>Přesun hmot procentní pro obklady keramické</t>
  </si>
  <si>
    <t>1032</t>
  </si>
  <si>
    <t>783</t>
  </si>
  <si>
    <t>Dokončovací práce - nátěry</t>
  </si>
  <si>
    <t>783923171</t>
  </si>
  <si>
    <t>Penetrační akrylátový nátěr hrubých betonových podlah</t>
  </si>
  <si>
    <t>1034</t>
  </si>
  <si>
    <t>523</t>
  </si>
  <si>
    <t>783933161</t>
  </si>
  <si>
    <t>Penetrační epoxidový nátěr pórovitých betonových podlah</t>
  </si>
  <si>
    <t>1036</t>
  </si>
  <si>
    <t>783937161</t>
  </si>
  <si>
    <t>Krycí dvojnásobný epoxidový vodou ředitelný nátěr betonové podlahy</t>
  </si>
  <si>
    <t>1038</t>
  </si>
  <si>
    <t>Dokončovací práce - malby a tapety</t>
  </si>
  <si>
    <t>525</t>
  </si>
  <si>
    <t>784181103</t>
  </si>
  <si>
    <t>Základní akrylátová jednonásobná penetrace podkladu v místnostech výšky bez rozlišení</t>
  </si>
  <si>
    <t>1040</t>
  </si>
  <si>
    <t>784221103</t>
  </si>
  <si>
    <t>Dvojnásobné bílé malby ze směsí za sucha dobře otěruvzdorných v místnostech bez rozlišení</t>
  </si>
  <si>
    <t>1042</t>
  </si>
  <si>
    <t>HZS</t>
  </si>
  <si>
    <t>Hodinové zúčtovací sazby</t>
  </si>
  <si>
    <t>527</t>
  </si>
  <si>
    <t>HZS1292</t>
  </si>
  <si>
    <t>Hodinová zúčtovací sazba stavební dělník</t>
  </si>
  <si>
    <t>hod</t>
  </si>
  <si>
    <t>262144</t>
  </si>
  <si>
    <t>1044</t>
  </si>
  <si>
    <t>"nepředvídatelné práce_bude odsouhlaseno při realizaci stavby" 1050,0</t>
  </si>
  <si>
    <t>OST01</t>
  </si>
  <si>
    <t>Ostatní konstrukce a skladby</t>
  </si>
  <si>
    <t>OST01_01_R01</t>
  </si>
  <si>
    <t>D+M _ Plnoplošná pevná zábrana na zavěšeném lešení</t>
  </si>
  <si>
    <t>1046</t>
  </si>
  <si>
    <t>Poznámka k položce:_x000D_
Poznámka k položce: Kompletní systémová dodávka a provedení dle specifikace PD a TZ včetně všech přímo souvisejících prací/činností a dodávek/příslušenství</t>
  </si>
  <si>
    <t>235,0</t>
  </si>
  <si>
    <t>OST05</t>
  </si>
  <si>
    <t>529</t>
  </si>
  <si>
    <t>OST05_R01</t>
  </si>
  <si>
    <t>Zhotovení / provedení _ montážních otvorů pro manipulaci a přesuny stavebních materiálů / odpadů (plocha cca do 9 m2)</t>
  </si>
  <si>
    <t>1048</t>
  </si>
  <si>
    <t>OST05_R02</t>
  </si>
  <si>
    <t>Zapravení včetně oprav finálních povrchů _ montážních otvorů pro manipulaci a přesuny stavebních materiálů / odpadů (plocha cca do 9 m2)</t>
  </si>
  <si>
    <t>1050</t>
  </si>
  <si>
    <t>531</t>
  </si>
  <si>
    <t>OST05_R03</t>
  </si>
  <si>
    <t>D+M _ Šikmá schodišťová plošina s přímou dráhou</t>
  </si>
  <si>
    <t>1052</t>
  </si>
  <si>
    <t>Poznámka k položce:_x000D_
Poznámka k položce: demontáž, uschování, zpětná montáž, uvedení do provozu</t>
  </si>
  <si>
    <t>OST09</t>
  </si>
  <si>
    <t xml:space="preserve">Záchytný systém proti pádu </t>
  </si>
  <si>
    <t>OST09_R01</t>
  </si>
  <si>
    <t>U1 _ kotvící bod _ pro kotvení do dře. konstrukce</t>
  </si>
  <si>
    <t>1054</t>
  </si>
  <si>
    <t>533</t>
  </si>
  <si>
    <t>OST09_R02</t>
  </si>
  <si>
    <t>Kompletní montážní práce</t>
  </si>
  <si>
    <t>1056</t>
  </si>
  <si>
    <t>OST09_R03</t>
  </si>
  <si>
    <t>Revize, předávací dokumentace , uvedení do provou</t>
  </si>
  <si>
    <t>1058</t>
  </si>
  <si>
    <t>D.1.2 - STAVEBNĚ KONSTRUKČNÍ ŘEŠENÍ</t>
  </si>
  <si>
    <t xml:space="preserve">    714 - Akustická a protiotřesová opatření</t>
  </si>
  <si>
    <t>411168306</t>
  </si>
  <si>
    <t>Strop keramický tl 25 cm z vložek MIAKO a keramobetonových nosníků OVN 50 cm</t>
  </si>
  <si>
    <t>"rozsah_D.1.2c_v.č. 04-06,TZ"</t>
  </si>
  <si>
    <t>(5,96*6,85)+(1,99*6,85)+(6,68*17,0)+(6,72*14,336)+(6,47*12,33)</t>
  </si>
  <si>
    <t>(7,0*2,96)+(6,72*9,78)+(6,75*4,402)+(3,99*2,53)+(6,5*12,21)</t>
  </si>
  <si>
    <t>411168327</t>
  </si>
  <si>
    <t>Strop keramický tl 29 cm z vložek MIAKO a keramobetonových nosníků OVN 50 cm</t>
  </si>
  <si>
    <t>"1NP"</t>
  </si>
  <si>
    <t>(7,43*1,99)+(3,3*5,63)+(6,6*6,35)+(6,6*6,27)+(6,65*21,205)+(6,4*6,25)</t>
  </si>
  <si>
    <t>(6,4*7,49)+(6,4*8,62)+(6,33*11,72)+(6,33*12,2)+(2,92*7,21)+(6,58*9,74)</t>
  </si>
  <si>
    <t>(6,6*3,34)+(3,99*2,5)+(6,35*9,18)</t>
  </si>
  <si>
    <t>(5,96*6,85)+(2,01*6,85)+(6,67*6,35)+(6,68*10,298)+(6,76*13,665)</t>
  </si>
  <si>
    <t>(6,35*12,2)+(7,1*2,98)+(6,75*9,77)+(3,99*2,59)+(6,35*12,22)</t>
  </si>
  <si>
    <t>411321414</t>
  </si>
  <si>
    <t>Stropy deskové ze ŽB tř. C 25/30</t>
  </si>
  <si>
    <t>"1-2.NP" (1238,264*(0,06))</t>
  </si>
  <si>
    <t>"3.NP" (549,746*(0,06))</t>
  </si>
  <si>
    <t>"1.NP_dobetonávky" 2,51</t>
  </si>
  <si>
    <t>"2.NP_dobetonávky" 1,51</t>
  </si>
  <si>
    <t>"3.NP_dobetonávky" 2,1</t>
  </si>
  <si>
    <t>411323434</t>
  </si>
  <si>
    <t>Skořepiny nebo klenby ze ŽB tř. C 25/30</t>
  </si>
  <si>
    <t>"rozsah_D.1.2c_v.č. 01-03,TZ_1.PP"</t>
  </si>
  <si>
    <t>"RS2.1-RS2.7" (66,3+44,2+44,2+143,6+45,0+51,3+59,0)*(1,2*0,1)</t>
  </si>
  <si>
    <t>"RS1.1-RS1.4" (25+20,5+16,4+26,4)*(1,2*0,1)</t>
  </si>
  <si>
    <t>"RS3.1-RS3.2" (77,0+77,0)*(1,2*0,1)</t>
  </si>
  <si>
    <t>411351021</t>
  </si>
  <si>
    <t>Zřízení bednění stropů deskových bez podpěrné kce</t>
  </si>
  <si>
    <t>"1.NP_dobetonávky" 8,7</t>
  </si>
  <si>
    <t>"2.NP_dobetonávky" 5,3</t>
  </si>
  <si>
    <t>"3.NP_dobetonávky" 8,5</t>
  </si>
  <si>
    <t>411351022</t>
  </si>
  <si>
    <t>Odstranění bednění stropů deskových bez podpěrné kce</t>
  </si>
  <si>
    <t>411354333</t>
  </si>
  <si>
    <t>Zřízení podpěrné konstrukce stropů výšky do 6 m tl do 25 cm</t>
  </si>
  <si>
    <t>"RS2.1-RS2.7" (66,3+44,2+44,2+143,6+45,0+51,3+59,0)*(1,15)</t>
  </si>
  <si>
    <t>"RS1.1-RS1.4" (25+20,5+16,4+26,4)*(1,15)</t>
  </si>
  <si>
    <t>"RS3.1-RS3.2" (77,0+77,0)*(1,15)</t>
  </si>
  <si>
    <t>"1-2.NP" (1238,264)</t>
  </si>
  <si>
    <t>"3.NP" (549,746)</t>
  </si>
  <si>
    <t>411354334</t>
  </si>
  <si>
    <t>Odstranění podpěrné konstrukce stropů výšky do 6 m tl do 25 cm</t>
  </si>
  <si>
    <t>411361821</t>
  </si>
  <si>
    <t>Výztuž stropů betonářskou ocelí 10 505</t>
  </si>
  <si>
    <t>"1.NP_dobetonávky" 0,049</t>
  </si>
  <si>
    <t>"2.NP_dobetonávky" 0,020</t>
  </si>
  <si>
    <t>"3.NP_dobetonávky" 0,03015</t>
  </si>
  <si>
    <t>"výztuž ostatní a rozdělovací_viz dílenská dokumentace" 0,25*0,099</t>
  </si>
  <si>
    <t>411362021</t>
  </si>
  <si>
    <t>Výztuž stropů svařovanými sítěmi Kari</t>
  </si>
  <si>
    <t>"1-2.NP" (1238,264*(3,5*1,2)/1000)</t>
  </si>
  <si>
    <t>"3.NP" (549,746*(3,5*1,2)/1000)</t>
  </si>
  <si>
    <t>411363021</t>
  </si>
  <si>
    <t>Výztuž kleneb svařovanými sítěmi Kari</t>
  </si>
  <si>
    <t>"RS2.1-RS2.7" (66,3+44,2+44,2+143,6+45,0+51,3+59,0)*(5,4*1,2)/1000</t>
  </si>
  <si>
    <t>"RS1.1-RS1.4" (25+20,5+16,4+26,4)*(5,4*1,2)/1000</t>
  </si>
  <si>
    <t>"RS3.1-RS3.2" (77,0+77,0)*(5,4*1,2)/1000</t>
  </si>
  <si>
    <t>413232221</t>
  </si>
  <si>
    <t>Zazdívka zhlaví válcovaných nosníků v do 300 mm</t>
  </si>
  <si>
    <t>417321515</t>
  </si>
  <si>
    <t>Ztužující pásy a věnce ze ŽB tř. C 25/30</t>
  </si>
  <si>
    <t xml:space="preserve">"rozsah_D.1.2c_v.č. 01-03,TZ_1.PP" </t>
  </si>
  <si>
    <t>"V2"</t>
  </si>
  <si>
    <t>"RS2.1-RS2.7" 0,15*0,35*(13,0+13,0+13,0+13,0+13,0+12,6+12,6)</t>
  </si>
  <si>
    <t>"RS1.1-RS1.4" 0,15*0,35*(13+11+12,6+13,2)</t>
  </si>
  <si>
    <t xml:space="preserve">"V3" </t>
  </si>
  <si>
    <t>"RS2.1-RS2.7" 0,2*0,15*(17,4+11,6+11,6+37,0+9,9+12,6+14,8)</t>
  </si>
  <si>
    <t>"RS1.1-RS1.4" 0,2*0,15*(6,8+6,2+4,0+6,8)</t>
  </si>
  <si>
    <t>"V4"</t>
  </si>
  <si>
    <t>"RS2.1-RS2.7" 0,9*0,35*(13+6,5+6,5+39+6,3+12,6+12,6)</t>
  </si>
  <si>
    <t xml:space="preserve">"1.NP_stropní kce" </t>
  </si>
  <si>
    <t>0,25*0,21*204</t>
  </si>
  <si>
    <t>0,33*0,21*34</t>
  </si>
  <si>
    <t>0,35*0,21*22</t>
  </si>
  <si>
    <t>0,4*0,21*43</t>
  </si>
  <si>
    <t>0,25*0,21*5</t>
  </si>
  <si>
    <t>0,25*0,17*39</t>
  </si>
  <si>
    <t>0,3*0,17*6</t>
  </si>
  <si>
    <t>0,42*0,17*8</t>
  </si>
  <si>
    <t xml:space="preserve">"2.NP_stropní kce" </t>
  </si>
  <si>
    <t>0,25*0,21*192</t>
  </si>
  <si>
    <t>0,35*0,21*23</t>
  </si>
  <si>
    <t>0,42*0,21*17</t>
  </si>
  <si>
    <t>0,22*0,21*7</t>
  </si>
  <si>
    <t>0,25*0,21*6</t>
  </si>
  <si>
    <t>0,25*0,17*17</t>
  </si>
  <si>
    <t>0,39*0,17*2</t>
  </si>
  <si>
    <t>0,25*0,17*3</t>
  </si>
  <si>
    <t xml:space="preserve">"3.NP_stropní kce" </t>
  </si>
  <si>
    <t>0,25*0,17*189</t>
  </si>
  <si>
    <t>0,22*0,17*49</t>
  </si>
  <si>
    <t>0,42*0,17*22</t>
  </si>
  <si>
    <t>0,25*0,17*6</t>
  </si>
  <si>
    <t>417351115</t>
  </si>
  <si>
    <t>Zřízení bednění ztužujících věnců</t>
  </si>
  <si>
    <t>"rozsah_D.1.2c_v.č. 01-03,TZ_1.PP" 0,25*(</t>
  </si>
  <si>
    <t>"RS2.1-RS2.7"2*0,35*(13,0+13,0+13,0+13,0+13,0+12,6+12,6)</t>
  </si>
  <si>
    <t>"RS1.1-RS1.4" 2*0,35*(13+11+12,6+13,2)</t>
  </si>
  <si>
    <t>"RS2.1-RS2.7" 0,2*2*(17,4+11,6+11,6+37,0+9,9+12,6+14,8)</t>
  </si>
  <si>
    <t>"RS1.1-RS1.4" 0,2*2*(6,8+6,2+4,0+6,8)</t>
  </si>
  <si>
    <t>"RS2.1-RS2.7" 2*0,35*(13+6,5+6,5+39+6,3+12,6+12,6)</t>
  </si>
  <si>
    <t>2*0,21*204</t>
  </si>
  <si>
    <t>2*0,21*34</t>
  </si>
  <si>
    <t>2*0,21*22</t>
  </si>
  <si>
    <t>2*0,21*43</t>
  </si>
  <si>
    <t>2*0,21*5</t>
  </si>
  <si>
    <t>2*0,17*39</t>
  </si>
  <si>
    <t>2*0,17*6</t>
  </si>
  <si>
    <t>2*0,17*8</t>
  </si>
  <si>
    <t>2*0,21*192</t>
  </si>
  <si>
    <t>2*0,21*23</t>
  </si>
  <si>
    <t>2*0,21*17</t>
  </si>
  <si>
    <t>2*0,21*7</t>
  </si>
  <si>
    <t>2*0,21*6</t>
  </si>
  <si>
    <t>2*0,17*17</t>
  </si>
  <si>
    <t>2*0,17*2</t>
  </si>
  <si>
    <t>2*0,17*3</t>
  </si>
  <si>
    <t>2*0,17*189</t>
  </si>
  <si>
    <t>2*0,17*49</t>
  </si>
  <si>
    <t>2*0,17*22</t>
  </si>
  <si>
    <t>417351116</t>
  </si>
  <si>
    <t>Odstranění bednění ztužujících věnců</t>
  </si>
  <si>
    <t>417361821</t>
  </si>
  <si>
    <t>Výztuž ztužujících pásů a věnců betonářskou ocelí 10 505</t>
  </si>
  <si>
    <t>"RS2.1-RS2.7" (65+65+65+65+65+63+63)/1000</t>
  </si>
  <si>
    <t>"RS1.1-RS1.4" (65+55+63+66)/1000</t>
  </si>
  <si>
    <t>"RS2.1-RS2.7" (377+189+189+1131+184+366+366)/1000</t>
  </si>
  <si>
    <t>"1.NP_stropní kce" 1,68</t>
  </si>
  <si>
    <t>"2.NP_stropní kce" 1,265</t>
  </si>
  <si>
    <t>"3.NP_stropní kce" 1,17</t>
  </si>
  <si>
    <t>"výztuž ostatní a rozdělovací_viz dílenská dokumentace" 0,2*(3,502+4,115)</t>
  </si>
  <si>
    <t>632450121</t>
  </si>
  <si>
    <t>Vyrovnávací cementový potěr tl do 20 mm ze suchých směsí provedený v pásu</t>
  </si>
  <si>
    <t>"rozsah_D.1.2c_v.č. 01-04-06,TZ"</t>
  </si>
  <si>
    <t>"podkladní vrstva_stropní nosníky"</t>
  </si>
  <si>
    <t>"stropy / nosníky_1.NP" 754,0*0,0625*0,4</t>
  </si>
  <si>
    <t>"stropy / nosníky_2.NP" 542,0*0,0625*0,4</t>
  </si>
  <si>
    <t>"stropy / nosníky_3.NP" 558,0*0,0625*0,4</t>
  </si>
  <si>
    <t>632450122</t>
  </si>
  <si>
    <t>Vyrovnávací cementový potěr tl do 30 mm ze suchých směsí provedený v pásu</t>
  </si>
  <si>
    <t>"stropy / nosníky_1.NP" 754,0*0,0625*0,6</t>
  </si>
  <si>
    <t>"stropy / nosníky_2.NP" 542,0*0,0625*0,6</t>
  </si>
  <si>
    <t>"stropy / nosníky_3.NP" 558,0*0,0625*0,6</t>
  </si>
  <si>
    <t>Vybourání otvorů v klenbách z cihel pl do 1 m2 tl do 300 mm</t>
  </si>
  <si>
    <t>(0,5*1,0*0,25*2)</t>
  </si>
  <si>
    <t>(0,45*0,7*0,25)+(0,46*1,35*0,25)+(0,5*1,0*0,25)+(0,5*1,4*0,25)+(0,6*1,15*0,25)</t>
  </si>
  <si>
    <t>(0,7*0,45*0,25)+(0,95*0,45*0,25)+(1*0,55*0,25)+(1,35*0,46*0,25)</t>
  </si>
  <si>
    <t>(1,0*0,5*0,25)+(1,4*0,5*0,25*2)</t>
  </si>
  <si>
    <t>973031325</t>
  </si>
  <si>
    <t>Vysekání kapes ve zdivu cihelném na MV nebo MVC pl do 0,10 m2 hl do 300 mm</t>
  </si>
  <si>
    <t>"rozsah_D.1.2c_v.č. 01-03,TZ_1.PP" (6*2)</t>
  </si>
  <si>
    <t>"stropy / nosníky_1.NP" 754,0</t>
  </si>
  <si>
    <t>"stropy / nosníky_2.NP" 542,0</t>
  </si>
  <si>
    <t>"stropy / nosníky_3.NP" 558,0</t>
  </si>
  <si>
    <t>"stropní OK nosníky_1.NP" 18,0</t>
  </si>
  <si>
    <t>"stropní OK nosníky_2.NP" 2,0</t>
  </si>
  <si>
    <t>"stropní OK nosníky_3.NP" 44,0</t>
  </si>
  <si>
    <t>"rozsah_D.1.2c_v.č. 08,TZ" 15+19</t>
  </si>
  <si>
    <t>"rozsah_D.1.2c_v.č. 11,TZ" 12</t>
  </si>
  <si>
    <t>"rozsah_D.1.2c_v.č. 01-03,TZ_1.PP" 0,25*(3+17)</t>
  </si>
  <si>
    <t>"1-3.NP" 0,25*(32+13+21+4+11)</t>
  </si>
  <si>
    <t>"rozsah_D.1.2c_v.č. 01-03,TZ_1.PP" 0,25*(9)</t>
  </si>
  <si>
    <t>"1-3.NP" 0,25*(5+13+7+8)</t>
  </si>
  <si>
    <t>"rozsah_D.1.2c_v.č. 01-03,TZ_1.PP" 0,25*(1,0)</t>
  </si>
  <si>
    <t>"1-3.NP" 0,25*(1+3+3+1+1+1)</t>
  </si>
  <si>
    <t>"rozsah_D.1.2c_v.č. 01-03,TZ_1.PP" 0,25*(2)</t>
  </si>
  <si>
    <t>"1-3.NP" 0,25*(3+2+1)</t>
  </si>
  <si>
    <t>"rozsah_D.1.2c_v.č. 01-03,TZ_1.PP" 0,25*(1)</t>
  </si>
  <si>
    <t>"1-3.NP" 0,25*(1+1+1+1+1+1+1)</t>
  </si>
  <si>
    <t>977151132</t>
  </si>
  <si>
    <t>Jádrové vrty diamantovými korunkami do D 450 mm do stavebních materiálů</t>
  </si>
  <si>
    <t>"1-3.NP" 0,25*(1+1+1+1+2+2)</t>
  </si>
  <si>
    <t>977151133</t>
  </si>
  <si>
    <t>Jádrové vrty diamantovými korunkami do D 500 mm do stavebních materiálů</t>
  </si>
  <si>
    <t>"1-3.NP" 0,25*(1)</t>
  </si>
  <si>
    <t>978023411</t>
  </si>
  <si>
    <t>Vyškrabání spár zdiva cihelného mimo komínového</t>
  </si>
  <si>
    <t>985331211</t>
  </si>
  <si>
    <t>Dodatečné vlepování betonářské výztuže D do 8 mm do chemické malty včetně vyvrtání otvoru</t>
  </si>
  <si>
    <t>t1</t>
  </si>
  <si>
    <t>"RS2.1-RS2.7" 0,15*(320+202+200+690+170+210+232)</t>
  </si>
  <si>
    <t>"RS1.1-RS1.4" 0,15*(108+72+60+105)</t>
  </si>
  <si>
    <t>"RS3.1-RS3.2" 0,15*(336+392)</t>
  </si>
  <si>
    <t>13021R10</t>
  </si>
  <si>
    <t>tyč ocelová výztuž do betonu D 6mm</t>
  </si>
  <si>
    <t>"RS2.1-RS2.7" (15+10+10+31+8+10+11)/1000</t>
  </si>
  <si>
    <t>"RS1.1-RS1.4" (5+3,2+2,7+5)/1000</t>
  </si>
  <si>
    <t>"RS3.1-RS3.2" (15+18)/1000</t>
  </si>
  <si>
    <t>985331215</t>
  </si>
  <si>
    <t>Dodatečné vlepování betonářské výztuže D 16 mm do chemické malty včetně vyvrtání otvoru</t>
  </si>
  <si>
    <t>K1</t>
  </si>
  <si>
    <t>"RS2.1-RS2.7" 0,3*(44+44+44+44+43+42+42)</t>
  </si>
  <si>
    <t>"RS1.1-RS1.4" 0,3*(44+36+44+44)</t>
  </si>
  <si>
    <t>K2</t>
  </si>
  <si>
    <t>"RS2.1-RS2.7" 0,3*(46+23+22+132+21+42+42)</t>
  </si>
  <si>
    <t>K3</t>
  </si>
  <si>
    <t>"RS3.1-RS3.2" 0,3*(42+42)</t>
  </si>
  <si>
    <t>13021R15</t>
  </si>
  <si>
    <t>tyč ocelová výztuž do betonu D 16mm</t>
  </si>
  <si>
    <t>"RS2.1-RS2.7" (29+29+29+29+29+29+29)/1000*1,1</t>
  </si>
  <si>
    <t>"RS1.1-RS1.4" (30+24+30+30)/1000*1,1</t>
  </si>
  <si>
    <t>"RS2.1-RS2.7" (30+15+15+86+14+29+29)/1000*1,1</t>
  </si>
  <si>
    <t>"RS3.1-RS3.2" 0,3*(12+12)/1000*1,1</t>
  </si>
  <si>
    <t>985422R00</t>
  </si>
  <si>
    <t>Injektáž trhlin v klenbových konstrukcích hl. do 300 mm polyuretanem včetně vrtů s hloubkovým přespárováním</t>
  </si>
  <si>
    <t>Poznámka k položce:_x000D_
Poznámka k položce: Kompletní systémová dodávka a provedení dle specifikace PD a TZ včetně všech přímo souvisejících prací/činností a dodávek -------------------------------------------------------------------------------------------------------------------------------------------------------</t>
  </si>
  <si>
    <t>"rozsah_D.1.2c_v.č. 01-03,TZ_1.PP" (60,0*4)*0,3</t>
  </si>
  <si>
    <t>81,503*0,8 "Přepočtené koeficientem množství</t>
  </si>
  <si>
    <t>81,503*0,2 "Přepočtené koeficientem množství</t>
  </si>
  <si>
    <t>81,503*20 "Přepočtené koeficientem množství</t>
  </si>
  <si>
    <t>Akustická a protiotřesová opatření</t>
  </si>
  <si>
    <t>714451011</t>
  </si>
  <si>
    <t>Montáž antivibračních rohoží z recyklované pryže celoplošně lepených vodorovně</t>
  </si>
  <si>
    <t>"rozsah_D.1.2c_v.č. 12,TZ_SP1-SP2" 3,5+2,9</t>
  </si>
  <si>
    <t>"rozsah_D.1.2c_v.č. 13,TZ_SP3-SP4" 3,6+3,6</t>
  </si>
  <si>
    <t>"rozsah_D.1.2c_v.č. 14,TZ_SP5-SP6" 3,6+3,9</t>
  </si>
  <si>
    <t>27245R10</t>
  </si>
  <si>
    <t>deska antivibrační recyklovaná pryž _specifikace dle PD a TZ</t>
  </si>
  <si>
    <t>21,1*1,1 "Přepočtené koeficientem množství</t>
  </si>
  <si>
    <t>998714203</t>
  </si>
  <si>
    <t>Přesun hmot procentní pro akustická a protiotřesová opatření</t>
  </si>
  <si>
    <t>762018R02</t>
  </si>
  <si>
    <t xml:space="preserve">"rozsah_D.1.2c_v.č. 10,TZ - kce z dubového dřeva" 1,5 </t>
  </si>
  <si>
    <t>"rozsah_D.1.2c_v.č. 12,TZ_SP1-SP2-kce z jehličnatého dřeva" 1,31+0,98</t>
  </si>
  <si>
    <t>"rozsah_D.1.2c_v.č. 13,TZ_SP3-SP4-kce z jehličnatého dřeva" 1,33+1,32</t>
  </si>
  <si>
    <t>"rozsah_D.1.2c_v.č. 14,TZ_SP5-SP6-kce z jehličnatého dřeva" 1,36+1,46</t>
  </si>
  <si>
    <t>762511277</t>
  </si>
  <si>
    <t>Podlahové kce z desek OSB tl 25 mm broušených na pero a drážku šroubovaných</t>
  </si>
  <si>
    <t xml:space="preserve">"rozsah_D.1.2c_v.č. 08,TZ" </t>
  </si>
  <si>
    <t>"md1-md4" (22,0+22,0+20,0+29,0)</t>
  </si>
  <si>
    <t>"rozsah_D.1.2c_v.č. 12,TZ_SP1-SP2" 58+48</t>
  </si>
  <si>
    <t>"rozsah_D.1.2c_v.č. 13,TZ_SP3-SP4" 60+60</t>
  </si>
  <si>
    <t>"rozsah_D.1.2c_v.č. 14,TZ_SP5-SP6" 60+60</t>
  </si>
  <si>
    <t>767015R01</t>
  </si>
  <si>
    <t>"rozsah_D.1.2c_v.č. 01-03,TZ" 318,68+15,7</t>
  </si>
  <si>
    <t>"1.NP" 3302,46+56,52</t>
  </si>
  <si>
    <t>"2.NP" 323,33+6,28</t>
  </si>
  <si>
    <t>"3.NP" 6126,77+106,76</t>
  </si>
  <si>
    <t>"rozsah_D.1.2c_v.č. 08,TZ" 3607,35+411,47+156</t>
  </si>
  <si>
    <t>"rozsah_D.1.2c_v.č. 10,TZ" 1450,0</t>
  </si>
  <si>
    <t>"rozsah_D.1.2c_v.č. 11,TZ" (490,32+8,34+13,2+235,0+345)</t>
  </si>
  <si>
    <t>"ostatní drobné související prvky_viz dílenská dokumentace" 0,1*(334,38+9922,12+6716,68)</t>
  </si>
  <si>
    <t>767015R02</t>
  </si>
  <si>
    <t>D+M ocelových a zámečnických prvků / konstrukcí _ nerez</t>
  </si>
  <si>
    <t>Poznámka k položce:_x000D_
Poznámka k položce: Specifikace / rozsah provedení - viz TZ: -------------------------------------------------------- -dodávka a výroba ocelových prvků a konstrukcí - dle zadání a PD -dodávka veškerých spojovacích a kotevních prvků -kompletní provrchobvé úpravy prvků dle požadavků PD  -veškeré přesuny/zdvihací technika a kompletní montážní práce -kompletní montážní / usazovací a kotevní práce -------------------------------------------------------- -dílenská dokumentace vč. statického přepočtu -ostatní nespecifikované práce a dodávky, které bezprostředně souvisí s provedení  předmětného prvku/konstrukce dle zadávací dokumentace -veškeré náklady na dodávku (vřetně ztratného) a provedení jsou obsaženy v jednotkové ceně</t>
  </si>
  <si>
    <t>"rozsah_D.1.2c_v.č. 10,TZ" 220,0+(219,0)</t>
  </si>
  <si>
    <t>"ostatní drobné související prvky_viz dílenská dokumentace" 0,1*(439,0)</t>
  </si>
  <si>
    <t>1580,744*0,2 "Přepočtené koeficientem množství</t>
  </si>
  <si>
    <t>1580,744*0,6 "Přepočtené koeficientem množství</t>
  </si>
  <si>
    <t>D.1.3 - POŽÁRNĚ BEZPEČNOSTNÍ ŘEŠENÍ</t>
  </si>
  <si>
    <t xml:space="preserve">    OST-01 - Požárně bezpečnostní řešení </t>
  </si>
  <si>
    <t>OST-01</t>
  </si>
  <si>
    <t xml:space="preserve">Požárně bezpečnostní řešení </t>
  </si>
  <si>
    <t>795666P03</t>
  </si>
  <si>
    <t>D+M Bezpečnostní a informativní tabulky</t>
  </si>
  <si>
    <t>Poznámka k položce:_x000D_
Poznámka k položce:</t>
  </si>
  <si>
    <t>"kompletní provedení dle specifikace PD a TZ vč. všech souvisejících prací dodávek, příslušenství a komponentů dle výpisu"</t>
  </si>
  <si>
    <t xml:space="preserve">"specifikace viz PBŘ" </t>
  </si>
  <si>
    <t xml:space="preserve">"vysměrování úniku, únikových východů a cest" </t>
  </si>
  <si>
    <t xml:space="preserve">"označení umístění hasebních prostředků" </t>
  </si>
  <si>
    <t xml:space="preserve">"ostatní-jiné" </t>
  </si>
  <si>
    <t>"viz specifikace PBŘ " 45,0</t>
  </si>
  <si>
    <t>795666P04</t>
  </si>
  <si>
    <t>D+M utěsnění prostupů a průrazů (neuvedených v ostatních soupisech prací)</t>
  </si>
  <si>
    <t>"prostup 100/100, zdivo tl. do 300mm = 4ks"</t>
  </si>
  <si>
    <t>"prostup 100/100, zdivo tl. 600mm = 1ks"</t>
  </si>
  <si>
    <t>"prostup 250/150, zdivo tl.300-600mm = 6ks"</t>
  </si>
  <si>
    <t>"prostup 200/200, zdivo tl. do 300mm = 1ks"</t>
  </si>
  <si>
    <t>"viz specifikace PBŘ - množství 1kus = kompletní zajištění pro celou stavbu" 1,0</t>
  </si>
  <si>
    <t>795666P12</t>
  </si>
  <si>
    <t>Dodávka a sazení/umístění přenosných hasicích přístrojů _ PHP práškový s hasicí schopností 21A</t>
  </si>
  <si>
    <t>Poznámka k položce:_x000D_
Poznámka k položce: Umístění stávajících a nově doplněných PHP je uvedeno ve výkresových přílohách PBŘ.  Ve smyslu vyhl. MV ČR č. 23/2008 Sb., ve znění pozdějších předpisů, přílohy č. 6, kapitoly C musí být k hasebním prostředkům zajištěn trvale volný přístup.</t>
  </si>
  <si>
    <t>"kompletní provedení dle specifikace PD a TZ vč. všech souvisejících prací dodávek, příslušenství a komponentů"</t>
  </si>
  <si>
    <t>"P1.01" 1</t>
  </si>
  <si>
    <t>"N3.01" 1</t>
  </si>
  <si>
    <t>"N1.01" 2</t>
  </si>
  <si>
    <t>"N1.02" 4</t>
  </si>
  <si>
    <t>"N1.03" 3</t>
  </si>
  <si>
    <t>"N2.01" 5</t>
  </si>
  <si>
    <t>"N3.02" 2</t>
  </si>
  <si>
    <t>"N3.03" 2</t>
  </si>
  <si>
    <t>"N4.01" 1</t>
  </si>
  <si>
    <t>"N4.02" 1</t>
  </si>
  <si>
    <t>"N4.03" 1</t>
  </si>
  <si>
    <t>"N4.04" 1</t>
  </si>
  <si>
    <t>"N4.05" 1</t>
  </si>
  <si>
    <t>795666P13</t>
  </si>
  <si>
    <t>Dodávka a sazení/umístění přenosných hasicích přístrojů _ PHP CO2 s hasicí schopností 55B</t>
  </si>
  <si>
    <t>"P1.02" 1</t>
  </si>
  <si>
    <t>795666P14</t>
  </si>
  <si>
    <t>Dodávka a sazení/umístění přenosných hasicích přístrojů _ PHP sněhový s hasicí schopností 55B</t>
  </si>
  <si>
    <t>"N2.02" 1</t>
  </si>
  <si>
    <t>D.1.4 - TECHNIKA PROSTŘEDÍ STAVEB</t>
  </si>
  <si>
    <t>Soupis:</t>
  </si>
  <si>
    <t>D.1.4.1 - VYTÁPĚNÍ</t>
  </si>
  <si>
    <t xml:space="preserve">    97 - Prorážení otvorů a ostatní bourací práce</t>
  </si>
  <si>
    <t xml:space="preserve">    727 - Zdravotechnika - požární ochrana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</si>
  <si>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</si>
  <si>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</si>
  <si>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</si>
  <si>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</si>
  <si>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OST - Ostatní</t>
  </si>
  <si>
    <t>411386611</t>
  </si>
  <si>
    <t>Zabetonování prostupů v instalačních šachtách ze suchých směsí pl do 0,09 m2 ve stropech</t>
  </si>
  <si>
    <t>952902031</t>
  </si>
  <si>
    <t>Čištění budov omytí hladkých podlah</t>
  </si>
  <si>
    <t>Prorážení otvorů a ostatní bourací práce</t>
  </si>
  <si>
    <t>972012211</t>
  </si>
  <si>
    <t>Vybourání výplní otvorů z lehkých betonů v prefabrikovaných stropech tl přes 120 mm pl 0,09 m2</t>
  </si>
  <si>
    <t>997013212</t>
  </si>
  <si>
    <t>Vnitrostaveništní doprava suti a vybouraných hmot pro budovy v do 9 m ručně</t>
  </si>
  <si>
    <t>997013219</t>
  </si>
  <si>
    <t>Příplatek k vnitrostaveništní dopravě suti a vybouraných hmot za zvětšenou dopravu suti ZKD 10 m</t>
  </si>
  <si>
    <t>997013802</t>
  </si>
  <si>
    <t>Poplatek za uložení stavebního železobetonového odpadu na skládce (skládkovné)</t>
  </si>
  <si>
    <t>997211511</t>
  </si>
  <si>
    <t>Vodorovná doprava suti po suchu na vzdálenost do 1 km</t>
  </si>
  <si>
    <t>997211519</t>
  </si>
  <si>
    <t>Příplatek ZKD 1 km u vodorovné dopravy suti</t>
  </si>
  <si>
    <t>713463121</t>
  </si>
  <si>
    <t>Montáž izolace tepelné potrubí potrubními pouzdry bez úpravy uchycenými sponami 1x</t>
  </si>
  <si>
    <t>63154012</t>
  </si>
  <si>
    <t>pouzdro izolační potrubní s jednostrannou Al fólií max. 250/100 °C 15/25 mm</t>
  </si>
  <si>
    <t>63154820</t>
  </si>
  <si>
    <t>pouzdro izolační potrubní ohebné s jednostrannou Al fólií max. 400/100 °C 18/25 mm</t>
  </si>
  <si>
    <t>63154821</t>
  </si>
  <si>
    <t>pouzdro izolační potrubní ohebné s jednostrannou Al fólií max. 400/100 °C 22/25 mm</t>
  </si>
  <si>
    <t>63154511</t>
  </si>
  <si>
    <t>pouzdro izolační potrubní s jednostrannou Al fólií max. 250/100 °C 28/25 mm</t>
  </si>
  <si>
    <t>63154512</t>
  </si>
  <si>
    <t>pouzdro izolační potrubní s jednostrannou Al fólií max. 250/100 °C 35/25 mm</t>
  </si>
  <si>
    <t>63154513</t>
  </si>
  <si>
    <t>pouzdro izolační potrubní s jednostrannou Al fólií max. 250/100 °C 42/25 mm</t>
  </si>
  <si>
    <t>63154014</t>
  </si>
  <si>
    <t>pouzdro izolační potrubní s jednostrannou Al fólií max. 250/100 °C 54/30 mm</t>
  </si>
  <si>
    <t>998713202</t>
  </si>
  <si>
    <t>Přesun hmot procentní pro izolace tepelné v objektech v do 12 m</t>
  </si>
  <si>
    <t>727</t>
  </si>
  <si>
    <t>Zdravotechnika - požární ochrana</t>
  </si>
  <si>
    <t>7271</t>
  </si>
  <si>
    <t>Protipožární ucpávka tmel DN50</t>
  </si>
  <si>
    <t>Ústřední vytápění - strojovny</t>
  </si>
  <si>
    <t>7324292</t>
  </si>
  <si>
    <t>Montáž čerpadla DN 25 pro VZT</t>
  </si>
  <si>
    <t>soubor</t>
  </si>
  <si>
    <t>733</t>
  </si>
  <si>
    <t>Ústřední vytápění - rozvodné potrubí</t>
  </si>
  <si>
    <t>Nerezový vlnovec DN25</t>
  </si>
  <si>
    <t>7331901</t>
  </si>
  <si>
    <t>Topná a tlaková zkouška</t>
  </si>
  <si>
    <t>kpl</t>
  </si>
  <si>
    <t>733223301</t>
  </si>
  <si>
    <t>Potrubí měděné spojované lisováním 15x1 ÚT</t>
  </si>
  <si>
    <t>733223302</t>
  </si>
  <si>
    <t>Potrubí měděné tvrdé spojované lisováním 18x1 ÚT</t>
  </si>
  <si>
    <t>733223302.1</t>
  </si>
  <si>
    <t>Potrubí měděné chránička 18x1 ÚT</t>
  </si>
  <si>
    <t>733223303</t>
  </si>
  <si>
    <t>Potrubí měděné spojované lisováním 22x1 ÚT</t>
  </si>
  <si>
    <t>733223304</t>
  </si>
  <si>
    <t>Potrubí měděné spojované lisováním 28x1 ÚT</t>
  </si>
  <si>
    <t>733223304.1</t>
  </si>
  <si>
    <t>Potrubí měděné chránička 28x1 ÚT</t>
  </si>
  <si>
    <t>733223305</t>
  </si>
  <si>
    <t>Potrubí měděné tvrdé spojované lisováním 35x1,5 ÚT</t>
  </si>
  <si>
    <t>733223305.1</t>
  </si>
  <si>
    <t>Potrubí měděné chránička 35x1,5 ÚT</t>
  </si>
  <si>
    <t>733223306</t>
  </si>
  <si>
    <t>Potrubí měděné tvrdé spojované lisováním 42x1,5 ÚT</t>
  </si>
  <si>
    <t>733223307</t>
  </si>
  <si>
    <t>Potrubí měděné tvrdé spojované lisováním 54x2 ÚT</t>
  </si>
  <si>
    <t>733290801</t>
  </si>
  <si>
    <t>Demontáž potrubí měděného do D 35x1,5 mm</t>
  </si>
  <si>
    <t>733291101</t>
  </si>
  <si>
    <t>Zkouška těsnosti potrubí měděné do D 35x1,5</t>
  </si>
  <si>
    <t>733291102</t>
  </si>
  <si>
    <t>Zkouška těsnosti potrubí měděné do D 64x2</t>
  </si>
  <si>
    <t>998733202</t>
  </si>
  <si>
    <t>Přesun hmot procentní pro rozvody potrubí v objektech v do 12 m</t>
  </si>
  <si>
    <t>Ústřední vytápění - armatury</t>
  </si>
  <si>
    <t>722224115</t>
  </si>
  <si>
    <t>Kohout plnicí nebo vypouštěcí G 1/2 PN 10 s jedním závitem</t>
  </si>
  <si>
    <t>73416342</t>
  </si>
  <si>
    <t>Filtr DN 50</t>
  </si>
  <si>
    <t>734200821</t>
  </si>
  <si>
    <t>Demontáž armatury závitové se dvěma závity do G 1/2</t>
  </si>
  <si>
    <t>734200821.1</t>
  </si>
  <si>
    <t>Demontáž stávajících dvojregulačních radiátorových ventilů DN 15 vč termohlavic a uskladnění mimo objekt OU</t>
  </si>
  <si>
    <t>734200821.2</t>
  </si>
  <si>
    <t>Demontáž stávajících regulačních šroubení DN 15 a uskladnění mimo objekt OU</t>
  </si>
  <si>
    <t>734200821.3</t>
  </si>
  <si>
    <t>Demontáž uzavíracích regulačních šroubení tvaru H DN 15 a uskladnění mimo objekt OU</t>
  </si>
  <si>
    <t>734200822.1</t>
  </si>
  <si>
    <t>Demontáž vyvažovacích ventilů STAD do DN 25 vč. uskladnění mimo objekt OU</t>
  </si>
  <si>
    <t>734200822.2</t>
  </si>
  <si>
    <t>Demontáž regulátoru dif. tlaku STAP do DN 25 vč. uskladnění mimo objekt OU</t>
  </si>
  <si>
    <t>734200823</t>
  </si>
  <si>
    <t>Demontáž armatury závitové do G 6/4</t>
  </si>
  <si>
    <t>734200824</t>
  </si>
  <si>
    <t>Demontáž armatury závitové se dvěma závity do G 2</t>
  </si>
  <si>
    <t>7342091</t>
  </si>
  <si>
    <t>Montáž stáv. regulátoru dif. tlaku STAP do DN 25</t>
  </si>
  <si>
    <t>73420911</t>
  </si>
  <si>
    <t>Montáž stáv. vyvažovacích ventilů STAD do DN 25</t>
  </si>
  <si>
    <t>734209113</t>
  </si>
  <si>
    <t>Montáž armatury závitové s dvěma závity G 1/2</t>
  </si>
  <si>
    <t>553</t>
  </si>
  <si>
    <t>Dvojregulační ventil DN15 přímý Danfoss RA-N</t>
  </si>
  <si>
    <t>734209113.1</t>
  </si>
  <si>
    <t>Montáž stávajících dvojregulačních radiátorových ventilů DN 15</t>
  </si>
  <si>
    <t>734209113.2</t>
  </si>
  <si>
    <t>Montáž stávajících regulačních šroubení DN 15</t>
  </si>
  <si>
    <t>734209113.3</t>
  </si>
  <si>
    <t>Montáž uzavíracích regulačních šroubení tvaru H DN 15</t>
  </si>
  <si>
    <t>73420912</t>
  </si>
  <si>
    <t>Montáž trojcestného směšovacího ventilu DN 25 pro VZT</t>
  </si>
  <si>
    <t>734211113</t>
  </si>
  <si>
    <t>Ventil závitový odvzdušňovací G 3/8 PN 10 do 120°C otopných těles</t>
  </si>
  <si>
    <t>734211120</t>
  </si>
  <si>
    <t>Ventil závitový odvzdušňovací G 1/2 PN 14 do 120°C automatický</t>
  </si>
  <si>
    <t>7342201</t>
  </si>
  <si>
    <t>Ventil vyvažovací STAD DN 50 - mtž + dodávka</t>
  </si>
  <si>
    <t>7342202</t>
  </si>
  <si>
    <t>Ventil vyvažovací STAD DN 25 - mtž + dodávka</t>
  </si>
  <si>
    <t>73422010</t>
  </si>
  <si>
    <t>Ventil vyvažovací STAD DN 15 - mtž + dodávka</t>
  </si>
  <si>
    <t>73422168</t>
  </si>
  <si>
    <t>Termostatická hlavice pro veřejné budovy s vest. čidlem - mtž a dodávka</t>
  </si>
  <si>
    <t>734242414</t>
  </si>
  <si>
    <t>Ventil závitový zpětný přímý G 1 PN 16 do 110°C</t>
  </si>
  <si>
    <t>734242417</t>
  </si>
  <si>
    <t>Ventil závitový zpětný přímý G 2 PN 16 do 110°C</t>
  </si>
  <si>
    <t>734261402.1</t>
  </si>
  <si>
    <t>Uzavírací regulační šroubení DN 15 tvaru H pro tělesa VK VEKOLUXIVAR (dodávka+montáž)</t>
  </si>
  <si>
    <t>73426171</t>
  </si>
  <si>
    <t>Šroubení regulační radiátorové přímé G 1/2 bez vypouštění IVAR.DD 301</t>
  </si>
  <si>
    <t>734292713</t>
  </si>
  <si>
    <t>Kohout kulový přímý G 1/2 PN 42 do 185°C vnitřní závit</t>
  </si>
  <si>
    <t>734292714</t>
  </si>
  <si>
    <t>Kohout kulový přímý G 3/4 PN 42 do 185°C vnitřní závit</t>
  </si>
  <si>
    <t>734292715</t>
  </si>
  <si>
    <t>Kohout kulový přímý G 1 PN 42 do 185°C vnitřní závit</t>
  </si>
  <si>
    <t>734292716</t>
  </si>
  <si>
    <t>Kohout kulový přímý G 1 1/4 PN 42 do 185°C vnitřní závit</t>
  </si>
  <si>
    <t>734292717</t>
  </si>
  <si>
    <t>Kohout kulový přímý G 1 1/2 PN 42 do 185°C vnitřní závit</t>
  </si>
  <si>
    <t>734292718</t>
  </si>
  <si>
    <t>Kohout kulový přímý G 2 PN 42 do 185°C vnitřní závit</t>
  </si>
  <si>
    <t>7344</t>
  </si>
  <si>
    <t>Regulátor diferenčního tlaku STAP DN 25 (dodávka + montáž)</t>
  </si>
  <si>
    <t>7344111</t>
  </si>
  <si>
    <t>Teploměr 0-120st.C</t>
  </si>
  <si>
    <t>734421</t>
  </si>
  <si>
    <t>Tlakoměr 0-600kPa</t>
  </si>
  <si>
    <t>998734202</t>
  </si>
  <si>
    <t>Přesun hmot procentní pro armatury v objektech v do 12 m</t>
  </si>
  <si>
    <t>735</t>
  </si>
  <si>
    <t>Ústřední vytápění - otopná tělesa</t>
  </si>
  <si>
    <t>735000912</t>
  </si>
  <si>
    <t>Vyregulování termost.ventilů a šroubení</t>
  </si>
  <si>
    <t>735151821</t>
  </si>
  <si>
    <t>Demontáž otopného tělesa panelového dvouřadého délka do 1500 mm</t>
  </si>
  <si>
    <t>735159230.1</t>
  </si>
  <si>
    <t>Montáž otopných těles stávajících panelových dvouřadých délky do 1980 mm</t>
  </si>
  <si>
    <t>735159</t>
  </si>
  <si>
    <t>Uskladnění těles po dobu stavby mimo objekt Ostravské univerzity</t>
  </si>
  <si>
    <t>735159230</t>
  </si>
  <si>
    <t>Montáž otopných těles panelových dvouřadých délky do 1980 mm</t>
  </si>
  <si>
    <t>73515</t>
  </si>
  <si>
    <t>Nové konzoly pro tělesa pro uchycení těles Cosmonova</t>
  </si>
  <si>
    <t>48457405.1</t>
  </si>
  <si>
    <t>Otopné těleso Cosmonova klasik 22/500/1600 vč. uchycení</t>
  </si>
  <si>
    <t>48457383.1</t>
  </si>
  <si>
    <t>Otopné těleso Cosmonova klasik 22/600/800 vč. uchycení</t>
  </si>
  <si>
    <t>48457383.2</t>
  </si>
  <si>
    <t>Otopné těleso Cosmonova multifunkční (VK) 22/600/800 vč. uchycení</t>
  </si>
  <si>
    <t>48457427.1</t>
  </si>
  <si>
    <t>Otopné těleso Cosmonova multifunkční (VK) 22/300/800 vč. uchycení</t>
  </si>
  <si>
    <t>48457385.1</t>
  </si>
  <si>
    <t>Otopné těleso Cosmonova multifunkční (VK) 22/600/1000 vč. uchycení</t>
  </si>
  <si>
    <t>48457387.1</t>
  </si>
  <si>
    <t>Otopné těleso Cosmonova mutifunkční (VK) 22/600/1200 vč. uchycení</t>
  </si>
  <si>
    <t>48457351</t>
  </si>
  <si>
    <t>Otopné těleso Cosmonova mutifunkční (VK) 33/600/1000 vč. uchycení</t>
  </si>
  <si>
    <t>735191905</t>
  </si>
  <si>
    <t>Odvzdušnění otopných těles</t>
  </si>
  <si>
    <t>998735202</t>
  </si>
  <si>
    <t>Přesun hmot procentní pro otopná tělesa v objektech v do 12 m</t>
  </si>
  <si>
    <t>783617</t>
  </si>
  <si>
    <t>Nátěr deskových otopných těles</t>
  </si>
  <si>
    <t>7836176131</t>
  </si>
  <si>
    <t>Krycí dvojnásobný syntetický samozákladující nátěr potrubí DN do 50 mm 1x email</t>
  </si>
  <si>
    <t>Projekt skutečného provedení stavby</t>
  </si>
  <si>
    <t>D.1.4.2 - ZDRAVOTNĚ TECHNICKÉ INSTALACE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</si>
  <si>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</si>
  <si>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</si>
  <si>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</si>
  <si>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>132212209</t>
  </si>
  <si>
    <t>Příplatek za lepivost u hloubení rýh š do 2000 mm ručním nebo pneum nářadím v hornině tř. 3</t>
  </si>
  <si>
    <t>139711101</t>
  </si>
  <si>
    <t>Vykopávky v uzavřených prostorách v hornině tř. 1 až 4</t>
  </si>
  <si>
    <t>161101102</t>
  </si>
  <si>
    <t>Svislé přemístění výkopku z horniny tř. 1 až 4 hl výkopu do 4 m</t>
  </si>
  <si>
    <t>162201102</t>
  </si>
  <si>
    <t>Vodorovné přemístění do 50 m výkopku/sypaniny z horniny tř. 1 až 4</t>
  </si>
  <si>
    <t>162701105</t>
  </si>
  <si>
    <t>Vodorovné přemístění do 10000 m výkopku/sypaniny z horniny tř. 1 až 4</t>
  </si>
  <si>
    <t>171201201</t>
  </si>
  <si>
    <t>Uložení sypaniny na skládky</t>
  </si>
  <si>
    <t>171201211</t>
  </si>
  <si>
    <t>Poplatek za uložení stavebního odpadu - zeminy a kameniva na skládce</t>
  </si>
  <si>
    <t>174101101</t>
  </si>
  <si>
    <t>310235241</t>
  </si>
  <si>
    <t>Zazdívka otvorů pl do 0,0225 m2 ve zdivu nadzákladovém cihlami pálenými tl do 300 mm</t>
  </si>
  <si>
    <t>310235251</t>
  </si>
  <si>
    <t>Zazdívka otvorů pl do 0,0225 m2 ve zdivu nadzákladovém cihlami pálenými tl do 450 mm</t>
  </si>
  <si>
    <t>310235261</t>
  </si>
  <si>
    <t>Zazdívka otvorů pl do 0,0225 m2 ve zdivu nadzákladovém cihlami pálenými tl do 600 mm</t>
  </si>
  <si>
    <t>310237271</t>
  </si>
  <si>
    <t>Zazdívka otvorů pl do 0,25 m2 ve zdivu nadzákladovém cihlami pálenými tl do 750 mm</t>
  </si>
  <si>
    <t>346244371</t>
  </si>
  <si>
    <t>Zazdívka o tl 140 mm rýh, nik nebo kapes z cihel pálených</t>
  </si>
  <si>
    <t>Protipožární manžeta pro prostup potrubí nad DN 50 vč. minerální vlny</t>
  </si>
  <si>
    <t>Protipožární tmel pro prostup potrubí do DN 50</t>
  </si>
  <si>
    <t>411386621</t>
  </si>
  <si>
    <t>Zabetonování prostupů v instalačních šachtách ze suchých směsí pl do 0,25 m2 ve stropech</t>
  </si>
  <si>
    <t>451573111</t>
  </si>
  <si>
    <t>Lože pod potrubí otevřený výkop ze štěrkopísku</t>
  </si>
  <si>
    <t>971035241</t>
  </si>
  <si>
    <t>Vybourání otvorů ve zdivu cihelném pl do 0,0225 m2 na MC tl do 300 mm</t>
  </si>
  <si>
    <t>971035251</t>
  </si>
  <si>
    <t>Vybourání otvorů ve zdivu cihelném pl do 0,0225 m2 na MC tl do 450 mm</t>
  </si>
  <si>
    <t>971035261</t>
  </si>
  <si>
    <t>Vybourání otvorů ve zdivu cihelném pl do 0,0225 m2 na MC tl do 600 mm</t>
  </si>
  <si>
    <t>972012311</t>
  </si>
  <si>
    <t>Vybourání výplní otvorů z lehkých betonů v prefabrikovaných stropech tl přes 120 mm pl 0,25 m2</t>
  </si>
  <si>
    <t>973031345</t>
  </si>
  <si>
    <t>Vysekání kapes ve zdivu cihelném na MV nebo MVC pl do 0,25 m2 hl do 300 mm</t>
  </si>
  <si>
    <t>974042587</t>
  </si>
  <si>
    <t>Vysekání rýh v dlažbě betonové nebo jiné monolitické hl do 250 mm š do 300 mm</t>
  </si>
  <si>
    <t>974042589</t>
  </si>
  <si>
    <t>Příplatek k vysekání rýh v dlažbě betonové nebo jiné monolitické hl do 250 mm ZKD 100 mm š rýhy</t>
  </si>
  <si>
    <t>997013831</t>
  </si>
  <si>
    <t>Poplatek za uložení na skládce (skládkovné) stavebního odpadu směsného kód odpadu 170 904</t>
  </si>
  <si>
    <t>997211111</t>
  </si>
  <si>
    <t>Svislá doprava suti na v 3,5 m</t>
  </si>
  <si>
    <t>28377103</t>
  </si>
  <si>
    <t>izolace tepelná potrubí z pěnového polyetylenu 22 x 9 mm</t>
  </si>
  <si>
    <t>28377111</t>
  </si>
  <si>
    <t>izolace tepelná potrubí z pěnového polyetylenu 28 x 9 mm</t>
  </si>
  <si>
    <t>28377051</t>
  </si>
  <si>
    <t>izolace tepelná potrubí z pěnového polyetylenu 32 x 9 mm</t>
  </si>
  <si>
    <t>28377057</t>
  </si>
  <si>
    <t>izolace tepelná potrubí z pěnového polyetylenu 40 x 9 mm</t>
  </si>
  <si>
    <t>28377121</t>
  </si>
  <si>
    <t>izolace tepelná potrubí z pěnového polyetylenu 54 x 9 mm</t>
  </si>
  <si>
    <t>28377120</t>
  </si>
  <si>
    <t>izolace tepelná potrubí z pěnového polyetylenu 63 x 9 mm</t>
  </si>
  <si>
    <t>28377070</t>
  </si>
  <si>
    <t>izolace tepelná potrubí z pěnového polyetylenu 76 x 9 mm</t>
  </si>
  <si>
    <t>28377045</t>
  </si>
  <si>
    <t>izolace tepelná potrubí z pěnového polyetylenu 22 x 20 mm</t>
  </si>
  <si>
    <t>28377048</t>
  </si>
  <si>
    <t>izolace tepelná potrubí z pěnového polyetylenu 28 x 20 mm</t>
  </si>
  <si>
    <t>28377053</t>
  </si>
  <si>
    <t>izolace tepelná potrubí z pěnového polyetylenu 32 x 20 mm</t>
  </si>
  <si>
    <t>28377060</t>
  </si>
  <si>
    <t>izolace tepelná potrubí z pěnového polyetylenu 40 x 25 mm</t>
  </si>
  <si>
    <t>28377065</t>
  </si>
  <si>
    <t>izolace tepelná potrubí z pěnového polyetylenu 54 x 25 mm</t>
  </si>
  <si>
    <t>72117191</t>
  </si>
  <si>
    <t>Napojení nového potrubí na stávající ležatou kanalizaci</t>
  </si>
  <si>
    <t>721173401.OSM</t>
  </si>
  <si>
    <t>Potrubí kanalizační KG-Systém SN 4 svodné DN 110</t>
  </si>
  <si>
    <t>721173402.OSM</t>
  </si>
  <si>
    <t>Potrubí kanalizační KG-Systém SN 4 svodné DN 125</t>
  </si>
  <si>
    <t>721173403.OSM</t>
  </si>
  <si>
    <t>Potrubí kanalizační KG-Systém SN 4 svodné DN 160</t>
  </si>
  <si>
    <t>721173404.OSM</t>
  </si>
  <si>
    <t>Potrubí kanalizační KG-Systém SN 4 svodné DN 200</t>
  </si>
  <si>
    <t>721173405.OSM</t>
  </si>
  <si>
    <t>Potrubí kanalizační KG-Systém SN 4 svodné DN 250</t>
  </si>
  <si>
    <t>721173406.OSM</t>
  </si>
  <si>
    <t>Potrubí kanalizační KG-Systém SN 4 svodné DN 315</t>
  </si>
  <si>
    <t>721173722</t>
  </si>
  <si>
    <t>Potrubí kanalizační z PE připojovací DN 40</t>
  </si>
  <si>
    <t>721173723</t>
  </si>
  <si>
    <t>Potrubí kanalizační z PE připojovací DN 50</t>
  </si>
  <si>
    <t>721174024</t>
  </si>
  <si>
    <t>Potrubí kanalizační z PP odpadní DN 75</t>
  </si>
  <si>
    <t>721174025</t>
  </si>
  <si>
    <t>Potrubí kanalizační z PP odpadní DN 110</t>
  </si>
  <si>
    <t>721174026</t>
  </si>
  <si>
    <t>Potrubí kanalizační z PP odpadní DN 125</t>
  </si>
  <si>
    <t>721174027</t>
  </si>
  <si>
    <t>Potrubí kanalizační z PP odpadní DN 160</t>
  </si>
  <si>
    <t>721194104</t>
  </si>
  <si>
    <t>Vyvedení a upevnění odpadních výpustek DN 40</t>
  </si>
  <si>
    <t>721194105</t>
  </si>
  <si>
    <t>Vyvedení a upevnění odpadních výpustek DN 50</t>
  </si>
  <si>
    <t>721194109</t>
  </si>
  <si>
    <t>Vyvedení a upevnění odpadních výpustek DN 100</t>
  </si>
  <si>
    <t>721211401.1</t>
  </si>
  <si>
    <t>Vpusť podlahová DN 50</t>
  </si>
  <si>
    <t>72122651</t>
  </si>
  <si>
    <t>Zápachová uzávěrka DN 40 pro VZT jednotky</t>
  </si>
  <si>
    <t>721273153</t>
  </si>
  <si>
    <t>Hlavice ventilační polypropylen PP DN 110</t>
  </si>
  <si>
    <t>721290112</t>
  </si>
  <si>
    <t>Zkouška těsnosti potrubí kanalizace vodou do DN 200</t>
  </si>
  <si>
    <t>7217</t>
  </si>
  <si>
    <t>Nové průrazy přes střechu vč. zpětného vyspravení střechy po instalaci ventilačních hlavic</t>
  </si>
  <si>
    <t>998721202</t>
  </si>
  <si>
    <t>Přesun hmot procentní pro vnitřní kanalizace v objektech v do 12 m</t>
  </si>
  <si>
    <t>Zdravotechnika - vnitřní vodovod</t>
  </si>
  <si>
    <t>Regul.armatura automatická na cirkulaci -  1/2"</t>
  </si>
  <si>
    <t>72213</t>
  </si>
  <si>
    <t>Demontáž stáv. rozvodů vody a kanalizace včetně stáv. zařizovacích předmětů</t>
  </si>
  <si>
    <t>722130236</t>
  </si>
  <si>
    <t>Potrubí vodovodní ocelové závitové pozinkované svařované běžné DN 50</t>
  </si>
  <si>
    <t>722174022</t>
  </si>
  <si>
    <t>Potrubí vodovodní plastové PPR svar polyfuze PN 20 D 20 x 3,4 mm</t>
  </si>
  <si>
    <t>722174023</t>
  </si>
  <si>
    <t>Potrubí vodovodní plastové PPR svar polyfuze PN 20 D 25 x 4,2 mm</t>
  </si>
  <si>
    <t>722174024</t>
  </si>
  <si>
    <t>Potrubí vodovodní plastové PPR svar polyfuze PN 20 D 32 x5,4 mm</t>
  </si>
  <si>
    <t>722174025</t>
  </si>
  <si>
    <t>Potrubí vodovodní plastové PPR svar polyfuze PN 20 D 40 x 6,7 mm</t>
  </si>
  <si>
    <t>722174026</t>
  </si>
  <si>
    <t>Potrubí vodovodní plastové PPR svar polyfuze PN 20 D 50 x 8,4 mm</t>
  </si>
  <si>
    <t>722174027</t>
  </si>
  <si>
    <t>Potrubí vodovodní plastové PPR svar polyfuze PN 20 D 63 x 10,5 mm</t>
  </si>
  <si>
    <t>72217403</t>
  </si>
  <si>
    <t>Potrubí vodovodní plastové PPR svar polyfuze PN 20 D 75</t>
  </si>
  <si>
    <t>722174072</t>
  </si>
  <si>
    <t>Potrubí vodovodní plastové kompenzační smyčka PPR svar polyfuze PN 20 D 20 x 3,4 mm</t>
  </si>
  <si>
    <t>722174073</t>
  </si>
  <si>
    <t>Potrubí vodovodní plastové kompenzační smyčka PPR svar polyfuze PN 20 D 25 x 4,2 mm</t>
  </si>
  <si>
    <t>72218</t>
  </si>
  <si>
    <t>Uložení potrubí z profilového železa vč. nátěru</t>
  </si>
  <si>
    <t>722190901</t>
  </si>
  <si>
    <t>Uzavření nebo otevření vodovodního potrubí při opravách</t>
  </si>
  <si>
    <t>722231077</t>
  </si>
  <si>
    <t>Ventil zpětný mosazný G 2 PN 10 do 110°C se dvěma závity</t>
  </si>
  <si>
    <t>722232048</t>
  </si>
  <si>
    <t>722240122</t>
  </si>
  <si>
    <t>Kohout kulový plastový PPR DN 20</t>
  </si>
  <si>
    <t>722240123</t>
  </si>
  <si>
    <t>Kohout kulový plastový PPR DN 25</t>
  </si>
  <si>
    <t>722240124</t>
  </si>
  <si>
    <t>Kohout kulový plastový PPR DN 32</t>
  </si>
  <si>
    <t>722240125</t>
  </si>
  <si>
    <t>Kohout kulový plastový PPR DN 40</t>
  </si>
  <si>
    <t>722240126</t>
  </si>
  <si>
    <t>Kohout kulový plastový PPR DN 50</t>
  </si>
  <si>
    <t>722240127</t>
  </si>
  <si>
    <t>Kohout kulový plastový PPR DN 63</t>
  </si>
  <si>
    <t>722290229</t>
  </si>
  <si>
    <t>Zkouška těsnosti vodovodního potrubí závitového do DN 100</t>
  </si>
  <si>
    <t>722290234</t>
  </si>
  <si>
    <t>Proplach a dezinfekce vodovodního potrubí do DN 80</t>
  </si>
  <si>
    <t>286543210</t>
  </si>
  <si>
    <t>koleno nástěnné PPR D 20 x 1/2"</t>
  </si>
  <si>
    <t>998722202</t>
  </si>
  <si>
    <t>Přesun hmot procentní pro vnitřní vodovod v objektech v do 12 m</t>
  </si>
  <si>
    <t>725</t>
  </si>
  <si>
    <t>Zdravotechnika - zařizovací předměty</t>
  </si>
  <si>
    <t>725110814.1</t>
  </si>
  <si>
    <t>Demontáž klozetu imobilního</t>
  </si>
  <si>
    <t>725114912.1</t>
  </si>
  <si>
    <t>Zpětná montáž klozetu imobilního</t>
  </si>
  <si>
    <t>725112022</t>
  </si>
  <si>
    <t>Klozet keramický závěsný na nosné stěny s hlubokým splachováním odpad vodorovný vč. sedátka</t>
  </si>
  <si>
    <t>725112022.1</t>
  </si>
  <si>
    <t>Klozet keramický závěsný na nosné stěny s hlubokým splachováním odpad vodorovný - invalidé vč. sedátka</t>
  </si>
  <si>
    <t>725121525</t>
  </si>
  <si>
    <t>Pisoárový záchodek automatický s radarovým senzorem</t>
  </si>
  <si>
    <t>725210821</t>
  </si>
  <si>
    <t>Demontáž umyvadel zdravotních</t>
  </si>
  <si>
    <t>725210915.1</t>
  </si>
  <si>
    <t>Zpětná montáž umyvadel zdravotních</t>
  </si>
  <si>
    <t>725211602</t>
  </si>
  <si>
    <t>Umyvadlo keramické bílé šířky 550 mm bez krytu na sifon připevněné na stěnu šrouby</t>
  </si>
  <si>
    <t>725211603</t>
  </si>
  <si>
    <t>Umyvadlo keramické bílé šířky 600 mm bez krytu na sifon připevněné na stěnu šrouby</t>
  </si>
  <si>
    <t>725231203</t>
  </si>
  <si>
    <t>Bidet bez armatur výtokových keramický závěsný se zápachovou uzávěrkou</t>
  </si>
  <si>
    <t>7252441</t>
  </si>
  <si>
    <t>Sprchový kout 900x900mm vč. zástěny</t>
  </si>
  <si>
    <t>7252442</t>
  </si>
  <si>
    <t>Sprchový kout 900x900mm čtvrtkruh vč. zástěny</t>
  </si>
  <si>
    <t>72531112</t>
  </si>
  <si>
    <t>Dřez jednoduchý nerezový se zápachovou uzávěrkou s odkapávací plochou 500x450 mm</t>
  </si>
  <si>
    <t>72531113</t>
  </si>
  <si>
    <t>Dřez nerezový se zápachovou uzávěrkou 350x480mm</t>
  </si>
  <si>
    <t>72531114</t>
  </si>
  <si>
    <t>Dřez nerezový se zápachovou uzávěrkou 450x450mm</t>
  </si>
  <si>
    <t>72531115</t>
  </si>
  <si>
    <t>Dřez nerezový se zápachovou uzávěrkou s odkapávací plochou 800x550 mm</t>
  </si>
  <si>
    <t>725331111</t>
  </si>
  <si>
    <t>Výlevka bez výtokových armatur keramická se sklopnou plastovou mřížkou 500 mm</t>
  </si>
  <si>
    <t>725819401</t>
  </si>
  <si>
    <t>Montáž ventilů rohových G 1/2</t>
  </si>
  <si>
    <t>551456330</t>
  </si>
  <si>
    <t>ventil rohový mosazný T 66A 1/2"</t>
  </si>
  <si>
    <t>725821326</t>
  </si>
  <si>
    <t>Baterie dřezová stojánková páková</t>
  </si>
  <si>
    <t>725822611</t>
  </si>
  <si>
    <t>Baterie umyvadlová stojánková páková</t>
  </si>
  <si>
    <t>72582311</t>
  </si>
  <si>
    <t>Baterie bidetové</t>
  </si>
  <si>
    <t>725831312</t>
  </si>
  <si>
    <t>Baterie vanová</t>
  </si>
  <si>
    <t>725841311</t>
  </si>
  <si>
    <t>Baterie sprchová nástěnná pákové</t>
  </si>
  <si>
    <t>725980123</t>
  </si>
  <si>
    <t>Dvířka 30/30</t>
  </si>
  <si>
    <t>998725202</t>
  </si>
  <si>
    <t>Přesun hmot procentní pro zařizovací předměty v objektech v do 12 m</t>
  </si>
  <si>
    <t>Zdravotechnika - předstěnové instalace</t>
  </si>
  <si>
    <t>72612100</t>
  </si>
  <si>
    <t>Instalační předstěna pro klozet v 1120 mm závěsný</t>
  </si>
  <si>
    <t>72613101</t>
  </si>
  <si>
    <t>Instalační předstěna - bidet v 1120 mm</t>
  </si>
  <si>
    <t>998726212</t>
  </si>
  <si>
    <t>Přesun hmot procentní pro instalační prefabrikáty v objektech v do 12 m</t>
  </si>
  <si>
    <t>D.1.4.3 - SILNOPROUDÁ ELEKTROTECHNIKA A BLESKOSVODY</t>
  </si>
  <si>
    <t>Úroveň 3:</t>
  </si>
  <si>
    <t>1 - Elektroinstalace</t>
  </si>
  <si>
    <t>D1 - MONTÁŽ + MATERIÁL  ELEKTROINSTALACE</t>
  </si>
  <si>
    <t>D2 - MONTÁŽ+MATERIÁL ROZVODNICE</t>
  </si>
  <si>
    <t>D3 - MONTÁŽ BLESK</t>
  </si>
  <si>
    <t>D4 - MONTÁŽ NAPOJENÍ</t>
  </si>
  <si>
    <t xml:space="preserve">    OST01 - Ostatní</t>
  </si>
  <si>
    <t>D1</t>
  </si>
  <si>
    <t>MONTÁŽ + MATERIÁL  ELEKTROINSTALACE</t>
  </si>
  <si>
    <t>Pol44</t>
  </si>
  <si>
    <t>Zásuvka 230V/16A</t>
  </si>
  <si>
    <t>Pol45</t>
  </si>
  <si>
    <t>Zásuvka 230V/16A + 3.st.p.o.</t>
  </si>
  <si>
    <t>Pol46</t>
  </si>
  <si>
    <t>Otočný stmívač 600W</t>
  </si>
  <si>
    <t>Pol47</t>
  </si>
  <si>
    <t>Jednopólový spínač</t>
  </si>
  <si>
    <t>Pol48</t>
  </si>
  <si>
    <t>Velkoplošné tlačítko se signální doutnavkou</t>
  </si>
  <si>
    <t>Pol49</t>
  </si>
  <si>
    <t>Pohybové čidlo nástěnné</t>
  </si>
  <si>
    <t>Pol50</t>
  </si>
  <si>
    <t>Pohybové čidlo stropní</t>
  </si>
  <si>
    <t>Pol51</t>
  </si>
  <si>
    <t>Křížový přepínač</t>
  </si>
  <si>
    <t>Pol52</t>
  </si>
  <si>
    <t>Sériový přepínač</t>
  </si>
  <si>
    <t>Pol53</t>
  </si>
  <si>
    <t>Střídavý přepínač dvojnásobný</t>
  </si>
  <si>
    <t>Pol54</t>
  </si>
  <si>
    <t>Střídavý přepínač</t>
  </si>
  <si>
    <t>Pol55</t>
  </si>
  <si>
    <t>Krabice přístrojová KP</t>
  </si>
  <si>
    <t>Pol56</t>
  </si>
  <si>
    <t>Krabice rozvodná KR</t>
  </si>
  <si>
    <t>Pol56.1</t>
  </si>
  <si>
    <t>Zásuvka 16A/230V pro přisazenou montáž do stolu s víčkem</t>
  </si>
  <si>
    <t>Pol57</t>
  </si>
  <si>
    <t>Zásuvkový box ekv.Sth 8802- 2x230V 125x125x70mm-galerie</t>
  </si>
  <si>
    <t>Pol58</t>
  </si>
  <si>
    <t>Podlahová krabice ekv.UGD 350-3 9 vč.usazení 12modulů</t>
  </si>
  <si>
    <t>Pol59</t>
  </si>
  <si>
    <t>Zásuvka 230V/16A do podlahové krabice jednonás. šikmá</t>
  </si>
  <si>
    <t>Pol60</t>
  </si>
  <si>
    <t>Akustická přepěťová ochrana do podlahové krabice</t>
  </si>
  <si>
    <t>Pol61</t>
  </si>
  <si>
    <t>Krabice přístrojová KP trojnásobná do ekv.UGD</t>
  </si>
  <si>
    <t>Pol62</t>
  </si>
  <si>
    <t>Přístrojová jednotka ekv.GES9-3B U 7011</t>
  </si>
  <si>
    <t>Pol63</t>
  </si>
  <si>
    <t>Zásuvka 230V/16A do parapetního žlabu M45 dvojitá</t>
  </si>
  <si>
    <t>Pol64</t>
  </si>
  <si>
    <t>Akustická přepěťová ochrana do parapetního žlabu</t>
  </si>
  <si>
    <t>Pol65</t>
  </si>
  <si>
    <t>Krabice přístrojová KP do parapetního žlabu dvojitá</t>
  </si>
  <si>
    <t>Pol66</t>
  </si>
  <si>
    <t>Dvojitý krycí rámeček s popisovým polem - vodorovná instalace</t>
  </si>
  <si>
    <t>Pol67</t>
  </si>
  <si>
    <t>Požární tlačítko CS+TS se sklíčkem</t>
  </si>
  <si>
    <t>Pol68</t>
  </si>
  <si>
    <t>Tepelně odolná připojovací krabice se svorkovnicí JB16-02</t>
  </si>
  <si>
    <t>Pol69</t>
  </si>
  <si>
    <t>Připojovací a ukončovací souprava s vývodkou CE20-001</t>
  </si>
  <si>
    <t>Pol70</t>
  </si>
  <si>
    <t>Topný kabel Frostop Black 18W/m</t>
  </si>
  <si>
    <t>Pol71</t>
  </si>
  <si>
    <t>Kabel CYKY 3Ox1,5</t>
  </si>
  <si>
    <t>Pol72</t>
  </si>
  <si>
    <t>Kabel CYKY 3Jx1,5</t>
  </si>
  <si>
    <t>Pol73</t>
  </si>
  <si>
    <t>Kabel CYKY 3Jx2,5</t>
  </si>
  <si>
    <t>Pol74</t>
  </si>
  <si>
    <t>Kabel CYKY 5Jx1,5</t>
  </si>
  <si>
    <t>Pol75</t>
  </si>
  <si>
    <t>Kabel CYKY 5Jx6</t>
  </si>
  <si>
    <t>Pol76</t>
  </si>
  <si>
    <t>Vodič CYA 6 zelenožlutý</t>
  </si>
  <si>
    <t>Pol77</t>
  </si>
  <si>
    <t>Vodič CYA 16 zelenožlutý</t>
  </si>
  <si>
    <t>Pol78</t>
  </si>
  <si>
    <t>Svorkovnice OP v krabici</t>
  </si>
  <si>
    <t>Pol79</t>
  </si>
  <si>
    <t>Vodič CYA 25 zelenožlutý</t>
  </si>
  <si>
    <t>Pol80</t>
  </si>
  <si>
    <t>Kabel CYKY 3Jx10</t>
  </si>
  <si>
    <t>Pol81</t>
  </si>
  <si>
    <t>Kabel CYKY 5Jx10</t>
  </si>
  <si>
    <t>Pol82</t>
  </si>
  <si>
    <t>Kabel CYKY 5Jx16</t>
  </si>
  <si>
    <t>Pol83</t>
  </si>
  <si>
    <t>kabel CYKY 5Jx25</t>
  </si>
  <si>
    <t>Pol84</t>
  </si>
  <si>
    <t>Kabel CYKY 5Jx35</t>
  </si>
  <si>
    <t>Pol85</t>
  </si>
  <si>
    <t>Kabel CYKY 5Jx70</t>
  </si>
  <si>
    <t>Pol86</t>
  </si>
  <si>
    <t>Kabel CXKH-V 3x1,5 B2ca,s1,d0</t>
  </si>
  <si>
    <t>Pol87</t>
  </si>
  <si>
    <t>Kabel CXKH-V 3x2,5 B2ca,s1,d0</t>
  </si>
  <si>
    <t>Pol88</t>
  </si>
  <si>
    <t>Sekání kabelových tras, zapravení, hrubý úklid</t>
  </si>
  <si>
    <t>Pol89</t>
  </si>
  <si>
    <t>Sekání kapes a průrazů</t>
  </si>
  <si>
    <t>Pol90</t>
  </si>
  <si>
    <t>Drážka v zemi pro kabelové vedení, zapravení</t>
  </si>
  <si>
    <t>Pol91</t>
  </si>
  <si>
    <t>Lišta vkládací LV/LHD bezhalogenová vč.příslušenství</t>
  </si>
  <si>
    <t>Pol92</t>
  </si>
  <si>
    <t>Ochranná trubka z PE vč.příchytek, tuhá, P32mm</t>
  </si>
  <si>
    <t>Pol93</t>
  </si>
  <si>
    <t>Ochranná trubka z PE P50mm, tuhá</t>
  </si>
  <si>
    <t>Pol94</t>
  </si>
  <si>
    <t>Ochranná trubka z PE P16mm, tuhá</t>
  </si>
  <si>
    <t>Pol95</t>
  </si>
  <si>
    <t>Ventilátorové relé</t>
  </si>
  <si>
    <t>Pol96</t>
  </si>
  <si>
    <t>Fluorescenční štítek s piktogramem nepodsvětlený</t>
  </si>
  <si>
    <t>Pol97</t>
  </si>
  <si>
    <t>Svítidlo A vč.příslušenství</t>
  </si>
  <si>
    <t>Pol98</t>
  </si>
  <si>
    <t>Svítidlo AN vč.příslušenství a nouzového modulu</t>
  </si>
  <si>
    <t>Pol99</t>
  </si>
  <si>
    <t>Svítidlo B vč.příslušenství</t>
  </si>
  <si>
    <t>Pol100</t>
  </si>
  <si>
    <t>Svítidlo BN vč.příslušenství</t>
  </si>
  <si>
    <t>Pol101</t>
  </si>
  <si>
    <t>Svítidlo C vč.příslušenství</t>
  </si>
  <si>
    <t>Pol102</t>
  </si>
  <si>
    <t>Svítidlo CN vč.příslušenství</t>
  </si>
  <si>
    <t>Pol103</t>
  </si>
  <si>
    <t>Svítidlo D vč.příslušenství</t>
  </si>
  <si>
    <t>Pol104</t>
  </si>
  <si>
    <t>Svítidlo DZ vč.příslušenství a závěsu</t>
  </si>
  <si>
    <t>Pol105</t>
  </si>
  <si>
    <t>Svítidlo E vč.příslušenství a závěsu</t>
  </si>
  <si>
    <t>Pol106</t>
  </si>
  <si>
    <t>Svítidlo F vč.příslušenství</t>
  </si>
  <si>
    <t>Pol107</t>
  </si>
  <si>
    <t>Svítidlo F1 vč.příslušenství</t>
  </si>
  <si>
    <t>Pol108</t>
  </si>
  <si>
    <t>Svítidlo F1P vč.příslušenství a montážního boxu</t>
  </si>
  <si>
    <t>Pol109</t>
  </si>
  <si>
    <t>Svítidlo G vč.příslušenství</t>
  </si>
  <si>
    <t>Pol110</t>
  </si>
  <si>
    <t>Svítidlo GN vč.příslušenství a nouzového modulu</t>
  </si>
  <si>
    <t>Pol111</t>
  </si>
  <si>
    <t>Svítidlo H vč.příslušenství a atyp.konzoly</t>
  </si>
  <si>
    <t>Pol112</t>
  </si>
  <si>
    <t>Svítidlo N1 nouzové vč.příslušenství</t>
  </si>
  <si>
    <t>Pol113</t>
  </si>
  <si>
    <t>Svítidlo N2 nouzové vč.příslušenství</t>
  </si>
  <si>
    <t>Pol114</t>
  </si>
  <si>
    <t>Svítidlo N3 nouzové vč.příslušenství</t>
  </si>
  <si>
    <t>Pol115</t>
  </si>
  <si>
    <t>Svítidlo N4 nouzové vč.příslušenství</t>
  </si>
  <si>
    <t>Pol116</t>
  </si>
  <si>
    <t>Svítidlo N5 nouzové vč.příslušenství</t>
  </si>
  <si>
    <t>Pol117</t>
  </si>
  <si>
    <t>Svítidlo N6 nouzové vč.příslušenství</t>
  </si>
  <si>
    <t>Pol118</t>
  </si>
  <si>
    <t>Svítidlo N7 nouzové vč.příslušenství</t>
  </si>
  <si>
    <t>Pol119</t>
  </si>
  <si>
    <t>Demontáž stávající elektroinstalace + 10%</t>
  </si>
  <si>
    <t>Poznámka k položce:_x000D_
Poznámka k položce: Demontáž stávající elektroinstalace + 10% (je uvažováno s veškerou demontáží svítidel, rozvodnic, kabeláží, zásuvek, vypínačů, krabic rozvodných a přístrojových mimo prací provedených v rámci akce MULTIFUNKČNÍ PŘEDNÁŠKOVÉ PROSTORY V OBJEKTU E FF)</t>
  </si>
  <si>
    <t>Pol119.1</t>
  </si>
  <si>
    <t>Prostorový termostat</t>
  </si>
  <si>
    <t>Pol120</t>
  </si>
  <si>
    <t>Kabelová spona pro vedení v podhledu</t>
  </si>
  <si>
    <t>D2</t>
  </si>
  <si>
    <t>MONTÁŽ+MATERIÁL ROZVODNICE</t>
  </si>
  <si>
    <t>Pol121</t>
  </si>
  <si>
    <t>Rozvodnice dle přílohy</t>
  </si>
  <si>
    <t>D3</t>
  </si>
  <si>
    <t>MONTÁŽ BLESK</t>
  </si>
  <si>
    <t>Pol122</t>
  </si>
  <si>
    <t>Vodič FeZn 10</t>
  </si>
  <si>
    <t>Pol123</t>
  </si>
  <si>
    <t>Svorka křížová SKD</t>
  </si>
  <si>
    <t>Pol124</t>
  </si>
  <si>
    <t>Značkovací štítek</t>
  </si>
  <si>
    <t>Pol125</t>
  </si>
  <si>
    <t>Zemní práce pro uzemnění - bourání, výkop, uložení, zához, hutnění, odvoz přebytečného výkopku, uložení na skládku, skládkovné</t>
  </si>
  <si>
    <t>"Položka obsahuje tyto práce"</t>
  </si>
  <si>
    <t>"1/ vytýčení trasy ved.v zast.prostoru = 0,105km"</t>
  </si>
  <si>
    <t>"2/ Bourání živ.povrchů do 5cm = 5m2"</t>
  </si>
  <si>
    <t>"3/ Úprava povrchu asfaltem = 5m2"</t>
  </si>
  <si>
    <t>"4/ Řezání spáry v asfaltu, betonu = 10bm"</t>
  </si>
  <si>
    <t>"5/ Kabelová rýha š.30cm, hl. 80cm = 105bm"</t>
  </si>
  <si>
    <t>"6/ Hutnění zeminy do 20cm = 6m3"</t>
  </si>
  <si>
    <t>"7/ Zához rýhy š.30cm, hl. 80cm = 105bm"</t>
  </si>
  <si>
    <t>"8/ Provizorní úprava terénu = 52,50m2"</t>
  </si>
  <si>
    <t>"9/ Odvoz přebytečné zeminy, odpadu na skládku = 1kpl"</t>
  </si>
  <si>
    <t>"10/ Poplatek za uložení přebytečné zeminy = 1ks"</t>
  </si>
  <si>
    <t>"11/ Poplatek za likvidaci škodlivého odpadu = 1ks"</t>
  </si>
  <si>
    <t>"12/ Položení drnu = 6,50m2"</t>
  </si>
  <si>
    <t>"13/ Osetí povrchu trávou = 6,5m2"</t>
  </si>
  <si>
    <t>105,00</t>
  </si>
  <si>
    <t>Pol126</t>
  </si>
  <si>
    <t>Rozebrání a znovusestavení dlažby</t>
  </si>
  <si>
    <t>Pol127</t>
  </si>
  <si>
    <t>Vodič tvrzený AlMgSi 8</t>
  </si>
  <si>
    <t>Pol128</t>
  </si>
  <si>
    <t>Svorka zkušební SZD</t>
  </si>
  <si>
    <t>Pol129</t>
  </si>
  <si>
    <t>Podpěra vedení na hřebenáče PVH</t>
  </si>
  <si>
    <t>Pol130</t>
  </si>
  <si>
    <t>Výstražný štítek</t>
  </si>
  <si>
    <t>Pol131</t>
  </si>
  <si>
    <t>Podpěra vedení s příchytkou a hrotem PVPH</t>
  </si>
  <si>
    <t>Pol132</t>
  </si>
  <si>
    <t>Zemnící pásek FeZn 30x4</t>
  </si>
  <si>
    <t>Pol133</t>
  </si>
  <si>
    <t>Podpěra vedení pro svod PVZZ</t>
  </si>
  <si>
    <t>Pol134</t>
  </si>
  <si>
    <t>Svorka spojovací SS</t>
  </si>
  <si>
    <t>Pol135</t>
  </si>
  <si>
    <t>Svorka křížová se středovou destičkou KSSD</t>
  </si>
  <si>
    <t>Pol136</t>
  </si>
  <si>
    <t>Izolovaný držák ID = 945mm vč.úchytů</t>
  </si>
  <si>
    <t>Pol137</t>
  </si>
  <si>
    <t>Pomocný jímač PJ v=1,5m, vč.úchytu</t>
  </si>
  <si>
    <t>Pol138</t>
  </si>
  <si>
    <t>Ochranná trubka OT+držák trubky do zdi DTz</t>
  </si>
  <si>
    <t>Pol139</t>
  </si>
  <si>
    <t>Svorka okapová SOD</t>
  </si>
  <si>
    <t>Pol140</t>
  </si>
  <si>
    <t>Demontáž stávající ochrany před bleskem + 10%</t>
  </si>
  <si>
    <t>D4</t>
  </si>
  <si>
    <t>MONTÁŽ NAPOJENÍ</t>
  </si>
  <si>
    <t>Pol141</t>
  </si>
  <si>
    <t>Kabel AYKY 4Jx35</t>
  </si>
  <si>
    <t>Pol142</t>
  </si>
  <si>
    <t>Kabel AYKY 3x150+70</t>
  </si>
  <si>
    <t>Pol143</t>
  </si>
  <si>
    <t>Kabel AYKY 3x185+95</t>
  </si>
  <si>
    <t>Pol144</t>
  </si>
  <si>
    <t>Kabel AYKY 3x240+120</t>
  </si>
  <si>
    <t>Pol145</t>
  </si>
  <si>
    <t>Zemní práce v komunikaci</t>
  </si>
  <si>
    <t>Poznámka k položce:_x000D_
Poznámka k položce: Zemní práce v komunikaci - bourání, výkop, pískové lože, betonové podloží, uložení, zához, hutnění, obetonování chrániček, odvoz přebytečného výkopku, uložení na skládku, skládkovné</t>
  </si>
  <si>
    <t>Pol146</t>
  </si>
  <si>
    <t>Kabelová spona kovová pro vedení na povrchu</t>
  </si>
  <si>
    <t>OST01_R01</t>
  </si>
  <si>
    <t>Kompletační činnost</t>
  </si>
  <si>
    <t>OST01_R02</t>
  </si>
  <si>
    <t>Přesuny, prořezy, podružný materiál</t>
  </si>
  <si>
    <t>OST01_R03</t>
  </si>
  <si>
    <t>Revize, měření osvětlení</t>
  </si>
  <si>
    <t>2 - Rozvaděče</t>
  </si>
  <si>
    <t>D1 - RIS</t>
  </si>
  <si>
    <t>D2 - HDS 400A</t>
  </si>
  <si>
    <t>D3 - Rozváděč RE</t>
  </si>
  <si>
    <t>D4 - Rozváděč RH</t>
  </si>
  <si>
    <t>D5 - Rozváděč R-KOM</t>
  </si>
  <si>
    <t>D6 - Rozváděč R0.1</t>
  </si>
  <si>
    <t>D7 - Rozváděč R 0.2</t>
  </si>
  <si>
    <t>D8 - Rozváděč R1.1</t>
  </si>
  <si>
    <t>D9 - Rozváděč R1.2</t>
  </si>
  <si>
    <t>D10 - Rozváděč R1.3</t>
  </si>
  <si>
    <t>D11 - Rozváděč R2.1</t>
  </si>
  <si>
    <t>D12 - Rozváděč R2.2</t>
  </si>
  <si>
    <t>D13 - Rozváděč R2.3</t>
  </si>
  <si>
    <t>D14 - Rozváděč R3.2</t>
  </si>
  <si>
    <t>D15 - Rozváděč R3.1</t>
  </si>
  <si>
    <t>D16 - Rozváděč RVS</t>
  </si>
  <si>
    <t>D17 - Rozváděč R4.1</t>
  </si>
  <si>
    <t>D18 - Rozváděč R4.2</t>
  </si>
  <si>
    <t>D19 - Rozváděč RVZT1</t>
  </si>
  <si>
    <t>D20 - Rozváděč RVZT2</t>
  </si>
  <si>
    <t>M - Práce a dodávky M</t>
  </si>
  <si>
    <t xml:space="preserve">    21-M - Montáže</t>
  </si>
  <si>
    <t>RIS</t>
  </si>
  <si>
    <t>Pol147</t>
  </si>
  <si>
    <t>SS100/3x80</t>
  </si>
  <si>
    <t>ISP00080--</t>
  </si>
  <si>
    <t>Nožová pojistka 00/80A/400VAC</t>
  </si>
  <si>
    <t>Poznámka k položce:_x000D_
Poznámka k položce: 1610</t>
  </si>
  <si>
    <t>HDS 400A</t>
  </si>
  <si>
    <t>Pol148</t>
  </si>
  <si>
    <t>SS102/NKF2W</t>
  </si>
  <si>
    <t>ISP02250--</t>
  </si>
  <si>
    <t>Nožová pojistka 2/315A/400VAC</t>
  </si>
  <si>
    <t>ISP02350--</t>
  </si>
  <si>
    <t>Nožová pojistka 2/350A/400VAC</t>
  </si>
  <si>
    <t>ISP02400--</t>
  </si>
  <si>
    <t>Nožová pojistka 2/400A/400VAC</t>
  </si>
  <si>
    <t>ISP02400--.1</t>
  </si>
  <si>
    <t>Nožová pojistka 2/500A/400VAC</t>
  </si>
  <si>
    <t>Rozváděč RE</t>
  </si>
  <si>
    <t>Pol149</t>
  </si>
  <si>
    <t>NR 211 NKD7D</t>
  </si>
  <si>
    <t>MZ325333--</t>
  </si>
  <si>
    <t>Jistič výkonový typ VE, 3-pólový, 70kA, 250A</t>
  </si>
  <si>
    <t>Poznámka k položce:_x000D_
Poznámka k položce: 2520</t>
  </si>
  <si>
    <t>MZ340333--</t>
  </si>
  <si>
    <t>Jistič výkonový typ VE, 3-pólový, 70kA, 400A</t>
  </si>
  <si>
    <t>MG9510201C</t>
  </si>
  <si>
    <t>Transformátor měřící CLA1.2,250A/5A, 10VA, 0,5S, cejchované</t>
  </si>
  <si>
    <t>Poznámka k položce:_x000D_
Poznámka k položce: 9720</t>
  </si>
  <si>
    <t>MG9540301C</t>
  </si>
  <si>
    <t>Transformátor měřící CLA2.3, 300/5A, 10VA, 0,5S, cejchované</t>
  </si>
  <si>
    <t>Poznámka k položce:_x000D_
Poznámka k položce: 2320</t>
  </si>
  <si>
    <t>Rozváděč RH</t>
  </si>
  <si>
    <t>EC208040--</t>
  </si>
  <si>
    <t>Skříň CUBICO, IP40, 2000x800x400mm,1k</t>
  </si>
  <si>
    <t>Poznámka k položce:_x000D_
Poznámka k položce: 1100</t>
  </si>
  <si>
    <t>ECPPS084--</t>
  </si>
  <si>
    <t>Plechy posuvné 800x400mm</t>
  </si>
  <si>
    <t>ECZKB204--</t>
  </si>
  <si>
    <t>Boční zákryty 2000x400mm, 2ks</t>
  </si>
  <si>
    <t>ECRZM010--</t>
  </si>
  <si>
    <t>Podstavec, rohový díl 100mm</t>
  </si>
  <si>
    <t>ECPSM104--</t>
  </si>
  <si>
    <t>Univerzální díl podstavce 100x400 mm,2 kusy</t>
  </si>
  <si>
    <t>ECPSM108--</t>
  </si>
  <si>
    <t>Univerzální díl podstavce 100x800 mm,2 kusy</t>
  </si>
  <si>
    <t>ECDNR001--</t>
  </si>
  <si>
    <t>Držák nosníku roštu Cubico</t>
  </si>
  <si>
    <t>Pol150</t>
  </si>
  <si>
    <t>Konstrukce instalační</t>
  </si>
  <si>
    <t>MZ225035--</t>
  </si>
  <si>
    <t>Výkonový vypínač, 3-pólový,250A</t>
  </si>
  <si>
    <t>MZ2ZS230--</t>
  </si>
  <si>
    <t>Vypínací cívka 230VAC pro MZ2/3</t>
  </si>
  <si>
    <t>MZ3ZTT03--</t>
  </si>
  <si>
    <t>Tunelové svorky 120-240mm? pro MZ3  3-pólový</t>
  </si>
  <si>
    <t>MZ3ZTT03M2</t>
  </si>
  <si>
    <t>Tunelové svorky 2x(120-240mm?) pro MZ3  3-pólový</t>
  </si>
  <si>
    <t>IS211330-A</t>
  </si>
  <si>
    <t>Svodič přepětí PROTEC BC TNC 275/25</t>
  </si>
  <si>
    <t>Poznámka k položce:_x000D_
Poznámka k položce: 1400</t>
  </si>
  <si>
    <t>BS900200CZ</t>
  </si>
  <si>
    <t>Svorka vyrovnání potenciálu, Alu, montáž na panel a DIN</t>
  </si>
  <si>
    <t>Poznámka k položce:_x000D_
Poznámka k položce: 1440</t>
  </si>
  <si>
    <t>IS506223--</t>
  </si>
  <si>
    <t>Pojistkový odpínač 3P,100A-850001598</t>
  </si>
  <si>
    <t>Poznámka k položce:_x000D_
Poznámka k položce: 1600</t>
  </si>
  <si>
    <t>ISZ22125--</t>
  </si>
  <si>
    <t>Pojistka válcová gG22x58 125A 500V</t>
  </si>
  <si>
    <t>BM018106--</t>
  </si>
  <si>
    <t>Jistič   B6/1</t>
  </si>
  <si>
    <t>Poznámka k položce:_x000D_
Poznámka k položce: 1300</t>
  </si>
  <si>
    <t>BM018116--</t>
  </si>
  <si>
    <t>Jistič   B16/1</t>
  </si>
  <si>
    <t>BR583800CZ</t>
  </si>
  <si>
    <t>Jistič LH B 80/3-950822336</t>
  </si>
  <si>
    <t>MZ216431--</t>
  </si>
  <si>
    <t>Jistič výkonový typ A, 3-pólový, 36kA, 160A</t>
  </si>
  <si>
    <t>BM018363--</t>
  </si>
  <si>
    <t>Jistič   B63/3</t>
  </si>
  <si>
    <t>BM018350--</t>
  </si>
  <si>
    <t>Jistič   B50/3</t>
  </si>
  <si>
    <t>BM018340--</t>
  </si>
  <si>
    <t>Jistič   B40/3</t>
  </si>
  <si>
    <t>BM018325--</t>
  </si>
  <si>
    <t>Jistič   B25/3</t>
  </si>
  <si>
    <t>IK110016--</t>
  </si>
  <si>
    <t>Řadová svorka CBC.16 šedá, 16mm2</t>
  </si>
  <si>
    <t>Poznámka k položce:_x000D_
Poznámka k položce: 1660</t>
  </si>
  <si>
    <t>IK110035--</t>
  </si>
  <si>
    <t>Řadová svorka CBC.35 šedá, 35mm2</t>
  </si>
  <si>
    <t>IKB01121--</t>
  </si>
  <si>
    <t>Připojovací blok, 1-pól, 250A, vst. 1x120mm?, výst. 8x25mm?</t>
  </si>
  <si>
    <t>Poznámka k položce:_x000D_
Poznámka k položce: 1620</t>
  </si>
  <si>
    <t>IK011030-A</t>
  </si>
  <si>
    <t>Nosný izolátor IS 106,M6,3,5kN</t>
  </si>
  <si>
    <t>CSCU3005-2</t>
  </si>
  <si>
    <t>Cu sběrnice 30/5mm, 2m/2,688kg, 379A (450A)</t>
  </si>
  <si>
    <t>Poznámka k položce:_x000D_
Poznámka k položce: 9900</t>
  </si>
  <si>
    <t>BS990114--</t>
  </si>
  <si>
    <t>Lišta propojovací 3G16T57, 3-pólová/16mm?</t>
  </si>
  <si>
    <t>Pol151</t>
  </si>
  <si>
    <t>vývodky</t>
  </si>
  <si>
    <t>D5</t>
  </si>
  <si>
    <t>Rozváděč R-KOM</t>
  </si>
  <si>
    <t>Pol152</t>
  </si>
  <si>
    <t>Kompenzace, předpoklad cca.40kVAr-bude upřesněno na základě výsledků kontrolního měření po zahájení provozu</t>
  </si>
  <si>
    <t>D6</t>
  </si>
  <si>
    <t>Rozváděč R0.1</t>
  </si>
  <si>
    <t>IL308212-F</t>
  </si>
  <si>
    <t>Zapuštěný rám s dveřmi S3 2U-12</t>
  </si>
  <si>
    <t>Poznámka k položce:_x000D_
Poznámka k položce: 1200</t>
  </si>
  <si>
    <t>CSIL129212</t>
  </si>
  <si>
    <t>Konstrukce instalační 2-12, plastové panely</t>
  </si>
  <si>
    <t>BZ900243--</t>
  </si>
  <si>
    <t>Hlavní vypínač 40A,3-pólový</t>
  </si>
  <si>
    <t>Poznámka k položce:_x000D_
Poznámka k položce: 1310</t>
  </si>
  <si>
    <t>IS211340-A</t>
  </si>
  <si>
    <t>Svodič přepětí PROTEC BC TNS 275/25</t>
  </si>
  <si>
    <t>BM017110--</t>
  </si>
  <si>
    <t>Jistič   C10/1</t>
  </si>
  <si>
    <t>BM017116--</t>
  </si>
  <si>
    <t>Jistič   C16/1</t>
  </si>
  <si>
    <t>BO617510--</t>
  </si>
  <si>
    <t>Jistič s proudovým chráničem C10-003/AC</t>
  </si>
  <si>
    <t>BO618516--</t>
  </si>
  <si>
    <t>Jistič s proudovým chráničem B16-003/AC</t>
  </si>
  <si>
    <t>LQ611230--</t>
  </si>
  <si>
    <t>Spínač s dálkovým ovládáním, 230 VAC, 1 zapínací kontakt</t>
  </si>
  <si>
    <t>Poznámka k položce:_x000D_
Poznámka k položce: 1320</t>
  </si>
  <si>
    <t>BZ326437--</t>
  </si>
  <si>
    <t>Instalační stykač modulový 20A, 2Z, 230 VAC, 1 TE</t>
  </si>
  <si>
    <t>IK021038--</t>
  </si>
  <si>
    <t>Svorkovnice N (15 svorková)</t>
  </si>
  <si>
    <t>IK021039--</t>
  </si>
  <si>
    <t>Svorkovnice PEN (15 svorková)</t>
  </si>
  <si>
    <t>BS990113--</t>
  </si>
  <si>
    <t>Lišta propojovací 3G10T57, 3-pólová/10mm?</t>
  </si>
  <si>
    <t>IK110002--</t>
  </si>
  <si>
    <t>Řadová svorka CBC.2 šedá, 2,5mm2</t>
  </si>
  <si>
    <t>IK110010--</t>
  </si>
  <si>
    <t>Řadová svorka CBC.10 šedá, 10mm2</t>
  </si>
  <si>
    <t>D7</t>
  </si>
  <si>
    <t>Rozváděč R 0.2</t>
  </si>
  <si>
    <t>IL308112-F</t>
  </si>
  <si>
    <t>Zapuštěný rám s dveřmi S3 1U-12</t>
  </si>
  <si>
    <t>CSIL129112</t>
  </si>
  <si>
    <t>Konstrukce instalační 1-12, plastové panely</t>
  </si>
  <si>
    <t>IS211340--</t>
  </si>
  <si>
    <t>D8</t>
  </si>
  <si>
    <t>Rozváděč R1.1</t>
  </si>
  <si>
    <t>IL308221-F</t>
  </si>
  <si>
    <t>Zapuštěný rám s dveřmi S3 2U-21</t>
  </si>
  <si>
    <t>CSIL129221</t>
  </si>
  <si>
    <t>Konstrukce instalační 2-21, plastové panely</t>
  </si>
  <si>
    <t>BO617516--</t>
  </si>
  <si>
    <t>Jistič s proudovým chráničem C16-003/AC</t>
  </si>
  <si>
    <t>IK018004--</t>
  </si>
  <si>
    <t>Příchytka nulové lišty 10,16mm2</t>
  </si>
  <si>
    <t>IK020014--</t>
  </si>
  <si>
    <t>Lišta nulová, 10mm2, 40A, délka 1 m</t>
  </si>
  <si>
    <t>BS900124--</t>
  </si>
  <si>
    <t>Propojovací lišta 1N/2N/3N 10mm2</t>
  </si>
  <si>
    <t>ASDRA500--</t>
  </si>
  <si>
    <t>Kapsa na dokumentaci A5, samolepící</t>
  </si>
  <si>
    <t>D9</t>
  </si>
  <si>
    <t>Rozváděč R1.2</t>
  </si>
  <si>
    <t>IL308224-F</t>
  </si>
  <si>
    <t>Zapuštěný rám s dveřmi S3 2U-24</t>
  </si>
  <si>
    <t>CSIL129224</t>
  </si>
  <si>
    <t>Konstrukce instalační 2-24, plastové panely</t>
  </si>
  <si>
    <t>BM018110--</t>
  </si>
  <si>
    <t>Jistič   B10/1</t>
  </si>
  <si>
    <t>BO618510--</t>
  </si>
  <si>
    <t>Jistič s proudovým chráničem B10-003/AC</t>
  </si>
  <si>
    <t>BC022203--</t>
  </si>
  <si>
    <t>Proudový chránič  25-2-003/G</t>
  </si>
  <si>
    <t>PT270524--</t>
  </si>
  <si>
    <t>Relé PT 2P/12A,24VAC</t>
  </si>
  <si>
    <t>Poznámka k položce:_x000D_
Poznámka k položce: 2300</t>
  </si>
  <si>
    <t>YPT78702--</t>
  </si>
  <si>
    <t>Patice PT 2P/12A, pro YM modul</t>
  </si>
  <si>
    <t>ASDRA500-B</t>
  </si>
  <si>
    <t>D10</t>
  </si>
  <si>
    <t>Rozváděč R1.3</t>
  </si>
  <si>
    <t>D11</t>
  </si>
  <si>
    <t>Rozváděč R2.1</t>
  </si>
  <si>
    <t>D12</t>
  </si>
  <si>
    <t>Rozváděč R2.2</t>
  </si>
  <si>
    <t>IL308228-F</t>
  </si>
  <si>
    <t>Zapuštěný rám s dveřmi S3 2U-28</t>
  </si>
  <si>
    <t>CSIL129228</t>
  </si>
  <si>
    <t>Konstrukce instalační 2-28, plastové panely</t>
  </si>
  <si>
    <t>BZ900263--</t>
  </si>
  <si>
    <t>Hlavní vypínač 63A, 3-pólový</t>
  </si>
  <si>
    <t>IK020018--</t>
  </si>
  <si>
    <t>Lišta nulová, 16mm2, 63A, délka 1m</t>
  </si>
  <si>
    <t>D13</t>
  </si>
  <si>
    <t>Rozváděč R2.3</t>
  </si>
  <si>
    <t>D14</t>
  </si>
  <si>
    <t>Rozváděč R3.2</t>
  </si>
  <si>
    <t>D15</t>
  </si>
  <si>
    <t>Rozváděč R3.1</t>
  </si>
  <si>
    <t>D16</t>
  </si>
  <si>
    <t>Rozváděč RVS</t>
  </si>
  <si>
    <t>IL0062121F</t>
  </si>
  <si>
    <t>Nástěnný rám s dveřmi 2A-12 s dveřmi, 1 příruba</t>
  </si>
  <si>
    <t>Pol153</t>
  </si>
  <si>
    <t>Řídící jednotka vytápění svodů EMDR-10</t>
  </si>
  <si>
    <t>IK110006--</t>
  </si>
  <si>
    <t>Řadová svorka CBC.6 šedá, 6mm2</t>
  </si>
  <si>
    <t>D17</t>
  </si>
  <si>
    <t>Rozváděč R4.1</t>
  </si>
  <si>
    <t>BZ900203--</t>
  </si>
  <si>
    <t>Vypínač 100A,třípólový</t>
  </si>
  <si>
    <t>BM017325--</t>
  </si>
  <si>
    <t>Jistič   C25/3</t>
  </si>
  <si>
    <t>BM017363--</t>
  </si>
  <si>
    <t>Jistič   C63/3</t>
  </si>
  <si>
    <t>IL900315--</t>
  </si>
  <si>
    <t>Příchytka nulové lišty 25 mm2</t>
  </si>
  <si>
    <t>IK020012--</t>
  </si>
  <si>
    <t>Lišta nulová 25 mm2, 100A, délka 1m</t>
  </si>
  <si>
    <t>IKB14016--</t>
  </si>
  <si>
    <t>Svorkovnice 4-pólová 125A, přívod 1x35mm2</t>
  </si>
  <si>
    <t>D18</t>
  </si>
  <si>
    <t>Rozváděč R4.2</t>
  </si>
  <si>
    <t>BM017340--</t>
  </si>
  <si>
    <t>Jistič   C40/3</t>
  </si>
  <si>
    <t>D19</t>
  </si>
  <si>
    <t>Rozváděč RVZT1</t>
  </si>
  <si>
    <t>WST6040210</t>
  </si>
  <si>
    <t>Rozvaděč WST IP66 600x400x210mm, 1křídlé dveře, včetně MD</t>
  </si>
  <si>
    <t>Poznámka k položce:_x000D_
Poznámka k položce: 1150</t>
  </si>
  <si>
    <t>WSTIE6040C</t>
  </si>
  <si>
    <t>Instalační konstrukce WST 4řadá, 64 TE, pro 600 x 400 mm</t>
  </si>
  <si>
    <t>BO217632--</t>
  </si>
  <si>
    <t>Jistič s proud.chráničem,char.C,32A,30mA,1-pólový+N, typ A/G</t>
  </si>
  <si>
    <t>IKB04035--</t>
  </si>
  <si>
    <t>Svorkovnice 4-pólová 125A,přívod 1x35mm2, vývod 10x16mm2</t>
  </si>
  <si>
    <t>Pol154</t>
  </si>
  <si>
    <t>D20</t>
  </si>
  <si>
    <t>Rozváděč RVZT2</t>
  </si>
  <si>
    <t>WST5040210</t>
  </si>
  <si>
    <t>Rozvaděč WST IP66 500x400x210mm, 1křídlé dveře, včetně MD</t>
  </si>
  <si>
    <t>WSTIE5040C</t>
  </si>
  <si>
    <t>Instalační konstrukce WST 3řadá, 48 TE, pro 500 x 400 mm</t>
  </si>
  <si>
    <t>Pol155</t>
  </si>
  <si>
    <t>Vývodky</t>
  </si>
  <si>
    <t>Práce a dodávky M</t>
  </si>
  <si>
    <t>21-M</t>
  </si>
  <si>
    <t>Montáže</t>
  </si>
  <si>
    <t>21-M_R01</t>
  </si>
  <si>
    <t>Podružný materiál</t>
  </si>
  <si>
    <t>Režie</t>
  </si>
  <si>
    <t>D.1.4.4 - SLABOPROUDÁ ZAŘÍZENÍ</t>
  </si>
  <si>
    <t>CCTV - Kamerový systém</t>
  </si>
  <si>
    <t>D1 - HW - kompatibilní se stávajícím provozovaným dohledovým SW Logiware GO1984Pro.</t>
  </si>
  <si>
    <t>D2 - Ostatní</t>
  </si>
  <si>
    <t>HW - kompatibilní se stávajícím provozovaným dohledovým SW Logiware GO1984Pro.</t>
  </si>
  <si>
    <t>CCTV01</t>
  </si>
  <si>
    <t>Vnitřní IP dome kamera, TD/N, HD 1080p, 2MP, MZVF, f=2.8-12mm, DWDR, VA, IR 30m,Power over Ethernet (PoE) IEEE 802.3af/802.3at Type 1 Class 2 kompatibilni s Go1984</t>
  </si>
  <si>
    <t>CCTV02</t>
  </si>
  <si>
    <t>Vnější IP dome kamera, TD/N, HD 1080p, 2MP, IP64, MZVF, f=2.8-12mm, DWDR, VA, IR 30m,Power over Ethernet (PoE) IEEE 802.3af/802.3at Type 1 Class 2 kompatibilni s Go1984</t>
  </si>
  <si>
    <t>CCTV03</t>
  </si>
  <si>
    <t>Zásuvka SK 2xRJ-45, kat.6, vč. hluboká instalační krabice</t>
  </si>
  <si>
    <t>CCTV04</t>
  </si>
  <si>
    <t>Cat6 kabel nestíněný 23 AWG U/UTP 4 pár LSF/OH IEC 332.1</t>
  </si>
  <si>
    <t>CCTV05</t>
  </si>
  <si>
    <t>Cat6 Patch panel nestíněný, osazený, pro 24xRJ45/UTP, Cat. 6, KRONE 1U, černý,</t>
  </si>
  <si>
    <t>CCTV06</t>
  </si>
  <si>
    <t>UPS 2000VA LCD RM, vč. Network Management</t>
  </si>
  <si>
    <t>CCTV07</t>
  </si>
  <si>
    <t>Kamerový server  - pouze přesun stávajícího zařízení</t>
  </si>
  <si>
    <t>CCTV08</t>
  </si>
  <si>
    <t>Monitorovací pracoviště - tech. popis a parametry</t>
  </si>
  <si>
    <t>Poznámka k položce:_x000D_
Poznámka k položce: Procesor min. 4-jádrový, s celkovým výkonem minimálně 10.000 bodů PassMark – CPU Mark.  Pamět min. 8 GB DDR4  Grafická karta s digitálním výstupem na 2 monitory SSD disk  min. 240GB SATA3 6Gbps SATA3 disk 3.5” o min. velikosti 1TB DVD±RW interní mechanika SLIM 1Gbit Ethernet síťová karta síťový napájecí zdroj min. 400 Watt s certifikací 80+ Gold, ATX  Napájecí kabel Klávesnice, myš USB 2x LCD monitor min. 24” Full HD,HDMI, DVI, D-Sub OEM Windows 10 Professional Záruka/Support: Oprava 3 roky NBD on-site</t>
  </si>
  <si>
    <t>CCTV09</t>
  </si>
  <si>
    <t>Demontáž stávajících kamer</t>
  </si>
  <si>
    <t>CCTV10</t>
  </si>
  <si>
    <t>Drobný instalační materiál a práce</t>
  </si>
  <si>
    <t>CCTV11</t>
  </si>
  <si>
    <t>Kamerové zkoušky před instalací kamer</t>
  </si>
  <si>
    <t>CCTV12</t>
  </si>
  <si>
    <t>Spolupráce s jinými profesemi</t>
  </si>
  <si>
    <t>CCTV13</t>
  </si>
  <si>
    <t>Oživení systému</t>
  </si>
  <si>
    <t>CCTV14</t>
  </si>
  <si>
    <t>Elektrorevize systému</t>
  </si>
  <si>
    <t>CCTV15</t>
  </si>
  <si>
    <t>Funkční zkouška systému</t>
  </si>
  <si>
    <t>CCTV16</t>
  </si>
  <si>
    <t>Proškolení obsluhy a osob zodpovědných za údržbu</t>
  </si>
  <si>
    <t>EKV - Elektronická kontrola vstupu</t>
  </si>
  <si>
    <t>D1 - HW - z důvodů kompatibility použit systém firmy IVAR a.s. Poděbrady</t>
  </si>
  <si>
    <t>HW - z důvodů kompatibility použit systém firmy IVAR a.s. Poděbrady</t>
  </si>
  <si>
    <t>EKV01</t>
  </si>
  <si>
    <t>síťové rozhraní Etherlite</t>
  </si>
  <si>
    <t>EKV02</t>
  </si>
  <si>
    <t>Napájecí zdroj pro rozhraní Etherlite</t>
  </si>
  <si>
    <t>EKV03</t>
  </si>
  <si>
    <t>Řídící jednotka 914DZRfEM</t>
  </si>
  <si>
    <t>EKV04</t>
  </si>
  <si>
    <t>Čtečka bezkontaktních karet FL20 13,25MHz/125kH</t>
  </si>
  <si>
    <t>EKV05</t>
  </si>
  <si>
    <t>Stabilizovaný napájecí zdroj 12V/5A Nastavitelný nabíjecí proud. Signalizace výpadku primárního nap., výpadku zdroje, slabé baterie (LED+NC), vč. krytu, vč.AKU 12V/17Ah</t>
  </si>
  <si>
    <t>EKV06</t>
  </si>
  <si>
    <t>Elektromechanický samozamykací zámek, 12V, nízkoodběrový</t>
  </si>
  <si>
    <t>EKV07</t>
  </si>
  <si>
    <t>Instalační krabice,24 šroubovacích svorek+T,125x100x48mm</t>
  </si>
  <si>
    <t>EKV08</t>
  </si>
  <si>
    <t>Kabel FTP kat.5e</t>
  </si>
  <si>
    <t>EKV09</t>
  </si>
  <si>
    <t>Kabel napájecí CYKY 3x1,5</t>
  </si>
  <si>
    <t>EKV10</t>
  </si>
  <si>
    <t>CYKY 2x1,5</t>
  </si>
  <si>
    <t>EKV11</t>
  </si>
  <si>
    <t>Kabel k el.zámkům CYSY 4x1</t>
  </si>
  <si>
    <t>EKV12</t>
  </si>
  <si>
    <t>Jistič 230V/6A</t>
  </si>
  <si>
    <t>EKV13</t>
  </si>
  <si>
    <t>Drobný elektroinstalační materiál</t>
  </si>
  <si>
    <t>EKV14</t>
  </si>
  <si>
    <t>Stavební výpomoce</t>
  </si>
  <si>
    <t>EKV15</t>
  </si>
  <si>
    <t>EKV17</t>
  </si>
  <si>
    <t>Oživení systému, začlenění do stávajícího systému</t>
  </si>
  <si>
    <t>EKV18</t>
  </si>
  <si>
    <t>EKV19</t>
  </si>
  <si>
    <t>EKV20</t>
  </si>
  <si>
    <t>EPS - Elektrická požární signalizace</t>
  </si>
  <si>
    <t>D1 - HW - prvky EPS musí být kompatibilní se stávajícím systémem Zettler MZX 250</t>
  </si>
  <si>
    <t>D2 - Systémy se zachováním funkčnosti dle ZP27/2018</t>
  </si>
  <si>
    <t>D3 - Stoupací trasy se zachováním funkčností</t>
  </si>
  <si>
    <t>D4 - Ostatní</t>
  </si>
  <si>
    <t>HW - prvky EPS musí být kompatibilní se stávajícím systémem Zettler MZX 250</t>
  </si>
  <si>
    <t>EPS01</t>
  </si>
  <si>
    <t>linkový procesor pro 2 kruhové linky</t>
  </si>
  <si>
    <t>EPS02</t>
  </si>
  <si>
    <t>QMO850 - výstupní prvek hlídaný, 4výst</t>
  </si>
  <si>
    <t>EPS03</t>
  </si>
  <si>
    <t>Montážní krabice pro Q moduly</t>
  </si>
  <si>
    <t>EPS04</t>
  </si>
  <si>
    <t>Provozní kniha EPS</t>
  </si>
  <si>
    <t>EPS05</t>
  </si>
  <si>
    <t>Opticko-kouřový hlásič vč. patice</t>
  </si>
  <si>
    <t>EPS06</t>
  </si>
  <si>
    <t>Elektronika tlacitka s oddelovacem EN54-11</t>
  </si>
  <si>
    <t>EPS07</t>
  </si>
  <si>
    <t>Skříň tlačítkového hl.červená</t>
  </si>
  <si>
    <t>EPS08</t>
  </si>
  <si>
    <t>Sitovy zdroj 24VDC /7A, 28 Ah, EN-54, v krytu</t>
  </si>
  <si>
    <t>EPS09</t>
  </si>
  <si>
    <t>Akumulátor 12V DC / 25Ah</t>
  </si>
  <si>
    <t>EPS10</t>
  </si>
  <si>
    <t>drobný propojovací a instalační materiál</t>
  </si>
  <si>
    <t>set</t>
  </si>
  <si>
    <t>EPS11</t>
  </si>
  <si>
    <t>KTPO - Klíčový trezor požární ochrany - Demontáž+Montáž</t>
  </si>
  <si>
    <t>EPS12</t>
  </si>
  <si>
    <t>OPPO - Demontáž+Montáž</t>
  </si>
  <si>
    <t>EPS13</t>
  </si>
  <si>
    <t>ZDP - pouze spolupráce dodavatele s firmou Echoalarm</t>
  </si>
  <si>
    <t>EPS14</t>
  </si>
  <si>
    <t>Zábleskový maják - Demontáž+Montáž</t>
  </si>
  <si>
    <t>EPS15</t>
  </si>
  <si>
    <t>Přídr. mag. 100kg/24V, s vyp. tlačítkem, protikus s kloubem, vč. kovového výložníku do 30cm</t>
  </si>
  <si>
    <t>EPS16</t>
  </si>
  <si>
    <t>Držák samolepky pro vyznačení adresy pro označení senzoru (zásuvky senzoru) HW adresou. Balení 100ks (uvedena cena za 100ks).</t>
  </si>
  <si>
    <t>EPS17</t>
  </si>
  <si>
    <t>Samolepky s čísly adres - barva dle čísla kruhu</t>
  </si>
  <si>
    <t>EPS18</t>
  </si>
  <si>
    <t>Kabel 2x2x0,8 červený požární kabel, montáž do trubky-zatažení</t>
  </si>
  <si>
    <t>EPS19</t>
  </si>
  <si>
    <t>Hnědý stíněný kabel 2x2x0,8 PH120-R dle ZP-27/2008, B2caS1D0 dle PrEN 50399:07, ohniodolný dle ČSN IEC60331, bezhalogenový dle ČSN 50266</t>
  </si>
  <si>
    <t>EPS20</t>
  </si>
  <si>
    <t>Kabel 2x2x0,8 P30-R, PH120-R, PS30, E30, P75090-R B2ca s1d0,kabel s malým množstvím uvolněného tepla v případě požáru a se zachováním funkční schopnosti kabelového systému podle ZP 27/2008</t>
  </si>
  <si>
    <t>EPS21</t>
  </si>
  <si>
    <t>kabel 3x1,5, 1–CSKH–V180 P30-R, PH120-R, PS30, E30, P75090-R B2ca s1d0 Silové kabely s malým množstvím uvolněného tepla v případě požáru a se zachováním funkční schopnosti kabelového systému podle ZP 27/2008, STN 92 0205, DIN 4102-12</t>
  </si>
  <si>
    <t>EPS22</t>
  </si>
  <si>
    <t>Hnědý stíněný kabel 4x2x0,8 PH120-R dle ZP-27/2008, B2caS1D0 dle PrEN 50399:07, ohniodolný dle ČSN IEC60331, bezhalogenový dle ČSN 50266</t>
  </si>
  <si>
    <t>EPS23</t>
  </si>
  <si>
    <t>Hnědý stíněný kabel 10x2x0,8 PH120-R dle ZP-27/2008, B2caS1D0 dle PrEN 50399:07, ohniodolný dle ČSN IEC60331, bezhalogenový dle ČSN 50266</t>
  </si>
  <si>
    <t>Systémy se zachováním funkčnosti dle ZP27/2018</t>
  </si>
  <si>
    <t>EPS24</t>
  </si>
  <si>
    <t>Kabelový žlab SKS 60x100x1,5</t>
  </si>
  <si>
    <t>EPS25</t>
  </si>
  <si>
    <t>Úhlová spojka</t>
  </si>
  <si>
    <t>EPS26</t>
  </si>
  <si>
    <t>Oblouk 90°</t>
  </si>
  <si>
    <t>EPS27</t>
  </si>
  <si>
    <t>Víko oblouku 90°</t>
  </si>
  <si>
    <t>EPS28</t>
  </si>
  <si>
    <t>Spojovací lišta</t>
  </si>
  <si>
    <t>EPS29</t>
  </si>
  <si>
    <t>Víko s otočnými západkami</t>
  </si>
  <si>
    <t>EPS30</t>
  </si>
  <si>
    <t>Profil U</t>
  </si>
  <si>
    <t>EPS31</t>
  </si>
  <si>
    <t>Závitová tyč</t>
  </si>
  <si>
    <t>EPS32</t>
  </si>
  <si>
    <t>Šestihranná matice</t>
  </si>
  <si>
    <t>EPS33</t>
  </si>
  <si>
    <t>Podložka</t>
  </si>
  <si>
    <t>EPS34</t>
  </si>
  <si>
    <t>Šroub s plochou kulovou hlavou</t>
  </si>
  <si>
    <t>EPS35</t>
  </si>
  <si>
    <t>Příchytka pro kabelovou trasu se zkouškou funkčnosti a integrity kabelové trasy dle ZP 27/2008 max. vzdálenost úchytek 0,3m, kabel pr.6-10 mm</t>
  </si>
  <si>
    <t>EPS36</t>
  </si>
  <si>
    <t>Příslušenství k příchytce dle ZP27/2008  - šroub do betonu</t>
  </si>
  <si>
    <t>Stoupací trasy se zachováním funkčností</t>
  </si>
  <si>
    <t>EPS37</t>
  </si>
  <si>
    <t>Kabelový žebřík šíře 200</t>
  </si>
  <si>
    <t>EPS38</t>
  </si>
  <si>
    <t>Podélná spojka</t>
  </si>
  <si>
    <t>EPS39</t>
  </si>
  <si>
    <t>Odlehčení tahu</t>
  </si>
  <si>
    <t>EPS40</t>
  </si>
  <si>
    <t>Ostatní instalační materiál a práce</t>
  </si>
  <si>
    <t>EPS41</t>
  </si>
  <si>
    <t>Demontáže stávajících rozvodů a prvků EPS a jejich opětovná montáž (přídržné magnety, OPPO, KTPO, ZDP, Zábleskový maják atd.)</t>
  </si>
  <si>
    <t>EPS42</t>
  </si>
  <si>
    <t>EPS43</t>
  </si>
  <si>
    <t>EPS44</t>
  </si>
  <si>
    <t>EPS45</t>
  </si>
  <si>
    <t>EPS46</t>
  </si>
  <si>
    <t>EPS47</t>
  </si>
  <si>
    <t>ER - Evakuační rozhlas</t>
  </si>
  <si>
    <t>D1 - HW - prvky kompatibilní se systémem BOSCH Plena Voice Alarm Systém</t>
  </si>
  <si>
    <t>HW - prvky kompatibilní se systémem BOSCH Plena Voice Alarm Systém</t>
  </si>
  <si>
    <t>ER01</t>
  </si>
  <si>
    <t>Reproduktor nástěnný, 6W, kovová bílá skříňka, 100V, dle EN54-24, 150Hz-18kHz, EVAC svorkovnice</t>
  </si>
  <si>
    <t>ER02</t>
  </si>
  <si>
    <t>Stropní reproduktor dle EN54-24 s požárním krytem. Technická data dle EN54-24: jmenovitý šumový výkon a napětí 6W @ 100V, 200Hz-20kHz, vč. Montáže do podhledu</t>
  </si>
  <si>
    <t>ER03</t>
  </si>
  <si>
    <t>Systémový směrovač</t>
  </si>
  <si>
    <t>ER04</t>
  </si>
  <si>
    <t>booster zesilovač 480W (jmenovitý výkon)</t>
  </si>
  <si>
    <t>ER05</t>
  </si>
  <si>
    <t>záložní zdroj + nabíječ, 24V, EN 54-4 (6x 960W + 3x 15W)</t>
  </si>
  <si>
    <t>ER06</t>
  </si>
  <si>
    <t>Gelový akumulátor, dlouhá životnost, 12V / 120Ah</t>
  </si>
  <si>
    <t>ER07</t>
  </si>
  <si>
    <t>sada připojovacích kabelů pro 2 akumulátory</t>
  </si>
  <si>
    <t>ER08</t>
  </si>
  <si>
    <t>ER09</t>
  </si>
  <si>
    <t>Kabel 2x1,5 180 P30-R, PH120-R, PS30, E30, P75090-R B2ca s1d0,kabel s malým množstvím uvolněného tepla v případě požáru a se zachováním funkční schopnosti kabelového systému podle ZP 27/2008</t>
  </si>
  <si>
    <t>ER10</t>
  </si>
  <si>
    <t>Kabel 4x0,8 P30-R, PH120-R, PS30, E30, P75090-R B2ca s1d0,kabel s malým množstvím uvolněného tepla v případě požáru a se zachováním funkční schopnosti kabelového systému podle ZP 27/2008</t>
  </si>
  <si>
    <t>ER11</t>
  </si>
  <si>
    <t>kabel 3x2,5, 1–CSKH–V180 P30-R, PH120-R, PS30, E30, P75090-R B2ca s1d0 Silové kabely s malým množstvím uvolněného tepla v případě požáru a se zachováním funkční schopnosti kabelového systému podle ZP 27/2008, STN 92 0205, DIN 4102-12</t>
  </si>
  <si>
    <t>ER12</t>
  </si>
  <si>
    <t>ER13</t>
  </si>
  <si>
    <t>ER14</t>
  </si>
  <si>
    <t>ER15</t>
  </si>
  <si>
    <t>ER16</t>
  </si>
  <si>
    <t>ER17</t>
  </si>
  <si>
    <t>ER18</t>
  </si>
  <si>
    <t>ER19</t>
  </si>
  <si>
    <t>ER20</t>
  </si>
  <si>
    <t>ER21</t>
  </si>
  <si>
    <t>ER22</t>
  </si>
  <si>
    <t>ER23</t>
  </si>
  <si>
    <t>ER24</t>
  </si>
  <si>
    <t>ER25</t>
  </si>
  <si>
    <t>ER26</t>
  </si>
  <si>
    <t>ER27</t>
  </si>
  <si>
    <t>ER28</t>
  </si>
  <si>
    <t>ER29</t>
  </si>
  <si>
    <t>Práce spojené s demontáží a opětovnou montáží stávajících prvků ER</t>
  </si>
  <si>
    <t>ER30</t>
  </si>
  <si>
    <t>ER31</t>
  </si>
  <si>
    <t>ER32</t>
  </si>
  <si>
    <t>ER33</t>
  </si>
  <si>
    <t>ER34</t>
  </si>
  <si>
    <t>ER35</t>
  </si>
  <si>
    <t>KT - Kabelové trasy slaboproudých rozvodů</t>
  </si>
  <si>
    <t>D1 - Páteřní kabelové trasy</t>
  </si>
  <si>
    <t>Páteřní kabelové trasy</t>
  </si>
  <si>
    <t>1.1 KT01</t>
  </si>
  <si>
    <t>Podparapetní kanál 70x170, PVC, bílý</t>
  </si>
  <si>
    <t>1.2 KT02</t>
  </si>
  <si>
    <t>Víko podparapetního kanálu šíře 80mm, bílé</t>
  </si>
  <si>
    <t>1.3 KT03</t>
  </si>
  <si>
    <t>Spojka podparapetního kanálu</t>
  </si>
  <si>
    <t>1.4 KT04</t>
  </si>
  <si>
    <t>Kryt spoje</t>
  </si>
  <si>
    <t>1.5 KT05</t>
  </si>
  <si>
    <t>Přepážka 70 mm</t>
  </si>
  <si>
    <t>1.6 KT06</t>
  </si>
  <si>
    <t>Krabice 80x80 do parapetního kanálu</t>
  </si>
  <si>
    <t>1.7 KT07</t>
  </si>
  <si>
    <t>Trubka ohebná PVC volně nebo pod omítkou 20 mm</t>
  </si>
  <si>
    <t>1.8 KT08</t>
  </si>
  <si>
    <t>Trubka ohebná PVC volně nebo pod omítkou 23 mm</t>
  </si>
  <si>
    <t>1.9 KT09</t>
  </si>
  <si>
    <t>Trubka ohebná PVC volně nebo pod omítkou 29 mm</t>
  </si>
  <si>
    <t>1.10 KT10</t>
  </si>
  <si>
    <t>Trubka ohebná PVC volně nebo pod omítkou 36 mm</t>
  </si>
  <si>
    <t>1.11 KT11</t>
  </si>
  <si>
    <t>TR.korugovaná DN 40</t>
  </si>
  <si>
    <t>1.12 KT12</t>
  </si>
  <si>
    <t>TR.korugovaná DN 50</t>
  </si>
  <si>
    <t>1.13 KT13</t>
  </si>
  <si>
    <t>Krabice univerzální KU 68/2-1901, se šroubky</t>
  </si>
  <si>
    <t>1.14 KT14</t>
  </si>
  <si>
    <t>Krabice přístrojová, hluboká,</t>
  </si>
  <si>
    <t>1.15 KT15</t>
  </si>
  <si>
    <t>Krabice kruhová odbočná KO97 s víčkem KO97V</t>
  </si>
  <si>
    <t>1.16 KT16</t>
  </si>
  <si>
    <t>Krabice odbočná KO 125 s víčkem a šroubky</t>
  </si>
  <si>
    <t>1.17 KT17</t>
  </si>
  <si>
    <t>Skříň rozvodná KT 250 s víkem a šroubky</t>
  </si>
  <si>
    <t>1.18 KT18</t>
  </si>
  <si>
    <t>Kovový kabelový drátěný rošt 200/100 vč. příslušenství (spojky, závěsy, výložníky, zemn. Svorky)</t>
  </si>
  <si>
    <t>1.19 KT19</t>
  </si>
  <si>
    <t>Kabelový stoupací žebřík šíře 400mm, vč. příslušenství (spojky, závěsy, výložníky, zemn. Svorky)</t>
  </si>
  <si>
    <t>1.20 KT20</t>
  </si>
  <si>
    <t>ZAVITOVA TYC M8 1M POZINK</t>
  </si>
  <si>
    <t>1.21 KT21</t>
  </si>
  <si>
    <t>HMOŽDINKA KOV M6</t>
  </si>
  <si>
    <t>1.22 KT22</t>
  </si>
  <si>
    <t>Trubka plastová, pevná pr.20mm, světle šedá, vč. příchytek a hmoždinek</t>
  </si>
  <si>
    <t>1.23 KT23</t>
  </si>
  <si>
    <t>Trubka plastová, pevná pr.32mm, světle šedá, vč. příchytek a hmoždinek</t>
  </si>
  <si>
    <t>1.24 KT24</t>
  </si>
  <si>
    <t>CYKY  3CX2,5</t>
  </si>
  <si>
    <t>1.25 KT25</t>
  </si>
  <si>
    <t>CY 16 ZEL. ZLUTY</t>
  </si>
  <si>
    <t>1.26 KT26</t>
  </si>
  <si>
    <t>Plastové příchytky na strop/zeď, pro max 20 kabelů do pr. 10mm, včetně hmoždinky a vrutu</t>
  </si>
  <si>
    <t>1.27 KT27</t>
  </si>
  <si>
    <t>Plastové příchytky na strop/zeď, pro max 6 kabelů do pr. 10mm, včetně hmoždinky a vrutu</t>
  </si>
  <si>
    <t>1.28 KT28</t>
  </si>
  <si>
    <t>Stahovací pásky, šíře 4mm, délka 200mm, bal=100ks</t>
  </si>
  <si>
    <t>1.29 KT29</t>
  </si>
  <si>
    <t>Hmoždinka do betonu 8mm</t>
  </si>
  <si>
    <t>1.30 KT30</t>
  </si>
  <si>
    <t>Hmoždinka do cihly 8 mm</t>
  </si>
  <si>
    <t>1.31 KT31</t>
  </si>
  <si>
    <t>Značení trasy trubkového vedení</t>
  </si>
  <si>
    <t>1.32 KT32</t>
  </si>
  <si>
    <t>Vysekání kapsy v cihl. zdi, krabice do 100x100x50 mm</t>
  </si>
  <si>
    <t>1.33 KT33</t>
  </si>
  <si>
    <t>Vysekání kapsy v cihl. zdi, krabice do 250x200x100 mm</t>
  </si>
  <si>
    <t>1.34 KT34</t>
  </si>
  <si>
    <t>Vysekání drážky v cihl. zdi do hl. 30 mm, š. do 70 mm</t>
  </si>
  <si>
    <t>1.35 KT35</t>
  </si>
  <si>
    <t>Vysekání drážky v cihl. zdi do hl. 30 mm, š. do 100 mm</t>
  </si>
  <si>
    <t>1.36 KT36</t>
  </si>
  <si>
    <t>Vysekání drážky v cihl. zdi do hl. 100 mm, š. do 150 mm</t>
  </si>
  <si>
    <t>1.37 KT37</t>
  </si>
  <si>
    <t>Omítnutí rýhy, drážka do 50x100 mm, štuka</t>
  </si>
  <si>
    <t>1.38 KT38</t>
  </si>
  <si>
    <t>Omítnutí rýhy, drážka do 100x150 mm, štuka</t>
  </si>
  <si>
    <t>1.39 KT39</t>
  </si>
  <si>
    <t>Koordinace a spolupráce s jinými profesemi</t>
  </si>
  <si>
    <t>1.40 KT40</t>
  </si>
  <si>
    <t>Požární ucpávky dle PBŘ</t>
  </si>
  <si>
    <t>1.41 KT41</t>
  </si>
  <si>
    <t>Sádra</t>
  </si>
  <si>
    <t>1.42 KT42</t>
  </si>
  <si>
    <t>Úklidové práce</t>
  </si>
  <si>
    <t>1.43 KT43</t>
  </si>
  <si>
    <t>Drobný elektroinstalační materiál (hřebíky, izolační pásky, stahovací pásky apod)</t>
  </si>
  <si>
    <t>1.44 KT44</t>
  </si>
  <si>
    <t>Popl.za ulozeni suti</t>
  </si>
  <si>
    <t>1.45 KT45</t>
  </si>
  <si>
    <t>Svis doprava suti prve podlazi</t>
  </si>
  <si>
    <t>1.46 KT46</t>
  </si>
  <si>
    <t>Odvoz suti na skladku do 1km</t>
  </si>
  <si>
    <t>1.47 KT47</t>
  </si>
  <si>
    <t>Odvoz suti na skladku zkd 1km</t>
  </si>
  <si>
    <t>km</t>
  </si>
  <si>
    <t>1.48 KT48</t>
  </si>
  <si>
    <t>Spolupráce s ostatními profesemi</t>
  </si>
  <si>
    <t>1.49 KT49</t>
  </si>
  <si>
    <t>1.50 KT50</t>
  </si>
  <si>
    <t>Zkoušky, měření, revize</t>
  </si>
  <si>
    <t>Kpl</t>
  </si>
  <si>
    <t>255800772</t>
  </si>
  <si>
    <t>Doprava, přesun hmot</t>
  </si>
  <si>
    <t>-2142834523</t>
  </si>
  <si>
    <t>PZTS - Poplachový zabezpečovací a tísňový systém</t>
  </si>
  <si>
    <t>D1 - HW - kompatibilní se stávajícím systémem PZTS v objektu - systém PZTS Galaxy</t>
  </si>
  <si>
    <t>HW - kompatibilní se stávajícím systémem PZTS v objektu - systém PZTS Galaxy</t>
  </si>
  <si>
    <t>PZTS01</t>
  </si>
  <si>
    <t>Ústředna až 520 zón a 32 grup v krytu, 4x linka, bez klávesnice s komunikátorem a zdrojem, v krytu s tamperem - Pouze dmontáž a opěovná montáž</t>
  </si>
  <si>
    <t>PZTS02</t>
  </si>
  <si>
    <t>Klávesnice s dotykovým displejem, povrchová montáž, 2x20 znaků, LCD, pokročilé uživatelské menu</t>
  </si>
  <si>
    <t>PZTS03</t>
  </si>
  <si>
    <t>Plechový uzamykatelný kryt klávesnice</t>
  </si>
  <si>
    <t>PZTS04</t>
  </si>
  <si>
    <t>Záložní zdroj 12V/5A, vč. krytu, tamper</t>
  </si>
  <si>
    <t>PZTS05</t>
  </si>
  <si>
    <t>Akumulátor 12V/25Ah</t>
  </si>
  <si>
    <t>PZTS06</t>
  </si>
  <si>
    <t>Koncentrátor v kovovém krytu pro 8 zón a 4 PGM výstupy</t>
  </si>
  <si>
    <t>PZTS07</t>
  </si>
  <si>
    <t>PIR Stropní - stropní detektor, EOL rezistory, dosah 12m,</t>
  </si>
  <si>
    <t>PZTS08</t>
  </si>
  <si>
    <t>PIR detektor, EOL rezistory, AM, dosah 15m,</t>
  </si>
  <si>
    <t>PZTS09</t>
  </si>
  <si>
    <t>Audiodetektor, dosah 7m,</t>
  </si>
  <si>
    <t>PZTS10</t>
  </si>
  <si>
    <t>Tísňové tlačítko s piktogramem</t>
  </si>
  <si>
    <t>PZTS11</t>
  </si>
  <si>
    <t>Plastový magnetický kontakt, povrchová montáž,</t>
  </si>
  <si>
    <t>PZTS12</t>
  </si>
  <si>
    <t>Siréna plastová, vnitřní, 103dB, bílá, s blikačem</t>
  </si>
  <si>
    <t>PZTS13</t>
  </si>
  <si>
    <t>Rozboč. krabice, 10 svorek, Tamper, do KU68,Plastová, kovové víčko</t>
  </si>
  <si>
    <t>PZTS14</t>
  </si>
  <si>
    <t>Přepěťová ochrana</t>
  </si>
  <si>
    <t>PZTS15</t>
  </si>
  <si>
    <t>Přenosové zařízení na PCO  - pouze úprava nastavení a přenosových parametrů, spolupráce s PCO</t>
  </si>
  <si>
    <t>PZTS16</t>
  </si>
  <si>
    <t>PZTS17</t>
  </si>
  <si>
    <t>Stíněný kabel 3x2x0,5 Cu drát Ø 0,5 mm,</t>
  </si>
  <si>
    <t>PZTS18</t>
  </si>
  <si>
    <t>Stíněný kabel 2x2 Cu drát Ø 0,5 mm, 2x Cu drát Ø 1 mm, PVC plášť (YCYJ 2+2P) určený pro sběrnici</t>
  </si>
  <si>
    <t>PZTS19</t>
  </si>
  <si>
    <t>Kabel napájecí CYKY 2x1,5</t>
  </si>
  <si>
    <t>PZTS20</t>
  </si>
  <si>
    <t>Kabel napájecí CYKY 3x2,5</t>
  </si>
  <si>
    <t>PZTS21</t>
  </si>
  <si>
    <t>PZTS22</t>
  </si>
  <si>
    <t>Demontáže stávajících rozvodů a prvků PZTS a jejich opětovná montáž, přemístění ústředny PZTS a přenosového zařízení do nové pozice v m.č.124a</t>
  </si>
  <si>
    <t>PZTS23</t>
  </si>
  <si>
    <t>PZTS24</t>
  </si>
  <si>
    <t>PZTS25</t>
  </si>
  <si>
    <t>PZTS26</t>
  </si>
  <si>
    <t>PZTS27</t>
  </si>
  <si>
    <t>SK - Strukturovaná kabeláž</t>
  </si>
  <si>
    <t xml:space="preserve">D1 - Strukturovaná kabeláž kategorie 6, v nestíněném provedení (kabely U/UTP), kabeláž splňuje požadavky </t>
  </si>
  <si>
    <t>D2 - Datový rozváděč</t>
  </si>
  <si>
    <t>D3 - Optika</t>
  </si>
  <si>
    <t>D4 - Materiál potřebný k prodloužní stávající datové přípojky z ul. Dvořákova</t>
  </si>
  <si>
    <t xml:space="preserve">D5 - Ostatní </t>
  </si>
  <si>
    <t xml:space="preserve">Strukturovaná kabeláž kategorie 6, v nestíněném provedení (kabely U/UTP), kabeláž splňuje požadavky </t>
  </si>
  <si>
    <t>SK01</t>
  </si>
  <si>
    <t>SK02</t>
  </si>
  <si>
    <t>kabel SYKFY 50x2x0,5</t>
  </si>
  <si>
    <t>SK03</t>
  </si>
  <si>
    <t>Patchpanel 50 port, kat.3,1U</t>
  </si>
  <si>
    <t>SK04</t>
  </si>
  <si>
    <t>SK05</t>
  </si>
  <si>
    <t>Cat6 U/UTP  RJ45 - RJ45  Patch Cord  LS/OH  - 1m</t>
  </si>
  <si>
    <t>SK06</t>
  </si>
  <si>
    <t>Cat6 U/UTP  RJ45 - RJ45  Patch Cord  LS/OH  - 2m</t>
  </si>
  <si>
    <t>SK07</t>
  </si>
  <si>
    <t>Cat6 U/UTP  RJ45 - RJ45  Patch Cord  LS/OH  - 3m</t>
  </si>
  <si>
    <t>SK08</t>
  </si>
  <si>
    <t>Cat6 U/UTP  RJ45 - RJ45  Patch Cord  LS/OH  - 5m</t>
  </si>
  <si>
    <t>SK09</t>
  </si>
  <si>
    <t>Zásuvka 2xRJ45 Cat.6 UTP, komplet - pod omítku</t>
  </si>
  <si>
    <t>SK10</t>
  </si>
  <si>
    <t>Zásuvka 2xRJ45 Cat.6 UTP, komplet - podlahová krabice (moduly 45x22,5)</t>
  </si>
  <si>
    <t>SK11</t>
  </si>
  <si>
    <t>Zapojení vývodu SK UTP kat. 6 - zásuvka</t>
  </si>
  <si>
    <t>SK12</t>
  </si>
  <si>
    <t>Zapojení vývodu SK UTP kat. 6 - rozváděč</t>
  </si>
  <si>
    <t>SK13</t>
  </si>
  <si>
    <t>Certifikační měření kat. 6 vč. Protokolu, expedice na CD</t>
  </si>
  <si>
    <t>SK14</t>
  </si>
  <si>
    <t>SK15</t>
  </si>
  <si>
    <t>SK16</t>
  </si>
  <si>
    <t>Datový rozváděč</t>
  </si>
  <si>
    <t>SK17</t>
  </si>
  <si>
    <t>19' rozvaděč stojanový 42U/800x1000 skleněné dveře, svařovaný</t>
  </si>
  <si>
    <t>SK18</t>
  </si>
  <si>
    <t>Podstavec 800x1000 s filtrem 1x</t>
  </si>
  <si>
    <t>SK19</t>
  </si>
  <si>
    <t>Polička perforovaná 1U/550mm, max.nosnost 80kg</t>
  </si>
  <si>
    <t>SK20</t>
  </si>
  <si>
    <t>Polička perforovaná 1U/550mm, max.nosnost 150kg</t>
  </si>
  <si>
    <t>SK21</t>
  </si>
  <si>
    <t>Vent.j.spodní(horní)220V/90W  6 ventil. ,termostat RAL7035</t>
  </si>
  <si>
    <t>SK22</t>
  </si>
  <si>
    <t>19" rozvodný panel 5x230V-3m s vaničkou 1,5U RAL9005, dětská a přepěťová ochrana</t>
  </si>
  <si>
    <t>SK23</t>
  </si>
  <si>
    <t>Stabilizační sada ( pár )</t>
  </si>
  <si>
    <t>SK24</t>
  </si>
  <si>
    <t>Montážní sada M6 - 4x šroub, podložka a plovoucí matice</t>
  </si>
  <si>
    <t>SK25</t>
  </si>
  <si>
    <t>Sada na spojení rozvaděčů se standardními předními dveřmi</t>
  </si>
  <si>
    <t>SK26</t>
  </si>
  <si>
    <t>19' vyvazovací panel 2U jednostranná plastová lišta</t>
  </si>
  <si>
    <t>SK27</t>
  </si>
  <si>
    <t>19' vyvazovací panel 1U jednostranná plastová lišta</t>
  </si>
  <si>
    <t>SK28</t>
  </si>
  <si>
    <t>Háček 80x80 kovový/nerez</t>
  </si>
  <si>
    <t>SK29</t>
  </si>
  <si>
    <t>Vertikální kabelový kanál - 1ks - 45U</t>
  </si>
  <si>
    <t>Optika</t>
  </si>
  <si>
    <t>SK30</t>
  </si>
  <si>
    <t>Singlemodový optický kabel v provedení 9/125um 24 vláken. Univerzální provedení se standardní ochranou proti hlodavcům. OS2, plášť LSZH, gelová sekundární ochrana. Konstrukce kabelu BE02.</t>
  </si>
  <si>
    <t>SK31</t>
  </si>
  <si>
    <t>Optická vana neosazená pro 24 x E2000/APC adaptér 19“ 1U, černá</t>
  </si>
  <si>
    <t>SK32</t>
  </si>
  <si>
    <t>Optická kazeta pro 1 x 12 svarů s víkem a držáky svarů, černá</t>
  </si>
  <si>
    <t>SK33</t>
  </si>
  <si>
    <t>Ochrana svaru 40 mm</t>
  </si>
  <si>
    <t>SK34</t>
  </si>
  <si>
    <t>Svaření optického kabelu SM</t>
  </si>
  <si>
    <t>SK35</t>
  </si>
  <si>
    <t>Adaptér E2000/APC singlemode</t>
  </si>
  <si>
    <t>SK36</t>
  </si>
  <si>
    <t>Pigtail singlemode,  9/125,  E2000/APC,  2m</t>
  </si>
  <si>
    <t>SK37</t>
  </si>
  <si>
    <t>Patch kabel E2000/APC - E2000/APC Duplex 09/125 OS1 3m</t>
  </si>
  <si>
    <t>SK38</t>
  </si>
  <si>
    <t>Měření optického vlákna, oboustranné změření útlumu na vlnových délkách 850 a 1300nm / 1310 a 1550nm přímou metodou, zpracování měřícího protokolu</t>
  </si>
  <si>
    <t>Materiál potřebný k prodloužní stávající datové přípojky z ul. Dvořákova</t>
  </si>
  <si>
    <t>SK39</t>
  </si>
  <si>
    <t>Singlemodový optický kabel v provedení 9/125um 24 vláken. Univerzální provedení se standardní ochranou proti hlodavcům. OS2, plášť LSZH, gelová sekundární ochrana.</t>
  </si>
  <si>
    <t>SK40</t>
  </si>
  <si>
    <t>Optický rozvaděč, nástěnný, uzamykatelný, pro 24ks spojek E2000/APC, vč. optické kazety</t>
  </si>
  <si>
    <t>SK41</t>
  </si>
  <si>
    <t>SK42</t>
  </si>
  <si>
    <t>SK43</t>
  </si>
  <si>
    <t>SK44</t>
  </si>
  <si>
    <t>Práce na opt. rozváděči (vystrojení)</t>
  </si>
  <si>
    <t>hod.</t>
  </si>
  <si>
    <t xml:space="preserve">Ostatní </t>
  </si>
  <si>
    <t>SK45</t>
  </si>
  <si>
    <t>Práce na stávajícím HR-TÚ v m.č.D103</t>
  </si>
  <si>
    <t>SK46</t>
  </si>
  <si>
    <t>Demontáže stávajících rozvodů SK, vyhledání a odpojení v rozvaděčích DR</t>
  </si>
  <si>
    <t>SK47</t>
  </si>
  <si>
    <t>Oprava a výměna poškozených kabelů SK Cat6 v rámci stavebních prací, včetně zapojení a cetifikovaného měření</t>
  </si>
  <si>
    <t>SK48</t>
  </si>
  <si>
    <t>SK49</t>
  </si>
  <si>
    <t>SK50</t>
  </si>
  <si>
    <t>SK51</t>
  </si>
  <si>
    <t>VDT - Domovní telefony - videotelefony</t>
  </si>
  <si>
    <t>D1 - HW</t>
  </si>
  <si>
    <t>HW</t>
  </si>
  <si>
    <t>VDT01</t>
  </si>
  <si>
    <t>Tablo videotelefonu, barevná kamera, hovorová jednotka, IR přísvit, stříška, 2x tlačítko, podsvícení tlačítka, antivandal provedení, 2-drátová sběrnice</t>
  </si>
  <si>
    <t>VDT02</t>
  </si>
  <si>
    <t>Monitor 7" TFT, hands free, tlačítko pro ovládání dveří, 2-drátová sběrnice</t>
  </si>
  <si>
    <t>VDT03</t>
  </si>
  <si>
    <t>Videorozbočovač v krytu</t>
  </si>
  <si>
    <t>VDT04</t>
  </si>
  <si>
    <t>Videoadaptér v krytu</t>
  </si>
  <si>
    <t>VDT05</t>
  </si>
  <si>
    <t>Napájecí adaptér 230V/12V, na DIN,2-drátová sběrnice, vč. plastové rozvodnice</t>
  </si>
  <si>
    <t>VDT06</t>
  </si>
  <si>
    <t>Elektromechanický zámek 12V, nízkoodběrový,</t>
  </si>
  <si>
    <t>VDT07</t>
  </si>
  <si>
    <t>kabel 2x1,5 kroucený pár</t>
  </si>
  <si>
    <t>-72272284</t>
  </si>
  <si>
    <t>VDT08</t>
  </si>
  <si>
    <t>Napájecí zdroj domovního telefonu na DIN, 230V/12V</t>
  </si>
  <si>
    <t>VDT09</t>
  </si>
  <si>
    <t>Dorozumívací zařízení pro bezpečnostní přepážky-černé,možnost připojení 2 reproduktorů, m.č.115-116</t>
  </si>
  <si>
    <t>VDT10</t>
  </si>
  <si>
    <t>VDT11</t>
  </si>
  <si>
    <t>kabel CYKY 3x1.5</t>
  </si>
  <si>
    <t>VDT12</t>
  </si>
  <si>
    <t>VDT13</t>
  </si>
  <si>
    <t>propojovací krabice</t>
  </si>
  <si>
    <t>VDT14</t>
  </si>
  <si>
    <t>VDT15</t>
  </si>
  <si>
    <t>VDT16</t>
  </si>
  <si>
    <t>VDT17</t>
  </si>
  <si>
    <t>VDT18</t>
  </si>
  <si>
    <t>VDT19</t>
  </si>
  <si>
    <t>VDT20</t>
  </si>
  <si>
    <t>D.1.4.5 - MĚŘENÍ A REGULACE</t>
  </si>
  <si>
    <t>1 - Rozvaděče</t>
  </si>
  <si>
    <t>D1 - Sestava řídícího systému MAR-3</t>
  </si>
  <si>
    <t>D10 - Sestava rozvaděče MAR-7</t>
  </si>
  <si>
    <t>D2 - Sestava rozvaděče MAR-3</t>
  </si>
  <si>
    <t>D3 - Sestava řídícího systému MAR-4</t>
  </si>
  <si>
    <t>D4 - Sestava rozvaděče MAR-4</t>
  </si>
  <si>
    <t>D5 - Sestava řídícího systému MAR-5</t>
  </si>
  <si>
    <t>D6 - Sestava rozvaděče MAR-5</t>
  </si>
  <si>
    <t>D7 - Sestava řídícího systému MAR-6</t>
  </si>
  <si>
    <t>D8 - Sestava rozvaděče MAR-6</t>
  </si>
  <si>
    <t>D9 - Sestava řídícího systému MAR-7</t>
  </si>
  <si>
    <t>Sestava řídícího systému MAR-3</t>
  </si>
  <si>
    <t>DM 01</t>
  </si>
  <si>
    <t>Přídavný modul 12xAI  Ni1000 (ARION/MODBUS)</t>
  </si>
  <si>
    <t>1877263917</t>
  </si>
  <si>
    <t>DM 02</t>
  </si>
  <si>
    <t>Přídavný modul 8xAO 0..10V (ARION/MODBUS)</t>
  </si>
  <si>
    <t>153601115</t>
  </si>
  <si>
    <t>DM 03</t>
  </si>
  <si>
    <t>Přídavný modul 24xDI (ARION/MODBUS)</t>
  </si>
  <si>
    <t>-240677396</t>
  </si>
  <si>
    <t>DM 04</t>
  </si>
  <si>
    <t>Přídavný modul 12xRDO 230V/2A (ARION/MODBUS)</t>
  </si>
  <si>
    <t>-1527404214</t>
  </si>
  <si>
    <t>DR 00</t>
  </si>
  <si>
    <t>Regulátor DDC, kompaktní řídící jednotka 8DI, 8DO, 8AI, 4AO</t>
  </si>
  <si>
    <t>512230519</t>
  </si>
  <si>
    <t>Poznámka k položce:_x000D_
Poznámka k položce: disp. 122x32b, rozhraní RS485, RS232, Eth., webserver</t>
  </si>
  <si>
    <t>Pol1</t>
  </si>
  <si>
    <t>PROGRAMOVÉ VYBAVENÍ - aplikační SW</t>
  </si>
  <si>
    <t>bod</t>
  </si>
  <si>
    <t>310573235</t>
  </si>
  <si>
    <t>Pol2</t>
  </si>
  <si>
    <t>PROGRAMOVÉ VYBAVENÍ - Instalace, testování</t>
  </si>
  <si>
    <t>-964895509</t>
  </si>
  <si>
    <t>Pol3</t>
  </si>
  <si>
    <t>PROGRAMOVÉ VYBAVENÍ - WEBSERVER</t>
  </si>
  <si>
    <t>1458967494</t>
  </si>
  <si>
    <t>Pol4</t>
  </si>
  <si>
    <t>PROGRAMOVÉ VYBAVENÍ - Doplnění vizualizace centrály</t>
  </si>
  <si>
    <t>1744932713</t>
  </si>
  <si>
    <t>Sestava rozvaděče MAR-7</t>
  </si>
  <si>
    <t>FA</t>
  </si>
  <si>
    <t>Jistič C4/3</t>
  </si>
  <si>
    <t>-716551572</t>
  </si>
  <si>
    <t>FA.1</t>
  </si>
  <si>
    <t>Jistič B6/1</t>
  </si>
  <si>
    <t>-91806287</t>
  </si>
  <si>
    <t>FA.2</t>
  </si>
  <si>
    <t>Jistič B10/1</t>
  </si>
  <si>
    <t>-1631376884</t>
  </si>
  <si>
    <t>FA.3</t>
  </si>
  <si>
    <t>Jistič C6/3</t>
  </si>
  <si>
    <t>-229443826</t>
  </si>
  <si>
    <t>FA.4</t>
  </si>
  <si>
    <t>Jistič C10/1</t>
  </si>
  <si>
    <t>-1587338244</t>
  </si>
  <si>
    <t>FG</t>
  </si>
  <si>
    <t>Přepěťová ochravna s odrušovacím Vf filtrem, max 275V, 6A</t>
  </si>
  <si>
    <t>-1003809953</t>
  </si>
  <si>
    <t>HL-POR</t>
  </si>
  <si>
    <t>Modulová signálka žlutá 230VAC</t>
  </si>
  <si>
    <t>2023303743</t>
  </si>
  <si>
    <t>HRN</t>
  </si>
  <si>
    <t>Hlídací napěťové relé, pro kontrolu sledu a výpadku fází</t>
  </si>
  <si>
    <t>-335605386</t>
  </si>
  <si>
    <t>KA</t>
  </si>
  <si>
    <t>Rele s paticí 2P/230VAC (LED signal + ruč. Ovladač)</t>
  </si>
  <si>
    <t>-189347487</t>
  </si>
  <si>
    <t>KA.1</t>
  </si>
  <si>
    <t>Rele s paticí 2P/24VDC (LED signal + ruč. Ovladač)</t>
  </si>
  <si>
    <t>1211408263</t>
  </si>
  <si>
    <t>KA.2</t>
  </si>
  <si>
    <t>Rele s paticí 2P/12VDC (LED signal + ruč. Ovladač)</t>
  </si>
  <si>
    <t>1774347221</t>
  </si>
  <si>
    <t>MAR</t>
  </si>
  <si>
    <t>Oceloplechová rozvodnice nástěnná 6x33 modulů DIN</t>
  </si>
  <si>
    <t>371541121</t>
  </si>
  <si>
    <t>Pol7</t>
  </si>
  <si>
    <t>Zkoušky, revize, atest</t>
  </si>
  <si>
    <t>komplet</t>
  </si>
  <si>
    <t>-538422971</t>
  </si>
  <si>
    <t>Pol8</t>
  </si>
  <si>
    <t>Drobný instalační a spojovací materíál (lišty, svorky, vývodky …)</t>
  </si>
  <si>
    <t>1758566335</t>
  </si>
  <si>
    <t>QM</t>
  </si>
  <si>
    <t>HLAVNÍ VYPÍNAČ 40A/3 DIN</t>
  </si>
  <si>
    <t>-1767322151</t>
  </si>
  <si>
    <t>SA</t>
  </si>
  <si>
    <t>Tlačítko SPÍNACÍ DIN (potvrzení poruchy) + modul</t>
  </si>
  <si>
    <t>897936101</t>
  </si>
  <si>
    <t>TR24</t>
  </si>
  <si>
    <t>Transformátor SELF s jištěním sek. 4,2A</t>
  </si>
  <si>
    <t>704127715</t>
  </si>
  <si>
    <t>XC</t>
  </si>
  <si>
    <t>Servisní zásuvka DIN, 230V/16A</t>
  </si>
  <si>
    <t>-1596857712</t>
  </si>
  <si>
    <t>Sestava rozvaděče MAR-3</t>
  </si>
  <si>
    <t>-1521942270</t>
  </si>
  <si>
    <t>1048282293</t>
  </si>
  <si>
    <t>-105658438</t>
  </si>
  <si>
    <t>1144513257</t>
  </si>
  <si>
    <t>685267778</t>
  </si>
  <si>
    <t>225875958</t>
  </si>
  <si>
    <t>1197698253</t>
  </si>
  <si>
    <t>-1175464209</t>
  </si>
  <si>
    <t>-1955080599</t>
  </si>
  <si>
    <t>-905013063</t>
  </si>
  <si>
    <t>1886693566</t>
  </si>
  <si>
    <t>-381918302</t>
  </si>
  <si>
    <t>Pol5</t>
  </si>
  <si>
    <t>2137454182</t>
  </si>
  <si>
    <t>Pol6</t>
  </si>
  <si>
    <t>816732709</t>
  </si>
  <si>
    <t>-1323185763</t>
  </si>
  <si>
    <t>-1687048357</t>
  </si>
  <si>
    <t>1102953763</t>
  </si>
  <si>
    <t>990037010</t>
  </si>
  <si>
    <t>Sestava řídícího systému MAR-4</t>
  </si>
  <si>
    <t>1736855807</t>
  </si>
  <si>
    <t>1648222050</t>
  </si>
  <si>
    <t>424943664</t>
  </si>
  <si>
    <t>-987952913</t>
  </si>
  <si>
    <t>-926097256</t>
  </si>
  <si>
    <t>1893864507</t>
  </si>
  <si>
    <t>2025983380</t>
  </si>
  <si>
    <t>1961481853</t>
  </si>
  <si>
    <t>-277538347</t>
  </si>
  <si>
    <t>Sestava rozvaděče MAR-4</t>
  </si>
  <si>
    <t>884080992</t>
  </si>
  <si>
    <t>-2112663577</t>
  </si>
  <si>
    <t>1157431980</t>
  </si>
  <si>
    <t>-529217545</t>
  </si>
  <si>
    <t>FA.5</t>
  </si>
  <si>
    <t>Jistič C6/1</t>
  </si>
  <si>
    <t>-381574474</t>
  </si>
  <si>
    <t>-401297970</t>
  </si>
  <si>
    <t>-2118280971</t>
  </si>
  <si>
    <t>1041305613</t>
  </si>
  <si>
    <t>-1528417782</t>
  </si>
  <si>
    <t>2026156658</t>
  </si>
  <si>
    <t>1616366024</t>
  </si>
  <si>
    <t>-879381525</t>
  </si>
  <si>
    <t>597524447</t>
  </si>
  <si>
    <t>-150801651</t>
  </si>
  <si>
    <t>-533556546</t>
  </si>
  <si>
    <t>-1778558870</t>
  </si>
  <si>
    <t>-55199030</t>
  </si>
  <si>
    <t>1756135249</t>
  </si>
  <si>
    <t>Sestava řídícího systému MAR-5</t>
  </si>
  <si>
    <t>879209642</t>
  </si>
  <si>
    <t>2126902931</t>
  </si>
  <si>
    <t>-117309452</t>
  </si>
  <si>
    <t>2113325005</t>
  </si>
  <si>
    <t>-655198151</t>
  </si>
  <si>
    <t>-602176055</t>
  </si>
  <si>
    <t>862825366</t>
  </si>
  <si>
    <t>1193143536</t>
  </si>
  <si>
    <t>-1760843589</t>
  </si>
  <si>
    <t>Sestava rozvaděče MAR-5</t>
  </si>
  <si>
    <t>1509482689</t>
  </si>
  <si>
    <t>-1623599732</t>
  </si>
  <si>
    <t>-626049605</t>
  </si>
  <si>
    <t>229168533</t>
  </si>
  <si>
    <t>-229508402</t>
  </si>
  <si>
    <t>2098056472</t>
  </si>
  <si>
    <t>-851361841</t>
  </si>
  <si>
    <t>1552123504</t>
  </si>
  <si>
    <t>1935040499</t>
  </si>
  <si>
    <t>180230242</t>
  </si>
  <si>
    <t>-1791393088</t>
  </si>
  <si>
    <t>1109916443</t>
  </si>
  <si>
    <t>-2045833001</t>
  </si>
  <si>
    <t>-1864144973</t>
  </si>
  <si>
    <t>1023158113</t>
  </si>
  <si>
    <t>588883676</t>
  </si>
  <si>
    <t>648503624</t>
  </si>
  <si>
    <t>1179939894</t>
  </si>
  <si>
    <t>Sestava řídícího systému MAR-6</t>
  </si>
  <si>
    <t>149750430</t>
  </si>
  <si>
    <t>1892676716</t>
  </si>
  <si>
    <t>949928263</t>
  </si>
  <si>
    <t>-1135064921</t>
  </si>
  <si>
    <t>518486670</t>
  </si>
  <si>
    <t>-1214124716</t>
  </si>
  <si>
    <t>-1567236380</t>
  </si>
  <si>
    <t>652501180</t>
  </si>
  <si>
    <t>320208891</t>
  </si>
  <si>
    <t>Sestava rozvaděče MAR-6</t>
  </si>
  <si>
    <t>985837746</t>
  </si>
  <si>
    <t>-1049287683</t>
  </si>
  <si>
    <t>-1233655232</t>
  </si>
  <si>
    <t>6419217</t>
  </si>
  <si>
    <t>457534856</t>
  </si>
  <si>
    <t>2084096798</t>
  </si>
  <si>
    <t>-858357986</t>
  </si>
  <si>
    <t>874011384</t>
  </si>
  <si>
    <t>-378986749</t>
  </si>
  <si>
    <t>-1290820477</t>
  </si>
  <si>
    <t>1970960165</t>
  </si>
  <si>
    <t>-1931740854</t>
  </si>
  <si>
    <t>1634866258</t>
  </si>
  <si>
    <t>-979301240</t>
  </si>
  <si>
    <t>379884603</t>
  </si>
  <si>
    <t>753474220</t>
  </si>
  <si>
    <t>967256169</t>
  </si>
  <si>
    <t>2048535750</t>
  </si>
  <si>
    <t>Sestava řídícího systému MAR-7</t>
  </si>
  <si>
    <t>1853417214</t>
  </si>
  <si>
    <t>-265307147</t>
  </si>
  <si>
    <t>1510755643</t>
  </si>
  <si>
    <t>-908542472</t>
  </si>
  <si>
    <t>-422695431</t>
  </si>
  <si>
    <t>-2132397614</t>
  </si>
  <si>
    <t>302521493</t>
  </si>
  <si>
    <t>-1220343354</t>
  </si>
  <si>
    <t>140961971</t>
  </si>
  <si>
    <t>2 - Prvky MaR</t>
  </si>
  <si>
    <t>D1 - Provozní prvky řídícího systému MAR-3</t>
  </si>
  <si>
    <t>D10 - Montážní materíál pro MAR-7</t>
  </si>
  <si>
    <t>D2 - Montážní materíál pro MAR-3</t>
  </si>
  <si>
    <t>D3 - Provozní prvky řídícího systému MAR-4</t>
  </si>
  <si>
    <t>D4 - Montážní materíál pro MAR-4</t>
  </si>
  <si>
    <t>D5 - Provozní prvky řídícího systému MAR-5</t>
  </si>
  <si>
    <t>D6 - Montážní materíál pro MAR-5</t>
  </si>
  <si>
    <t>D7 - Provozní prvky řídícího systému MAR-6</t>
  </si>
  <si>
    <t>D8 - Montážní materíál pro MAR-6 - CELKEM</t>
  </si>
  <si>
    <t>D9 - Provozní prvky řídícího systému MAR-7</t>
  </si>
  <si>
    <t>Provozní prvky řídícího systému MAR-3</t>
  </si>
  <si>
    <t>Pol10</t>
  </si>
  <si>
    <t>Ventilátor VZT jednotky s EC motorem_(dodávka součástí technologie)</t>
  </si>
  <si>
    <t>140253689</t>
  </si>
  <si>
    <t>Pol11</t>
  </si>
  <si>
    <t>Sestava řízeného pohonu rotačního rekuperátoru_(dodávka součástí technologie)</t>
  </si>
  <si>
    <t>1066635522</t>
  </si>
  <si>
    <t>Pol12</t>
  </si>
  <si>
    <t>Řídící jednotka chladící sestavy_(dodávka součástí technologie)</t>
  </si>
  <si>
    <t>1742591307</t>
  </si>
  <si>
    <t>Pol13</t>
  </si>
  <si>
    <t>Servopohon řízení teploty 24VDC/0..10V_(dodávka součástí technologie)</t>
  </si>
  <si>
    <t>844781595</t>
  </si>
  <si>
    <t>Pol14</t>
  </si>
  <si>
    <t>Signalizace servopohon požární klapky_(dodávka součástí technologie)</t>
  </si>
  <si>
    <t>-631540434</t>
  </si>
  <si>
    <t>Pol15</t>
  </si>
  <si>
    <t>Servopohon řízení průtoku VZT_(dodávka součástí technologie)</t>
  </si>
  <si>
    <t>1436627067</t>
  </si>
  <si>
    <t>Pol16</t>
  </si>
  <si>
    <t>Ovládací panel LCD</t>
  </si>
  <si>
    <t>-1206457262</t>
  </si>
  <si>
    <t>Pol17</t>
  </si>
  <si>
    <t>SW aplikace pro LCD panel</t>
  </si>
  <si>
    <t>80668156</t>
  </si>
  <si>
    <t>Pol18</t>
  </si>
  <si>
    <t>Kanálové čidlo teploty Ni1000/6180</t>
  </si>
  <si>
    <t>-399914900</t>
  </si>
  <si>
    <t>Pol19</t>
  </si>
  <si>
    <t>Příložné čidlo teploty Ni1000/6180</t>
  </si>
  <si>
    <t>798070565</t>
  </si>
  <si>
    <t>Pol20</t>
  </si>
  <si>
    <t>Kanálové čidlo kvality vzduchu VOC, 0- 10V</t>
  </si>
  <si>
    <t>-1824950691</t>
  </si>
  <si>
    <t>Pol21</t>
  </si>
  <si>
    <t>Klapkový servopohon VZT 24VDC/0..10V/10Nm</t>
  </si>
  <si>
    <t>797908433</t>
  </si>
  <si>
    <t>Pol22</t>
  </si>
  <si>
    <t>Diferenční tlakový spínač 50 ... 500Pa</t>
  </si>
  <si>
    <t>-1503779159</t>
  </si>
  <si>
    <t>Pol23</t>
  </si>
  <si>
    <t>Snímač diferenčního tlaku 50 ... 500Pa/4..20mA - Q METR</t>
  </si>
  <si>
    <t>1683580560</t>
  </si>
  <si>
    <t>Pol24</t>
  </si>
  <si>
    <t>Protimrazová ochrana kapilárová 6m</t>
  </si>
  <si>
    <t>-2145923061</t>
  </si>
  <si>
    <t>Pol9</t>
  </si>
  <si>
    <t>Oběhové čerpadlo ohřevu 230V/80W_(dodávka součástí technologie)</t>
  </si>
  <si>
    <t>-1351023759</t>
  </si>
  <si>
    <t>Montážní materíál pro MAR-7</t>
  </si>
  <si>
    <t>Pol25</t>
  </si>
  <si>
    <t>Kabelový žlab drátěný, ž. zinek, vč. Spojovacích a nosných prvků 50/50</t>
  </si>
  <si>
    <t>82901506</t>
  </si>
  <si>
    <t>Pol26</t>
  </si>
  <si>
    <t>Kabelový žlab drátěný, ž. zinek, vč. Spojovacích a nosných prvků 100/50</t>
  </si>
  <si>
    <t>749274627</t>
  </si>
  <si>
    <t>Pol27</t>
  </si>
  <si>
    <t>Trubka ohebná, nízká mech. Odolnost, d 20, vč příchytek</t>
  </si>
  <si>
    <t>-1897564826</t>
  </si>
  <si>
    <t>Pol28</t>
  </si>
  <si>
    <t>Kabelová spona PVC (max 8 kabelů)</t>
  </si>
  <si>
    <t>-1287016691</t>
  </si>
  <si>
    <t>Pol29</t>
  </si>
  <si>
    <t>Silový kabel CYKY 5Cx1,5</t>
  </si>
  <si>
    <t>-1594446243</t>
  </si>
  <si>
    <t>Pol30</t>
  </si>
  <si>
    <t>Silový kabel CYKY 3Cx1,5</t>
  </si>
  <si>
    <t>-317283487</t>
  </si>
  <si>
    <t>Pol31</t>
  </si>
  <si>
    <t>Stíněný kabel JYTY 2x1</t>
  </si>
  <si>
    <t>1042187759</t>
  </si>
  <si>
    <t>Pol32</t>
  </si>
  <si>
    <t>Stíněný kabel JYTY 4x1</t>
  </si>
  <si>
    <t>-121526503</t>
  </si>
  <si>
    <t>Pol33</t>
  </si>
  <si>
    <t>Stíněný kabel JYStY 1x2x0,8</t>
  </si>
  <si>
    <t>1970841734</t>
  </si>
  <si>
    <t>Pol34</t>
  </si>
  <si>
    <t>Stíněný kabel JYStY 2x2x0,8</t>
  </si>
  <si>
    <t>792555042</t>
  </si>
  <si>
    <t>Pol35</t>
  </si>
  <si>
    <t>Vodič pro pospojování CY6 zelenožlutý</t>
  </si>
  <si>
    <t>1166642444</t>
  </si>
  <si>
    <t>Pol36</t>
  </si>
  <si>
    <t>Svorka uzemňovací ZS16 + Cu pásek</t>
  </si>
  <si>
    <t>-620647164</t>
  </si>
  <si>
    <t>Pol37</t>
  </si>
  <si>
    <t>Propojovací prvky pospojování kabelových žlabů</t>
  </si>
  <si>
    <t>213460768</t>
  </si>
  <si>
    <t>Pol38</t>
  </si>
  <si>
    <t>Instalace propstorového ovladače (zasekání, krabice, začištění..)</t>
  </si>
  <si>
    <t>-2079917592</t>
  </si>
  <si>
    <t>Pol39</t>
  </si>
  <si>
    <t>Zatěsnění kabelového průchodu protipožární hmotou</t>
  </si>
  <si>
    <t>-239077807</t>
  </si>
  <si>
    <t>Pol41</t>
  </si>
  <si>
    <t>Dokumentace skutečného provedení</t>
  </si>
  <si>
    <t>105578367</t>
  </si>
  <si>
    <t>Pol42</t>
  </si>
  <si>
    <t>Zkoušky, výchozí revize, zaškolení</t>
  </si>
  <si>
    <t>-242192244</t>
  </si>
  <si>
    <t>Pol43</t>
  </si>
  <si>
    <t>Drobný instalační a spojovací materíál (lišty, krabice, pásky …)</t>
  </si>
  <si>
    <t>78578331</t>
  </si>
  <si>
    <t>Montážní materíál pro MAR-3</t>
  </si>
  <si>
    <t>-613639920</t>
  </si>
  <si>
    <t>1908586388</t>
  </si>
  <si>
    <t>1230865868</t>
  </si>
  <si>
    <t>-1642383568</t>
  </si>
  <si>
    <t>-1685396439</t>
  </si>
  <si>
    <t>-402881361</t>
  </si>
  <si>
    <t>-1512220795</t>
  </si>
  <si>
    <t>-871277073</t>
  </si>
  <si>
    <t>-867089815</t>
  </si>
  <si>
    <t>1234817355</t>
  </si>
  <si>
    <t>797005822</t>
  </si>
  <si>
    <t>767050352</t>
  </si>
  <si>
    <t>1063459615</t>
  </si>
  <si>
    <t>1064325271</t>
  </si>
  <si>
    <t>-1721095653</t>
  </si>
  <si>
    <t>Pol40</t>
  </si>
  <si>
    <t>-181978346</t>
  </si>
  <si>
    <t>-2124373849</t>
  </si>
  <si>
    <t>1708482329</t>
  </si>
  <si>
    <t>Provozní prvky řídícího systému MAR-4</t>
  </si>
  <si>
    <t>433544852</t>
  </si>
  <si>
    <t>-2052398309</t>
  </si>
  <si>
    <t>2017091195</t>
  </si>
  <si>
    <t>1879835687</t>
  </si>
  <si>
    <t>213063522</t>
  </si>
  <si>
    <t>-1623016107</t>
  </si>
  <si>
    <t>1146277159</t>
  </si>
  <si>
    <t>-569292256</t>
  </si>
  <si>
    <t>-1554552808</t>
  </si>
  <si>
    <t>-1201835004</t>
  </si>
  <si>
    <t>1034539549</t>
  </si>
  <si>
    <t>2093389883</t>
  </si>
  <si>
    <t>1147007547</t>
  </si>
  <si>
    <t>-1313175313</t>
  </si>
  <si>
    <t>1900063906</t>
  </si>
  <si>
    <t>-967670286</t>
  </si>
  <si>
    <t>Montážní materíál pro MAR-4</t>
  </si>
  <si>
    <t>1324311720</t>
  </si>
  <si>
    <t>768585547</t>
  </si>
  <si>
    <t>-1464054790</t>
  </si>
  <si>
    <t>1225519594</t>
  </si>
  <si>
    <t>1292469753</t>
  </si>
  <si>
    <t>380947922</t>
  </si>
  <si>
    <t>-1373727020</t>
  </si>
  <si>
    <t>-1923401012</t>
  </si>
  <si>
    <t>-317132977</t>
  </si>
  <si>
    <t>-2081871757</t>
  </si>
  <si>
    <t>-88618224</t>
  </si>
  <si>
    <t>-834035136</t>
  </si>
  <si>
    <t>929852476</t>
  </si>
  <si>
    <t>346499802</t>
  </si>
  <si>
    <t>-1404841423</t>
  </si>
  <si>
    <t>277195359</t>
  </si>
  <si>
    <t>1732704353</t>
  </si>
  <si>
    <t>-1825978596</t>
  </si>
  <si>
    <t>Provozní prvky řídícího systému MAR-5</t>
  </si>
  <si>
    <t>521355114</t>
  </si>
  <si>
    <t>1586364375</t>
  </si>
  <si>
    <t>1062719784</t>
  </si>
  <si>
    <t>-1863687372</t>
  </si>
  <si>
    <t>-1860001243</t>
  </si>
  <si>
    <t>510238805</t>
  </si>
  <si>
    <t>-2002469720</t>
  </si>
  <si>
    <t>-1058894106</t>
  </si>
  <si>
    <t>1778489670</t>
  </si>
  <si>
    <t>-599635677</t>
  </si>
  <si>
    <t>1607974141</t>
  </si>
  <si>
    <t>1639808133</t>
  </si>
  <si>
    <t>1185075325</t>
  </si>
  <si>
    <t>-1675172523</t>
  </si>
  <si>
    <t>-1370209352</t>
  </si>
  <si>
    <t>1062682667</t>
  </si>
  <si>
    <t>Montážní materíál pro MAR-5</t>
  </si>
  <si>
    <t>-1266033167</t>
  </si>
  <si>
    <t>2013057050</t>
  </si>
  <si>
    <t>1714400349</t>
  </si>
  <si>
    <t>2133514322</t>
  </si>
  <si>
    <t>-197859978</t>
  </si>
  <si>
    <t>-1447303403</t>
  </si>
  <si>
    <t>-565282309</t>
  </si>
  <si>
    <t>-958661049</t>
  </si>
  <si>
    <t>-7815423</t>
  </si>
  <si>
    <t>-72514602</t>
  </si>
  <si>
    <t>-904745869</t>
  </si>
  <si>
    <t>1971527584</t>
  </si>
  <si>
    <t>-2037887212</t>
  </si>
  <si>
    <t>-2105956556</t>
  </si>
  <si>
    <t>-294473362</t>
  </si>
  <si>
    <t>1208923290</t>
  </si>
  <si>
    <t>1211717408</t>
  </si>
  <si>
    <t>-803890950</t>
  </si>
  <si>
    <t>Provozní prvky řídícího systému MAR-6</t>
  </si>
  <si>
    <t>1315581265</t>
  </si>
  <si>
    <t>465124839</t>
  </si>
  <si>
    <t>-1915201439</t>
  </si>
  <si>
    <t>2024278211</t>
  </si>
  <si>
    <t>-1052116899</t>
  </si>
  <si>
    <t>772709432</t>
  </si>
  <si>
    <t>-1179859827</t>
  </si>
  <si>
    <t>243774057</t>
  </si>
  <si>
    <t>-666083396</t>
  </si>
  <si>
    <t>-1968219328</t>
  </si>
  <si>
    <t>-168603657</t>
  </si>
  <si>
    <t>-12484214</t>
  </si>
  <si>
    <t>203979415</t>
  </si>
  <si>
    <t>-1423993516</t>
  </si>
  <si>
    <t>1780124210</t>
  </si>
  <si>
    <t>-1740019452</t>
  </si>
  <si>
    <t>Montážní materíál pro MAR-6 - CELKEM</t>
  </si>
  <si>
    <t>-871086970</t>
  </si>
  <si>
    <t>1533880838</t>
  </si>
  <si>
    <t>1568304686</t>
  </si>
  <si>
    <t>881992068</t>
  </si>
  <si>
    <t>-341985478</t>
  </si>
  <si>
    <t>-1045828556</t>
  </si>
  <si>
    <t>-1433902343</t>
  </si>
  <si>
    <t>-1140359885</t>
  </si>
  <si>
    <t>-1233016865</t>
  </si>
  <si>
    <t>344878402</t>
  </si>
  <si>
    <t>308421986</t>
  </si>
  <si>
    <t>277728841</t>
  </si>
  <si>
    <t>-1663440848</t>
  </si>
  <si>
    <t>-258313281</t>
  </si>
  <si>
    <t>-792406345</t>
  </si>
  <si>
    <t>677475817</t>
  </si>
  <si>
    <t>1250776958</t>
  </si>
  <si>
    <t>-1236872594</t>
  </si>
  <si>
    <t>Provozní prvky řídícího systému MAR-7</t>
  </si>
  <si>
    <t>-1419432044</t>
  </si>
  <si>
    <t>-1264391140</t>
  </si>
  <si>
    <t>-1945259786</t>
  </si>
  <si>
    <t>-1591354617</t>
  </si>
  <si>
    <t>1758129009</t>
  </si>
  <si>
    <t>-308476965</t>
  </si>
  <si>
    <t>-1325256300</t>
  </si>
  <si>
    <t>1439891779</t>
  </si>
  <si>
    <t>1209257332</t>
  </si>
  <si>
    <t>-1150986858</t>
  </si>
  <si>
    <t>-928552600</t>
  </si>
  <si>
    <t>-1688341934</t>
  </si>
  <si>
    <t>1235805978</t>
  </si>
  <si>
    <t>-1456161483</t>
  </si>
  <si>
    <t>828159473</t>
  </si>
  <si>
    <t>781765954</t>
  </si>
  <si>
    <t>D.1.4.6 - VZDUCHOTECHNIKA A OCHLAZOVÁNÍ</t>
  </si>
  <si>
    <t>Zařízení 1 - Větrání studoven v 1.np (102-105)</t>
  </si>
  <si>
    <t xml:space="preserve">    1-1 - Soupis prací, dodávek a montáže</t>
  </si>
  <si>
    <t xml:space="preserve">    1-2 - Potrubí zařízení č.1 Skupinová cena potrubí sk. I - pozink. Plech,  tř. těsnosti ATC4 dle EN 16798-3</t>
  </si>
  <si>
    <t xml:space="preserve">    1-2a - Izolace (cena dodávky vč.montáže):</t>
  </si>
  <si>
    <t>Zařízení 2 - Divadelní učebna v 1.np</t>
  </si>
  <si>
    <t xml:space="preserve">    2-1. - Soupis prací, dodávek a montáže</t>
  </si>
  <si>
    <t xml:space="preserve">    2-2 - Potrubí zařízení č.2 Skupinová cena potrubí sk. I - pozink. Plech,  tř. těsnosti ATC4 dle EN 16798-3</t>
  </si>
  <si>
    <t xml:space="preserve">    2-2a - Izolace (cena dodávky vč.montáže):</t>
  </si>
  <si>
    <t>Zařízení 3 - Učebny 2.np-pravá část (204,205)</t>
  </si>
  <si>
    <t xml:space="preserve">    3-1. - Soupis prací, dodávek a montáže</t>
  </si>
  <si>
    <t xml:space="preserve">    3-2. - Potrubí zařízení č.3 Skupinová cena potrubí sk. I - pozink. Plech,  tř. těsnosti ATC4 dle EN 16798-3</t>
  </si>
  <si>
    <t xml:space="preserve">    3-2a - Izolace (cena dodávky vč.montáže):</t>
  </si>
  <si>
    <t>Zařízení 4 - Učebny 2.np-levá část (207,208,209)</t>
  </si>
  <si>
    <t xml:space="preserve">    4.1. - Soupis prací, dodávek a montáže</t>
  </si>
  <si>
    <t xml:space="preserve">    4-2. - Potrubí zařízení č.4 Skupinová cena potrubí sk. I - pozink. Plech,  tř. těsnosti ATC4 dle EN 16798-3</t>
  </si>
  <si>
    <t xml:space="preserve">    4-2a - Izolace (cena dodávky vč.montáže):</t>
  </si>
  <si>
    <t>Zařízení 5 - Učebna 3.np (308)</t>
  </si>
  <si>
    <t xml:space="preserve">    5-1. - Soupis prací, dodávek a montáže</t>
  </si>
  <si>
    <t xml:space="preserve">    5-2. - Potrubí zařízení č.5 Skupinová cena potrubí sk. I - pozink. Plech,  tř. těsnosti ATC4 dle EN 16798-3</t>
  </si>
  <si>
    <t xml:space="preserve">    5-2a - Izolace (cena dodávky vč.montáže):</t>
  </si>
  <si>
    <t>Zařízení 6 - Učebna 3.np (309)</t>
  </si>
  <si>
    <t xml:space="preserve">    6-1. - Soupis prací, dodávek a montáže</t>
  </si>
  <si>
    <t xml:space="preserve">    6-2. - Potrubí zařízení č.6 Skupinová cena potrubí sk. I - pozink. Plech,  tř. těsnosti ATC4 dle EN 16798-3</t>
  </si>
  <si>
    <t xml:space="preserve">    6-2a - Izolace (cena dodávky vč.montáže):</t>
  </si>
  <si>
    <t xml:space="preserve">Zařízení 7 - Učebny  3.np (301, 323) </t>
  </si>
  <si>
    <t xml:space="preserve">    7-1. - Soupis prací, dodávek a montáže</t>
  </si>
  <si>
    <t xml:space="preserve">    7-2. - Potrubí zařízení č.7 Skupinová cena potrubí sk. I - pozink. Plech,  tř. těsnosti ATC4 dle EN 16798-3</t>
  </si>
  <si>
    <t xml:space="preserve">    7-2a - Izolace (cena dodávky vč.montáže):</t>
  </si>
  <si>
    <t>Zařízení 8 -  Učebna 3.np (313)</t>
  </si>
  <si>
    <t xml:space="preserve">    8-1. - Soupis prací, dodávek a montáže</t>
  </si>
  <si>
    <t xml:space="preserve">    8-2. - Potrubí zařízení č.8 Skupinová cena potrubí sk. I - pozink. Plech,  tř. těsnosti ATC4 dle EN 16798-3</t>
  </si>
  <si>
    <t xml:space="preserve">    8-2a - Izolace (cena dodávky vč.montáže):</t>
  </si>
  <si>
    <t>Zařízení 9 - Hygienické zařízení 1-3.NP</t>
  </si>
  <si>
    <t xml:space="preserve">    9.jan - Soupis prací, dodávek a montáže</t>
  </si>
  <si>
    <t xml:space="preserve">    9-2. - Potrubí zařízení č.9 Skupinová cena potrubí sk. I - pozink. Plech,  tř. těsnosti ATC4 dle EN 16798-3</t>
  </si>
  <si>
    <t xml:space="preserve">    9-2a - Izolace (cena dodávky vč.montáže):</t>
  </si>
  <si>
    <t>Zařízení 10 - Zařízení 10 - Chlazení splity</t>
  </si>
  <si>
    <t xml:space="preserve">    10.1. - Soupis prací, dodávek a montáže</t>
  </si>
  <si>
    <t xml:space="preserve">    10-2. - Potrubí zařízení č.10 Skupinová cena potrubí sk. I - pozink. Plech,  tř. těsnosti ATC4 dle EN 16798-</t>
  </si>
  <si>
    <t>Zařízení 11 - Větrání 3D tiskárny (m.č.302)</t>
  </si>
  <si>
    <t xml:space="preserve">    11.1. - Soupis prací, dodávek a montáže</t>
  </si>
  <si>
    <t xml:space="preserve">    11-2. - Potrubí zařízení č.11 Skupinová cena potrubí sk. I - pozink. Plech,  tř. těsnosti ATC4 dle EN 16798-</t>
  </si>
  <si>
    <t xml:space="preserve">    11-2a - Izolace (cena dodávky vč.montáže):</t>
  </si>
  <si>
    <t>D1 - Společné Z1+Z11</t>
  </si>
  <si>
    <t xml:space="preserve">    Mont - Montážní materiál společný pro všechna zařízení:</t>
  </si>
  <si>
    <t>Zařízení 1</t>
  </si>
  <si>
    <t>Větrání studoven v 1.np (102-105)</t>
  </si>
  <si>
    <t>1-1</t>
  </si>
  <si>
    <t>Soupis prací, dodávek a montáže</t>
  </si>
  <si>
    <t>1.1</t>
  </si>
  <si>
    <t>Vzduchotechnická jednotka ve vnitřním provedení,  stojatá, vč. tlumících manžet, poloha dle výkresové dokumentace,bez regulace Technická data - dle tabulky zařízení. Složení: na přívodu-koncový panel s klapkou, filtr.komora F7, rotační rekuperátor, cirkul</t>
  </si>
  <si>
    <t>1.1a</t>
  </si>
  <si>
    <t>vyrovnávací rám  z ocel, profilů, výška150mm,</t>
  </si>
  <si>
    <t>M 1.1</t>
  </si>
  <si>
    <t>Montáž kompletu a dopravné</t>
  </si>
  <si>
    <t>1.2</t>
  </si>
  <si>
    <t>Kondenzační jednotka s horizontálním výstupem vzduchu se 2-axiálními ventilátory, technické a výkonové parametry dle tabulky zařízení</t>
  </si>
  <si>
    <t>1.2a</t>
  </si>
  <si>
    <t>Řídící box - analogové řízení kondenzační jednotky signálem 0-10V v 5-výkonových krocích se změnou vypařovací teploty v rozsahu Tv= 6°C - 8.5°C až 11°C - 13°C</t>
  </si>
  <si>
    <t>1.2b</t>
  </si>
  <si>
    <t>Expanzní ventil</t>
  </si>
  <si>
    <t>1.2c</t>
  </si>
  <si>
    <t>Kabelový ovladač</t>
  </si>
  <si>
    <t>1.2d</t>
  </si>
  <si>
    <t>vyrovnávací rám  z ocel, profilů, žárově zinkovaných výška 100mm,</t>
  </si>
  <si>
    <t>1.2e</t>
  </si>
  <si>
    <t>Cu potrubí včetně izolace, délka trasy</t>
  </si>
  <si>
    <t>1.2f</t>
  </si>
  <si>
    <t>Komunikační kabeláž</t>
  </si>
  <si>
    <t>1.2g</t>
  </si>
  <si>
    <t>Napojení silových přívodů elektro</t>
  </si>
  <si>
    <t>1.2h</t>
  </si>
  <si>
    <t>Zkouška těsnosti, evidemční kniha</t>
  </si>
  <si>
    <t>1.2k</t>
  </si>
  <si>
    <t>Vertikální doprava na stavbě (cca 20m)</t>
  </si>
  <si>
    <t>1.2l</t>
  </si>
  <si>
    <t>Požární ucpávka pro dvoutrubku,  včetně zatěsnění a osazení</t>
  </si>
  <si>
    <t>1.2m</t>
  </si>
  <si>
    <t>Doplnění chladiva</t>
  </si>
  <si>
    <t>M 1.2</t>
  </si>
  <si>
    <t>Montáž kompletu  a dopravné</t>
  </si>
  <si>
    <t>1.3.1</t>
  </si>
  <si>
    <t>Tlumič hluku buňkový 500x400 (buňky 2ks 200x500), délka 1000mm,, potrubní obal v ceně potrubí</t>
  </si>
  <si>
    <t>1.3.2</t>
  </si>
  <si>
    <t>Tlumič hluku kruhový průměr 250mm, délka 1m</t>
  </si>
  <si>
    <t>M 1.3</t>
  </si>
  <si>
    <t>1.4.1</t>
  </si>
  <si>
    <t>Požární klapka se servem 230V, včetně zatěsnění a osazení 500x400</t>
  </si>
  <si>
    <t>1.4.2</t>
  </si>
  <si>
    <t>Požární klapka se servem 230V, včetně zatěsnění a osazení 400x500</t>
  </si>
  <si>
    <t>M 1.4</t>
  </si>
  <si>
    <t>1.5.1</t>
  </si>
  <si>
    <t>Vířivý anemostat přívodní, čelní deska výfuková 4hranná 600x600 (instalace do rastru podhledu),  nastavení lamel ruční, lakování v RAL 9010, plenum box bez regulace   boční připojení průměr 250mm,Qmax=600m3/h, dosah proudu 4m, vnitřní hluk do 40dB,</t>
  </si>
  <si>
    <t>1.5.1a</t>
  </si>
  <si>
    <t>Regulační klapka průměr 250mm</t>
  </si>
  <si>
    <t>1.5.1b</t>
  </si>
  <si>
    <t>Ohebná hadice s akustickou izolací průměr 250mm</t>
  </si>
  <si>
    <t>1.5.2</t>
  </si>
  <si>
    <t>Vířivý anemostat přívodní, čelní deska výfuková 4hranná 600x600 (instalace do rastru podhledu),  nastavení lamel ruční, lakování v RAL 9010, plenum box bez regulace   boční připojení průměr 200mm,Qmax=400m3/h, dosah proudu 4m, vnitřní hluk do 40dB,</t>
  </si>
  <si>
    <t>1.5.2a</t>
  </si>
  <si>
    <t>Regulační klapka průměr 200mm</t>
  </si>
  <si>
    <t>1.5.2b</t>
  </si>
  <si>
    <t>Ohebná hadice s akustickou izolací průměr 200mm</t>
  </si>
  <si>
    <t>1.5.3</t>
  </si>
  <si>
    <t>Vířivý anemostat přívodní, čelní deska výfuková 4hranná 300x300 (instalace do rastru podhledu),  nastavení lamel ruční, lakování v RAL 9010, plenum box bez regulace   boční připojení průměr 160mm,Qmax=150m3/h, dosah proudu 3,6m, vnitřní hluk do 40dB,</t>
  </si>
  <si>
    <t>1.5.3a</t>
  </si>
  <si>
    <t>Regulační klapka průměr 160mm</t>
  </si>
  <si>
    <t>1.5.3b</t>
  </si>
  <si>
    <t>Ohebná hadice s akustickou izolací průměr 160mm</t>
  </si>
  <si>
    <t>1.5.4</t>
  </si>
  <si>
    <t>Síto z tahokovu průměr 100mm, osadit do potrubí</t>
  </si>
  <si>
    <t>1.5.4a</t>
  </si>
  <si>
    <t>Regulační klapka průměr 100mm</t>
  </si>
  <si>
    <t>M 1.5</t>
  </si>
  <si>
    <t>1.6.1</t>
  </si>
  <si>
    <t>Anemostat odvodní, čelní deska výfuková 4hranná 600x600 (instalace do rastru podhledu),  nastavení lamel ruční, lakování v RAL 9010, plenum box bez regulace   boční připojení průměr 250mm,Qmax=600m3/h, dosah proudu 4m, vnitřní hluk do 40dB,</t>
  </si>
  <si>
    <t>1.6.1a</t>
  </si>
  <si>
    <t>1.6.1b</t>
  </si>
  <si>
    <t>1.6.2</t>
  </si>
  <si>
    <t>Anemostat odvodní,čelní deska výfuková 4hranná 600x600 (instalace do rastru podhledu),  nastavení lamel ruční, lakování v RAL 9010, plenum box bez regulace   boční připojení průměr 200mm,Qmax=400m3/h, dosah proudu 4m, vnitřní hluk do 40dB,</t>
  </si>
  <si>
    <t>1.6.2a</t>
  </si>
  <si>
    <t>1.6.2b</t>
  </si>
  <si>
    <t>1.6.3</t>
  </si>
  <si>
    <t>Anemostat odvodní, čelní deska výfuková 4hranná 300x300 (instalace do rastru podhledu),  nastavení lamel ruční, lakování v RAL 9010, plenum box bez regulace   boční připojení průměr 160mm,Qmax=150m3/h, dosah proudu 3,6m, vnitřní hluk do 40dB,</t>
  </si>
  <si>
    <t>1.6.3a</t>
  </si>
  <si>
    <t>1.6.3b</t>
  </si>
  <si>
    <t>1.6.4</t>
  </si>
  <si>
    <t>1.6.4a</t>
  </si>
  <si>
    <t>M 1.6</t>
  </si>
  <si>
    <t>1.7</t>
  </si>
  <si>
    <t>Protidešťová žaluzie 800x400mm, včetně síta,  osadit do potrubí</t>
  </si>
  <si>
    <t>1.8</t>
  </si>
  <si>
    <t>Síto z tahokovu 600x800,  včetně upevňovacího rámečku, osadit do potrubí</t>
  </si>
  <si>
    <t>M 1.7-1.8</t>
  </si>
  <si>
    <t>1-2</t>
  </si>
  <si>
    <t>Potrubí zařízení č.1 Skupinová cena potrubí sk. I - pozink. Plech,  tř. těsnosti ATC4 dle EN 16798-3</t>
  </si>
  <si>
    <t>P1-1500</t>
  </si>
  <si>
    <t>Čtyřhranné, Do obvodu 1500 / tvarovek  (30%)</t>
  </si>
  <si>
    <t>M P1-1500</t>
  </si>
  <si>
    <t>Montáž potrubí a dopravné</t>
  </si>
  <si>
    <t>P1-1890</t>
  </si>
  <si>
    <t>Čtyřhranné, Do obvodu 1890 / tvarovek (30%)</t>
  </si>
  <si>
    <t>M P1-1890</t>
  </si>
  <si>
    <t>P1-2630</t>
  </si>
  <si>
    <t>Čtyřhranné, Do obvodu 2630 / tvarovek (30%)</t>
  </si>
  <si>
    <t>M P1-2630</t>
  </si>
  <si>
    <t>P1-3500</t>
  </si>
  <si>
    <t>Čtyřhranné, Do obvodu 3500 / tvarovek (60%)</t>
  </si>
  <si>
    <t>M P1-3500</t>
  </si>
  <si>
    <t>P1-100</t>
  </si>
  <si>
    <t>Kruhové, Do průměru 100/ tvarovek (30%)</t>
  </si>
  <si>
    <t>M P1-100</t>
  </si>
  <si>
    <t>P1-200</t>
  </si>
  <si>
    <t>Kruhové, Do průměru 200/ tvarovek (30%)</t>
  </si>
  <si>
    <t>M P1-200</t>
  </si>
  <si>
    <t>P1-280</t>
  </si>
  <si>
    <t>Kruhové, Do průměru 280/ tvarovek (30%)</t>
  </si>
  <si>
    <t>M P1-280</t>
  </si>
  <si>
    <t>1-2a</t>
  </si>
  <si>
    <t>Izolace (cena dodávky vč.montáže):</t>
  </si>
  <si>
    <t>IZ1 TI 60</t>
  </si>
  <si>
    <t>Tepelná  izolace  - min.vata tl.60mm s Al polepem</t>
  </si>
  <si>
    <t>IZ1 TI 20</t>
  </si>
  <si>
    <t>Tepelná  izolace  - min.vata tl.20mm s Al polepem</t>
  </si>
  <si>
    <t>IZ1 PI</t>
  </si>
  <si>
    <t>Protipožární izolace - oboustranná zk.A+B, pož. Odolnost 30min, technologický postup dle certifikátu</t>
  </si>
  <si>
    <t>Zařízení 2</t>
  </si>
  <si>
    <t>Divadelní učebna v 1.np</t>
  </si>
  <si>
    <t>2-1.</t>
  </si>
  <si>
    <t>2.1</t>
  </si>
  <si>
    <t>2.1a</t>
  </si>
  <si>
    <t>M 2.1</t>
  </si>
  <si>
    <t>2.2</t>
  </si>
  <si>
    <t>2.2a</t>
  </si>
  <si>
    <t>2.2b</t>
  </si>
  <si>
    <t>2.2c</t>
  </si>
  <si>
    <t>2.2d</t>
  </si>
  <si>
    <t>2.2e</t>
  </si>
  <si>
    <t>2.2f</t>
  </si>
  <si>
    <t>2.2g</t>
  </si>
  <si>
    <t>2.2h</t>
  </si>
  <si>
    <t>2.2k</t>
  </si>
  <si>
    <t>2.2l</t>
  </si>
  <si>
    <t>2.2m</t>
  </si>
  <si>
    <t>M 2.2</t>
  </si>
  <si>
    <t>2.3,1</t>
  </si>
  <si>
    <t>Tlumič hluku buňkový 500x600 (buňky 3ks 200x500), délka 1000mm,, potrubní obal v ceně potrubí, tlumič společný  pro zař.č.2,8</t>
  </si>
  <si>
    <t>2.3,2</t>
  </si>
  <si>
    <t>M 2.3</t>
  </si>
  <si>
    <t>2.4.1</t>
  </si>
  <si>
    <t>2.4.2</t>
  </si>
  <si>
    <t>M 2.4</t>
  </si>
  <si>
    <t>2.5</t>
  </si>
  <si>
    <t>2.5.a</t>
  </si>
  <si>
    <t>2.5.b</t>
  </si>
  <si>
    <t>M 2.5</t>
  </si>
  <si>
    <t>2.6</t>
  </si>
  <si>
    <t>2.6a</t>
  </si>
  <si>
    <t>2.6.b</t>
  </si>
  <si>
    <t>M 2.6</t>
  </si>
  <si>
    <t>2.7</t>
  </si>
  <si>
    <t>Šikmý výfukový kus 600x500mm, včetně síta,  osadit do potrubí</t>
  </si>
  <si>
    <t>2.8</t>
  </si>
  <si>
    <t>Síto z tahokovu 900x800,  včetně upevňovacího rámečku, osadit do potrubí</t>
  </si>
  <si>
    <t>M 2.7-2.8</t>
  </si>
  <si>
    <t>2-2</t>
  </si>
  <si>
    <t>Potrubí zařízení č.2 Skupinová cena potrubí sk. I - pozink. Plech,  tř. těsnosti ATC4 dle EN 16798-3</t>
  </si>
  <si>
    <t>P2-1500</t>
  </si>
  <si>
    <t>M P2-1500</t>
  </si>
  <si>
    <t>P2-1890</t>
  </si>
  <si>
    <t>M P2-1890</t>
  </si>
  <si>
    <t>P2-2630</t>
  </si>
  <si>
    <t>M P2-2630</t>
  </si>
  <si>
    <t>P2-3500</t>
  </si>
  <si>
    <t>M P2-3500</t>
  </si>
  <si>
    <t>P2-280</t>
  </si>
  <si>
    <t>M P2-280</t>
  </si>
  <si>
    <t>2-2a</t>
  </si>
  <si>
    <t>IZ2 TI 100P</t>
  </si>
  <si>
    <t>Tepelná  izolace  - minerální vata tl.100mm s oplechováním ušlechtilým plechem 0,6mm</t>
  </si>
  <si>
    <t>IZ2 TI 60</t>
  </si>
  <si>
    <t>IZ2 TI 20</t>
  </si>
  <si>
    <t>IZ2 PI</t>
  </si>
  <si>
    <t>Zařízení 3</t>
  </si>
  <si>
    <t>Učebny 2.np-pravá část (204,205)</t>
  </si>
  <si>
    <t>3-1.</t>
  </si>
  <si>
    <t>3.1</t>
  </si>
  <si>
    <t>3.1a</t>
  </si>
  <si>
    <t>M 3.1</t>
  </si>
  <si>
    <t>3.2</t>
  </si>
  <si>
    <t>3.2a</t>
  </si>
  <si>
    <t>3.2b</t>
  </si>
  <si>
    <t>3.2c</t>
  </si>
  <si>
    <t>3.2d</t>
  </si>
  <si>
    <t>3.2e</t>
  </si>
  <si>
    <t>3.2f</t>
  </si>
  <si>
    <t>3.2g</t>
  </si>
  <si>
    <t>3.2h</t>
  </si>
  <si>
    <t>3.2k</t>
  </si>
  <si>
    <t>3.2l</t>
  </si>
  <si>
    <t>3.2m</t>
  </si>
  <si>
    <t>M 3.2</t>
  </si>
  <si>
    <t>3.3.1</t>
  </si>
  <si>
    <t>Tlumič hluku buňkový 500x600 (buňky 3ks 200x500), délka 1000mm,, potrubní obal v ceně potrubí</t>
  </si>
  <si>
    <t>3.3.2</t>
  </si>
  <si>
    <t>Tlumič hluku buňkový 500x250 (buňky 1ks 250x500), délka 1000mm,, potrubní obal v ceně potrubí</t>
  </si>
  <si>
    <t>M 3.3</t>
  </si>
  <si>
    <t>3.4.1</t>
  </si>
  <si>
    <t>Požární klapka se servem 230V, včetně zatěsnění a osazení 600x400</t>
  </si>
  <si>
    <t>3.4.2</t>
  </si>
  <si>
    <t>M 3.4</t>
  </si>
  <si>
    <t>3.5.1</t>
  </si>
  <si>
    <t>Vířivý anemostat přívodní, čelní deska výfuková 4hranná 600x600 (instalace do rastru podhledu),  nastavení lamel ruční, lakování v RAL 9010, plenum box včetně regulace   boční připojení průměr 250mm,Qmax=600m3/h, dosah proudu 4m, vnitřní hluk do 40dB,</t>
  </si>
  <si>
    <t>3.5.1a</t>
  </si>
  <si>
    <t>M 3.5</t>
  </si>
  <si>
    <t>3.6.1</t>
  </si>
  <si>
    <t>Anemostat odvodní, čelní deska výfuková 4hranná 600x600 (instalace do rastru podhledu),  nastavení lamel ruční, lakování v RAL 9010, plenum box včetně regulace   boční připojení průměr 250mm,Qmax=600m3/h, dosah proudu 4m, vnitřní hluk do 40dB,</t>
  </si>
  <si>
    <t>3.6.1a</t>
  </si>
  <si>
    <t>M 3.6</t>
  </si>
  <si>
    <t>3.7.1</t>
  </si>
  <si>
    <t>Regulátor variabilního průtoku 500x200mm pro 2170m3/h, napájení 24V, ovl. O/Z</t>
  </si>
  <si>
    <t>M 3.7</t>
  </si>
  <si>
    <t>3.8</t>
  </si>
  <si>
    <t>Síto z tahokovu 1000x800,  včetně upevňovacího rámečku, osadit do potrubí</t>
  </si>
  <si>
    <t>3.9</t>
  </si>
  <si>
    <t>Protidešťová žaluzie1120x1000mm, včetně síta,  osadit do potrubí společné pro z.č 3,7</t>
  </si>
  <si>
    <t>M 3.8 -3.9</t>
  </si>
  <si>
    <t>3-2.</t>
  </si>
  <si>
    <t>Potrubí zařízení č.3 Skupinová cena potrubí sk. I - pozink. Plech,  tř. těsnosti ATC4 dle EN 16798-3</t>
  </si>
  <si>
    <t>P3-1500</t>
  </si>
  <si>
    <t>M P3-1500</t>
  </si>
  <si>
    <t>P3-1890</t>
  </si>
  <si>
    <t>M P3-1890</t>
  </si>
  <si>
    <t>P3-2630</t>
  </si>
  <si>
    <t>M P3-2630</t>
  </si>
  <si>
    <t>P3-3500</t>
  </si>
  <si>
    <t>M P3-3500</t>
  </si>
  <si>
    <t>P3-280</t>
  </si>
  <si>
    <t>M P3-280</t>
  </si>
  <si>
    <t>3-2a</t>
  </si>
  <si>
    <t>IZ3 TI 60</t>
  </si>
  <si>
    <t>IZ3 TI 20</t>
  </si>
  <si>
    <t>IZ3 PI</t>
  </si>
  <si>
    <t>Zařízení 4</t>
  </si>
  <si>
    <t>Učebny 2.np-levá část (207,208,209)</t>
  </si>
  <si>
    <t>4.1.</t>
  </si>
  <si>
    <t>4.1</t>
  </si>
  <si>
    <t>4.1a</t>
  </si>
  <si>
    <t>M 4.1</t>
  </si>
  <si>
    <t>4.2</t>
  </si>
  <si>
    <t>4.2a</t>
  </si>
  <si>
    <t>4.2b</t>
  </si>
  <si>
    <t>Expanzní ventil v rozsahu chladícího výkonu 15.5 kW až 17.6 kW</t>
  </si>
  <si>
    <t>4.2c</t>
  </si>
  <si>
    <t>4.2d</t>
  </si>
  <si>
    <t>4.2e</t>
  </si>
  <si>
    <t>4.2f</t>
  </si>
  <si>
    <t>4.2g</t>
  </si>
  <si>
    <t>4.2h</t>
  </si>
  <si>
    <t>4.2k</t>
  </si>
  <si>
    <t>4.2l</t>
  </si>
  <si>
    <t>4.2m</t>
  </si>
  <si>
    <t>M 4.2</t>
  </si>
  <si>
    <t>4.3.1</t>
  </si>
  <si>
    <t>Tlumič hluku buňkový 500x600 (buňky 3ks 200x500), délka 1000mm, potrubní obal v ceně potrubí</t>
  </si>
  <si>
    <t>4.3.2</t>
  </si>
  <si>
    <t>Tlumič hluku buňkový 500x400 (buňky 2ks 200x500), délka 1000mm,přeslechové tlumiče, potrubní obal v ceně potrubí</t>
  </si>
  <si>
    <t>4.3.3</t>
  </si>
  <si>
    <t>Tlumič hluku buňkový 500x200 (buňky 1ks 200x500), délka 1000mm,přeslechové tlumiče, potrubní obal v ceně potrubí</t>
  </si>
  <si>
    <t>4.3.4</t>
  </si>
  <si>
    <t>Tlumič hluku kruhový průměr 315mm, délka 1m</t>
  </si>
  <si>
    <t>4.3.5</t>
  </si>
  <si>
    <t>M 4.3</t>
  </si>
  <si>
    <t>4.4.1</t>
  </si>
  <si>
    <t>4.4.2</t>
  </si>
  <si>
    <t>M 4.4</t>
  </si>
  <si>
    <t>4.5.1</t>
  </si>
  <si>
    <t>4.5.1a</t>
  </si>
  <si>
    <t>4.5.2</t>
  </si>
  <si>
    <t>4.5.2a</t>
  </si>
  <si>
    <t>M 4.5</t>
  </si>
  <si>
    <t>4.6.1</t>
  </si>
  <si>
    <t>4.6.1a</t>
  </si>
  <si>
    <t>4.6.2</t>
  </si>
  <si>
    <t>4.6.2a</t>
  </si>
  <si>
    <t>M 4.6</t>
  </si>
  <si>
    <t>4.7.1</t>
  </si>
  <si>
    <t>Regulátor  průtoku průměr 315mm pro 1690m3/h, napájení 24V</t>
  </si>
  <si>
    <t>4.7.2</t>
  </si>
  <si>
    <t>Regulátor  průtoku průměr 315mm pro 1450m3/h, napájení 24V</t>
  </si>
  <si>
    <t>4.7.3</t>
  </si>
  <si>
    <t>Regulátor průtoku průměr 250mm pro 1210m3/h, napájení 24V</t>
  </si>
  <si>
    <t>4.7.4</t>
  </si>
  <si>
    <t>Regulátor průtoku průměr 250mm pro 580m3/h, pro malé rychlosti,  napájení 24V</t>
  </si>
  <si>
    <t>M 4.7</t>
  </si>
  <si>
    <t>4.8</t>
  </si>
  <si>
    <t>4.9</t>
  </si>
  <si>
    <t>Protidešťová žaluzie1120x1250mm, včetně síta,  osadit do potrubí společné pro z.č.4,5,6</t>
  </si>
  <si>
    <t>M 4.8 -4.9</t>
  </si>
  <si>
    <t>4-2.</t>
  </si>
  <si>
    <t>Potrubí zařízení č.4 Skupinová cena potrubí sk. I - pozink. Plech,  tř. těsnosti ATC4 dle EN 16798-3</t>
  </si>
  <si>
    <t>P4-1500</t>
  </si>
  <si>
    <t>M P4-1500</t>
  </si>
  <si>
    <t>P4-1890</t>
  </si>
  <si>
    <t>M P4-1890</t>
  </si>
  <si>
    <t>P4-2630</t>
  </si>
  <si>
    <t>M P4-2630</t>
  </si>
  <si>
    <t>P4-3500</t>
  </si>
  <si>
    <t>M P4-3500</t>
  </si>
  <si>
    <t>P4-100</t>
  </si>
  <si>
    <t>M P4-100</t>
  </si>
  <si>
    <t>P4-280</t>
  </si>
  <si>
    <t>M P4-280</t>
  </si>
  <si>
    <t>P4-400</t>
  </si>
  <si>
    <t>Kruhové, Do průměru 400/ tvarovek (30%)</t>
  </si>
  <si>
    <t>M P4-400</t>
  </si>
  <si>
    <t>4-2a</t>
  </si>
  <si>
    <t>IZ4 TI 100P</t>
  </si>
  <si>
    <t>IZ4 TI 60</t>
  </si>
  <si>
    <t>IZ4 TI 20</t>
  </si>
  <si>
    <t>IZ4 PI</t>
  </si>
  <si>
    <t>Zařízení 5</t>
  </si>
  <si>
    <t>Učebna 3.np (308)</t>
  </si>
  <si>
    <t>5-1.</t>
  </si>
  <si>
    <t>5.1</t>
  </si>
  <si>
    <t>5.1a</t>
  </si>
  <si>
    <t>M 5.1</t>
  </si>
  <si>
    <t>5.2</t>
  </si>
  <si>
    <t>5.2a</t>
  </si>
  <si>
    <t>5.2b</t>
  </si>
  <si>
    <t>5.2c</t>
  </si>
  <si>
    <t>5.2c.1</t>
  </si>
  <si>
    <t>5.2d</t>
  </si>
  <si>
    <t>5.2e</t>
  </si>
  <si>
    <t>5.2f</t>
  </si>
  <si>
    <t>5.2g</t>
  </si>
  <si>
    <t>5.2h</t>
  </si>
  <si>
    <t>5.2k</t>
  </si>
  <si>
    <t>5.2l</t>
  </si>
  <si>
    <t>5.2m</t>
  </si>
  <si>
    <t>5.3</t>
  </si>
  <si>
    <t>M 5.3</t>
  </si>
  <si>
    <t>5.4.1</t>
  </si>
  <si>
    <t>5.4.2</t>
  </si>
  <si>
    <t>M 5.4</t>
  </si>
  <si>
    <t>5.5.1</t>
  </si>
  <si>
    <t>5.5.1a</t>
  </si>
  <si>
    <t>5.5.1b</t>
  </si>
  <si>
    <t>5.5.2</t>
  </si>
  <si>
    <t>5.5.2a</t>
  </si>
  <si>
    <t>M 5.5</t>
  </si>
  <si>
    <t>5.6.1</t>
  </si>
  <si>
    <t>5.6.1a</t>
  </si>
  <si>
    <t>5.6.1b</t>
  </si>
  <si>
    <t>5.6.2</t>
  </si>
  <si>
    <t>5.6.2a</t>
  </si>
  <si>
    <t>M 5.6</t>
  </si>
  <si>
    <t>5.8</t>
  </si>
  <si>
    <t>M 5.8</t>
  </si>
  <si>
    <t>5-2.</t>
  </si>
  <si>
    <t>Potrubí zařízení č.5 Skupinová cena potrubí sk. I - pozink. Plech,  tř. těsnosti ATC4 dle EN 16798-3</t>
  </si>
  <si>
    <t>P5-1500</t>
  </si>
  <si>
    <t>M P5-1500</t>
  </si>
  <si>
    <t>P5-1890</t>
  </si>
  <si>
    <t>M P5-1890</t>
  </si>
  <si>
    <t>P5-2630</t>
  </si>
  <si>
    <t>M P5-2630</t>
  </si>
  <si>
    <t>P5-3500</t>
  </si>
  <si>
    <t>M P5-3500</t>
  </si>
  <si>
    <t>P5-280</t>
  </si>
  <si>
    <t>M P5-280</t>
  </si>
  <si>
    <t>5-2a</t>
  </si>
  <si>
    <t>IZ5 TI 60</t>
  </si>
  <si>
    <t>IZ5 TI 20</t>
  </si>
  <si>
    <t>IZ5 PI</t>
  </si>
  <si>
    <t>Zařízení 6</t>
  </si>
  <si>
    <t>Učebna 3.np (309)</t>
  </si>
  <si>
    <t>6-1.</t>
  </si>
  <si>
    <t>6.1</t>
  </si>
  <si>
    <t>6.1a</t>
  </si>
  <si>
    <t>M 6.1</t>
  </si>
  <si>
    <t>6.2</t>
  </si>
  <si>
    <t>6.2a</t>
  </si>
  <si>
    <t>6.2b</t>
  </si>
  <si>
    <t>6.2c</t>
  </si>
  <si>
    <t>6.2d</t>
  </si>
  <si>
    <t>6.2e</t>
  </si>
  <si>
    <t>6.2f</t>
  </si>
  <si>
    <t>6.2g</t>
  </si>
  <si>
    <t>6.2h</t>
  </si>
  <si>
    <t>6.2k</t>
  </si>
  <si>
    <t>6.2l</t>
  </si>
  <si>
    <t>6.2m</t>
  </si>
  <si>
    <t>M 6.2</t>
  </si>
  <si>
    <t>6.3</t>
  </si>
  <si>
    <t>M 6.3</t>
  </si>
  <si>
    <t>6.4.1</t>
  </si>
  <si>
    <t>Požární klapka se servem 230V, včetně zatěsnění a osazení 400x400</t>
  </si>
  <si>
    <t>6.4.2</t>
  </si>
  <si>
    <t>M 6.4</t>
  </si>
  <si>
    <t>6.5.1</t>
  </si>
  <si>
    <t>6.5.1a</t>
  </si>
  <si>
    <t>6.5.1b</t>
  </si>
  <si>
    <t>M 6.5</t>
  </si>
  <si>
    <t>6.6.1</t>
  </si>
  <si>
    <t>6.6.1a</t>
  </si>
  <si>
    <t>6.6.1b</t>
  </si>
  <si>
    <t>M 6.6</t>
  </si>
  <si>
    <t>6.8</t>
  </si>
  <si>
    <t>M 6.8</t>
  </si>
  <si>
    <t>6-2.</t>
  </si>
  <si>
    <t>Potrubí zařízení č.6 Skupinová cena potrubí sk. I - pozink. Plech,  tř. těsnosti ATC4 dle EN 16798-3</t>
  </si>
  <si>
    <t>P6-1500</t>
  </si>
  <si>
    <t>M P6-1500</t>
  </si>
  <si>
    <t>P6-1890</t>
  </si>
  <si>
    <t>M P6-1890</t>
  </si>
  <si>
    <t>P6-2630</t>
  </si>
  <si>
    <t>Čtyřhranné, Do obvodu 2630 / tvarovek (50%)</t>
  </si>
  <si>
    <t>M P6-2630</t>
  </si>
  <si>
    <t>P6-3500</t>
  </si>
  <si>
    <t>M P6-3500</t>
  </si>
  <si>
    <t>P6-280</t>
  </si>
  <si>
    <t>M P6-280</t>
  </si>
  <si>
    <t>6-2a</t>
  </si>
  <si>
    <t>IZ6 TI 60</t>
  </si>
  <si>
    <t>IZ6 TI 20</t>
  </si>
  <si>
    <t>IZ6 PI</t>
  </si>
  <si>
    <t>Zařízení 7</t>
  </si>
  <si>
    <t xml:space="preserve">Učebny  3.np (301, 323) </t>
  </si>
  <si>
    <t>7-1.</t>
  </si>
  <si>
    <t>7.1</t>
  </si>
  <si>
    <t>7.1a</t>
  </si>
  <si>
    <t>M 7.1</t>
  </si>
  <si>
    <t>7.2</t>
  </si>
  <si>
    <t>7.2a</t>
  </si>
  <si>
    <t>7.2b</t>
  </si>
  <si>
    <t>7.2c</t>
  </si>
  <si>
    <t>7.2d</t>
  </si>
  <si>
    <t>7.2e</t>
  </si>
  <si>
    <t>7.2f</t>
  </si>
  <si>
    <t>7.2g</t>
  </si>
  <si>
    <t>7.2h</t>
  </si>
  <si>
    <t>7.2k</t>
  </si>
  <si>
    <t>7.2l</t>
  </si>
  <si>
    <t>7.2m</t>
  </si>
  <si>
    <t>M 7.2</t>
  </si>
  <si>
    <t>7.3.1</t>
  </si>
  <si>
    <t>7.3.2</t>
  </si>
  <si>
    <t>7.3.3</t>
  </si>
  <si>
    <t>Tlumič hluku buňkový 500x200 (buňky 1ks 200x500), délka 1000mm,, potrubní obal v ceně potrubí</t>
  </si>
  <si>
    <t>M 7.3</t>
  </si>
  <si>
    <t>7.4.1</t>
  </si>
  <si>
    <t>7.4.2</t>
  </si>
  <si>
    <t>M 7.4</t>
  </si>
  <si>
    <t>7.5.1</t>
  </si>
  <si>
    <t>7.5.1a</t>
  </si>
  <si>
    <t>7.5.2</t>
  </si>
  <si>
    <t>7.5.2a</t>
  </si>
  <si>
    <t>M 7.5</t>
  </si>
  <si>
    <t>7.6.1</t>
  </si>
  <si>
    <t>7.6.1a</t>
  </si>
  <si>
    <t>7.6.2</t>
  </si>
  <si>
    <t>7.6.2a</t>
  </si>
  <si>
    <t>M 7.6</t>
  </si>
  <si>
    <t>7.7.1</t>
  </si>
  <si>
    <t>Regulátor variabilního průtoku 600x200mm pro 2170m3/h, napájení 24V, ovl. O/Z</t>
  </si>
  <si>
    <t>7.7.2</t>
  </si>
  <si>
    <t>Regulátor variabilního průtoku 500x200mm pro 1680m3/h, napájení 24V, ovl. O/Z</t>
  </si>
  <si>
    <t>M 7.7</t>
  </si>
  <si>
    <t>7.8</t>
  </si>
  <si>
    <t>M 7.8</t>
  </si>
  <si>
    <t>7-2.</t>
  </si>
  <si>
    <t>Potrubí zařízení č.7 Skupinová cena potrubí sk. I - pozink. Plech,  tř. těsnosti ATC4 dle EN 16798-3</t>
  </si>
  <si>
    <t>P7-1500</t>
  </si>
  <si>
    <t>M P7-1500</t>
  </si>
  <si>
    <t>P7-1890</t>
  </si>
  <si>
    <t>M P7-1890</t>
  </si>
  <si>
    <t>P7-2630</t>
  </si>
  <si>
    <t>M P7-2630</t>
  </si>
  <si>
    <t>P7-3500</t>
  </si>
  <si>
    <t>M P7-3500</t>
  </si>
  <si>
    <t>P7-100</t>
  </si>
  <si>
    <t>M P7-100</t>
  </si>
  <si>
    <t>P7-280</t>
  </si>
  <si>
    <t>M P7-280</t>
  </si>
  <si>
    <t>7-2a</t>
  </si>
  <si>
    <t>IZ7 TI 60</t>
  </si>
  <si>
    <t>IZ7 TI 20</t>
  </si>
  <si>
    <t>IZ7 PI</t>
  </si>
  <si>
    <t>Zařízení 8</t>
  </si>
  <si>
    <t xml:space="preserve"> Učebna 3.np (313)</t>
  </si>
  <si>
    <t>8-1.</t>
  </si>
  <si>
    <t>8.1</t>
  </si>
  <si>
    <t>8.1a</t>
  </si>
  <si>
    <t>M 8.1</t>
  </si>
  <si>
    <t>8.2</t>
  </si>
  <si>
    <t>8.2a</t>
  </si>
  <si>
    <t>8.2b</t>
  </si>
  <si>
    <t>8.2c</t>
  </si>
  <si>
    <t>8.2d</t>
  </si>
  <si>
    <t>8.2e</t>
  </si>
  <si>
    <t>8.2f</t>
  </si>
  <si>
    <t>8.2g</t>
  </si>
  <si>
    <t>8.2h</t>
  </si>
  <si>
    <t>8.2k</t>
  </si>
  <si>
    <t>8.2l</t>
  </si>
  <si>
    <t>8.2m</t>
  </si>
  <si>
    <t>M 8.2</t>
  </si>
  <si>
    <t>8.3</t>
  </si>
  <si>
    <t>M 8.3</t>
  </si>
  <si>
    <t>8.4.1</t>
  </si>
  <si>
    <t>Požární klapka se servem 230V, včetně zatěsnění a osazení 500x300</t>
  </si>
  <si>
    <t>8.4.2</t>
  </si>
  <si>
    <t>M 8.4</t>
  </si>
  <si>
    <t>8.5.1</t>
  </si>
  <si>
    <t>8.5.1a</t>
  </si>
  <si>
    <t>8.5.1b</t>
  </si>
  <si>
    <t>8.5.2</t>
  </si>
  <si>
    <t>8.5.2a</t>
  </si>
  <si>
    <t>M 8.5</t>
  </si>
  <si>
    <t>8.6.1</t>
  </si>
  <si>
    <t>8.6.1a</t>
  </si>
  <si>
    <t>8.6.2</t>
  </si>
  <si>
    <t>8.6.2a</t>
  </si>
  <si>
    <t>8.6.1b</t>
  </si>
  <si>
    <t>M 8.6</t>
  </si>
  <si>
    <t>8-2.</t>
  </si>
  <si>
    <t>Potrubí zařízení č.8 Skupinová cena potrubí sk. I - pozink. Plech,  tř. těsnosti ATC4 dle EN 16798-3</t>
  </si>
  <si>
    <t>P8-1500</t>
  </si>
  <si>
    <t>M P8-1500</t>
  </si>
  <si>
    <t>P8-1890</t>
  </si>
  <si>
    <t>M P8-1890</t>
  </si>
  <si>
    <t>P8-2630</t>
  </si>
  <si>
    <t>M P8-2630</t>
  </si>
  <si>
    <t>P8-100</t>
  </si>
  <si>
    <t>M P8-100</t>
  </si>
  <si>
    <t>P8-280</t>
  </si>
  <si>
    <t>M P8-280</t>
  </si>
  <si>
    <t>8-2a</t>
  </si>
  <si>
    <t>IZ8 TI 60</t>
  </si>
  <si>
    <t>IZ8 TI 20</t>
  </si>
  <si>
    <t>IZ8 PI</t>
  </si>
  <si>
    <t>Zařízení 9</t>
  </si>
  <si>
    <t>Hygienické zařízení 1-3.NP</t>
  </si>
  <si>
    <t>9.jan</t>
  </si>
  <si>
    <t>9a,b,c,d,e,f pravá s</t>
  </si>
  <si>
    <t>Potrubní diagonální ventilátor tříotáčkový průměr 160mm, Technická data v tab. Zař.</t>
  </si>
  <si>
    <t>9h, 9k, 9x</t>
  </si>
  <si>
    <t>Potrubní diagonální ventilátor tříotáčkový průměr 125mm, Technická data v tab. Zař.</t>
  </si>
  <si>
    <t>9n, 9o</t>
  </si>
  <si>
    <t>Potrubní diagonální ventilátor tříotáčkový průměr 200mm, Technická data v tab. Zař.</t>
  </si>
  <si>
    <t>9i, 9l</t>
  </si>
  <si>
    <t>Potrubní diagonální ventilátor tříotáčkový průměr 250mm, Technická data v tab. Zař.</t>
  </si>
  <si>
    <t>M 9.a-x</t>
  </si>
  <si>
    <t>9.1</t>
  </si>
  <si>
    <t>Tlumící manžety na sání a výtlaku ventilátoru průměr 125mm</t>
  </si>
  <si>
    <t>9.2</t>
  </si>
  <si>
    <t>Tlumící manžety na sání a výtlaku ventilátoru průměr 160mm</t>
  </si>
  <si>
    <t>9.3</t>
  </si>
  <si>
    <t>Tlumící manžety na sání a výtlaku ventilátoru průměr 200mm</t>
  </si>
  <si>
    <t>9.4</t>
  </si>
  <si>
    <t>Tlumící manžety na sání a výtlaku ventilátoru průměr 250mm</t>
  </si>
  <si>
    <t>M 9.1 - 9.4</t>
  </si>
  <si>
    <t>9.1.1</t>
  </si>
  <si>
    <t>Přetlaková klapka průměr 125mm</t>
  </si>
  <si>
    <t>9.2.1</t>
  </si>
  <si>
    <t>Přetlaková klapka průměr 160mm</t>
  </si>
  <si>
    <t>9.3.1</t>
  </si>
  <si>
    <t>Přetlaková klapka průměr 200mm</t>
  </si>
  <si>
    <t>9.4.1</t>
  </si>
  <si>
    <t>Přetlaková klapka průměr 250mm</t>
  </si>
  <si>
    <t>M 9.1.1 - 9.4.1</t>
  </si>
  <si>
    <t>9.5.1</t>
  </si>
  <si>
    <t>9.5.2</t>
  </si>
  <si>
    <t>Požární klapka se servem 230V, včetně zatěsnění a osazení 400x200</t>
  </si>
  <si>
    <t>M 9.5</t>
  </si>
  <si>
    <t>9.6.1</t>
  </si>
  <si>
    <t>Odvodní talířový ventil , vč.upevňovacího rámečku do SDK, průměr 200mm,</t>
  </si>
  <si>
    <t>9.6.2</t>
  </si>
  <si>
    <t>Odvodní talířový ventil , vč.upevňovacího rámečku do SDK,  průměr 160mm</t>
  </si>
  <si>
    <t>9.6.3</t>
  </si>
  <si>
    <t>Odvodní talířový ventil , vč.upevňovacího rámečku do SDK,  průměr 125mm</t>
  </si>
  <si>
    <t>9.6.4</t>
  </si>
  <si>
    <t>Odvodní talířový ventil , vč.upevňovacího rámečku do SDK,  průměr 100mm</t>
  </si>
  <si>
    <t>M 9.6</t>
  </si>
  <si>
    <t>9.7.1</t>
  </si>
  <si>
    <t>9.7.2</t>
  </si>
  <si>
    <t>9.7.3</t>
  </si>
  <si>
    <t>Regulační klapka průměr 125mm</t>
  </si>
  <si>
    <t>9.7.4</t>
  </si>
  <si>
    <t>M 9.7</t>
  </si>
  <si>
    <t>9.8.1</t>
  </si>
  <si>
    <t>Ohebná hadice průměr 200mm</t>
  </si>
  <si>
    <t>9.8.2</t>
  </si>
  <si>
    <t>Ohebná hadice průměr 160mm</t>
  </si>
  <si>
    <t>9.8.3</t>
  </si>
  <si>
    <t>Ohebná hadice průměr 125mm</t>
  </si>
  <si>
    <t>9.8.4</t>
  </si>
  <si>
    <t>Ohebná hadice průměr 100mm</t>
  </si>
  <si>
    <t>M 9.8</t>
  </si>
  <si>
    <t>9.9.1</t>
  </si>
  <si>
    <t>Šikmý výfukový kus 400x400mm, včetně síta,  osadit do potrubí</t>
  </si>
  <si>
    <t>9.9.2</t>
  </si>
  <si>
    <t>9.9.3</t>
  </si>
  <si>
    <t>Stěnové mřížky 300x300,  rozteč lamel 20 mm, osadit do zdi</t>
  </si>
  <si>
    <t>894</t>
  </si>
  <si>
    <t>9.9.4</t>
  </si>
  <si>
    <t>Stěnové mřížky 300x100,  rozteč lamel 20 mm, osadit do zdi</t>
  </si>
  <si>
    <t>896</t>
  </si>
  <si>
    <t>M 9.9</t>
  </si>
  <si>
    <t>898</t>
  </si>
  <si>
    <t>9-2.</t>
  </si>
  <si>
    <t>Potrubí zařízení č.9 Skupinová cena potrubí sk. I - pozink. Plech,  tř. těsnosti ATC4 dle EN 16798-3</t>
  </si>
  <si>
    <t>P9-1500</t>
  </si>
  <si>
    <t>Čtyřhranné, Do obvodu 1500 / tvarovek  (20%)</t>
  </si>
  <si>
    <t>M P9-1500</t>
  </si>
  <si>
    <t>P9-1890</t>
  </si>
  <si>
    <t>Čtyřhranné, Do obvodu 1890 / tvarovek (20%)</t>
  </si>
  <si>
    <t>M P9-1890</t>
  </si>
  <si>
    <t>P9-2630</t>
  </si>
  <si>
    <t>Čtyřhranné, Do obvodu 2630 / tvarovek (20%)</t>
  </si>
  <si>
    <t>M P9-2630</t>
  </si>
  <si>
    <t>P9-100</t>
  </si>
  <si>
    <t>M P9-100</t>
  </si>
  <si>
    <t>P9-140</t>
  </si>
  <si>
    <t>Kruhové, Do průměru 140/ tvarovek (30%)</t>
  </si>
  <si>
    <t>M P9-140</t>
  </si>
  <si>
    <t>P9-200</t>
  </si>
  <si>
    <t>M P9-200</t>
  </si>
  <si>
    <t>P9-280</t>
  </si>
  <si>
    <t>M P9-280</t>
  </si>
  <si>
    <t>9-2a</t>
  </si>
  <si>
    <t>IZ9 TI 100P</t>
  </si>
  <si>
    <t>IZ9 TI 20</t>
  </si>
  <si>
    <t>IZ9 PI</t>
  </si>
  <si>
    <t>Zařízení 10</t>
  </si>
  <si>
    <t>Zařízení 10 - Chlazení splity</t>
  </si>
  <si>
    <t>10.1.</t>
  </si>
  <si>
    <t>10.1</t>
  </si>
  <si>
    <t>Venkovní jednotka split stávající- demontáž , uskladnění u montážní firmy a opětovná montáž po stavebních úpravách</t>
  </si>
  <si>
    <t>10.2</t>
  </si>
  <si>
    <t>Vnitřní nástěnná jednotka stávající- demontáž  uskladnění u montážní firmy a opětovná montáž po stavebních úpravách</t>
  </si>
  <si>
    <t>10.2a</t>
  </si>
  <si>
    <t>Cu potrubí včetně izolace stávající- odsátí chladiva, zaslepení Cu potrubí + napojení, doplnění chladiva dle původního stavu</t>
  </si>
  <si>
    <t>10.2x</t>
  </si>
  <si>
    <t>10.3</t>
  </si>
  <si>
    <t>Venkovní jednotka split, Technická data v tab. Zař.</t>
  </si>
  <si>
    <t>10.4</t>
  </si>
  <si>
    <t>Vnitřní nástěnná jednotka 5kW</t>
  </si>
  <si>
    <t>10.4a</t>
  </si>
  <si>
    <t>10.4b</t>
  </si>
  <si>
    <t>konzoly pro uložení jednotky</t>
  </si>
  <si>
    <t>10.4c</t>
  </si>
  <si>
    <t>10.4d</t>
  </si>
  <si>
    <t>10.4e</t>
  </si>
  <si>
    <t>M 10.4-10.4e</t>
  </si>
  <si>
    <t>10.5</t>
  </si>
  <si>
    <t>Požární stěnový uzávěr se servem 230V, včetně zatěsnění a osazení 200x315</t>
  </si>
  <si>
    <t>M 10.5</t>
  </si>
  <si>
    <t>10.6</t>
  </si>
  <si>
    <t>Potrubní diagonální ventilátor  průměr 125mm, Technická data v tab. Zař.</t>
  </si>
  <si>
    <t>10.6a</t>
  </si>
  <si>
    <t>10.7</t>
  </si>
  <si>
    <t>Síto z tahokovu průměr 200mm, osadit do potrubí</t>
  </si>
  <si>
    <t>10.7a</t>
  </si>
  <si>
    <t>M 10.6-7a</t>
  </si>
  <si>
    <t>M 10.x</t>
  </si>
  <si>
    <t>Demontáž 2 kompletů stávajících splitů a likvidace, nutno odsouhlasit investorem</t>
  </si>
  <si>
    <t>10-2.</t>
  </si>
  <si>
    <t>Potrubí zařízení č.10 Skupinová cena potrubí sk. I - pozink. Plech,  tř. těsnosti ATC4 dle EN 16798-</t>
  </si>
  <si>
    <t>P10-140</t>
  </si>
  <si>
    <t>M P10-140</t>
  </si>
  <si>
    <t>P10-200</t>
  </si>
  <si>
    <t>M P10-200</t>
  </si>
  <si>
    <t>Zařízení 11</t>
  </si>
  <si>
    <t>Větrání 3D tiskárny (m.č.302)</t>
  </si>
  <si>
    <t>11.1.</t>
  </si>
  <si>
    <t>11.1</t>
  </si>
  <si>
    <t>11.1a</t>
  </si>
  <si>
    <t>11.2</t>
  </si>
  <si>
    <t>M 11.1-11.2</t>
  </si>
  <si>
    <t>11.3</t>
  </si>
  <si>
    <t>11.4</t>
  </si>
  <si>
    <t>11.5</t>
  </si>
  <si>
    <t>11.6</t>
  </si>
  <si>
    <t>11.7</t>
  </si>
  <si>
    <t>11.8</t>
  </si>
  <si>
    <t>11.9</t>
  </si>
  <si>
    <t>11.10</t>
  </si>
  <si>
    <t>Šikmý výfukový kus průměr 160mm</t>
  </si>
  <si>
    <t>M 11.3-11.14</t>
  </si>
  <si>
    <t>11-2.</t>
  </si>
  <si>
    <t>Potrubí zařízení č.11 Skupinová cena potrubí sk. I - pozink. Plech,  tř. těsnosti ATC4 dle EN 16798-</t>
  </si>
  <si>
    <t>P11-100</t>
  </si>
  <si>
    <t>M P11-100</t>
  </si>
  <si>
    <t>P11-200</t>
  </si>
  <si>
    <t>Kruhové, Do průměru 200/ tvarovek (10%)</t>
  </si>
  <si>
    <t>M P11-200</t>
  </si>
  <si>
    <t>11-2a</t>
  </si>
  <si>
    <t>IZ11 TI 100P</t>
  </si>
  <si>
    <t>Společné Z1+Z11</t>
  </si>
  <si>
    <t>Mont</t>
  </si>
  <si>
    <t>Montážní materiál společný pro všechna zařízení:</t>
  </si>
  <si>
    <t>Monts</t>
  </si>
  <si>
    <t>- spojovací</t>
  </si>
  <si>
    <t>Montg</t>
  </si>
  <si>
    <t>- gumové těsnění</t>
  </si>
  <si>
    <t>Montz</t>
  </si>
  <si>
    <t>- materiál na závěsy, uložení potrubí a jednotek</t>
  </si>
  <si>
    <t>M Montz</t>
  </si>
  <si>
    <t>- montáž závěsu uložení potrubí a jednotek</t>
  </si>
  <si>
    <t>Hmoty potr.</t>
  </si>
  <si>
    <t>Přesun hmot potrubí</t>
  </si>
  <si>
    <t>Hmoty ost.</t>
  </si>
  <si>
    <t>Přesun hmot ostatní</t>
  </si>
  <si>
    <t>HZS - zprovoznění, zaregulování a zaučení obsluhy. Práce lze fakturovat dle skutečně odpracovaných hodin potvrzených v montážním deníku,</t>
  </si>
  <si>
    <t>VON - VEDLEJŠÍ A OSTATNÍ NÁKLADY</t>
  </si>
  <si>
    <t>VRN - VRN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</si>
  <si>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</si>
  <si>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</si>
  <si>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</si>
  <si>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</si>
  <si>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</si>
  <si>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</si>
  <si>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VRN</t>
  </si>
  <si>
    <t>VRN1</t>
  </si>
  <si>
    <t>Průzkumné, geodetické a projektové práce</t>
  </si>
  <si>
    <t>011514000</t>
  </si>
  <si>
    <t>Stavebně-statický průzkum</t>
  </si>
  <si>
    <t>Poznámka k položce:_x000D_
Poznámka k položce: "průzkum a ověření _ stávající dřevěné prvky krovu" "průzkum a ověření _ stávající nosné konstrukce objektu" "průzkum a ověření _ stávající ostatní konstrukce objektu"</t>
  </si>
  <si>
    <t>013244000</t>
  </si>
  <si>
    <t>Dokumentace dílenská pro realizaci stavby</t>
  </si>
  <si>
    <t>Poznámka k položce:_x000D_
Poznámka k položce: V jednotkové ceně zahrnuty náklady na vypracování : -prováděcí / dílenské dokumentace pro provedení stavby vč. potřebných detailů VEŠKERÉ FORMY A PŘEDÁNÍ SE ŘÍDÍ PODMÍNKAMI ZADÁVACÍ DOKUMENTACE STAVBY</t>
  </si>
  <si>
    <t>013254000</t>
  </si>
  <si>
    <t>Dokumentace skutečného provedení stavby</t>
  </si>
  <si>
    <t>Poznámka k položce:_x000D_
Poznámka k položce: VEŠKERÉ FORMY A PŘEDÁNÍ SE ŘÍDÍ PODMÍNKAMI ZADÁVACÍ DOKUMENTACE STAVBY</t>
  </si>
  <si>
    <t>013274000</t>
  </si>
  <si>
    <t>Pasportizace objektu před započetím prací</t>
  </si>
  <si>
    <t>013284000</t>
  </si>
  <si>
    <t>Pasportizace objektu během provádění díla včetně kompletní denní fotodokumentace postupu prací</t>
  </si>
  <si>
    <t>VRN2</t>
  </si>
  <si>
    <t>Příprava staveniště</t>
  </si>
  <si>
    <t>020001000</t>
  </si>
  <si>
    <t>Poznámka k položce:_x000D_
Poznámka k položce: -Zřízení trvalé, dočasné deponie a mezideponie -zřízení příjezdů a přístupů na staveniště -uspořádání a bezpečnost staveniště z hlediska ochrany veřejných zájmů -dodržení podmínek pro provádění staveb z hlediska BOZP (vč. označení stavby) -dodržování podmínek pro ochranu životního prostředí při výstavbě -dodržení podmínek - možnosti nakládání s odpady -splnění zvláštních požadavků na provádění stavby, které vyžadují zvláštní bezpečnostní opatření -dočasné / provizorní dopravní značení, osvětlení - (vyřízení+zřízení+likvidace po skončení stavby)</t>
  </si>
  <si>
    <t>VRN3</t>
  </si>
  <si>
    <t>Zařízení staveniště</t>
  </si>
  <si>
    <t>030001000</t>
  </si>
  <si>
    <t>Poznámka k položce:_x000D_
Poznámka k položce: Náklady na zřízení / nájem ZS: -kancelářské/skladovací/sociální objekty -oplocení stavby, ostraha staveniště -kompletní vnitrostaveništní rozvody všech potřebných energií a médií -poplatky spotřeby energií a médií  (zajištění podružných měření spotřeby energií a médií)</t>
  </si>
  <si>
    <t>035103001</t>
  </si>
  <si>
    <t>Pronájem ploch</t>
  </si>
  <si>
    <t>Poznámka k položce:_x000D_
Poznámka k položce: (plochy potřebné pro zařízení staveniště, které nejsou v majetku objednatele)</t>
  </si>
  <si>
    <t>039002000</t>
  </si>
  <si>
    <t>Zrušení zařízení staveniště</t>
  </si>
  <si>
    <t>Poznámka k položce:_x000D_
Poznámka k položce: -náklady zhotovitele spojené s kompletní likvidací zařízení staveniště vč. uvedení všech dotčených ploch do bezvadného stavu</t>
  </si>
  <si>
    <t>VRN4</t>
  </si>
  <si>
    <t>Inženýrská činnost</t>
  </si>
  <si>
    <t>043103000</t>
  </si>
  <si>
    <t>Zkoušky bez rozlišení</t>
  </si>
  <si>
    <t>Poznámka k položce:_x000D_
Poznámka k položce: Provedení všech zkoušek a revizí předepsaných projektovou a zadávací dokumentací, platnými normami, návodů k obsluze - (neuvedených v jednotlivých soupisech prací)  -------------------- -včetně : "Před instalací svítidel dodavatel předloží světelně technický výpočet, kde bylo počítáno se světelně technickými vlastnostmi dodávaných svítidel a souhlasné stanovisko KHS MSK, které bylo vydáno na základě světelně technického výpočtu vypracovaném dodavatelem stavby k řešené stavbě."</t>
  </si>
  <si>
    <t>045002000</t>
  </si>
  <si>
    <t>Kompletační a koordinační činnost</t>
  </si>
  <si>
    <t>Poznámka k položce:_x000D_
Poznámka k položce: -sestavení kompletní předávací dokumentace dle ZD a podmínek SOD -ostatní kompletační činnost</t>
  </si>
  <si>
    <t>VRN7</t>
  </si>
  <si>
    <t>Provozní vlivy</t>
  </si>
  <si>
    <t>071103000</t>
  </si>
  <si>
    <t>Provoz investora</t>
  </si>
  <si>
    <t>Poznámka k položce:_x000D_
Poznámka k položce: Náklady související se ztíženými podmínkami při provádění díla v závislosti na okolním provozu (pro práce prováděné za nepřerušeného nebo omezeného provozu v dotčených objektech nebo samotném areálu) - ochrana a zakrytí určených prvků a konstrukcí - ZABEZPEČENÍ PŘED POŠKOZENÍM STAVEBNÍ ČINNOSTÍ (kompletní stávající nášlapné vrstvy , kompletní stávající výplně otvorů, ostatní prvky a stávající konstrukce)</t>
  </si>
  <si>
    <t>VRN9</t>
  </si>
  <si>
    <t>Ostatní náklady</t>
  </si>
  <si>
    <t>090001000</t>
  </si>
  <si>
    <t>Poznámka k položce:_x000D_
Poznámka k položce: V jednotkové ceně zahrnuty náklady : ------------------------------------------------- -náklady zhotovitele spojené s ochranou všech dotčených, jinde nespecifikovaných, dřevin, stromů, porostů a vegetačních ploch při stavebních prací dle ČSN 83 9061 - po celou dobu výstavby -pravidelné čištění přilehlých / souvisejících komunikací a zpevněných ploch - po celou dobu stavby  -uvedení všech DOTČENÝCH ploch, konstrukcí a povrchů do původního, bezvadného stavu_V PŘÍPADĚ POŠKOZENÍ BUDOU TYTO VYMĚNĚNY / NAHRAZENY !! -vytyčení všech inženýrských sítí před zahájením prací vč. řádného zajištění. Zpětné protokolární předání všech inženýrských sítí jednotlivým správcům vč. uvedení dotčených ploch do bezvadného stavu. ---------------------------------------------------------------------------- -ostatní, jinde neuvedené, náklady potřebné k provedení a předání díla objednateli _ dle PD a TZ</t>
  </si>
  <si>
    <t>094103R00</t>
  </si>
  <si>
    <t>Náklady na plánované vyklizení objektu</t>
  </si>
  <si>
    <t>kontejner</t>
  </si>
  <si>
    <t>Poznámka k položce:_x000D_
Poznámka k položce: Náklady na plánované vyklizení objektu_VČETNĚ KOMPLETNÍCH PŘESUNŮ -------------------------------------------------------------------------------------------- JC obsahuje : -kompletní demontážní a vyklízecí práce (VNITŘNÍ VYBAVENÍ + MOBILIÁŘ) -kompletní stavenišětní přesuny a naložení na kontejner pro vodorovnou přepravu -vodorovná přeprava/přesun na skládku  -poplatky za skládku (skládkovné) ---------------------------------------------------------------- (celková jednotková cena vztažena na "KONTEKNER"</t>
  </si>
  <si>
    <r>
      <t>OU - STAVEBNÍ ÚPRAVY BUDOVY E, ČS.LEGIÍ 9, OSTRAVA -</t>
    </r>
    <r>
      <rPr>
        <b/>
        <sz val="11"/>
        <color rgb="FFFF0000"/>
        <rFont val="Arial CE"/>
        <family val="2"/>
        <charset val="238"/>
      </rPr>
      <t xml:space="preserve"> AKTUALIZACE/REVIZE 7.7.2022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</si>
</sst>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b/>
      <sz val="11"/>
      <color rgb="FFFF0000"/>
      <name val="Arial CE"/>
      <family val="2"/>
      <charset val="238"/>
    </font>
    <font>
      <b/>
      <sz val="11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3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22" xfId="0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center" vertical="center"/>
    </xf>
    <xf numFmtId="0" fontId="28" fillId="0" borderId="0" xfId="0" applyFont="1" applyAlignment="1" applyProtection="1">
      <alignment horizontal="left" vertical="center" wrapText="1"/>
    </xf>
    <xf numFmtId="0" fontId="31" fillId="0" borderId="0" xfId="0" applyFont="1" applyAlignment="1" applyProtection="1">
      <alignment horizontal="left" vertical="center" wrapText="1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4" fontId="7" fillId="0" borderId="0" xfId="0" applyNumberFormat="1" applyFont="1" applyAlignment="1" applyProtection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 applyProtection="1">
      <alignment horizontal="left" vertical="center"/>
    </xf>
    <xf numFmtId="0" fontId="42" fillId="0" borderId="0" xfId="0" applyFont="1" applyAlignment="1" applyProtection="1">
      <alignment horizontal="left" vertical="top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20"/>
  <sheetViews>
    <sheetView showGridLines="0" tabSelected="1" workbookViewId="0">
      <selection activeCell="BE35" sqref="BE35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21"/>
      <c r="AS2" s="321"/>
      <c r="AT2" s="321"/>
      <c r="AU2" s="321"/>
      <c r="AV2" s="321"/>
      <c r="AW2" s="321"/>
      <c r="AX2" s="321"/>
      <c r="AY2" s="321"/>
      <c r="AZ2" s="321"/>
      <c r="BA2" s="321"/>
      <c r="BB2" s="321"/>
      <c r="BC2" s="321"/>
      <c r="BD2" s="321"/>
      <c r="BE2" s="321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06" t="s">
        <v>14</v>
      </c>
      <c r="L5" s="307"/>
      <c r="M5" s="307"/>
      <c r="N5" s="307"/>
      <c r="O5" s="307"/>
      <c r="P5" s="307"/>
      <c r="Q5" s="307"/>
      <c r="R5" s="307"/>
      <c r="S5" s="307"/>
      <c r="T5" s="307"/>
      <c r="U5" s="307"/>
      <c r="V5" s="307"/>
      <c r="W5" s="307"/>
      <c r="X5" s="307"/>
      <c r="Y5" s="307"/>
      <c r="Z5" s="307"/>
      <c r="AA5" s="307"/>
      <c r="AB5" s="307"/>
      <c r="AC5" s="307"/>
      <c r="AD5" s="307"/>
      <c r="AE5" s="307"/>
      <c r="AF5" s="307"/>
      <c r="AG5" s="307"/>
      <c r="AH5" s="307"/>
      <c r="AI5" s="307"/>
      <c r="AJ5" s="307"/>
      <c r="AK5" s="307"/>
      <c r="AL5" s="307"/>
      <c r="AM5" s="307"/>
      <c r="AN5" s="307"/>
      <c r="AO5" s="307"/>
      <c r="AP5" s="23"/>
      <c r="AQ5" s="23"/>
      <c r="AR5" s="21"/>
      <c r="BE5" s="303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35" t="s">
        <v>5607</v>
      </c>
      <c r="L6" s="307"/>
      <c r="M6" s="307"/>
      <c r="N6" s="307"/>
      <c r="O6" s="307"/>
      <c r="P6" s="307"/>
      <c r="Q6" s="307"/>
      <c r="R6" s="307"/>
      <c r="S6" s="307"/>
      <c r="T6" s="307"/>
      <c r="U6" s="307"/>
      <c r="V6" s="307"/>
      <c r="W6" s="307"/>
      <c r="X6" s="307"/>
      <c r="Y6" s="307"/>
      <c r="Z6" s="307"/>
      <c r="AA6" s="307"/>
      <c r="AB6" s="307"/>
      <c r="AC6" s="307"/>
      <c r="AD6" s="307"/>
      <c r="AE6" s="307"/>
      <c r="AF6" s="307"/>
      <c r="AG6" s="307"/>
      <c r="AH6" s="307"/>
      <c r="AI6" s="307"/>
      <c r="AJ6" s="307"/>
      <c r="AK6" s="307"/>
      <c r="AL6" s="307"/>
      <c r="AM6" s="307"/>
      <c r="AN6" s="307"/>
      <c r="AO6" s="307"/>
      <c r="AP6" s="23"/>
      <c r="AQ6" s="23"/>
      <c r="AR6" s="21"/>
      <c r="BE6" s="304"/>
      <c r="BS6" s="18" t="s">
        <v>6</v>
      </c>
    </row>
    <row r="7" spans="1:74" s="1" customFormat="1" ht="12" customHeight="1">
      <c r="B7" s="22"/>
      <c r="C7" s="23"/>
      <c r="D7" s="30" t="s">
        <v>17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18</v>
      </c>
      <c r="AL7" s="23"/>
      <c r="AM7" s="23"/>
      <c r="AN7" s="28" t="s">
        <v>1</v>
      </c>
      <c r="AO7" s="23"/>
      <c r="AP7" s="23"/>
      <c r="AQ7" s="23"/>
      <c r="AR7" s="21"/>
      <c r="BE7" s="304"/>
      <c r="BS7" s="18" t="s">
        <v>6</v>
      </c>
    </row>
    <row r="8" spans="1:74" s="1" customFormat="1" ht="12" customHeight="1">
      <c r="B8" s="22"/>
      <c r="C8" s="23"/>
      <c r="D8" s="30" t="s">
        <v>19</v>
      </c>
      <c r="E8" s="23"/>
      <c r="F8" s="23"/>
      <c r="G8" s="23"/>
      <c r="H8" s="23"/>
      <c r="I8" s="23"/>
      <c r="J8" s="23"/>
      <c r="K8" s="28" t="s">
        <v>20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21</v>
      </c>
      <c r="AL8" s="23"/>
      <c r="AM8" s="23"/>
      <c r="AN8" s="31" t="s">
        <v>22</v>
      </c>
      <c r="AO8" s="23"/>
      <c r="AP8" s="23"/>
      <c r="AQ8" s="23"/>
      <c r="AR8" s="21"/>
      <c r="BE8" s="304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04"/>
      <c r="BS9" s="18" t="s">
        <v>6</v>
      </c>
    </row>
    <row r="10" spans="1:74" s="1" customFormat="1" ht="12" customHeight="1">
      <c r="B10" s="22"/>
      <c r="C10" s="23"/>
      <c r="D10" s="30" t="s">
        <v>23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24</v>
      </c>
      <c r="AL10" s="23"/>
      <c r="AM10" s="23"/>
      <c r="AN10" s="28" t="s">
        <v>1</v>
      </c>
      <c r="AO10" s="23"/>
      <c r="AP10" s="23"/>
      <c r="AQ10" s="23"/>
      <c r="AR10" s="21"/>
      <c r="BE10" s="304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25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26</v>
      </c>
      <c r="AL11" s="23"/>
      <c r="AM11" s="23"/>
      <c r="AN11" s="28" t="s">
        <v>1</v>
      </c>
      <c r="AO11" s="23"/>
      <c r="AP11" s="23"/>
      <c r="AQ11" s="23"/>
      <c r="AR11" s="21"/>
      <c r="BE11" s="304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04"/>
      <c r="BS12" s="18" t="s">
        <v>6</v>
      </c>
    </row>
    <row r="13" spans="1:74" s="1" customFormat="1" ht="12" customHeight="1">
      <c r="B13" s="22"/>
      <c r="C13" s="23"/>
      <c r="D13" s="30" t="s">
        <v>27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24</v>
      </c>
      <c r="AL13" s="23"/>
      <c r="AM13" s="23"/>
      <c r="AN13" s="32" t="s">
        <v>28</v>
      </c>
      <c r="AO13" s="23"/>
      <c r="AP13" s="23"/>
      <c r="AQ13" s="23"/>
      <c r="AR13" s="21"/>
      <c r="BE13" s="304"/>
      <c r="BS13" s="18" t="s">
        <v>6</v>
      </c>
    </row>
    <row r="14" spans="1:74" ht="12.75">
      <c r="B14" s="22"/>
      <c r="C14" s="23"/>
      <c r="D14" s="23"/>
      <c r="E14" s="308" t="s">
        <v>28</v>
      </c>
      <c r="F14" s="309"/>
      <c r="G14" s="309"/>
      <c r="H14" s="309"/>
      <c r="I14" s="309"/>
      <c r="J14" s="309"/>
      <c r="K14" s="309"/>
      <c r="L14" s="309"/>
      <c r="M14" s="309"/>
      <c r="N14" s="309"/>
      <c r="O14" s="309"/>
      <c r="P14" s="309"/>
      <c r="Q14" s="309"/>
      <c r="R14" s="309"/>
      <c r="S14" s="309"/>
      <c r="T14" s="309"/>
      <c r="U14" s="309"/>
      <c r="V14" s="309"/>
      <c r="W14" s="309"/>
      <c r="X14" s="309"/>
      <c r="Y14" s="309"/>
      <c r="Z14" s="309"/>
      <c r="AA14" s="309"/>
      <c r="AB14" s="309"/>
      <c r="AC14" s="309"/>
      <c r="AD14" s="309"/>
      <c r="AE14" s="309"/>
      <c r="AF14" s="309"/>
      <c r="AG14" s="309"/>
      <c r="AH14" s="309"/>
      <c r="AI14" s="309"/>
      <c r="AJ14" s="309"/>
      <c r="AK14" s="30" t="s">
        <v>26</v>
      </c>
      <c r="AL14" s="23"/>
      <c r="AM14" s="23"/>
      <c r="AN14" s="32" t="s">
        <v>28</v>
      </c>
      <c r="AO14" s="23"/>
      <c r="AP14" s="23"/>
      <c r="AQ14" s="23"/>
      <c r="AR14" s="21"/>
      <c r="BE14" s="304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04"/>
      <c r="BS15" s="18" t="s">
        <v>4</v>
      </c>
    </row>
    <row r="16" spans="1:74" s="1" customFormat="1" ht="12" customHeight="1">
      <c r="B16" s="22"/>
      <c r="C16" s="23"/>
      <c r="D16" s="30" t="s">
        <v>29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24</v>
      </c>
      <c r="AL16" s="23"/>
      <c r="AM16" s="23"/>
      <c r="AN16" s="28" t="s">
        <v>1</v>
      </c>
      <c r="AO16" s="23"/>
      <c r="AP16" s="23"/>
      <c r="AQ16" s="23"/>
      <c r="AR16" s="21"/>
      <c r="BE16" s="304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30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26</v>
      </c>
      <c r="AL17" s="23"/>
      <c r="AM17" s="23"/>
      <c r="AN17" s="28" t="s">
        <v>1</v>
      </c>
      <c r="AO17" s="23"/>
      <c r="AP17" s="23"/>
      <c r="AQ17" s="23"/>
      <c r="AR17" s="21"/>
      <c r="BE17" s="304"/>
      <c r="BS17" s="18" t="s">
        <v>31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04"/>
      <c r="BS18" s="18" t="s">
        <v>6</v>
      </c>
    </row>
    <row r="19" spans="1:71" s="1" customFormat="1" ht="12" customHeight="1">
      <c r="B19" s="22"/>
      <c r="C19" s="23"/>
      <c r="D19" s="30" t="s">
        <v>32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24</v>
      </c>
      <c r="AL19" s="23"/>
      <c r="AM19" s="23"/>
      <c r="AN19" s="28" t="s">
        <v>1</v>
      </c>
      <c r="AO19" s="23"/>
      <c r="AP19" s="23"/>
      <c r="AQ19" s="23"/>
      <c r="AR19" s="21"/>
      <c r="BE19" s="304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33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26</v>
      </c>
      <c r="AL20" s="23"/>
      <c r="AM20" s="23"/>
      <c r="AN20" s="28" t="s">
        <v>1</v>
      </c>
      <c r="AO20" s="23"/>
      <c r="AP20" s="23"/>
      <c r="AQ20" s="23"/>
      <c r="AR20" s="21"/>
      <c r="BE20" s="304"/>
      <c r="BS20" s="18" t="s">
        <v>31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04"/>
    </row>
    <row r="22" spans="1:71" s="1" customFormat="1" ht="12" customHeight="1">
      <c r="B22" s="22"/>
      <c r="C22" s="23"/>
      <c r="D22" s="30" t="s">
        <v>34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04"/>
    </row>
    <row r="23" spans="1:71" s="1" customFormat="1" ht="16.5" customHeight="1">
      <c r="B23" s="22"/>
      <c r="C23" s="23"/>
      <c r="D23" s="23"/>
      <c r="E23" s="310" t="s">
        <v>1</v>
      </c>
      <c r="F23" s="310"/>
      <c r="G23" s="310"/>
      <c r="H23" s="310"/>
      <c r="I23" s="310"/>
      <c r="J23" s="310"/>
      <c r="K23" s="310"/>
      <c r="L23" s="310"/>
      <c r="M23" s="310"/>
      <c r="N23" s="310"/>
      <c r="O23" s="310"/>
      <c r="P23" s="310"/>
      <c r="Q23" s="310"/>
      <c r="R23" s="310"/>
      <c r="S23" s="310"/>
      <c r="T23" s="310"/>
      <c r="U23" s="310"/>
      <c r="V23" s="310"/>
      <c r="W23" s="310"/>
      <c r="X23" s="310"/>
      <c r="Y23" s="310"/>
      <c r="Z23" s="310"/>
      <c r="AA23" s="310"/>
      <c r="AB23" s="310"/>
      <c r="AC23" s="310"/>
      <c r="AD23" s="310"/>
      <c r="AE23" s="310"/>
      <c r="AF23" s="310"/>
      <c r="AG23" s="310"/>
      <c r="AH23" s="310"/>
      <c r="AI23" s="310"/>
      <c r="AJ23" s="310"/>
      <c r="AK23" s="310"/>
      <c r="AL23" s="310"/>
      <c r="AM23" s="310"/>
      <c r="AN23" s="310"/>
      <c r="AO23" s="23"/>
      <c r="AP23" s="23"/>
      <c r="AQ23" s="23"/>
      <c r="AR23" s="21"/>
      <c r="BE23" s="304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04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04"/>
    </row>
    <row r="26" spans="1:71" s="2" customFormat="1" ht="25.9" customHeight="1">
      <c r="A26" s="35"/>
      <c r="B26" s="36"/>
      <c r="C26" s="37"/>
      <c r="D26" s="38" t="s">
        <v>35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11">
        <f>ROUND(AG94,2)</f>
        <v>0</v>
      </c>
      <c r="AL26" s="312"/>
      <c r="AM26" s="312"/>
      <c r="AN26" s="312"/>
      <c r="AO26" s="312"/>
      <c r="AP26" s="37"/>
      <c r="AQ26" s="37"/>
      <c r="AR26" s="40"/>
      <c r="BE26" s="304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04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13" t="s">
        <v>36</v>
      </c>
      <c r="M28" s="313"/>
      <c r="N28" s="313"/>
      <c r="O28" s="313"/>
      <c r="P28" s="313"/>
      <c r="Q28" s="37"/>
      <c r="R28" s="37"/>
      <c r="S28" s="37"/>
      <c r="T28" s="37"/>
      <c r="U28" s="37"/>
      <c r="V28" s="37"/>
      <c r="W28" s="313" t="s">
        <v>37</v>
      </c>
      <c r="X28" s="313"/>
      <c r="Y28" s="313"/>
      <c r="Z28" s="313"/>
      <c r="AA28" s="313"/>
      <c r="AB28" s="313"/>
      <c r="AC28" s="313"/>
      <c r="AD28" s="313"/>
      <c r="AE28" s="313"/>
      <c r="AF28" s="37"/>
      <c r="AG28" s="37"/>
      <c r="AH28" s="37"/>
      <c r="AI28" s="37"/>
      <c r="AJ28" s="37"/>
      <c r="AK28" s="313" t="s">
        <v>38</v>
      </c>
      <c r="AL28" s="313"/>
      <c r="AM28" s="313"/>
      <c r="AN28" s="313"/>
      <c r="AO28" s="313"/>
      <c r="AP28" s="37"/>
      <c r="AQ28" s="37"/>
      <c r="AR28" s="40"/>
      <c r="BE28" s="304"/>
    </row>
    <row r="29" spans="1:71" s="3" customFormat="1" ht="14.45" customHeight="1">
      <c r="B29" s="41"/>
      <c r="C29" s="42"/>
      <c r="D29" s="30" t="s">
        <v>39</v>
      </c>
      <c r="E29" s="42"/>
      <c r="F29" s="30" t="s">
        <v>40</v>
      </c>
      <c r="G29" s="42"/>
      <c r="H29" s="42"/>
      <c r="I29" s="42"/>
      <c r="J29" s="42"/>
      <c r="K29" s="42"/>
      <c r="L29" s="316">
        <v>0.21</v>
      </c>
      <c r="M29" s="315"/>
      <c r="N29" s="315"/>
      <c r="O29" s="315"/>
      <c r="P29" s="315"/>
      <c r="Q29" s="42"/>
      <c r="R29" s="42"/>
      <c r="S29" s="42"/>
      <c r="T29" s="42"/>
      <c r="U29" s="42"/>
      <c r="V29" s="42"/>
      <c r="W29" s="314">
        <f>ROUND(AZ94, 2)</f>
        <v>0</v>
      </c>
      <c r="X29" s="315"/>
      <c r="Y29" s="315"/>
      <c r="Z29" s="315"/>
      <c r="AA29" s="315"/>
      <c r="AB29" s="315"/>
      <c r="AC29" s="315"/>
      <c r="AD29" s="315"/>
      <c r="AE29" s="315"/>
      <c r="AF29" s="42"/>
      <c r="AG29" s="42"/>
      <c r="AH29" s="42"/>
      <c r="AI29" s="42"/>
      <c r="AJ29" s="42"/>
      <c r="AK29" s="314">
        <f>ROUND(AV94, 2)</f>
        <v>0</v>
      </c>
      <c r="AL29" s="315"/>
      <c r="AM29" s="315"/>
      <c r="AN29" s="315"/>
      <c r="AO29" s="315"/>
      <c r="AP29" s="42"/>
      <c r="AQ29" s="42"/>
      <c r="AR29" s="43"/>
      <c r="BE29" s="305"/>
    </row>
    <row r="30" spans="1:71" s="3" customFormat="1" ht="14.45" customHeight="1">
      <c r="B30" s="41"/>
      <c r="C30" s="42"/>
      <c r="D30" s="42"/>
      <c r="E30" s="42"/>
      <c r="F30" s="30" t="s">
        <v>41</v>
      </c>
      <c r="G30" s="42"/>
      <c r="H30" s="42"/>
      <c r="I30" s="42"/>
      <c r="J30" s="42"/>
      <c r="K30" s="42"/>
      <c r="L30" s="316">
        <v>0.15</v>
      </c>
      <c r="M30" s="315"/>
      <c r="N30" s="315"/>
      <c r="O30" s="315"/>
      <c r="P30" s="315"/>
      <c r="Q30" s="42"/>
      <c r="R30" s="42"/>
      <c r="S30" s="42"/>
      <c r="T30" s="42"/>
      <c r="U30" s="42"/>
      <c r="V30" s="42"/>
      <c r="W30" s="314">
        <f>ROUND(BA94, 2)</f>
        <v>0</v>
      </c>
      <c r="X30" s="315"/>
      <c r="Y30" s="315"/>
      <c r="Z30" s="315"/>
      <c r="AA30" s="315"/>
      <c r="AB30" s="315"/>
      <c r="AC30" s="315"/>
      <c r="AD30" s="315"/>
      <c r="AE30" s="315"/>
      <c r="AF30" s="42"/>
      <c r="AG30" s="42"/>
      <c r="AH30" s="42"/>
      <c r="AI30" s="42"/>
      <c r="AJ30" s="42"/>
      <c r="AK30" s="314">
        <f>ROUND(AW94, 2)</f>
        <v>0</v>
      </c>
      <c r="AL30" s="315"/>
      <c r="AM30" s="315"/>
      <c r="AN30" s="315"/>
      <c r="AO30" s="315"/>
      <c r="AP30" s="42"/>
      <c r="AQ30" s="42"/>
      <c r="AR30" s="43"/>
      <c r="BE30" s="305"/>
    </row>
    <row r="31" spans="1:71" s="3" customFormat="1" ht="14.45" hidden="1" customHeight="1">
      <c r="B31" s="41"/>
      <c r="C31" s="42"/>
      <c r="D31" s="42"/>
      <c r="E31" s="42"/>
      <c r="F31" s="30" t="s">
        <v>42</v>
      </c>
      <c r="G31" s="42"/>
      <c r="H31" s="42"/>
      <c r="I31" s="42"/>
      <c r="J31" s="42"/>
      <c r="K31" s="42"/>
      <c r="L31" s="316">
        <v>0.21</v>
      </c>
      <c r="M31" s="315"/>
      <c r="N31" s="315"/>
      <c r="O31" s="315"/>
      <c r="P31" s="315"/>
      <c r="Q31" s="42"/>
      <c r="R31" s="42"/>
      <c r="S31" s="42"/>
      <c r="T31" s="42"/>
      <c r="U31" s="42"/>
      <c r="V31" s="42"/>
      <c r="W31" s="314">
        <f>ROUND(BB94, 2)</f>
        <v>0</v>
      </c>
      <c r="X31" s="315"/>
      <c r="Y31" s="315"/>
      <c r="Z31" s="315"/>
      <c r="AA31" s="315"/>
      <c r="AB31" s="315"/>
      <c r="AC31" s="315"/>
      <c r="AD31" s="315"/>
      <c r="AE31" s="315"/>
      <c r="AF31" s="42"/>
      <c r="AG31" s="42"/>
      <c r="AH31" s="42"/>
      <c r="AI31" s="42"/>
      <c r="AJ31" s="42"/>
      <c r="AK31" s="314">
        <v>0</v>
      </c>
      <c r="AL31" s="315"/>
      <c r="AM31" s="315"/>
      <c r="AN31" s="315"/>
      <c r="AO31" s="315"/>
      <c r="AP31" s="42"/>
      <c r="AQ31" s="42"/>
      <c r="AR31" s="43"/>
      <c r="BE31" s="305"/>
    </row>
    <row r="32" spans="1:71" s="3" customFormat="1" ht="14.45" hidden="1" customHeight="1">
      <c r="B32" s="41"/>
      <c r="C32" s="42"/>
      <c r="D32" s="42"/>
      <c r="E32" s="42"/>
      <c r="F32" s="30" t="s">
        <v>43</v>
      </c>
      <c r="G32" s="42"/>
      <c r="H32" s="42"/>
      <c r="I32" s="42"/>
      <c r="J32" s="42"/>
      <c r="K32" s="42"/>
      <c r="L32" s="316">
        <v>0.15</v>
      </c>
      <c r="M32" s="315"/>
      <c r="N32" s="315"/>
      <c r="O32" s="315"/>
      <c r="P32" s="315"/>
      <c r="Q32" s="42"/>
      <c r="R32" s="42"/>
      <c r="S32" s="42"/>
      <c r="T32" s="42"/>
      <c r="U32" s="42"/>
      <c r="V32" s="42"/>
      <c r="W32" s="314">
        <f>ROUND(BC94, 2)</f>
        <v>0</v>
      </c>
      <c r="X32" s="315"/>
      <c r="Y32" s="315"/>
      <c r="Z32" s="315"/>
      <c r="AA32" s="315"/>
      <c r="AB32" s="315"/>
      <c r="AC32" s="315"/>
      <c r="AD32" s="315"/>
      <c r="AE32" s="315"/>
      <c r="AF32" s="42"/>
      <c r="AG32" s="42"/>
      <c r="AH32" s="42"/>
      <c r="AI32" s="42"/>
      <c r="AJ32" s="42"/>
      <c r="AK32" s="314">
        <v>0</v>
      </c>
      <c r="AL32" s="315"/>
      <c r="AM32" s="315"/>
      <c r="AN32" s="315"/>
      <c r="AO32" s="315"/>
      <c r="AP32" s="42"/>
      <c r="AQ32" s="42"/>
      <c r="AR32" s="43"/>
      <c r="BE32" s="305"/>
    </row>
    <row r="33" spans="1:57" s="3" customFormat="1" ht="14.45" hidden="1" customHeight="1">
      <c r="B33" s="41"/>
      <c r="C33" s="42"/>
      <c r="D33" s="42"/>
      <c r="E33" s="42"/>
      <c r="F33" s="30" t="s">
        <v>44</v>
      </c>
      <c r="G33" s="42"/>
      <c r="H33" s="42"/>
      <c r="I33" s="42"/>
      <c r="J33" s="42"/>
      <c r="K33" s="42"/>
      <c r="L33" s="316">
        <v>0</v>
      </c>
      <c r="M33" s="315"/>
      <c r="N33" s="315"/>
      <c r="O33" s="315"/>
      <c r="P33" s="315"/>
      <c r="Q33" s="42"/>
      <c r="R33" s="42"/>
      <c r="S33" s="42"/>
      <c r="T33" s="42"/>
      <c r="U33" s="42"/>
      <c r="V33" s="42"/>
      <c r="W33" s="314">
        <f>ROUND(BD94, 2)</f>
        <v>0</v>
      </c>
      <c r="X33" s="315"/>
      <c r="Y33" s="315"/>
      <c r="Z33" s="315"/>
      <c r="AA33" s="315"/>
      <c r="AB33" s="315"/>
      <c r="AC33" s="315"/>
      <c r="AD33" s="315"/>
      <c r="AE33" s="315"/>
      <c r="AF33" s="42"/>
      <c r="AG33" s="42"/>
      <c r="AH33" s="42"/>
      <c r="AI33" s="42"/>
      <c r="AJ33" s="42"/>
      <c r="AK33" s="314">
        <v>0</v>
      </c>
      <c r="AL33" s="315"/>
      <c r="AM33" s="315"/>
      <c r="AN33" s="315"/>
      <c r="AO33" s="315"/>
      <c r="AP33" s="42"/>
      <c r="AQ33" s="42"/>
      <c r="AR33" s="43"/>
      <c r="BE33" s="305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04"/>
    </row>
    <row r="35" spans="1:57" s="2" customFormat="1" ht="25.9" customHeight="1">
      <c r="A35" s="35"/>
      <c r="B35" s="36"/>
      <c r="C35" s="44"/>
      <c r="D35" s="45" t="s">
        <v>45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46</v>
      </c>
      <c r="U35" s="46"/>
      <c r="V35" s="46"/>
      <c r="W35" s="46"/>
      <c r="X35" s="320" t="s">
        <v>47</v>
      </c>
      <c r="Y35" s="318"/>
      <c r="Z35" s="318"/>
      <c r="AA35" s="318"/>
      <c r="AB35" s="318"/>
      <c r="AC35" s="46"/>
      <c r="AD35" s="46"/>
      <c r="AE35" s="46"/>
      <c r="AF35" s="46"/>
      <c r="AG35" s="46"/>
      <c r="AH35" s="46"/>
      <c r="AI35" s="46"/>
      <c r="AJ35" s="46"/>
      <c r="AK35" s="317">
        <f>SUM(AK26:AK33)</f>
        <v>0</v>
      </c>
      <c r="AL35" s="318"/>
      <c r="AM35" s="318"/>
      <c r="AN35" s="318"/>
      <c r="AO35" s="319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5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5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5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5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5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5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5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5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5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5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5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5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5" customHeight="1">
      <c r="B49" s="48"/>
      <c r="C49" s="49"/>
      <c r="D49" s="50" t="s">
        <v>48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49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 ht="11.25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 ht="11.25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 ht="11.25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 ht="11.25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 ht="11.25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 ht="11.2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 ht="11.25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 ht="11.25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 ht="11.25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 ht="11.25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2.75">
      <c r="A60" s="35"/>
      <c r="B60" s="36"/>
      <c r="C60" s="37"/>
      <c r="D60" s="53" t="s">
        <v>50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51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50</v>
      </c>
      <c r="AI60" s="39"/>
      <c r="AJ60" s="39"/>
      <c r="AK60" s="39"/>
      <c r="AL60" s="39"/>
      <c r="AM60" s="53" t="s">
        <v>51</v>
      </c>
      <c r="AN60" s="39"/>
      <c r="AO60" s="39"/>
      <c r="AP60" s="37"/>
      <c r="AQ60" s="37"/>
      <c r="AR60" s="40"/>
      <c r="BE60" s="35"/>
    </row>
    <row r="61" spans="1:57" ht="11.25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 ht="11.25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 ht="11.25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2.75">
      <c r="A64" s="35"/>
      <c r="B64" s="36"/>
      <c r="C64" s="37"/>
      <c r="D64" s="50" t="s">
        <v>52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53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 ht="11.2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 ht="11.25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 ht="11.25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 ht="11.25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 ht="11.25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 ht="11.25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 ht="11.25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 ht="11.25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 ht="11.25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 ht="11.25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2.75">
      <c r="A75" s="35"/>
      <c r="B75" s="36"/>
      <c r="C75" s="37"/>
      <c r="D75" s="53" t="s">
        <v>50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51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50</v>
      </c>
      <c r="AI75" s="39"/>
      <c r="AJ75" s="39"/>
      <c r="AK75" s="39"/>
      <c r="AL75" s="39"/>
      <c r="AM75" s="53" t="s">
        <v>51</v>
      </c>
      <c r="AN75" s="39"/>
      <c r="AO75" s="39"/>
      <c r="AP75" s="37"/>
      <c r="AQ75" s="37"/>
      <c r="AR75" s="40"/>
      <c r="BE75" s="35"/>
    </row>
    <row r="76" spans="1:57" s="2" customFormat="1" ht="11.25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5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6.95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4.95" customHeight="1">
      <c r="A82" s="35"/>
      <c r="B82" s="36"/>
      <c r="C82" s="24" t="s">
        <v>54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59"/>
      <c r="C84" s="30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3778A_2022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50000000000003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278" t="str">
        <f>K6</f>
        <v>OU - STAVEBNÍ ÚPRAVY BUDOVY E, ČS.LEGIÍ 9, OSTRAVA - AKTUALIZACE/REVIZE 7.7.2022</v>
      </c>
      <c r="M85" s="279"/>
      <c r="N85" s="279"/>
      <c r="O85" s="279"/>
      <c r="P85" s="279"/>
      <c r="Q85" s="279"/>
      <c r="R85" s="279"/>
      <c r="S85" s="279"/>
      <c r="T85" s="279"/>
      <c r="U85" s="279"/>
      <c r="V85" s="279"/>
      <c r="W85" s="279"/>
      <c r="X85" s="279"/>
      <c r="Y85" s="279"/>
      <c r="Z85" s="279"/>
      <c r="AA85" s="279"/>
      <c r="AB85" s="279"/>
      <c r="AC85" s="279"/>
      <c r="AD85" s="279"/>
      <c r="AE85" s="279"/>
      <c r="AF85" s="279"/>
      <c r="AG85" s="279"/>
      <c r="AH85" s="279"/>
      <c r="AI85" s="279"/>
      <c r="AJ85" s="279"/>
      <c r="AK85" s="279"/>
      <c r="AL85" s="279"/>
      <c r="AM85" s="279"/>
      <c r="AN85" s="279"/>
      <c r="AO85" s="279"/>
      <c r="AP85" s="64"/>
      <c r="AQ85" s="64"/>
      <c r="AR85" s="65"/>
    </row>
    <row r="86" spans="1:91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30" t="s">
        <v>19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>Čs.Legií 9, Ostrava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21</v>
      </c>
      <c r="AJ87" s="37"/>
      <c r="AK87" s="37"/>
      <c r="AL87" s="37"/>
      <c r="AM87" s="285" t="str">
        <f>IF(AN8= "","",AN8)</f>
        <v>30. 3. 2022</v>
      </c>
      <c r="AN87" s="285"/>
      <c r="AO87" s="37"/>
      <c r="AP87" s="37"/>
      <c r="AQ87" s="37"/>
      <c r="AR87" s="40"/>
      <c r="BE87" s="35"/>
    </row>
    <row r="88" spans="1:91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15.2" customHeight="1">
      <c r="A89" s="35"/>
      <c r="B89" s="36"/>
      <c r="C89" s="30" t="s">
        <v>23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>Ostravská univerzita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29</v>
      </c>
      <c r="AJ89" s="37"/>
      <c r="AK89" s="37"/>
      <c r="AL89" s="37"/>
      <c r="AM89" s="286" t="str">
        <f>IF(E17="","",E17)</f>
        <v>MARPO s.r.o.</v>
      </c>
      <c r="AN89" s="287"/>
      <c r="AO89" s="287"/>
      <c r="AP89" s="287"/>
      <c r="AQ89" s="37"/>
      <c r="AR89" s="40"/>
      <c r="AS89" s="288" t="s">
        <v>55</v>
      </c>
      <c r="AT89" s="289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2" customHeight="1">
      <c r="A90" s="35"/>
      <c r="B90" s="36"/>
      <c r="C90" s="30" t="s">
        <v>27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32</v>
      </c>
      <c r="AJ90" s="37"/>
      <c r="AK90" s="37"/>
      <c r="AL90" s="37"/>
      <c r="AM90" s="286" t="str">
        <f>IF(E20="","",E20)</f>
        <v xml:space="preserve"> </v>
      </c>
      <c r="AN90" s="287"/>
      <c r="AO90" s="287"/>
      <c r="AP90" s="287"/>
      <c r="AQ90" s="37"/>
      <c r="AR90" s="40"/>
      <c r="AS90" s="290"/>
      <c r="AT90" s="291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9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292"/>
      <c r="AT91" s="293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280" t="s">
        <v>56</v>
      </c>
      <c r="D92" s="281"/>
      <c r="E92" s="281"/>
      <c r="F92" s="281"/>
      <c r="G92" s="281"/>
      <c r="H92" s="74"/>
      <c r="I92" s="282" t="s">
        <v>57</v>
      </c>
      <c r="J92" s="281"/>
      <c r="K92" s="281"/>
      <c r="L92" s="281"/>
      <c r="M92" s="281"/>
      <c r="N92" s="281"/>
      <c r="O92" s="281"/>
      <c r="P92" s="281"/>
      <c r="Q92" s="281"/>
      <c r="R92" s="281"/>
      <c r="S92" s="281"/>
      <c r="T92" s="281"/>
      <c r="U92" s="281"/>
      <c r="V92" s="281"/>
      <c r="W92" s="281"/>
      <c r="X92" s="281"/>
      <c r="Y92" s="281"/>
      <c r="Z92" s="281"/>
      <c r="AA92" s="281"/>
      <c r="AB92" s="281"/>
      <c r="AC92" s="281"/>
      <c r="AD92" s="281"/>
      <c r="AE92" s="281"/>
      <c r="AF92" s="281"/>
      <c r="AG92" s="294" t="s">
        <v>58</v>
      </c>
      <c r="AH92" s="281"/>
      <c r="AI92" s="281"/>
      <c r="AJ92" s="281"/>
      <c r="AK92" s="281"/>
      <c r="AL92" s="281"/>
      <c r="AM92" s="281"/>
      <c r="AN92" s="282" t="s">
        <v>59</v>
      </c>
      <c r="AO92" s="281"/>
      <c r="AP92" s="295"/>
      <c r="AQ92" s="75" t="s">
        <v>60</v>
      </c>
      <c r="AR92" s="40"/>
      <c r="AS92" s="76" t="s">
        <v>61</v>
      </c>
      <c r="AT92" s="77" t="s">
        <v>62</v>
      </c>
      <c r="AU92" s="77" t="s">
        <v>63</v>
      </c>
      <c r="AV92" s="77" t="s">
        <v>64</v>
      </c>
      <c r="AW92" s="77" t="s">
        <v>65</v>
      </c>
      <c r="AX92" s="77" t="s">
        <v>66</v>
      </c>
      <c r="AY92" s="77" t="s">
        <v>67</v>
      </c>
      <c r="AZ92" s="77" t="s">
        <v>68</v>
      </c>
      <c r="BA92" s="77" t="s">
        <v>69</v>
      </c>
      <c r="BB92" s="77" t="s">
        <v>70</v>
      </c>
      <c r="BC92" s="77" t="s">
        <v>71</v>
      </c>
      <c r="BD92" s="78" t="s">
        <v>72</v>
      </c>
      <c r="BE92" s="35"/>
    </row>
    <row r="93" spans="1:91" s="2" customFormat="1" ht="10.9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50000000000003" customHeight="1">
      <c r="B94" s="82"/>
      <c r="C94" s="83" t="s">
        <v>73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301">
        <f>ROUND(AG95+SUM(AG96:AG98)+AG118,2)</f>
        <v>0</v>
      </c>
      <c r="AH94" s="301"/>
      <c r="AI94" s="301"/>
      <c r="AJ94" s="301"/>
      <c r="AK94" s="301"/>
      <c r="AL94" s="301"/>
      <c r="AM94" s="301"/>
      <c r="AN94" s="302">
        <f t="shared" ref="AN94:AN118" si="0">SUM(AG94,AT94)</f>
        <v>0</v>
      </c>
      <c r="AO94" s="302"/>
      <c r="AP94" s="302"/>
      <c r="AQ94" s="86" t="s">
        <v>1</v>
      </c>
      <c r="AR94" s="87"/>
      <c r="AS94" s="88">
        <f>ROUND(AS95+SUM(AS96:AS98)+AS118,2)</f>
        <v>0</v>
      </c>
      <c r="AT94" s="89">
        <f t="shared" ref="AT94:AT118" si="1">ROUND(SUM(AV94:AW94),2)</f>
        <v>0</v>
      </c>
      <c r="AU94" s="90">
        <f>ROUND(AU95+SUM(AU96:AU98)+AU118,5)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ROUND(AZ95+SUM(AZ96:AZ98)+AZ118,2)</f>
        <v>0</v>
      </c>
      <c r="BA94" s="89">
        <f>ROUND(BA95+SUM(BA96:BA98)+BA118,2)</f>
        <v>0</v>
      </c>
      <c r="BB94" s="89">
        <f>ROUND(BB95+SUM(BB96:BB98)+BB118,2)</f>
        <v>0</v>
      </c>
      <c r="BC94" s="89">
        <f>ROUND(BC95+SUM(BC96:BC98)+BC118,2)</f>
        <v>0</v>
      </c>
      <c r="BD94" s="91">
        <f>ROUND(BD95+SUM(BD96:BD98)+BD118,2)</f>
        <v>0</v>
      </c>
      <c r="BS94" s="92" t="s">
        <v>74</v>
      </c>
      <c r="BT94" s="92" t="s">
        <v>75</v>
      </c>
      <c r="BU94" s="93" t="s">
        <v>76</v>
      </c>
      <c r="BV94" s="92" t="s">
        <v>77</v>
      </c>
      <c r="BW94" s="92" t="s">
        <v>5</v>
      </c>
      <c r="BX94" s="92" t="s">
        <v>78</v>
      </c>
      <c r="CL94" s="92" t="s">
        <v>1</v>
      </c>
    </row>
    <row r="95" spans="1:91" s="7" customFormat="1" ht="16.5" customHeight="1">
      <c r="A95" s="94" t="s">
        <v>79</v>
      </c>
      <c r="B95" s="95"/>
      <c r="C95" s="96"/>
      <c r="D95" s="283" t="s">
        <v>80</v>
      </c>
      <c r="E95" s="283"/>
      <c r="F95" s="283"/>
      <c r="G95" s="283"/>
      <c r="H95" s="283"/>
      <c r="I95" s="97"/>
      <c r="J95" s="283" t="s">
        <v>81</v>
      </c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96">
        <f>'D.1.1 - ARCHITEKTONICKO-S...'!J30</f>
        <v>0</v>
      </c>
      <c r="AH95" s="297"/>
      <c r="AI95" s="297"/>
      <c r="AJ95" s="297"/>
      <c r="AK95" s="297"/>
      <c r="AL95" s="297"/>
      <c r="AM95" s="297"/>
      <c r="AN95" s="296">
        <f t="shared" si="0"/>
        <v>0</v>
      </c>
      <c r="AO95" s="297"/>
      <c r="AP95" s="297"/>
      <c r="AQ95" s="98" t="s">
        <v>82</v>
      </c>
      <c r="AR95" s="99"/>
      <c r="AS95" s="100">
        <v>0</v>
      </c>
      <c r="AT95" s="101">
        <f t="shared" si="1"/>
        <v>0</v>
      </c>
      <c r="AU95" s="102">
        <f>'D.1.1 - ARCHITEKTONICKO-S...'!P150</f>
        <v>0</v>
      </c>
      <c r="AV95" s="101">
        <f>'D.1.1 - ARCHITEKTONICKO-S...'!J33</f>
        <v>0</v>
      </c>
      <c r="AW95" s="101">
        <f>'D.1.1 - ARCHITEKTONICKO-S...'!J34</f>
        <v>0</v>
      </c>
      <c r="AX95" s="101">
        <f>'D.1.1 - ARCHITEKTONICKO-S...'!J35</f>
        <v>0</v>
      </c>
      <c r="AY95" s="101">
        <f>'D.1.1 - ARCHITEKTONICKO-S...'!J36</f>
        <v>0</v>
      </c>
      <c r="AZ95" s="101">
        <f>'D.1.1 - ARCHITEKTONICKO-S...'!F33</f>
        <v>0</v>
      </c>
      <c r="BA95" s="101">
        <f>'D.1.1 - ARCHITEKTONICKO-S...'!F34</f>
        <v>0</v>
      </c>
      <c r="BB95" s="101">
        <f>'D.1.1 - ARCHITEKTONICKO-S...'!F35</f>
        <v>0</v>
      </c>
      <c r="BC95" s="101">
        <f>'D.1.1 - ARCHITEKTONICKO-S...'!F36</f>
        <v>0</v>
      </c>
      <c r="BD95" s="103">
        <f>'D.1.1 - ARCHITEKTONICKO-S...'!F37</f>
        <v>0</v>
      </c>
      <c r="BT95" s="104" t="s">
        <v>83</v>
      </c>
      <c r="BV95" s="104" t="s">
        <v>77</v>
      </c>
      <c r="BW95" s="104" t="s">
        <v>84</v>
      </c>
      <c r="BX95" s="104" t="s">
        <v>5</v>
      </c>
      <c r="CL95" s="104" t="s">
        <v>1</v>
      </c>
      <c r="CM95" s="104" t="s">
        <v>85</v>
      </c>
    </row>
    <row r="96" spans="1:91" s="7" customFormat="1" ht="16.5" customHeight="1">
      <c r="A96" s="94" t="s">
        <v>79</v>
      </c>
      <c r="B96" s="95"/>
      <c r="C96" s="96"/>
      <c r="D96" s="283" t="s">
        <v>86</v>
      </c>
      <c r="E96" s="283"/>
      <c r="F96" s="283"/>
      <c r="G96" s="283"/>
      <c r="H96" s="283"/>
      <c r="I96" s="97"/>
      <c r="J96" s="283" t="s">
        <v>87</v>
      </c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96">
        <f>'D.1.2 - STAVEBNĚ KONSTRUK...'!J30</f>
        <v>0</v>
      </c>
      <c r="AH96" s="297"/>
      <c r="AI96" s="297"/>
      <c r="AJ96" s="297"/>
      <c r="AK96" s="297"/>
      <c r="AL96" s="297"/>
      <c r="AM96" s="297"/>
      <c r="AN96" s="296">
        <f t="shared" si="0"/>
        <v>0</v>
      </c>
      <c r="AO96" s="297"/>
      <c r="AP96" s="297"/>
      <c r="AQ96" s="98" t="s">
        <v>82</v>
      </c>
      <c r="AR96" s="99"/>
      <c r="AS96" s="100">
        <v>0</v>
      </c>
      <c r="AT96" s="101">
        <f t="shared" si="1"/>
        <v>0</v>
      </c>
      <c r="AU96" s="102">
        <f>'D.1.2 - STAVEBNĚ KONSTRUK...'!P126</f>
        <v>0</v>
      </c>
      <c r="AV96" s="101">
        <f>'D.1.2 - STAVEBNĚ KONSTRUK...'!J33</f>
        <v>0</v>
      </c>
      <c r="AW96" s="101">
        <f>'D.1.2 - STAVEBNĚ KONSTRUK...'!J34</f>
        <v>0</v>
      </c>
      <c r="AX96" s="101">
        <f>'D.1.2 - STAVEBNĚ KONSTRUK...'!J35</f>
        <v>0</v>
      </c>
      <c r="AY96" s="101">
        <f>'D.1.2 - STAVEBNĚ KONSTRUK...'!J36</f>
        <v>0</v>
      </c>
      <c r="AZ96" s="101">
        <f>'D.1.2 - STAVEBNĚ KONSTRUK...'!F33</f>
        <v>0</v>
      </c>
      <c r="BA96" s="101">
        <f>'D.1.2 - STAVEBNĚ KONSTRUK...'!F34</f>
        <v>0</v>
      </c>
      <c r="BB96" s="101">
        <f>'D.1.2 - STAVEBNĚ KONSTRUK...'!F35</f>
        <v>0</v>
      </c>
      <c r="BC96" s="101">
        <f>'D.1.2 - STAVEBNĚ KONSTRUK...'!F36</f>
        <v>0</v>
      </c>
      <c r="BD96" s="103">
        <f>'D.1.2 - STAVEBNĚ KONSTRUK...'!F37</f>
        <v>0</v>
      </c>
      <c r="BT96" s="104" t="s">
        <v>83</v>
      </c>
      <c r="BV96" s="104" t="s">
        <v>77</v>
      </c>
      <c r="BW96" s="104" t="s">
        <v>88</v>
      </c>
      <c r="BX96" s="104" t="s">
        <v>5</v>
      </c>
      <c r="CL96" s="104" t="s">
        <v>1</v>
      </c>
      <c r="CM96" s="104" t="s">
        <v>85</v>
      </c>
    </row>
    <row r="97" spans="1:91" s="7" customFormat="1" ht="16.5" customHeight="1">
      <c r="A97" s="94" t="s">
        <v>79</v>
      </c>
      <c r="B97" s="95"/>
      <c r="C97" s="96"/>
      <c r="D97" s="283" t="s">
        <v>89</v>
      </c>
      <c r="E97" s="283"/>
      <c r="F97" s="283"/>
      <c r="G97" s="283"/>
      <c r="H97" s="283"/>
      <c r="I97" s="97"/>
      <c r="J97" s="283" t="s">
        <v>90</v>
      </c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96">
        <f>'D.1.3 - POŽÁRNĚ BEZPEČNOS...'!J30</f>
        <v>0</v>
      </c>
      <c r="AH97" s="297"/>
      <c r="AI97" s="297"/>
      <c r="AJ97" s="297"/>
      <c r="AK97" s="297"/>
      <c r="AL97" s="297"/>
      <c r="AM97" s="297"/>
      <c r="AN97" s="296">
        <f t="shared" si="0"/>
        <v>0</v>
      </c>
      <c r="AO97" s="297"/>
      <c r="AP97" s="297"/>
      <c r="AQ97" s="98" t="s">
        <v>82</v>
      </c>
      <c r="AR97" s="99"/>
      <c r="AS97" s="100">
        <v>0</v>
      </c>
      <c r="AT97" s="101">
        <f t="shared" si="1"/>
        <v>0</v>
      </c>
      <c r="AU97" s="102">
        <f>'D.1.3 - POŽÁRNĚ BEZPEČNOS...'!P118</f>
        <v>0</v>
      </c>
      <c r="AV97" s="101">
        <f>'D.1.3 - POŽÁRNĚ BEZPEČNOS...'!J33</f>
        <v>0</v>
      </c>
      <c r="AW97" s="101">
        <f>'D.1.3 - POŽÁRNĚ BEZPEČNOS...'!J34</f>
        <v>0</v>
      </c>
      <c r="AX97" s="101">
        <f>'D.1.3 - POŽÁRNĚ BEZPEČNOS...'!J35</f>
        <v>0</v>
      </c>
      <c r="AY97" s="101">
        <f>'D.1.3 - POŽÁRNĚ BEZPEČNOS...'!J36</f>
        <v>0</v>
      </c>
      <c r="AZ97" s="101">
        <f>'D.1.3 - POŽÁRNĚ BEZPEČNOS...'!F33</f>
        <v>0</v>
      </c>
      <c r="BA97" s="101">
        <f>'D.1.3 - POŽÁRNĚ BEZPEČNOS...'!F34</f>
        <v>0</v>
      </c>
      <c r="BB97" s="101">
        <f>'D.1.3 - POŽÁRNĚ BEZPEČNOS...'!F35</f>
        <v>0</v>
      </c>
      <c r="BC97" s="101">
        <f>'D.1.3 - POŽÁRNĚ BEZPEČNOS...'!F36</f>
        <v>0</v>
      </c>
      <c r="BD97" s="103">
        <f>'D.1.3 - POŽÁRNĚ BEZPEČNOS...'!F37</f>
        <v>0</v>
      </c>
      <c r="BT97" s="104" t="s">
        <v>83</v>
      </c>
      <c r="BV97" s="104" t="s">
        <v>77</v>
      </c>
      <c r="BW97" s="104" t="s">
        <v>91</v>
      </c>
      <c r="BX97" s="104" t="s">
        <v>5</v>
      </c>
      <c r="CL97" s="104" t="s">
        <v>1</v>
      </c>
      <c r="CM97" s="104" t="s">
        <v>85</v>
      </c>
    </row>
    <row r="98" spans="1:91" s="7" customFormat="1" ht="16.5" customHeight="1">
      <c r="B98" s="95"/>
      <c r="C98" s="96"/>
      <c r="D98" s="283" t="s">
        <v>92</v>
      </c>
      <c r="E98" s="283"/>
      <c r="F98" s="283"/>
      <c r="G98" s="283"/>
      <c r="H98" s="283"/>
      <c r="I98" s="97"/>
      <c r="J98" s="283" t="s">
        <v>93</v>
      </c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98">
        <f>ROUND(AG99+AG100+AG101+AG104+AG114+AG117,2)</f>
        <v>0</v>
      </c>
      <c r="AH98" s="297"/>
      <c r="AI98" s="297"/>
      <c r="AJ98" s="297"/>
      <c r="AK98" s="297"/>
      <c r="AL98" s="297"/>
      <c r="AM98" s="297"/>
      <c r="AN98" s="296">
        <f t="shared" si="0"/>
        <v>0</v>
      </c>
      <c r="AO98" s="297"/>
      <c r="AP98" s="297"/>
      <c r="AQ98" s="98" t="s">
        <v>82</v>
      </c>
      <c r="AR98" s="99"/>
      <c r="AS98" s="100">
        <f>ROUND(AS99+AS100+AS101+AS104+AS114+AS117,2)</f>
        <v>0</v>
      </c>
      <c r="AT98" s="101">
        <f t="shared" si="1"/>
        <v>0</v>
      </c>
      <c r="AU98" s="102">
        <f>ROUND(AU99+AU100+AU101+AU104+AU114+AU117,5)</f>
        <v>0</v>
      </c>
      <c r="AV98" s="101">
        <f>ROUND(AZ98*L29,2)</f>
        <v>0</v>
      </c>
      <c r="AW98" s="101">
        <f>ROUND(BA98*L30,2)</f>
        <v>0</v>
      </c>
      <c r="AX98" s="101">
        <f>ROUND(BB98*L29,2)</f>
        <v>0</v>
      </c>
      <c r="AY98" s="101">
        <f>ROUND(BC98*L30,2)</f>
        <v>0</v>
      </c>
      <c r="AZ98" s="101">
        <f>ROUND(AZ99+AZ100+AZ101+AZ104+AZ114+AZ117,2)</f>
        <v>0</v>
      </c>
      <c r="BA98" s="101">
        <f>ROUND(BA99+BA100+BA101+BA104+BA114+BA117,2)</f>
        <v>0</v>
      </c>
      <c r="BB98" s="101">
        <f>ROUND(BB99+BB100+BB101+BB104+BB114+BB117,2)</f>
        <v>0</v>
      </c>
      <c r="BC98" s="101">
        <f>ROUND(BC99+BC100+BC101+BC104+BC114+BC117,2)</f>
        <v>0</v>
      </c>
      <c r="BD98" s="103">
        <f>ROUND(BD99+BD100+BD101+BD104+BD114+BD117,2)</f>
        <v>0</v>
      </c>
      <c r="BS98" s="104" t="s">
        <v>74</v>
      </c>
      <c r="BT98" s="104" t="s">
        <v>83</v>
      </c>
      <c r="BU98" s="104" t="s">
        <v>76</v>
      </c>
      <c r="BV98" s="104" t="s">
        <v>77</v>
      </c>
      <c r="BW98" s="104" t="s">
        <v>94</v>
      </c>
      <c r="BX98" s="104" t="s">
        <v>5</v>
      </c>
      <c r="CL98" s="104" t="s">
        <v>1</v>
      </c>
      <c r="CM98" s="104" t="s">
        <v>85</v>
      </c>
    </row>
    <row r="99" spans="1:91" s="4" customFormat="1" ht="16.5" customHeight="1">
      <c r="A99" s="94" t="s">
        <v>79</v>
      </c>
      <c r="B99" s="59"/>
      <c r="C99" s="105"/>
      <c r="D99" s="105"/>
      <c r="E99" s="284" t="s">
        <v>95</v>
      </c>
      <c r="F99" s="284"/>
      <c r="G99" s="284"/>
      <c r="H99" s="284"/>
      <c r="I99" s="284"/>
      <c r="J99" s="105"/>
      <c r="K99" s="284" t="s">
        <v>96</v>
      </c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99">
        <f>'D.1.4.1 - VYTÁPĚNÍ'!J32</f>
        <v>0</v>
      </c>
      <c r="AH99" s="300"/>
      <c r="AI99" s="300"/>
      <c r="AJ99" s="300"/>
      <c r="AK99" s="300"/>
      <c r="AL99" s="300"/>
      <c r="AM99" s="300"/>
      <c r="AN99" s="299">
        <f t="shared" si="0"/>
        <v>0</v>
      </c>
      <c r="AO99" s="300"/>
      <c r="AP99" s="300"/>
      <c r="AQ99" s="106" t="s">
        <v>97</v>
      </c>
      <c r="AR99" s="61"/>
      <c r="AS99" s="107">
        <v>0</v>
      </c>
      <c r="AT99" s="108">
        <f t="shared" si="1"/>
        <v>0</v>
      </c>
      <c r="AU99" s="109">
        <f>'D.1.4.1 - VYTÁPĚNÍ'!P133</f>
        <v>0</v>
      </c>
      <c r="AV99" s="108">
        <f>'D.1.4.1 - VYTÁPĚNÍ'!J35</f>
        <v>0</v>
      </c>
      <c r="AW99" s="108">
        <f>'D.1.4.1 - VYTÁPĚNÍ'!J36</f>
        <v>0</v>
      </c>
      <c r="AX99" s="108">
        <f>'D.1.4.1 - VYTÁPĚNÍ'!J37</f>
        <v>0</v>
      </c>
      <c r="AY99" s="108">
        <f>'D.1.4.1 - VYTÁPĚNÍ'!J38</f>
        <v>0</v>
      </c>
      <c r="AZ99" s="108">
        <f>'D.1.4.1 - VYTÁPĚNÍ'!F35</f>
        <v>0</v>
      </c>
      <c r="BA99" s="108">
        <f>'D.1.4.1 - VYTÁPĚNÍ'!F36</f>
        <v>0</v>
      </c>
      <c r="BB99" s="108">
        <f>'D.1.4.1 - VYTÁPĚNÍ'!F37</f>
        <v>0</v>
      </c>
      <c r="BC99" s="108">
        <f>'D.1.4.1 - VYTÁPĚNÍ'!F38</f>
        <v>0</v>
      </c>
      <c r="BD99" s="110">
        <f>'D.1.4.1 - VYTÁPĚNÍ'!F39</f>
        <v>0</v>
      </c>
      <c r="BT99" s="111" t="s">
        <v>85</v>
      </c>
      <c r="BV99" s="111" t="s">
        <v>77</v>
      </c>
      <c r="BW99" s="111" t="s">
        <v>98</v>
      </c>
      <c r="BX99" s="111" t="s">
        <v>94</v>
      </c>
      <c r="CL99" s="111" t="s">
        <v>1</v>
      </c>
    </row>
    <row r="100" spans="1:91" s="4" customFormat="1" ht="16.5" customHeight="1">
      <c r="A100" s="94" t="s">
        <v>79</v>
      </c>
      <c r="B100" s="59"/>
      <c r="C100" s="105"/>
      <c r="D100" s="105"/>
      <c r="E100" s="284" t="s">
        <v>99</v>
      </c>
      <c r="F100" s="284"/>
      <c r="G100" s="284"/>
      <c r="H100" s="284"/>
      <c r="I100" s="284"/>
      <c r="J100" s="105"/>
      <c r="K100" s="284" t="s">
        <v>100</v>
      </c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99">
        <f>'D.1.4.2 - ZDRAVOTNĚ TECHN...'!J32</f>
        <v>0</v>
      </c>
      <c r="AH100" s="300"/>
      <c r="AI100" s="300"/>
      <c r="AJ100" s="300"/>
      <c r="AK100" s="300"/>
      <c r="AL100" s="300"/>
      <c r="AM100" s="300"/>
      <c r="AN100" s="299">
        <f t="shared" si="0"/>
        <v>0</v>
      </c>
      <c r="AO100" s="300"/>
      <c r="AP100" s="300"/>
      <c r="AQ100" s="106" t="s">
        <v>97</v>
      </c>
      <c r="AR100" s="61"/>
      <c r="AS100" s="107">
        <v>0</v>
      </c>
      <c r="AT100" s="108">
        <f t="shared" si="1"/>
        <v>0</v>
      </c>
      <c r="AU100" s="109">
        <f>'D.1.4.2 - ZDRAVOTNĚ TECHN...'!P131</f>
        <v>0</v>
      </c>
      <c r="AV100" s="108">
        <f>'D.1.4.2 - ZDRAVOTNĚ TECHN...'!J35</f>
        <v>0</v>
      </c>
      <c r="AW100" s="108">
        <f>'D.1.4.2 - ZDRAVOTNĚ TECHN...'!J36</f>
        <v>0</v>
      </c>
      <c r="AX100" s="108">
        <f>'D.1.4.2 - ZDRAVOTNĚ TECHN...'!J37</f>
        <v>0</v>
      </c>
      <c r="AY100" s="108">
        <f>'D.1.4.2 - ZDRAVOTNĚ TECHN...'!J38</f>
        <v>0</v>
      </c>
      <c r="AZ100" s="108">
        <f>'D.1.4.2 - ZDRAVOTNĚ TECHN...'!F35</f>
        <v>0</v>
      </c>
      <c r="BA100" s="108">
        <f>'D.1.4.2 - ZDRAVOTNĚ TECHN...'!F36</f>
        <v>0</v>
      </c>
      <c r="BB100" s="108">
        <f>'D.1.4.2 - ZDRAVOTNĚ TECHN...'!F37</f>
        <v>0</v>
      </c>
      <c r="BC100" s="108">
        <f>'D.1.4.2 - ZDRAVOTNĚ TECHN...'!F38</f>
        <v>0</v>
      </c>
      <c r="BD100" s="110">
        <f>'D.1.4.2 - ZDRAVOTNĚ TECHN...'!F39</f>
        <v>0</v>
      </c>
      <c r="BT100" s="111" t="s">
        <v>85</v>
      </c>
      <c r="BV100" s="111" t="s">
        <v>77</v>
      </c>
      <c r="BW100" s="111" t="s">
        <v>101</v>
      </c>
      <c r="BX100" s="111" t="s">
        <v>94</v>
      </c>
      <c r="CL100" s="111" t="s">
        <v>1</v>
      </c>
    </row>
    <row r="101" spans="1:91" s="4" customFormat="1" ht="23.25" customHeight="1">
      <c r="B101" s="59"/>
      <c r="C101" s="105"/>
      <c r="D101" s="105"/>
      <c r="E101" s="284" t="s">
        <v>102</v>
      </c>
      <c r="F101" s="284"/>
      <c r="G101" s="284"/>
      <c r="H101" s="284"/>
      <c r="I101" s="284"/>
      <c r="J101" s="105"/>
      <c r="K101" s="284" t="s">
        <v>103</v>
      </c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322">
        <f>ROUND(SUM(AG102:AG103),2)</f>
        <v>0</v>
      </c>
      <c r="AH101" s="300"/>
      <c r="AI101" s="300"/>
      <c r="AJ101" s="300"/>
      <c r="AK101" s="300"/>
      <c r="AL101" s="300"/>
      <c r="AM101" s="300"/>
      <c r="AN101" s="299">
        <f t="shared" si="0"/>
        <v>0</v>
      </c>
      <c r="AO101" s="300"/>
      <c r="AP101" s="300"/>
      <c r="AQ101" s="106" t="s">
        <v>97</v>
      </c>
      <c r="AR101" s="61"/>
      <c r="AS101" s="107">
        <f>ROUND(SUM(AS102:AS103),2)</f>
        <v>0</v>
      </c>
      <c r="AT101" s="108">
        <f t="shared" si="1"/>
        <v>0</v>
      </c>
      <c r="AU101" s="109">
        <f>ROUND(SUM(AU102:AU103),5)</f>
        <v>0</v>
      </c>
      <c r="AV101" s="108">
        <f>ROUND(AZ101*L29,2)</f>
        <v>0</v>
      </c>
      <c r="AW101" s="108">
        <f>ROUND(BA101*L30,2)</f>
        <v>0</v>
      </c>
      <c r="AX101" s="108">
        <f>ROUND(BB101*L29,2)</f>
        <v>0</v>
      </c>
      <c r="AY101" s="108">
        <f>ROUND(BC101*L30,2)</f>
        <v>0</v>
      </c>
      <c r="AZ101" s="108">
        <f>ROUND(SUM(AZ102:AZ103),2)</f>
        <v>0</v>
      </c>
      <c r="BA101" s="108">
        <f>ROUND(SUM(BA102:BA103),2)</f>
        <v>0</v>
      </c>
      <c r="BB101" s="108">
        <f>ROUND(SUM(BB102:BB103),2)</f>
        <v>0</v>
      </c>
      <c r="BC101" s="108">
        <f>ROUND(SUM(BC102:BC103),2)</f>
        <v>0</v>
      </c>
      <c r="BD101" s="110">
        <f>ROUND(SUM(BD102:BD103),2)</f>
        <v>0</v>
      </c>
      <c r="BS101" s="111" t="s">
        <v>74</v>
      </c>
      <c r="BT101" s="111" t="s">
        <v>85</v>
      </c>
      <c r="BU101" s="111" t="s">
        <v>76</v>
      </c>
      <c r="BV101" s="111" t="s">
        <v>77</v>
      </c>
      <c r="BW101" s="111" t="s">
        <v>104</v>
      </c>
      <c r="BX101" s="111" t="s">
        <v>94</v>
      </c>
      <c r="CL101" s="111" t="s">
        <v>1</v>
      </c>
    </row>
    <row r="102" spans="1:91" s="4" customFormat="1" ht="16.5" customHeight="1">
      <c r="A102" s="94" t="s">
        <v>79</v>
      </c>
      <c r="B102" s="59"/>
      <c r="C102" s="105"/>
      <c r="D102" s="105"/>
      <c r="E102" s="105"/>
      <c r="F102" s="284" t="s">
        <v>83</v>
      </c>
      <c r="G102" s="284"/>
      <c r="H102" s="284"/>
      <c r="I102" s="284"/>
      <c r="J102" s="284"/>
      <c r="K102" s="105"/>
      <c r="L102" s="284" t="s">
        <v>105</v>
      </c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99">
        <f>'1 - Elektroinstalace'!J34</f>
        <v>0</v>
      </c>
      <c r="AH102" s="300"/>
      <c r="AI102" s="300"/>
      <c r="AJ102" s="300"/>
      <c r="AK102" s="300"/>
      <c r="AL102" s="300"/>
      <c r="AM102" s="300"/>
      <c r="AN102" s="299">
        <f t="shared" si="0"/>
        <v>0</v>
      </c>
      <c r="AO102" s="300"/>
      <c r="AP102" s="300"/>
      <c r="AQ102" s="106" t="s">
        <v>97</v>
      </c>
      <c r="AR102" s="61"/>
      <c r="AS102" s="107">
        <v>0</v>
      </c>
      <c r="AT102" s="108">
        <f t="shared" si="1"/>
        <v>0</v>
      </c>
      <c r="AU102" s="109">
        <f>'1 - Elektroinstalace'!P130</f>
        <v>0</v>
      </c>
      <c r="AV102" s="108">
        <f>'1 - Elektroinstalace'!J37</f>
        <v>0</v>
      </c>
      <c r="AW102" s="108">
        <f>'1 - Elektroinstalace'!J38</f>
        <v>0</v>
      </c>
      <c r="AX102" s="108">
        <f>'1 - Elektroinstalace'!J39</f>
        <v>0</v>
      </c>
      <c r="AY102" s="108">
        <f>'1 - Elektroinstalace'!J40</f>
        <v>0</v>
      </c>
      <c r="AZ102" s="108">
        <f>'1 - Elektroinstalace'!F37</f>
        <v>0</v>
      </c>
      <c r="BA102" s="108">
        <f>'1 - Elektroinstalace'!F38</f>
        <v>0</v>
      </c>
      <c r="BB102" s="108">
        <f>'1 - Elektroinstalace'!F39</f>
        <v>0</v>
      </c>
      <c r="BC102" s="108">
        <f>'1 - Elektroinstalace'!F40</f>
        <v>0</v>
      </c>
      <c r="BD102" s="110">
        <f>'1 - Elektroinstalace'!F41</f>
        <v>0</v>
      </c>
      <c r="BT102" s="111" t="s">
        <v>106</v>
      </c>
      <c r="BV102" s="111" t="s">
        <v>77</v>
      </c>
      <c r="BW102" s="111" t="s">
        <v>107</v>
      </c>
      <c r="BX102" s="111" t="s">
        <v>104</v>
      </c>
      <c r="CL102" s="111" t="s">
        <v>1</v>
      </c>
    </row>
    <row r="103" spans="1:91" s="4" customFormat="1" ht="16.5" customHeight="1">
      <c r="A103" s="94" t="s">
        <v>79</v>
      </c>
      <c r="B103" s="59"/>
      <c r="C103" s="105"/>
      <c r="D103" s="105"/>
      <c r="E103" s="105"/>
      <c r="F103" s="284" t="s">
        <v>85</v>
      </c>
      <c r="G103" s="284"/>
      <c r="H103" s="284"/>
      <c r="I103" s="284"/>
      <c r="J103" s="284"/>
      <c r="K103" s="105"/>
      <c r="L103" s="284" t="s">
        <v>108</v>
      </c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99">
        <f>'2 - Rozvaděče'!J34</f>
        <v>0</v>
      </c>
      <c r="AH103" s="300"/>
      <c r="AI103" s="300"/>
      <c r="AJ103" s="300"/>
      <c r="AK103" s="300"/>
      <c r="AL103" s="300"/>
      <c r="AM103" s="300"/>
      <c r="AN103" s="299">
        <f t="shared" si="0"/>
        <v>0</v>
      </c>
      <c r="AO103" s="300"/>
      <c r="AP103" s="300"/>
      <c r="AQ103" s="106" t="s">
        <v>97</v>
      </c>
      <c r="AR103" s="61"/>
      <c r="AS103" s="107">
        <v>0</v>
      </c>
      <c r="AT103" s="108">
        <f t="shared" si="1"/>
        <v>0</v>
      </c>
      <c r="AU103" s="109">
        <f>'2 - Rozvaděče'!P149</f>
        <v>0</v>
      </c>
      <c r="AV103" s="108">
        <f>'2 - Rozvaděče'!J37</f>
        <v>0</v>
      </c>
      <c r="AW103" s="108">
        <f>'2 - Rozvaděče'!J38</f>
        <v>0</v>
      </c>
      <c r="AX103" s="108">
        <f>'2 - Rozvaděče'!J39</f>
        <v>0</v>
      </c>
      <c r="AY103" s="108">
        <f>'2 - Rozvaděče'!J40</f>
        <v>0</v>
      </c>
      <c r="AZ103" s="108">
        <f>'2 - Rozvaděče'!F37</f>
        <v>0</v>
      </c>
      <c r="BA103" s="108">
        <f>'2 - Rozvaděče'!F38</f>
        <v>0</v>
      </c>
      <c r="BB103" s="108">
        <f>'2 - Rozvaděče'!F39</f>
        <v>0</v>
      </c>
      <c r="BC103" s="108">
        <f>'2 - Rozvaděče'!F40</f>
        <v>0</v>
      </c>
      <c r="BD103" s="110">
        <f>'2 - Rozvaděče'!F41</f>
        <v>0</v>
      </c>
      <c r="BT103" s="111" t="s">
        <v>106</v>
      </c>
      <c r="BV103" s="111" t="s">
        <v>77</v>
      </c>
      <c r="BW103" s="111" t="s">
        <v>109</v>
      </c>
      <c r="BX103" s="111" t="s">
        <v>104</v>
      </c>
      <c r="CL103" s="111" t="s">
        <v>1</v>
      </c>
    </row>
    <row r="104" spans="1:91" s="4" customFormat="1" ht="16.5" customHeight="1">
      <c r="B104" s="59"/>
      <c r="C104" s="105"/>
      <c r="D104" s="105"/>
      <c r="E104" s="284" t="s">
        <v>110</v>
      </c>
      <c r="F104" s="284"/>
      <c r="G104" s="284"/>
      <c r="H104" s="284"/>
      <c r="I104" s="284"/>
      <c r="J104" s="105"/>
      <c r="K104" s="284" t="s">
        <v>111</v>
      </c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322">
        <f>ROUND(SUM(AG105:AG113),2)</f>
        <v>0</v>
      </c>
      <c r="AH104" s="300"/>
      <c r="AI104" s="300"/>
      <c r="AJ104" s="300"/>
      <c r="AK104" s="300"/>
      <c r="AL104" s="300"/>
      <c r="AM104" s="300"/>
      <c r="AN104" s="299">
        <f t="shared" si="0"/>
        <v>0</v>
      </c>
      <c r="AO104" s="300"/>
      <c r="AP104" s="300"/>
      <c r="AQ104" s="106" t="s">
        <v>97</v>
      </c>
      <c r="AR104" s="61"/>
      <c r="AS104" s="107">
        <f>ROUND(SUM(AS105:AS113),2)</f>
        <v>0</v>
      </c>
      <c r="AT104" s="108">
        <f t="shared" si="1"/>
        <v>0</v>
      </c>
      <c r="AU104" s="109">
        <f>ROUND(SUM(AU105:AU113),5)</f>
        <v>0</v>
      </c>
      <c r="AV104" s="108">
        <f>ROUND(AZ104*L29,2)</f>
        <v>0</v>
      </c>
      <c r="AW104" s="108">
        <f>ROUND(BA104*L30,2)</f>
        <v>0</v>
      </c>
      <c r="AX104" s="108">
        <f>ROUND(BB104*L29,2)</f>
        <v>0</v>
      </c>
      <c r="AY104" s="108">
        <f>ROUND(BC104*L30,2)</f>
        <v>0</v>
      </c>
      <c r="AZ104" s="108">
        <f>ROUND(SUM(AZ105:AZ113),2)</f>
        <v>0</v>
      </c>
      <c r="BA104" s="108">
        <f>ROUND(SUM(BA105:BA113),2)</f>
        <v>0</v>
      </c>
      <c r="BB104" s="108">
        <f>ROUND(SUM(BB105:BB113),2)</f>
        <v>0</v>
      </c>
      <c r="BC104" s="108">
        <f>ROUND(SUM(BC105:BC113),2)</f>
        <v>0</v>
      </c>
      <c r="BD104" s="110">
        <f>ROUND(SUM(BD105:BD113),2)</f>
        <v>0</v>
      </c>
      <c r="BS104" s="111" t="s">
        <v>74</v>
      </c>
      <c r="BT104" s="111" t="s">
        <v>85</v>
      </c>
      <c r="BU104" s="111" t="s">
        <v>76</v>
      </c>
      <c r="BV104" s="111" t="s">
        <v>77</v>
      </c>
      <c r="BW104" s="111" t="s">
        <v>112</v>
      </c>
      <c r="BX104" s="111" t="s">
        <v>94</v>
      </c>
      <c r="CL104" s="111" t="s">
        <v>1</v>
      </c>
    </row>
    <row r="105" spans="1:91" s="4" customFormat="1" ht="16.5" customHeight="1">
      <c r="A105" s="94" t="s">
        <v>79</v>
      </c>
      <c r="B105" s="59"/>
      <c r="C105" s="105"/>
      <c r="D105" s="105"/>
      <c r="E105" s="105"/>
      <c r="F105" s="284" t="s">
        <v>113</v>
      </c>
      <c r="G105" s="284"/>
      <c r="H105" s="284"/>
      <c r="I105" s="284"/>
      <c r="J105" s="284"/>
      <c r="K105" s="105"/>
      <c r="L105" s="284" t="s">
        <v>114</v>
      </c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99">
        <f>'CCTV - Kamerový systém'!J34</f>
        <v>0</v>
      </c>
      <c r="AH105" s="300"/>
      <c r="AI105" s="300"/>
      <c r="AJ105" s="300"/>
      <c r="AK105" s="300"/>
      <c r="AL105" s="300"/>
      <c r="AM105" s="300"/>
      <c r="AN105" s="299">
        <f t="shared" si="0"/>
        <v>0</v>
      </c>
      <c r="AO105" s="300"/>
      <c r="AP105" s="300"/>
      <c r="AQ105" s="106" t="s">
        <v>97</v>
      </c>
      <c r="AR105" s="61"/>
      <c r="AS105" s="107">
        <v>0</v>
      </c>
      <c r="AT105" s="108">
        <f t="shared" si="1"/>
        <v>0</v>
      </c>
      <c r="AU105" s="109">
        <f>'CCTV - Kamerový systém'!P126</f>
        <v>0</v>
      </c>
      <c r="AV105" s="108">
        <f>'CCTV - Kamerový systém'!J37</f>
        <v>0</v>
      </c>
      <c r="AW105" s="108">
        <f>'CCTV - Kamerový systém'!J38</f>
        <v>0</v>
      </c>
      <c r="AX105" s="108">
        <f>'CCTV - Kamerový systém'!J39</f>
        <v>0</v>
      </c>
      <c r="AY105" s="108">
        <f>'CCTV - Kamerový systém'!J40</f>
        <v>0</v>
      </c>
      <c r="AZ105" s="108">
        <f>'CCTV - Kamerový systém'!F37</f>
        <v>0</v>
      </c>
      <c r="BA105" s="108">
        <f>'CCTV - Kamerový systém'!F38</f>
        <v>0</v>
      </c>
      <c r="BB105" s="108">
        <f>'CCTV - Kamerový systém'!F39</f>
        <v>0</v>
      </c>
      <c r="BC105" s="108">
        <f>'CCTV - Kamerový systém'!F40</f>
        <v>0</v>
      </c>
      <c r="BD105" s="110">
        <f>'CCTV - Kamerový systém'!F41</f>
        <v>0</v>
      </c>
      <c r="BT105" s="111" t="s">
        <v>106</v>
      </c>
      <c r="BV105" s="111" t="s">
        <v>77</v>
      </c>
      <c r="BW105" s="111" t="s">
        <v>115</v>
      </c>
      <c r="BX105" s="111" t="s">
        <v>112</v>
      </c>
      <c r="CL105" s="111" t="s">
        <v>1</v>
      </c>
    </row>
    <row r="106" spans="1:91" s="4" customFormat="1" ht="16.5" customHeight="1">
      <c r="A106" s="94" t="s">
        <v>79</v>
      </c>
      <c r="B106" s="59"/>
      <c r="C106" s="105"/>
      <c r="D106" s="105"/>
      <c r="E106" s="105"/>
      <c r="F106" s="284" t="s">
        <v>116</v>
      </c>
      <c r="G106" s="284"/>
      <c r="H106" s="284"/>
      <c r="I106" s="284"/>
      <c r="J106" s="284"/>
      <c r="K106" s="105"/>
      <c r="L106" s="284" t="s">
        <v>117</v>
      </c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99">
        <f>'EKV - Elektronická kontro...'!J34</f>
        <v>0</v>
      </c>
      <c r="AH106" s="300"/>
      <c r="AI106" s="300"/>
      <c r="AJ106" s="300"/>
      <c r="AK106" s="300"/>
      <c r="AL106" s="300"/>
      <c r="AM106" s="300"/>
      <c r="AN106" s="299">
        <f t="shared" si="0"/>
        <v>0</v>
      </c>
      <c r="AO106" s="300"/>
      <c r="AP106" s="300"/>
      <c r="AQ106" s="106" t="s">
        <v>97</v>
      </c>
      <c r="AR106" s="61"/>
      <c r="AS106" s="107">
        <v>0</v>
      </c>
      <c r="AT106" s="108">
        <f t="shared" si="1"/>
        <v>0</v>
      </c>
      <c r="AU106" s="109">
        <f>'EKV - Elektronická kontro...'!P126</f>
        <v>0</v>
      </c>
      <c r="AV106" s="108">
        <f>'EKV - Elektronická kontro...'!J37</f>
        <v>0</v>
      </c>
      <c r="AW106" s="108">
        <f>'EKV - Elektronická kontro...'!J38</f>
        <v>0</v>
      </c>
      <c r="AX106" s="108">
        <f>'EKV - Elektronická kontro...'!J39</f>
        <v>0</v>
      </c>
      <c r="AY106" s="108">
        <f>'EKV - Elektronická kontro...'!J40</f>
        <v>0</v>
      </c>
      <c r="AZ106" s="108">
        <f>'EKV - Elektronická kontro...'!F37</f>
        <v>0</v>
      </c>
      <c r="BA106" s="108">
        <f>'EKV - Elektronická kontro...'!F38</f>
        <v>0</v>
      </c>
      <c r="BB106" s="108">
        <f>'EKV - Elektronická kontro...'!F39</f>
        <v>0</v>
      </c>
      <c r="BC106" s="108">
        <f>'EKV - Elektronická kontro...'!F40</f>
        <v>0</v>
      </c>
      <c r="BD106" s="110">
        <f>'EKV - Elektronická kontro...'!F41</f>
        <v>0</v>
      </c>
      <c r="BT106" s="111" t="s">
        <v>106</v>
      </c>
      <c r="BV106" s="111" t="s">
        <v>77</v>
      </c>
      <c r="BW106" s="111" t="s">
        <v>118</v>
      </c>
      <c r="BX106" s="111" t="s">
        <v>112</v>
      </c>
      <c r="CL106" s="111" t="s">
        <v>1</v>
      </c>
    </row>
    <row r="107" spans="1:91" s="4" customFormat="1" ht="16.5" customHeight="1">
      <c r="A107" s="94" t="s">
        <v>79</v>
      </c>
      <c r="B107" s="59"/>
      <c r="C107" s="105"/>
      <c r="D107" s="105"/>
      <c r="E107" s="105"/>
      <c r="F107" s="284" t="s">
        <v>119</v>
      </c>
      <c r="G107" s="284"/>
      <c r="H107" s="284"/>
      <c r="I107" s="284"/>
      <c r="J107" s="284"/>
      <c r="K107" s="105"/>
      <c r="L107" s="284" t="s">
        <v>120</v>
      </c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99">
        <f>'EPS - Elektrická požární ...'!J34</f>
        <v>0</v>
      </c>
      <c r="AH107" s="300"/>
      <c r="AI107" s="300"/>
      <c r="AJ107" s="300"/>
      <c r="AK107" s="300"/>
      <c r="AL107" s="300"/>
      <c r="AM107" s="300"/>
      <c r="AN107" s="299">
        <f t="shared" si="0"/>
        <v>0</v>
      </c>
      <c r="AO107" s="300"/>
      <c r="AP107" s="300"/>
      <c r="AQ107" s="106" t="s">
        <v>97</v>
      </c>
      <c r="AR107" s="61"/>
      <c r="AS107" s="107">
        <v>0</v>
      </c>
      <c r="AT107" s="108">
        <f t="shared" si="1"/>
        <v>0</v>
      </c>
      <c r="AU107" s="109">
        <f>'EPS - Elektrická požární ...'!P128</f>
        <v>0</v>
      </c>
      <c r="AV107" s="108">
        <f>'EPS - Elektrická požární ...'!J37</f>
        <v>0</v>
      </c>
      <c r="AW107" s="108">
        <f>'EPS - Elektrická požární ...'!J38</f>
        <v>0</v>
      </c>
      <c r="AX107" s="108">
        <f>'EPS - Elektrická požární ...'!J39</f>
        <v>0</v>
      </c>
      <c r="AY107" s="108">
        <f>'EPS - Elektrická požární ...'!J40</f>
        <v>0</v>
      </c>
      <c r="AZ107" s="108">
        <f>'EPS - Elektrická požární ...'!F37</f>
        <v>0</v>
      </c>
      <c r="BA107" s="108">
        <f>'EPS - Elektrická požární ...'!F38</f>
        <v>0</v>
      </c>
      <c r="BB107" s="108">
        <f>'EPS - Elektrická požární ...'!F39</f>
        <v>0</v>
      </c>
      <c r="BC107" s="108">
        <f>'EPS - Elektrická požární ...'!F40</f>
        <v>0</v>
      </c>
      <c r="BD107" s="110">
        <f>'EPS - Elektrická požární ...'!F41</f>
        <v>0</v>
      </c>
      <c r="BT107" s="111" t="s">
        <v>106</v>
      </c>
      <c r="BV107" s="111" t="s">
        <v>77</v>
      </c>
      <c r="BW107" s="111" t="s">
        <v>121</v>
      </c>
      <c r="BX107" s="111" t="s">
        <v>112</v>
      </c>
      <c r="CL107" s="111" t="s">
        <v>1</v>
      </c>
    </row>
    <row r="108" spans="1:91" s="4" customFormat="1" ht="16.5" customHeight="1">
      <c r="A108" s="94" t="s">
        <v>79</v>
      </c>
      <c r="B108" s="59"/>
      <c r="C108" s="105"/>
      <c r="D108" s="105"/>
      <c r="E108" s="105"/>
      <c r="F108" s="284" t="s">
        <v>122</v>
      </c>
      <c r="G108" s="284"/>
      <c r="H108" s="284"/>
      <c r="I108" s="284"/>
      <c r="J108" s="284"/>
      <c r="K108" s="105"/>
      <c r="L108" s="284" t="s">
        <v>123</v>
      </c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99">
        <f>'ER - Evakuační rozhlas'!J34</f>
        <v>0</v>
      </c>
      <c r="AH108" s="300"/>
      <c r="AI108" s="300"/>
      <c r="AJ108" s="300"/>
      <c r="AK108" s="300"/>
      <c r="AL108" s="300"/>
      <c r="AM108" s="300"/>
      <c r="AN108" s="299">
        <f t="shared" si="0"/>
        <v>0</v>
      </c>
      <c r="AO108" s="300"/>
      <c r="AP108" s="300"/>
      <c r="AQ108" s="106" t="s">
        <v>97</v>
      </c>
      <c r="AR108" s="61"/>
      <c r="AS108" s="107">
        <v>0</v>
      </c>
      <c r="AT108" s="108">
        <f t="shared" si="1"/>
        <v>0</v>
      </c>
      <c r="AU108" s="109">
        <f>'ER - Evakuační rozhlas'!P128</f>
        <v>0</v>
      </c>
      <c r="AV108" s="108">
        <f>'ER - Evakuační rozhlas'!J37</f>
        <v>0</v>
      </c>
      <c r="AW108" s="108">
        <f>'ER - Evakuační rozhlas'!J38</f>
        <v>0</v>
      </c>
      <c r="AX108" s="108">
        <f>'ER - Evakuační rozhlas'!J39</f>
        <v>0</v>
      </c>
      <c r="AY108" s="108">
        <f>'ER - Evakuační rozhlas'!J40</f>
        <v>0</v>
      </c>
      <c r="AZ108" s="108">
        <f>'ER - Evakuační rozhlas'!F37</f>
        <v>0</v>
      </c>
      <c r="BA108" s="108">
        <f>'ER - Evakuační rozhlas'!F38</f>
        <v>0</v>
      </c>
      <c r="BB108" s="108">
        <f>'ER - Evakuační rozhlas'!F39</f>
        <v>0</v>
      </c>
      <c r="BC108" s="108">
        <f>'ER - Evakuační rozhlas'!F40</f>
        <v>0</v>
      </c>
      <c r="BD108" s="110">
        <f>'ER - Evakuační rozhlas'!F41</f>
        <v>0</v>
      </c>
      <c r="BT108" s="111" t="s">
        <v>106</v>
      </c>
      <c r="BV108" s="111" t="s">
        <v>77</v>
      </c>
      <c r="BW108" s="111" t="s">
        <v>124</v>
      </c>
      <c r="BX108" s="111" t="s">
        <v>112</v>
      </c>
      <c r="CL108" s="111" t="s">
        <v>1</v>
      </c>
    </row>
    <row r="109" spans="1:91" s="4" customFormat="1" ht="16.5" customHeight="1">
      <c r="A109" s="94" t="s">
        <v>79</v>
      </c>
      <c r="B109" s="59"/>
      <c r="C109" s="105"/>
      <c r="D109" s="105"/>
      <c r="E109" s="105"/>
      <c r="F109" s="284" t="s">
        <v>125</v>
      </c>
      <c r="G109" s="284"/>
      <c r="H109" s="284"/>
      <c r="I109" s="284"/>
      <c r="J109" s="284"/>
      <c r="K109" s="105"/>
      <c r="L109" s="284" t="s">
        <v>126</v>
      </c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99">
        <f>'KT - Kabelové trasy slabo...'!J34</f>
        <v>0</v>
      </c>
      <c r="AH109" s="300"/>
      <c r="AI109" s="300"/>
      <c r="AJ109" s="300"/>
      <c r="AK109" s="300"/>
      <c r="AL109" s="300"/>
      <c r="AM109" s="300"/>
      <c r="AN109" s="299">
        <f t="shared" si="0"/>
        <v>0</v>
      </c>
      <c r="AO109" s="300"/>
      <c r="AP109" s="300"/>
      <c r="AQ109" s="106" t="s">
        <v>97</v>
      </c>
      <c r="AR109" s="61"/>
      <c r="AS109" s="107">
        <v>0</v>
      </c>
      <c r="AT109" s="108">
        <f t="shared" si="1"/>
        <v>0</v>
      </c>
      <c r="AU109" s="109">
        <f>'KT - Kabelové trasy slabo...'!P125</f>
        <v>0</v>
      </c>
      <c r="AV109" s="108">
        <f>'KT - Kabelové trasy slabo...'!J37</f>
        <v>0</v>
      </c>
      <c r="AW109" s="108">
        <f>'KT - Kabelové trasy slabo...'!J38</f>
        <v>0</v>
      </c>
      <c r="AX109" s="108">
        <f>'KT - Kabelové trasy slabo...'!J39</f>
        <v>0</v>
      </c>
      <c r="AY109" s="108">
        <f>'KT - Kabelové trasy slabo...'!J40</f>
        <v>0</v>
      </c>
      <c r="AZ109" s="108">
        <f>'KT - Kabelové trasy slabo...'!F37</f>
        <v>0</v>
      </c>
      <c r="BA109" s="108">
        <f>'KT - Kabelové trasy slabo...'!F38</f>
        <v>0</v>
      </c>
      <c r="BB109" s="108">
        <f>'KT - Kabelové trasy slabo...'!F39</f>
        <v>0</v>
      </c>
      <c r="BC109" s="108">
        <f>'KT - Kabelové trasy slabo...'!F40</f>
        <v>0</v>
      </c>
      <c r="BD109" s="110">
        <f>'KT - Kabelové trasy slabo...'!F41</f>
        <v>0</v>
      </c>
      <c r="BT109" s="111" t="s">
        <v>106</v>
      </c>
      <c r="BV109" s="111" t="s">
        <v>77</v>
      </c>
      <c r="BW109" s="111" t="s">
        <v>127</v>
      </c>
      <c r="BX109" s="111" t="s">
        <v>112</v>
      </c>
      <c r="CL109" s="111" t="s">
        <v>1</v>
      </c>
    </row>
    <row r="110" spans="1:91" s="4" customFormat="1" ht="16.5" customHeight="1">
      <c r="A110" s="94" t="s">
        <v>79</v>
      </c>
      <c r="B110" s="59"/>
      <c r="C110" s="105"/>
      <c r="D110" s="105"/>
      <c r="E110" s="105"/>
      <c r="F110" s="284" t="s">
        <v>128</v>
      </c>
      <c r="G110" s="284"/>
      <c r="H110" s="284"/>
      <c r="I110" s="284"/>
      <c r="J110" s="284"/>
      <c r="K110" s="105"/>
      <c r="L110" s="284" t="s">
        <v>129</v>
      </c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99">
        <f>'OST - Ostatní'!J34</f>
        <v>0</v>
      </c>
      <c r="AH110" s="300"/>
      <c r="AI110" s="300"/>
      <c r="AJ110" s="300"/>
      <c r="AK110" s="300"/>
      <c r="AL110" s="300"/>
      <c r="AM110" s="300"/>
      <c r="AN110" s="299">
        <f t="shared" si="0"/>
        <v>0</v>
      </c>
      <c r="AO110" s="300"/>
      <c r="AP110" s="300"/>
      <c r="AQ110" s="106" t="s">
        <v>97</v>
      </c>
      <c r="AR110" s="61"/>
      <c r="AS110" s="107">
        <v>0</v>
      </c>
      <c r="AT110" s="108">
        <f t="shared" si="1"/>
        <v>0</v>
      </c>
      <c r="AU110" s="109">
        <f>'OST - Ostatní'!P125</f>
        <v>0</v>
      </c>
      <c r="AV110" s="108">
        <f>'OST - Ostatní'!J37</f>
        <v>0</v>
      </c>
      <c r="AW110" s="108">
        <f>'OST - Ostatní'!J38</f>
        <v>0</v>
      </c>
      <c r="AX110" s="108">
        <f>'OST - Ostatní'!J39</f>
        <v>0</v>
      </c>
      <c r="AY110" s="108">
        <f>'OST - Ostatní'!J40</f>
        <v>0</v>
      </c>
      <c r="AZ110" s="108">
        <f>'OST - Ostatní'!F37</f>
        <v>0</v>
      </c>
      <c r="BA110" s="108">
        <f>'OST - Ostatní'!F38</f>
        <v>0</v>
      </c>
      <c r="BB110" s="108">
        <f>'OST - Ostatní'!F39</f>
        <v>0</v>
      </c>
      <c r="BC110" s="108">
        <f>'OST - Ostatní'!F40</f>
        <v>0</v>
      </c>
      <c r="BD110" s="110">
        <f>'OST - Ostatní'!F41</f>
        <v>0</v>
      </c>
      <c r="BT110" s="111" t="s">
        <v>106</v>
      </c>
      <c r="BV110" s="111" t="s">
        <v>77</v>
      </c>
      <c r="BW110" s="111" t="s">
        <v>130</v>
      </c>
      <c r="BX110" s="111" t="s">
        <v>112</v>
      </c>
      <c r="CL110" s="111" t="s">
        <v>1</v>
      </c>
    </row>
    <row r="111" spans="1:91" s="4" customFormat="1" ht="23.25" customHeight="1">
      <c r="A111" s="94" t="s">
        <v>79</v>
      </c>
      <c r="B111" s="59"/>
      <c r="C111" s="105"/>
      <c r="D111" s="105"/>
      <c r="E111" s="105"/>
      <c r="F111" s="284" t="s">
        <v>131</v>
      </c>
      <c r="G111" s="284"/>
      <c r="H111" s="284"/>
      <c r="I111" s="284"/>
      <c r="J111" s="284"/>
      <c r="K111" s="105"/>
      <c r="L111" s="284" t="s">
        <v>132</v>
      </c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99">
        <f>'PZTS - Poplachový zabezpe...'!J34</f>
        <v>0</v>
      </c>
      <c r="AH111" s="300"/>
      <c r="AI111" s="300"/>
      <c r="AJ111" s="300"/>
      <c r="AK111" s="300"/>
      <c r="AL111" s="300"/>
      <c r="AM111" s="300"/>
      <c r="AN111" s="299">
        <f t="shared" si="0"/>
        <v>0</v>
      </c>
      <c r="AO111" s="300"/>
      <c r="AP111" s="300"/>
      <c r="AQ111" s="106" t="s">
        <v>97</v>
      </c>
      <c r="AR111" s="61"/>
      <c r="AS111" s="107">
        <v>0</v>
      </c>
      <c r="AT111" s="108">
        <f t="shared" si="1"/>
        <v>0</v>
      </c>
      <c r="AU111" s="109">
        <f>'PZTS - Poplachový zabezpe...'!P126</f>
        <v>0</v>
      </c>
      <c r="AV111" s="108">
        <f>'PZTS - Poplachový zabezpe...'!J37</f>
        <v>0</v>
      </c>
      <c r="AW111" s="108">
        <f>'PZTS - Poplachový zabezpe...'!J38</f>
        <v>0</v>
      </c>
      <c r="AX111" s="108">
        <f>'PZTS - Poplachový zabezpe...'!J39</f>
        <v>0</v>
      </c>
      <c r="AY111" s="108">
        <f>'PZTS - Poplachový zabezpe...'!J40</f>
        <v>0</v>
      </c>
      <c r="AZ111" s="108">
        <f>'PZTS - Poplachový zabezpe...'!F37</f>
        <v>0</v>
      </c>
      <c r="BA111" s="108">
        <f>'PZTS - Poplachový zabezpe...'!F38</f>
        <v>0</v>
      </c>
      <c r="BB111" s="108">
        <f>'PZTS - Poplachový zabezpe...'!F39</f>
        <v>0</v>
      </c>
      <c r="BC111" s="108">
        <f>'PZTS - Poplachový zabezpe...'!F40</f>
        <v>0</v>
      </c>
      <c r="BD111" s="110">
        <f>'PZTS - Poplachový zabezpe...'!F41</f>
        <v>0</v>
      </c>
      <c r="BT111" s="111" t="s">
        <v>106</v>
      </c>
      <c r="BV111" s="111" t="s">
        <v>77</v>
      </c>
      <c r="BW111" s="111" t="s">
        <v>133</v>
      </c>
      <c r="BX111" s="111" t="s">
        <v>112</v>
      </c>
      <c r="CL111" s="111" t="s">
        <v>1</v>
      </c>
    </row>
    <row r="112" spans="1:91" s="4" customFormat="1" ht="16.5" customHeight="1">
      <c r="A112" s="94" t="s">
        <v>79</v>
      </c>
      <c r="B112" s="59"/>
      <c r="C112" s="105"/>
      <c r="D112" s="105"/>
      <c r="E112" s="105"/>
      <c r="F112" s="284" t="s">
        <v>134</v>
      </c>
      <c r="G112" s="284"/>
      <c r="H112" s="284"/>
      <c r="I112" s="284"/>
      <c r="J112" s="284"/>
      <c r="K112" s="105"/>
      <c r="L112" s="284" t="s">
        <v>135</v>
      </c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99">
        <f>'SK - Strukturovaná kabeláž'!J34</f>
        <v>0</v>
      </c>
      <c r="AH112" s="300"/>
      <c r="AI112" s="300"/>
      <c r="AJ112" s="300"/>
      <c r="AK112" s="300"/>
      <c r="AL112" s="300"/>
      <c r="AM112" s="300"/>
      <c r="AN112" s="299">
        <f t="shared" si="0"/>
        <v>0</v>
      </c>
      <c r="AO112" s="300"/>
      <c r="AP112" s="300"/>
      <c r="AQ112" s="106" t="s">
        <v>97</v>
      </c>
      <c r="AR112" s="61"/>
      <c r="AS112" s="107">
        <v>0</v>
      </c>
      <c r="AT112" s="108">
        <f t="shared" si="1"/>
        <v>0</v>
      </c>
      <c r="AU112" s="109">
        <f>'SK - Strukturovaná kabeláž'!P129</f>
        <v>0</v>
      </c>
      <c r="AV112" s="108">
        <f>'SK - Strukturovaná kabeláž'!J37</f>
        <v>0</v>
      </c>
      <c r="AW112" s="108">
        <f>'SK - Strukturovaná kabeláž'!J38</f>
        <v>0</v>
      </c>
      <c r="AX112" s="108">
        <f>'SK - Strukturovaná kabeláž'!J39</f>
        <v>0</v>
      </c>
      <c r="AY112" s="108">
        <f>'SK - Strukturovaná kabeláž'!J40</f>
        <v>0</v>
      </c>
      <c r="AZ112" s="108">
        <f>'SK - Strukturovaná kabeláž'!F37</f>
        <v>0</v>
      </c>
      <c r="BA112" s="108">
        <f>'SK - Strukturovaná kabeláž'!F38</f>
        <v>0</v>
      </c>
      <c r="BB112" s="108">
        <f>'SK - Strukturovaná kabeláž'!F39</f>
        <v>0</v>
      </c>
      <c r="BC112" s="108">
        <f>'SK - Strukturovaná kabeláž'!F40</f>
        <v>0</v>
      </c>
      <c r="BD112" s="110">
        <f>'SK - Strukturovaná kabeláž'!F41</f>
        <v>0</v>
      </c>
      <c r="BT112" s="111" t="s">
        <v>106</v>
      </c>
      <c r="BV112" s="111" t="s">
        <v>77</v>
      </c>
      <c r="BW112" s="111" t="s">
        <v>136</v>
      </c>
      <c r="BX112" s="111" t="s">
        <v>112</v>
      </c>
      <c r="CL112" s="111" t="s">
        <v>1</v>
      </c>
    </row>
    <row r="113" spans="1:91" s="4" customFormat="1" ht="16.5" customHeight="1">
      <c r="A113" s="94" t="s">
        <v>79</v>
      </c>
      <c r="B113" s="59"/>
      <c r="C113" s="105"/>
      <c r="D113" s="105"/>
      <c r="E113" s="105"/>
      <c r="F113" s="284" t="s">
        <v>137</v>
      </c>
      <c r="G113" s="284"/>
      <c r="H113" s="284"/>
      <c r="I113" s="284"/>
      <c r="J113" s="284"/>
      <c r="K113" s="105"/>
      <c r="L113" s="284" t="s">
        <v>138</v>
      </c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99">
        <f>'VDT - Domovní telefony - ...'!J34</f>
        <v>0</v>
      </c>
      <c r="AH113" s="300"/>
      <c r="AI113" s="300"/>
      <c r="AJ113" s="300"/>
      <c r="AK113" s="300"/>
      <c r="AL113" s="300"/>
      <c r="AM113" s="300"/>
      <c r="AN113" s="299">
        <f t="shared" si="0"/>
        <v>0</v>
      </c>
      <c r="AO113" s="300"/>
      <c r="AP113" s="300"/>
      <c r="AQ113" s="106" t="s">
        <v>97</v>
      </c>
      <c r="AR113" s="61"/>
      <c r="AS113" s="107">
        <v>0</v>
      </c>
      <c r="AT113" s="108">
        <f t="shared" si="1"/>
        <v>0</v>
      </c>
      <c r="AU113" s="109">
        <f>'VDT - Domovní telefony - ...'!P126</f>
        <v>0</v>
      </c>
      <c r="AV113" s="108">
        <f>'VDT - Domovní telefony - ...'!J37</f>
        <v>0</v>
      </c>
      <c r="AW113" s="108">
        <f>'VDT - Domovní telefony - ...'!J38</f>
        <v>0</v>
      </c>
      <c r="AX113" s="108">
        <f>'VDT - Domovní telefony - ...'!J39</f>
        <v>0</v>
      </c>
      <c r="AY113" s="108">
        <f>'VDT - Domovní telefony - ...'!J40</f>
        <v>0</v>
      </c>
      <c r="AZ113" s="108">
        <f>'VDT - Domovní telefony - ...'!F37</f>
        <v>0</v>
      </c>
      <c r="BA113" s="108">
        <f>'VDT - Domovní telefony - ...'!F38</f>
        <v>0</v>
      </c>
      <c r="BB113" s="108">
        <f>'VDT - Domovní telefony - ...'!F39</f>
        <v>0</v>
      </c>
      <c r="BC113" s="108">
        <f>'VDT - Domovní telefony - ...'!F40</f>
        <v>0</v>
      </c>
      <c r="BD113" s="110">
        <f>'VDT - Domovní telefony - ...'!F41</f>
        <v>0</v>
      </c>
      <c r="BT113" s="111" t="s">
        <v>106</v>
      </c>
      <c r="BV113" s="111" t="s">
        <v>77</v>
      </c>
      <c r="BW113" s="111" t="s">
        <v>139</v>
      </c>
      <c r="BX113" s="111" t="s">
        <v>112</v>
      </c>
      <c r="CL113" s="111" t="s">
        <v>1</v>
      </c>
    </row>
    <row r="114" spans="1:91" s="4" customFormat="1" ht="16.5" customHeight="1">
      <c r="B114" s="59"/>
      <c r="C114" s="105"/>
      <c r="D114" s="105"/>
      <c r="E114" s="284" t="s">
        <v>140</v>
      </c>
      <c r="F114" s="284"/>
      <c r="G114" s="284"/>
      <c r="H114" s="284"/>
      <c r="I114" s="284"/>
      <c r="J114" s="105"/>
      <c r="K114" s="284" t="s">
        <v>141</v>
      </c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322">
        <f>ROUND(SUM(AG115:AG116),2)</f>
        <v>0</v>
      </c>
      <c r="AH114" s="300"/>
      <c r="AI114" s="300"/>
      <c r="AJ114" s="300"/>
      <c r="AK114" s="300"/>
      <c r="AL114" s="300"/>
      <c r="AM114" s="300"/>
      <c r="AN114" s="299">
        <f t="shared" si="0"/>
        <v>0</v>
      </c>
      <c r="AO114" s="300"/>
      <c r="AP114" s="300"/>
      <c r="AQ114" s="106" t="s">
        <v>97</v>
      </c>
      <c r="AR114" s="61"/>
      <c r="AS114" s="107">
        <f>ROUND(SUM(AS115:AS116),2)</f>
        <v>0</v>
      </c>
      <c r="AT114" s="108">
        <f t="shared" si="1"/>
        <v>0</v>
      </c>
      <c r="AU114" s="109">
        <f>ROUND(SUM(AU115:AU116),5)</f>
        <v>0</v>
      </c>
      <c r="AV114" s="108">
        <f>ROUND(AZ114*L29,2)</f>
        <v>0</v>
      </c>
      <c r="AW114" s="108">
        <f>ROUND(BA114*L30,2)</f>
        <v>0</v>
      </c>
      <c r="AX114" s="108">
        <f>ROUND(BB114*L29,2)</f>
        <v>0</v>
      </c>
      <c r="AY114" s="108">
        <f>ROUND(BC114*L30,2)</f>
        <v>0</v>
      </c>
      <c r="AZ114" s="108">
        <f>ROUND(SUM(AZ115:AZ116),2)</f>
        <v>0</v>
      </c>
      <c r="BA114" s="108">
        <f>ROUND(SUM(BA115:BA116),2)</f>
        <v>0</v>
      </c>
      <c r="BB114" s="108">
        <f>ROUND(SUM(BB115:BB116),2)</f>
        <v>0</v>
      </c>
      <c r="BC114" s="108">
        <f>ROUND(SUM(BC115:BC116),2)</f>
        <v>0</v>
      </c>
      <c r="BD114" s="110">
        <f>ROUND(SUM(BD115:BD116),2)</f>
        <v>0</v>
      </c>
      <c r="BS114" s="111" t="s">
        <v>74</v>
      </c>
      <c r="BT114" s="111" t="s">
        <v>85</v>
      </c>
      <c r="BU114" s="111" t="s">
        <v>76</v>
      </c>
      <c r="BV114" s="111" t="s">
        <v>77</v>
      </c>
      <c r="BW114" s="111" t="s">
        <v>142</v>
      </c>
      <c r="BX114" s="111" t="s">
        <v>94</v>
      </c>
      <c r="CL114" s="111" t="s">
        <v>1</v>
      </c>
    </row>
    <row r="115" spans="1:91" s="4" customFormat="1" ht="16.5" customHeight="1">
      <c r="A115" s="94" t="s">
        <v>79</v>
      </c>
      <c r="B115" s="59"/>
      <c r="C115" s="105"/>
      <c r="D115" s="105"/>
      <c r="E115" s="105"/>
      <c r="F115" s="284" t="s">
        <v>83</v>
      </c>
      <c r="G115" s="284"/>
      <c r="H115" s="284"/>
      <c r="I115" s="284"/>
      <c r="J115" s="284"/>
      <c r="K115" s="105"/>
      <c r="L115" s="284" t="s">
        <v>108</v>
      </c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99">
        <f>'1 - Rozvaděče'!J34</f>
        <v>0</v>
      </c>
      <c r="AH115" s="300"/>
      <c r="AI115" s="300"/>
      <c r="AJ115" s="300"/>
      <c r="AK115" s="300"/>
      <c r="AL115" s="300"/>
      <c r="AM115" s="300"/>
      <c r="AN115" s="299">
        <f t="shared" si="0"/>
        <v>0</v>
      </c>
      <c r="AO115" s="300"/>
      <c r="AP115" s="300"/>
      <c r="AQ115" s="106" t="s">
        <v>97</v>
      </c>
      <c r="AR115" s="61"/>
      <c r="AS115" s="107">
        <v>0</v>
      </c>
      <c r="AT115" s="108">
        <f t="shared" si="1"/>
        <v>0</v>
      </c>
      <c r="AU115" s="109">
        <f>'1 - Rozvaděče'!P134</f>
        <v>0</v>
      </c>
      <c r="AV115" s="108">
        <f>'1 - Rozvaděče'!J37</f>
        <v>0</v>
      </c>
      <c r="AW115" s="108">
        <f>'1 - Rozvaděče'!J38</f>
        <v>0</v>
      </c>
      <c r="AX115" s="108">
        <f>'1 - Rozvaděče'!J39</f>
        <v>0</v>
      </c>
      <c r="AY115" s="108">
        <f>'1 - Rozvaděče'!J40</f>
        <v>0</v>
      </c>
      <c r="AZ115" s="108">
        <f>'1 - Rozvaděče'!F37</f>
        <v>0</v>
      </c>
      <c r="BA115" s="108">
        <f>'1 - Rozvaděče'!F38</f>
        <v>0</v>
      </c>
      <c r="BB115" s="108">
        <f>'1 - Rozvaděče'!F39</f>
        <v>0</v>
      </c>
      <c r="BC115" s="108">
        <f>'1 - Rozvaděče'!F40</f>
        <v>0</v>
      </c>
      <c r="BD115" s="110">
        <f>'1 - Rozvaděče'!F41</f>
        <v>0</v>
      </c>
      <c r="BT115" s="111" t="s">
        <v>106</v>
      </c>
      <c r="BV115" s="111" t="s">
        <v>77</v>
      </c>
      <c r="BW115" s="111" t="s">
        <v>143</v>
      </c>
      <c r="BX115" s="111" t="s">
        <v>142</v>
      </c>
      <c r="CL115" s="111" t="s">
        <v>1</v>
      </c>
    </row>
    <row r="116" spans="1:91" s="4" customFormat="1" ht="16.5" customHeight="1">
      <c r="A116" s="94" t="s">
        <v>79</v>
      </c>
      <c r="B116" s="59"/>
      <c r="C116" s="105"/>
      <c r="D116" s="105"/>
      <c r="E116" s="105"/>
      <c r="F116" s="284" t="s">
        <v>85</v>
      </c>
      <c r="G116" s="284"/>
      <c r="H116" s="284"/>
      <c r="I116" s="284"/>
      <c r="J116" s="284"/>
      <c r="K116" s="105"/>
      <c r="L116" s="284" t="s">
        <v>144</v>
      </c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99">
        <f>'2 - Prvky MaR'!J34</f>
        <v>0</v>
      </c>
      <c r="AH116" s="300"/>
      <c r="AI116" s="300"/>
      <c r="AJ116" s="300"/>
      <c r="AK116" s="300"/>
      <c r="AL116" s="300"/>
      <c r="AM116" s="300"/>
      <c r="AN116" s="299">
        <f t="shared" si="0"/>
        <v>0</v>
      </c>
      <c r="AO116" s="300"/>
      <c r="AP116" s="300"/>
      <c r="AQ116" s="106" t="s">
        <v>97</v>
      </c>
      <c r="AR116" s="61"/>
      <c r="AS116" s="107">
        <v>0</v>
      </c>
      <c r="AT116" s="108">
        <f t="shared" si="1"/>
        <v>0</v>
      </c>
      <c r="AU116" s="109">
        <f>'2 - Prvky MaR'!P134</f>
        <v>0</v>
      </c>
      <c r="AV116" s="108">
        <f>'2 - Prvky MaR'!J37</f>
        <v>0</v>
      </c>
      <c r="AW116" s="108">
        <f>'2 - Prvky MaR'!J38</f>
        <v>0</v>
      </c>
      <c r="AX116" s="108">
        <f>'2 - Prvky MaR'!J39</f>
        <v>0</v>
      </c>
      <c r="AY116" s="108">
        <f>'2 - Prvky MaR'!J40</f>
        <v>0</v>
      </c>
      <c r="AZ116" s="108">
        <f>'2 - Prvky MaR'!F37</f>
        <v>0</v>
      </c>
      <c r="BA116" s="108">
        <f>'2 - Prvky MaR'!F38</f>
        <v>0</v>
      </c>
      <c r="BB116" s="108">
        <f>'2 - Prvky MaR'!F39</f>
        <v>0</v>
      </c>
      <c r="BC116" s="108">
        <f>'2 - Prvky MaR'!F40</f>
        <v>0</v>
      </c>
      <c r="BD116" s="110">
        <f>'2 - Prvky MaR'!F41</f>
        <v>0</v>
      </c>
      <c r="BT116" s="111" t="s">
        <v>106</v>
      </c>
      <c r="BV116" s="111" t="s">
        <v>77</v>
      </c>
      <c r="BW116" s="111" t="s">
        <v>145</v>
      </c>
      <c r="BX116" s="111" t="s">
        <v>142</v>
      </c>
      <c r="CL116" s="111" t="s">
        <v>1</v>
      </c>
    </row>
    <row r="117" spans="1:91" s="4" customFormat="1" ht="16.5" customHeight="1">
      <c r="A117" s="94" t="s">
        <v>79</v>
      </c>
      <c r="B117" s="59"/>
      <c r="C117" s="105"/>
      <c r="D117" s="105"/>
      <c r="E117" s="284" t="s">
        <v>146</v>
      </c>
      <c r="F117" s="284"/>
      <c r="G117" s="284"/>
      <c r="H117" s="284"/>
      <c r="I117" s="284"/>
      <c r="J117" s="105"/>
      <c r="K117" s="284" t="s">
        <v>147</v>
      </c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99">
        <f>'D.1.4.6 - VZDUCHOTECHNIKA...'!J32</f>
        <v>0</v>
      </c>
      <c r="AH117" s="300"/>
      <c r="AI117" s="300"/>
      <c r="AJ117" s="300"/>
      <c r="AK117" s="300"/>
      <c r="AL117" s="300"/>
      <c r="AM117" s="300"/>
      <c r="AN117" s="299">
        <f t="shared" si="0"/>
        <v>0</v>
      </c>
      <c r="AO117" s="300"/>
      <c r="AP117" s="300"/>
      <c r="AQ117" s="106" t="s">
        <v>97</v>
      </c>
      <c r="AR117" s="61"/>
      <c r="AS117" s="107">
        <v>0</v>
      </c>
      <c r="AT117" s="108">
        <f t="shared" si="1"/>
        <v>0</v>
      </c>
      <c r="AU117" s="109">
        <f>'D.1.4.6 - VZDUCHOTECHNIKA...'!P165</f>
        <v>0</v>
      </c>
      <c r="AV117" s="108">
        <f>'D.1.4.6 - VZDUCHOTECHNIKA...'!J35</f>
        <v>0</v>
      </c>
      <c r="AW117" s="108">
        <f>'D.1.4.6 - VZDUCHOTECHNIKA...'!J36</f>
        <v>0</v>
      </c>
      <c r="AX117" s="108">
        <f>'D.1.4.6 - VZDUCHOTECHNIKA...'!J37</f>
        <v>0</v>
      </c>
      <c r="AY117" s="108">
        <f>'D.1.4.6 - VZDUCHOTECHNIKA...'!J38</f>
        <v>0</v>
      </c>
      <c r="AZ117" s="108">
        <f>'D.1.4.6 - VZDUCHOTECHNIKA...'!F35</f>
        <v>0</v>
      </c>
      <c r="BA117" s="108">
        <f>'D.1.4.6 - VZDUCHOTECHNIKA...'!F36</f>
        <v>0</v>
      </c>
      <c r="BB117" s="108">
        <f>'D.1.4.6 - VZDUCHOTECHNIKA...'!F37</f>
        <v>0</v>
      </c>
      <c r="BC117" s="108">
        <f>'D.1.4.6 - VZDUCHOTECHNIKA...'!F38</f>
        <v>0</v>
      </c>
      <c r="BD117" s="110">
        <f>'D.1.4.6 - VZDUCHOTECHNIKA...'!F39</f>
        <v>0</v>
      </c>
      <c r="BT117" s="111" t="s">
        <v>85</v>
      </c>
      <c r="BV117" s="111" t="s">
        <v>77</v>
      </c>
      <c r="BW117" s="111" t="s">
        <v>148</v>
      </c>
      <c r="BX117" s="111" t="s">
        <v>94</v>
      </c>
      <c r="CL117" s="111" t="s">
        <v>1</v>
      </c>
    </row>
    <row r="118" spans="1:91" s="7" customFormat="1" ht="16.5" customHeight="1">
      <c r="A118" s="94" t="s">
        <v>79</v>
      </c>
      <c r="B118" s="95"/>
      <c r="C118" s="96"/>
      <c r="D118" s="283" t="s">
        <v>149</v>
      </c>
      <c r="E118" s="283"/>
      <c r="F118" s="283"/>
      <c r="G118" s="283"/>
      <c r="H118" s="283"/>
      <c r="I118" s="97"/>
      <c r="J118" s="283" t="s">
        <v>150</v>
      </c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96">
        <f>'VON - VEDLEJŠÍ A OSTATNÍ ...'!J30</f>
        <v>0</v>
      </c>
      <c r="AH118" s="297"/>
      <c r="AI118" s="297"/>
      <c r="AJ118" s="297"/>
      <c r="AK118" s="297"/>
      <c r="AL118" s="297"/>
      <c r="AM118" s="297"/>
      <c r="AN118" s="296">
        <f t="shared" si="0"/>
        <v>0</v>
      </c>
      <c r="AO118" s="297"/>
      <c r="AP118" s="297"/>
      <c r="AQ118" s="98" t="s">
        <v>82</v>
      </c>
      <c r="AR118" s="99"/>
      <c r="AS118" s="112">
        <v>0</v>
      </c>
      <c r="AT118" s="113">
        <f t="shared" si="1"/>
        <v>0</v>
      </c>
      <c r="AU118" s="114">
        <f>'VON - VEDLEJŠÍ A OSTATNÍ ...'!P123</f>
        <v>0</v>
      </c>
      <c r="AV118" s="113">
        <f>'VON - VEDLEJŠÍ A OSTATNÍ ...'!J33</f>
        <v>0</v>
      </c>
      <c r="AW118" s="113">
        <f>'VON - VEDLEJŠÍ A OSTATNÍ ...'!J34</f>
        <v>0</v>
      </c>
      <c r="AX118" s="113">
        <f>'VON - VEDLEJŠÍ A OSTATNÍ ...'!J35</f>
        <v>0</v>
      </c>
      <c r="AY118" s="113">
        <f>'VON - VEDLEJŠÍ A OSTATNÍ ...'!J36</f>
        <v>0</v>
      </c>
      <c r="AZ118" s="113">
        <f>'VON - VEDLEJŠÍ A OSTATNÍ ...'!F33</f>
        <v>0</v>
      </c>
      <c r="BA118" s="113">
        <f>'VON - VEDLEJŠÍ A OSTATNÍ ...'!F34</f>
        <v>0</v>
      </c>
      <c r="BB118" s="113">
        <f>'VON - VEDLEJŠÍ A OSTATNÍ ...'!F35</f>
        <v>0</v>
      </c>
      <c r="BC118" s="113">
        <f>'VON - VEDLEJŠÍ A OSTATNÍ ...'!F36</f>
        <v>0</v>
      </c>
      <c r="BD118" s="115">
        <f>'VON - VEDLEJŠÍ A OSTATNÍ ...'!F37</f>
        <v>0</v>
      </c>
      <c r="BT118" s="104" t="s">
        <v>83</v>
      </c>
      <c r="BV118" s="104" t="s">
        <v>77</v>
      </c>
      <c r="BW118" s="104" t="s">
        <v>151</v>
      </c>
      <c r="BX118" s="104" t="s">
        <v>5</v>
      </c>
      <c r="CL118" s="104" t="s">
        <v>1</v>
      </c>
      <c r="CM118" s="104" t="s">
        <v>85</v>
      </c>
    </row>
    <row r="119" spans="1:91" s="2" customFormat="1" ht="30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40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</row>
    <row r="120" spans="1:91" s="2" customFormat="1" ht="6.95" customHeight="1">
      <c r="A120" s="35"/>
      <c r="B120" s="55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  <c r="AK120" s="56"/>
      <c r="AL120" s="56"/>
      <c r="AM120" s="56"/>
      <c r="AN120" s="56"/>
      <c r="AO120" s="56"/>
      <c r="AP120" s="56"/>
      <c r="AQ120" s="56"/>
      <c r="AR120" s="40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</row>
  </sheetData>
  <sheetProtection algorithmName="SHA-512" hashValue="7dQn+Nm4gtqCsOenL0i3CnlKew3KZG+foCZCjGCc69vdVG+CAGBp5vYZpzKlzbm63aWvx9md287MjucCnsOgdw==" saltValue="unrdKGu2R/zDp5fyvX012w==" spinCount="100000" sheet="1" objects="1" scenarios="1" formatColumns="0" formatRows="0" selectLockedCells="1" selectUnlockedCells="1"/>
  <mergeCells count="134">
    <mergeCell ref="K114:AF114"/>
    <mergeCell ref="E114:I114"/>
    <mergeCell ref="L115:AF115"/>
    <mergeCell ref="F115:J115"/>
    <mergeCell ref="L116:AF116"/>
    <mergeCell ref="F116:J116"/>
    <mergeCell ref="K117:AF117"/>
    <mergeCell ref="E117:I117"/>
    <mergeCell ref="D118:H118"/>
    <mergeCell ref="J118:AF118"/>
    <mergeCell ref="F109:J109"/>
    <mergeCell ref="L109:AF109"/>
    <mergeCell ref="F110:J110"/>
    <mergeCell ref="L110:AF110"/>
    <mergeCell ref="F111:J111"/>
    <mergeCell ref="L111:AF111"/>
    <mergeCell ref="F112:J112"/>
    <mergeCell ref="L112:AF112"/>
    <mergeCell ref="F113:J113"/>
    <mergeCell ref="L113:AF113"/>
    <mergeCell ref="E104:I104"/>
    <mergeCell ref="K104:AF104"/>
    <mergeCell ref="F105:J105"/>
    <mergeCell ref="L105:AF105"/>
    <mergeCell ref="L106:AF106"/>
    <mergeCell ref="F106:J106"/>
    <mergeCell ref="F107:J107"/>
    <mergeCell ref="L107:AF107"/>
    <mergeCell ref="L108:AF108"/>
    <mergeCell ref="F108:J108"/>
    <mergeCell ref="AN114:AP114"/>
    <mergeCell ref="AG114:AM114"/>
    <mergeCell ref="AG115:AM115"/>
    <mergeCell ref="AN115:AP115"/>
    <mergeCell ref="AN116:AP116"/>
    <mergeCell ref="AG116:AM116"/>
    <mergeCell ref="AN117:AP117"/>
    <mergeCell ref="AG117:AM117"/>
    <mergeCell ref="AN118:AP118"/>
    <mergeCell ref="AG118:AM118"/>
    <mergeCell ref="AN109:AP109"/>
    <mergeCell ref="AG109:AM109"/>
    <mergeCell ref="AG110:AM110"/>
    <mergeCell ref="AN110:AP110"/>
    <mergeCell ref="AG111:AM111"/>
    <mergeCell ref="AN111:AP111"/>
    <mergeCell ref="AG112:AM112"/>
    <mergeCell ref="AN112:AP112"/>
    <mergeCell ref="AG113:AM113"/>
    <mergeCell ref="AN113:AP113"/>
    <mergeCell ref="AN104:AP104"/>
    <mergeCell ref="AG104:AM104"/>
    <mergeCell ref="AN105:AP105"/>
    <mergeCell ref="AG105:AM105"/>
    <mergeCell ref="AN106:AP106"/>
    <mergeCell ref="AG106:AM106"/>
    <mergeCell ref="AG107:AM107"/>
    <mergeCell ref="AN107:AP107"/>
    <mergeCell ref="AN108:AP108"/>
    <mergeCell ref="AG108:AM108"/>
    <mergeCell ref="AK35:AO35"/>
    <mergeCell ref="X35:AB35"/>
    <mergeCell ref="AR2:BE2"/>
    <mergeCell ref="AG101:AM101"/>
    <mergeCell ref="AN101:AP101"/>
    <mergeCell ref="AG102:AM102"/>
    <mergeCell ref="AN102:AP102"/>
    <mergeCell ref="AN103:AP103"/>
    <mergeCell ref="AG103:AM103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F103:J103"/>
    <mergeCell ref="L103:AF103"/>
    <mergeCell ref="AM87:AN87"/>
    <mergeCell ref="AM89:AP89"/>
    <mergeCell ref="AS89:AT91"/>
    <mergeCell ref="AM90:AP90"/>
    <mergeCell ref="AG92:AM92"/>
    <mergeCell ref="AN92:AP92"/>
    <mergeCell ref="AG95:AM95"/>
    <mergeCell ref="AN95:AP95"/>
    <mergeCell ref="AG96:AM96"/>
    <mergeCell ref="AN96:AP96"/>
    <mergeCell ref="AN97:AP97"/>
    <mergeCell ref="AG97:AM97"/>
    <mergeCell ref="AG98:AM98"/>
    <mergeCell ref="AN98:AP98"/>
    <mergeCell ref="AG99:AM99"/>
    <mergeCell ref="AN99:AP99"/>
    <mergeCell ref="AG100:AM100"/>
    <mergeCell ref="AN100:AP100"/>
    <mergeCell ref="AG94:AM94"/>
    <mergeCell ref="AN94:AP94"/>
    <mergeCell ref="D98:H98"/>
    <mergeCell ref="J98:AF98"/>
    <mergeCell ref="E99:I99"/>
    <mergeCell ref="K99:AF99"/>
    <mergeCell ref="K100:AF100"/>
    <mergeCell ref="E100:I100"/>
    <mergeCell ref="K101:AF101"/>
    <mergeCell ref="E101:I101"/>
    <mergeCell ref="L102:AF102"/>
    <mergeCell ref="F102:J102"/>
    <mergeCell ref="L85:AO85"/>
    <mergeCell ref="C92:G92"/>
    <mergeCell ref="I92:AF92"/>
    <mergeCell ref="D95:H95"/>
    <mergeCell ref="J95:AF95"/>
    <mergeCell ref="D96:H96"/>
    <mergeCell ref="J96:AF96"/>
    <mergeCell ref="D97:H97"/>
    <mergeCell ref="J97:AF97"/>
  </mergeCells>
  <hyperlinks>
    <hyperlink ref="A95" location="'D.1.1 - ARCHITEKTONICKO-S...'!C2" display="/" xr:uid="{00000000-0004-0000-0000-000000000000}"/>
    <hyperlink ref="A96" location="'D.1.2 - STAVEBNĚ KONSTRUK...'!C2" display="/" xr:uid="{00000000-0004-0000-0000-000001000000}"/>
    <hyperlink ref="A97" location="'D.1.3 - POŽÁRNĚ BEZPEČNOS...'!C2" display="/" xr:uid="{00000000-0004-0000-0000-000002000000}"/>
    <hyperlink ref="A99" location="'D.1.4.1 - VYTÁPĚNÍ'!C2" display="/" xr:uid="{00000000-0004-0000-0000-000003000000}"/>
    <hyperlink ref="A100" location="'D.1.4.2 - ZDRAVOTNĚ TECHN...'!C2" display="/" xr:uid="{00000000-0004-0000-0000-000004000000}"/>
    <hyperlink ref="A102" location="'1 - Elektroinstalace'!C2" display="/" xr:uid="{00000000-0004-0000-0000-000005000000}"/>
    <hyperlink ref="A103" location="'2 - Rozvaděče'!C2" display="/" xr:uid="{00000000-0004-0000-0000-000006000000}"/>
    <hyperlink ref="A105" location="'CCTV - Kamerový systém'!C2" display="/" xr:uid="{00000000-0004-0000-0000-000007000000}"/>
    <hyperlink ref="A106" location="'EKV - Elektronická kontro...'!C2" display="/" xr:uid="{00000000-0004-0000-0000-000008000000}"/>
    <hyperlink ref="A107" location="'EPS - Elektrická požární ...'!C2" display="/" xr:uid="{00000000-0004-0000-0000-000009000000}"/>
    <hyperlink ref="A108" location="'ER - Evakuační rozhlas'!C2" display="/" xr:uid="{00000000-0004-0000-0000-00000A000000}"/>
    <hyperlink ref="A109" location="'KT - Kabelové trasy slabo...'!C2" display="/" xr:uid="{00000000-0004-0000-0000-00000B000000}"/>
    <hyperlink ref="A110" location="'OST - Ostatní'!C2" display="/" xr:uid="{00000000-0004-0000-0000-00000C000000}"/>
    <hyperlink ref="A111" location="'PZTS - Poplachový zabezpe...'!C2" display="/" xr:uid="{00000000-0004-0000-0000-00000D000000}"/>
    <hyperlink ref="A112" location="'SK - Strukturovaná kabeláž'!C2" display="/" xr:uid="{00000000-0004-0000-0000-00000E000000}"/>
    <hyperlink ref="A113" location="'VDT - Domovní telefony - ...'!C2" display="/" xr:uid="{00000000-0004-0000-0000-00000F000000}"/>
    <hyperlink ref="A115" location="'1 - Rozvaděče'!C2" display="/" xr:uid="{00000000-0004-0000-0000-000010000000}"/>
    <hyperlink ref="A116" location="'2 - Prvky MaR'!C2" display="/" xr:uid="{00000000-0004-0000-0000-000011000000}"/>
    <hyperlink ref="A117" location="'D.1.4.6 - VZDUCHOTECHNIKA...'!C2" display="/" xr:uid="{00000000-0004-0000-0000-000012000000}"/>
    <hyperlink ref="A118" location="'VON - VEDLEJŠÍ A OSTATNÍ ...'!C2" display="/" xr:uid="{00000000-0004-0000-0000-000013000000}"/>
  </hyperlink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991"/>
  <sheetViews>
    <sheetView showGridLines="0" topLeftCell="A389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8" t="s">
        <v>84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152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23" t="str">
        <f>'Rekapitulace stavby'!K6</f>
        <v>OU - STAVEBNÍ ÚPRAVY BUDOVY E, ČS.LEGIÍ 9, OSTRAVA - AKTUALIZACE/REVIZE 7.7.2022</v>
      </c>
      <c r="F7" s="324"/>
      <c r="G7" s="324"/>
      <c r="H7" s="324"/>
      <c r="L7" s="21"/>
    </row>
    <row r="8" spans="1:46" s="2" customFormat="1" ht="12" customHeight="1">
      <c r="A8" s="35"/>
      <c r="B8" s="40"/>
      <c r="C8" s="35"/>
      <c r="D8" s="120" t="s">
        <v>153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5" t="s">
        <v>154</v>
      </c>
      <c r="F9" s="326"/>
      <c r="G9" s="326"/>
      <c r="H9" s="326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17</v>
      </c>
      <c r="E11" s="35"/>
      <c r="F11" s="111" t="s">
        <v>1</v>
      </c>
      <c r="G11" s="35"/>
      <c r="H11" s="35"/>
      <c r="I11" s="120" t="s">
        <v>18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19</v>
      </c>
      <c r="E12" s="35"/>
      <c r="F12" s="111" t="s">
        <v>33</v>
      </c>
      <c r="G12" s="35"/>
      <c r="H12" s="35"/>
      <c r="I12" s="120" t="s">
        <v>21</v>
      </c>
      <c r="J12" s="121" t="str">
        <f>'Rekapitulace stavby'!AN8</f>
        <v>30. 3. 2022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23</v>
      </c>
      <c r="E14" s="35"/>
      <c r="F14" s="35"/>
      <c r="G14" s="35"/>
      <c r="H14" s="35"/>
      <c r="I14" s="120" t="s">
        <v>24</v>
      </c>
      <c r="J14" s="111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tr">
        <f>IF('Rekapitulace stavby'!E11="","",'Rekapitulace stavby'!E11)</f>
        <v>Ostravská univerzita</v>
      </c>
      <c r="F15" s="35"/>
      <c r="G15" s="35"/>
      <c r="H15" s="35"/>
      <c r="I15" s="120" t="s">
        <v>26</v>
      </c>
      <c r="J15" s="111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27</v>
      </c>
      <c r="E17" s="35"/>
      <c r="F17" s="35"/>
      <c r="G17" s="35"/>
      <c r="H17" s="35"/>
      <c r="I17" s="120" t="s">
        <v>24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7" t="str">
        <f>'Rekapitulace stavby'!E14</f>
        <v>Vyplň údaj</v>
      </c>
      <c r="F18" s="328"/>
      <c r="G18" s="328"/>
      <c r="H18" s="328"/>
      <c r="I18" s="120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29</v>
      </c>
      <c r="E20" s="35"/>
      <c r="F20" s="35"/>
      <c r="G20" s="35"/>
      <c r="H20" s="35"/>
      <c r="I20" s="120" t="s">
        <v>24</v>
      </c>
      <c r="J20" s="111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tr">
        <f>IF('Rekapitulace stavby'!E17="","",'Rekapitulace stavby'!E17)</f>
        <v>MARPO s.r.o.</v>
      </c>
      <c r="F21" s="35"/>
      <c r="G21" s="35"/>
      <c r="H21" s="35"/>
      <c r="I21" s="120" t="s">
        <v>26</v>
      </c>
      <c r="J21" s="111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32</v>
      </c>
      <c r="E23" s="35"/>
      <c r="F23" s="35"/>
      <c r="G23" s="35"/>
      <c r="H23" s="35"/>
      <c r="I23" s="120" t="s">
        <v>24</v>
      </c>
      <c r="J23" s="111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tr">
        <f>IF('Rekapitulace stavby'!E20="","",'Rekapitulace stavby'!E20)</f>
        <v xml:space="preserve"> </v>
      </c>
      <c r="F24" s="35"/>
      <c r="G24" s="35"/>
      <c r="H24" s="35"/>
      <c r="I24" s="120" t="s">
        <v>26</v>
      </c>
      <c r="J24" s="111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34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2"/>
      <c r="B27" s="123"/>
      <c r="C27" s="122"/>
      <c r="D27" s="122"/>
      <c r="E27" s="329" t="s">
        <v>1</v>
      </c>
      <c r="F27" s="329"/>
      <c r="G27" s="329"/>
      <c r="H27" s="329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35</v>
      </c>
      <c r="E30" s="35"/>
      <c r="F30" s="35"/>
      <c r="G30" s="35"/>
      <c r="H30" s="35"/>
      <c r="I30" s="35"/>
      <c r="J30" s="127">
        <f>ROUND(J150,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37</v>
      </c>
      <c r="G32" s="35"/>
      <c r="H32" s="35"/>
      <c r="I32" s="128" t="s">
        <v>36</v>
      </c>
      <c r="J32" s="128" t="s">
        <v>38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39</v>
      </c>
      <c r="E33" s="120" t="s">
        <v>40</v>
      </c>
      <c r="F33" s="130">
        <f>ROUND((SUM(BE150:BE1990)),  2)</f>
        <v>0</v>
      </c>
      <c r="G33" s="35"/>
      <c r="H33" s="35"/>
      <c r="I33" s="131">
        <v>0.21</v>
      </c>
      <c r="J33" s="130">
        <f>ROUND(((SUM(BE150:BE1990))*I33),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41</v>
      </c>
      <c r="F34" s="130">
        <f>ROUND((SUM(BF150:BF1990)),  2)</f>
        <v>0</v>
      </c>
      <c r="G34" s="35"/>
      <c r="H34" s="35"/>
      <c r="I34" s="131">
        <v>0.15</v>
      </c>
      <c r="J34" s="130">
        <f>ROUND(((SUM(BF150:BF1990))*I34),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42</v>
      </c>
      <c r="F35" s="130">
        <f>ROUND((SUM(BG150:BG1990)),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43</v>
      </c>
      <c r="F36" s="130">
        <f>ROUND((SUM(BH150:BH1990)),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44</v>
      </c>
      <c r="F37" s="130">
        <f>ROUND((SUM(BI150:BI1990)),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45</v>
      </c>
      <c r="E39" s="134"/>
      <c r="F39" s="134"/>
      <c r="G39" s="135" t="s">
        <v>46</v>
      </c>
      <c r="H39" s="136" t="s">
        <v>47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155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0" t="str">
        <f>E7</f>
        <v>OU - STAVEBNÍ ÚPRAVY BUDOVY E, ČS.LEGIÍ 9, OSTRAVA - AKTUALIZACE/REVIZE 7.7.2022</v>
      </c>
      <c r="F85" s="331"/>
      <c r="G85" s="331"/>
      <c r="H85" s="33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153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78" t="str">
        <f>E9</f>
        <v>D.1.1 - ARCHITEKTONICKO-STAVEBNÍ ŘEŠENÍ</v>
      </c>
      <c r="F87" s="332"/>
      <c r="G87" s="332"/>
      <c r="H87" s="33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19</v>
      </c>
      <c r="D89" s="37"/>
      <c r="E89" s="37"/>
      <c r="F89" s="28" t="str">
        <f>F12</f>
        <v xml:space="preserve"> </v>
      </c>
      <c r="G89" s="37"/>
      <c r="H89" s="37"/>
      <c r="I89" s="30" t="s">
        <v>21</v>
      </c>
      <c r="J89" s="67" t="str">
        <f>IF(J12="","",J12)</f>
        <v>30. 3. 2022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23</v>
      </c>
      <c r="D91" s="37"/>
      <c r="E91" s="37"/>
      <c r="F91" s="28" t="str">
        <f>E15</f>
        <v>Ostravská univerzita</v>
      </c>
      <c r="G91" s="37"/>
      <c r="H91" s="37"/>
      <c r="I91" s="30" t="s">
        <v>29</v>
      </c>
      <c r="J91" s="33" t="str">
        <f>E21</f>
        <v>MARPO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156</v>
      </c>
      <c r="D94" s="151"/>
      <c r="E94" s="151"/>
      <c r="F94" s="151"/>
      <c r="G94" s="151"/>
      <c r="H94" s="151"/>
      <c r="I94" s="151"/>
      <c r="J94" s="152" t="s">
        <v>157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158</v>
      </c>
      <c r="D96" s="37"/>
      <c r="E96" s="37"/>
      <c r="F96" s="37"/>
      <c r="G96" s="37"/>
      <c r="H96" s="37"/>
      <c r="I96" s="37"/>
      <c r="J96" s="85">
        <f>J150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159</v>
      </c>
    </row>
    <row r="97" spans="2:12" s="9" customFormat="1" ht="24.95" customHeight="1">
      <c r="B97" s="154"/>
      <c r="C97" s="155"/>
      <c r="D97" s="156" t="s">
        <v>160</v>
      </c>
      <c r="E97" s="157"/>
      <c r="F97" s="157"/>
      <c r="G97" s="157"/>
      <c r="H97" s="157"/>
      <c r="I97" s="157"/>
      <c r="J97" s="158">
        <f>J151</f>
        <v>0</v>
      </c>
      <c r="K97" s="155"/>
      <c r="L97" s="159"/>
    </row>
    <row r="98" spans="2:12" s="10" customFormat="1" ht="19.899999999999999" customHeight="1">
      <c r="B98" s="160"/>
      <c r="C98" s="105"/>
      <c r="D98" s="161" t="s">
        <v>161</v>
      </c>
      <c r="E98" s="162"/>
      <c r="F98" s="162"/>
      <c r="G98" s="162"/>
      <c r="H98" s="162"/>
      <c r="I98" s="162"/>
      <c r="J98" s="163">
        <f>J152</f>
        <v>0</v>
      </c>
      <c r="K98" s="105"/>
      <c r="L98" s="164"/>
    </row>
    <row r="99" spans="2:12" s="10" customFormat="1" ht="19.899999999999999" customHeight="1">
      <c r="B99" s="160"/>
      <c r="C99" s="105"/>
      <c r="D99" s="161" t="s">
        <v>162</v>
      </c>
      <c r="E99" s="162"/>
      <c r="F99" s="162"/>
      <c r="G99" s="162"/>
      <c r="H99" s="162"/>
      <c r="I99" s="162"/>
      <c r="J99" s="163">
        <f>J238</f>
        <v>0</v>
      </c>
      <c r="K99" s="105"/>
      <c r="L99" s="164"/>
    </row>
    <row r="100" spans="2:12" s="10" customFormat="1" ht="19.899999999999999" customHeight="1">
      <c r="B100" s="160"/>
      <c r="C100" s="105"/>
      <c r="D100" s="161" t="s">
        <v>163</v>
      </c>
      <c r="E100" s="162"/>
      <c r="F100" s="162"/>
      <c r="G100" s="162"/>
      <c r="H100" s="162"/>
      <c r="I100" s="162"/>
      <c r="J100" s="163">
        <f>J258</f>
        <v>0</v>
      </c>
      <c r="K100" s="105"/>
      <c r="L100" s="164"/>
    </row>
    <row r="101" spans="2:12" s="10" customFormat="1" ht="19.899999999999999" customHeight="1">
      <c r="B101" s="160"/>
      <c r="C101" s="105"/>
      <c r="D101" s="161" t="s">
        <v>164</v>
      </c>
      <c r="E101" s="162"/>
      <c r="F101" s="162"/>
      <c r="G101" s="162"/>
      <c r="H101" s="162"/>
      <c r="I101" s="162"/>
      <c r="J101" s="163">
        <f>J263</f>
        <v>0</v>
      </c>
      <c r="K101" s="105"/>
      <c r="L101" s="164"/>
    </row>
    <row r="102" spans="2:12" s="10" customFormat="1" ht="19.899999999999999" customHeight="1">
      <c r="B102" s="160"/>
      <c r="C102" s="105"/>
      <c r="D102" s="161" t="s">
        <v>165</v>
      </c>
      <c r="E102" s="162"/>
      <c r="F102" s="162"/>
      <c r="G102" s="162"/>
      <c r="H102" s="162"/>
      <c r="I102" s="162"/>
      <c r="J102" s="163">
        <f>J351</f>
        <v>0</v>
      </c>
      <c r="K102" s="105"/>
      <c r="L102" s="164"/>
    </row>
    <row r="103" spans="2:12" s="10" customFormat="1" ht="19.899999999999999" customHeight="1">
      <c r="B103" s="160"/>
      <c r="C103" s="105"/>
      <c r="D103" s="161" t="s">
        <v>166</v>
      </c>
      <c r="E103" s="162"/>
      <c r="F103" s="162"/>
      <c r="G103" s="162"/>
      <c r="H103" s="162"/>
      <c r="I103" s="162"/>
      <c r="J103" s="163">
        <f>J353</f>
        <v>0</v>
      </c>
      <c r="K103" s="105"/>
      <c r="L103" s="164"/>
    </row>
    <row r="104" spans="2:12" s="10" customFormat="1" ht="19.899999999999999" customHeight="1">
      <c r="B104" s="160"/>
      <c r="C104" s="105"/>
      <c r="D104" s="161" t="s">
        <v>167</v>
      </c>
      <c r="E104" s="162"/>
      <c r="F104" s="162"/>
      <c r="G104" s="162"/>
      <c r="H104" s="162"/>
      <c r="I104" s="162"/>
      <c r="J104" s="163">
        <f>J380</f>
        <v>0</v>
      </c>
      <c r="K104" s="105"/>
      <c r="L104" s="164"/>
    </row>
    <row r="105" spans="2:12" s="10" customFormat="1" ht="19.899999999999999" customHeight="1">
      <c r="B105" s="160"/>
      <c r="C105" s="105"/>
      <c r="D105" s="161" t="s">
        <v>168</v>
      </c>
      <c r="E105" s="162"/>
      <c r="F105" s="162"/>
      <c r="G105" s="162"/>
      <c r="H105" s="162"/>
      <c r="I105" s="162"/>
      <c r="J105" s="163">
        <f>J557</f>
        <v>0</v>
      </c>
      <c r="K105" s="105"/>
      <c r="L105" s="164"/>
    </row>
    <row r="106" spans="2:12" s="10" customFormat="1" ht="19.899999999999999" customHeight="1">
      <c r="B106" s="160"/>
      <c r="C106" s="105"/>
      <c r="D106" s="161" t="s">
        <v>169</v>
      </c>
      <c r="E106" s="162"/>
      <c r="F106" s="162"/>
      <c r="G106" s="162"/>
      <c r="H106" s="162"/>
      <c r="I106" s="162"/>
      <c r="J106" s="163">
        <f>J808</f>
        <v>0</v>
      </c>
      <c r="K106" s="105"/>
      <c r="L106" s="164"/>
    </row>
    <row r="107" spans="2:12" s="10" customFormat="1" ht="19.899999999999999" customHeight="1">
      <c r="B107" s="160"/>
      <c r="C107" s="105"/>
      <c r="D107" s="161" t="s">
        <v>170</v>
      </c>
      <c r="E107" s="162"/>
      <c r="F107" s="162"/>
      <c r="G107" s="162"/>
      <c r="H107" s="162"/>
      <c r="I107" s="162"/>
      <c r="J107" s="163">
        <f>J827</f>
        <v>0</v>
      </c>
      <c r="K107" s="105"/>
      <c r="L107" s="164"/>
    </row>
    <row r="108" spans="2:12" s="9" customFormat="1" ht="24.95" customHeight="1">
      <c r="B108" s="154"/>
      <c r="C108" s="155"/>
      <c r="D108" s="156" t="s">
        <v>171</v>
      </c>
      <c r="E108" s="157"/>
      <c r="F108" s="157"/>
      <c r="G108" s="157"/>
      <c r="H108" s="157"/>
      <c r="I108" s="157"/>
      <c r="J108" s="158">
        <f>J837</f>
        <v>0</v>
      </c>
      <c r="K108" s="155"/>
      <c r="L108" s="159"/>
    </row>
    <row r="109" spans="2:12" s="10" customFormat="1" ht="19.899999999999999" customHeight="1">
      <c r="B109" s="160"/>
      <c r="C109" s="105"/>
      <c r="D109" s="161" t="s">
        <v>172</v>
      </c>
      <c r="E109" s="162"/>
      <c r="F109" s="162"/>
      <c r="G109" s="162"/>
      <c r="H109" s="162"/>
      <c r="I109" s="162"/>
      <c r="J109" s="163">
        <f>J838</f>
        <v>0</v>
      </c>
      <c r="K109" s="105"/>
      <c r="L109" s="164"/>
    </row>
    <row r="110" spans="2:12" s="10" customFormat="1" ht="19.899999999999999" customHeight="1">
      <c r="B110" s="160"/>
      <c r="C110" s="105"/>
      <c r="D110" s="161" t="s">
        <v>173</v>
      </c>
      <c r="E110" s="162"/>
      <c r="F110" s="162"/>
      <c r="G110" s="162"/>
      <c r="H110" s="162"/>
      <c r="I110" s="162"/>
      <c r="J110" s="163">
        <f>J873</f>
        <v>0</v>
      </c>
      <c r="K110" s="105"/>
      <c r="L110" s="164"/>
    </row>
    <row r="111" spans="2:12" s="10" customFormat="1" ht="19.899999999999999" customHeight="1">
      <c r="B111" s="160"/>
      <c r="C111" s="105"/>
      <c r="D111" s="161" t="s">
        <v>174</v>
      </c>
      <c r="E111" s="162"/>
      <c r="F111" s="162"/>
      <c r="G111" s="162"/>
      <c r="H111" s="162"/>
      <c r="I111" s="162"/>
      <c r="J111" s="163">
        <f>J942</f>
        <v>0</v>
      </c>
      <c r="K111" s="105"/>
      <c r="L111" s="164"/>
    </row>
    <row r="112" spans="2:12" s="10" customFormat="1" ht="19.899999999999999" customHeight="1">
      <c r="B112" s="160"/>
      <c r="C112" s="105"/>
      <c r="D112" s="161" t="s">
        <v>175</v>
      </c>
      <c r="E112" s="162"/>
      <c r="F112" s="162"/>
      <c r="G112" s="162"/>
      <c r="H112" s="162"/>
      <c r="I112" s="162"/>
      <c r="J112" s="163">
        <f>J1028</f>
        <v>0</v>
      </c>
      <c r="K112" s="105"/>
      <c r="L112" s="164"/>
    </row>
    <row r="113" spans="2:12" s="10" customFormat="1" ht="19.899999999999999" customHeight="1">
      <c r="B113" s="160"/>
      <c r="C113" s="105"/>
      <c r="D113" s="161" t="s">
        <v>176</v>
      </c>
      <c r="E113" s="162"/>
      <c r="F113" s="162"/>
      <c r="G113" s="162"/>
      <c r="H113" s="162"/>
      <c r="I113" s="162"/>
      <c r="J113" s="163">
        <f>J1031</f>
        <v>0</v>
      </c>
      <c r="K113" s="105"/>
      <c r="L113" s="164"/>
    </row>
    <row r="114" spans="2:12" s="10" customFormat="1" ht="19.899999999999999" customHeight="1">
      <c r="B114" s="160"/>
      <c r="C114" s="105"/>
      <c r="D114" s="161" t="s">
        <v>177</v>
      </c>
      <c r="E114" s="162"/>
      <c r="F114" s="162"/>
      <c r="G114" s="162"/>
      <c r="H114" s="162"/>
      <c r="I114" s="162"/>
      <c r="J114" s="163">
        <f>J1138</f>
        <v>0</v>
      </c>
      <c r="K114" s="105"/>
      <c r="L114" s="164"/>
    </row>
    <row r="115" spans="2:12" s="10" customFormat="1" ht="19.899999999999999" customHeight="1">
      <c r="B115" s="160"/>
      <c r="C115" s="105"/>
      <c r="D115" s="161" t="s">
        <v>178</v>
      </c>
      <c r="E115" s="162"/>
      <c r="F115" s="162"/>
      <c r="G115" s="162"/>
      <c r="H115" s="162"/>
      <c r="I115" s="162"/>
      <c r="J115" s="163">
        <f>J1304</f>
        <v>0</v>
      </c>
      <c r="K115" s="105"/>
      <c r="L115" s="164"/>
    </row>
    <row r="116" spans="2:12" s="10" customFormat="1" ht="19.899999999999999" customHeight="1">
      <c r="B116" s="160"/>
      <c r="C116" s="105"/>
      <c r="D116" s="161" t="s">
        <v>179</v>
      </c>
      <c r="E116" s="162"/>
      <c r="F116" s="162"/>
      <c r="G116" s="162"/>
      <c r="H116" s="162"/>
      <c r="I116" s="162"/>
      <c r="J116" s="163">
        <f>J1379</f>
        <v>0</v>
      </c>
      <c r="K116" s="105"/>
      <c r="L116" s="164"/>
    </row>
    <row r="117" spans="2:12" s="10" customFormat="1" ht="19.899999999999999" customHeight="1">
      <c r="B117" s="160"/>
      <c r="C117" s="105"/>
      <c r="D117" s="161" t="s">
        <v>180</v>
      </c>
      <c r="E117" s="162"/>
      <c r="F117" s="162"/>
      <c r="G117" s="162"/>
      <c r="H117" s="162"/>
      <c r="I117" s="162"/>
      <c r="J117" s="163">
        <f>J1584</f>
        <v>0</v>
      </c>
      <c r="K117" s="105"/>
      <c r="L117" s="164"/>
    </row>
    <row r="118" spans="2:12" s="10" customFormat="1" ht="19.899999999999999" customHeight="1">
      <c r="B118" s="160"/>
      <c r="C118" s="105"/>
      <c r="D118" s="161" t="s">
        <v>181</v>
      </c>
      <c r="E118" s="162"/>
      <c r="F118" s="162"/>
      <c r="G118" s="162"/>
      <c r="H118" s="162"/>
      <c r="I118" s="162"/>
      <c r="J118" s="163">
        <f>J1741</f>
        <v>0</v>
      </c>
      <c r="K118" s="105"/>
      <c r="L118" s="164"/>
    </row>
    <row r="119" spans="2:12" s="10" customFormat="1" ht="19.899999999999999" customHeight="1">
      <c r="B119" s="160"/>
      <c r="C119" s="105"/>
      <c r="D119" s="161" t="s">
        <v>182</v>
      </c>
      <c r="E119" s="162"/>
      <c r="F119" s="162"/>
      <c r="G119" s="162"/>
      <c r="H119" s="162"/>
      <c r="I119" s="162"/>
      <c r="J119" s="163">
        <f>J1789</f>
        <v>0</v>
      </c>
      <c r="K119" s="105"/>
      <c r="L119" s="164"/>
    </row>
    <row r="120" spans="2:12" s="10" customFormat="1" ht="19.899999999999999" customHeight="1">
      <c r="B120" s="160"/>
      <c r="C120" s="105"/>
      <c r="D120" s="161" t="s">
        <v>183</v>
      </c>
      <c r="E120" s="162"/>
      <c r="F120" s="162"/>
      <c r="G120" s="162"/>
      <c r="H120" s="162"/>
      <c r="I120" s="162"/>
      <c r="J120" s="163">
        <f>J1803</f>
        <v>0</v>
      </c>
      <c r="K120" s="105"/>
      <c r="L120" s="164"/>
    </row>
    <row r="121" spans="2:12" s="10" customFormat="1" ht="19.899999999999999" customHeight="1">
      <c r="B121" s="160"/>
      <c r="C121" s="105"/>
      <c r="D121" s="161" t="s">
        <v>184</v>
      </c>
      <c r="E121" s="162"/>
      <c r="F121" s="162"/>
      <c r="G121" s="162"/>
      <c r="H121" s="162"/>
      <c r="I121" s="162"/>
      <c r="J121" s="163">
        <f>J1816</f>
        <v>0</v>
      </c>
      <c r="K121" s="105"/>
      <c r="L121" s="164"/>
    </row>
    <row r="122" spans="2:12" s="10" customFormat="1" ht="19.899999999999999" customHeight="1">
      <c r="B122" s="160"/>
      <c r="C122" s="105"/>
      <c r="D122" s="161" t="s">
        <v>185</v>
      </c>
      <c r="E122" s="162"/>
      <c r="F122" s="162"/>
      <c r="G122" s="162"/>
      <c r="H122" s="162"/>
      <c r="I122" s="162"/>
      <c r="J122" s="163">
        <f>J1904</f>
        <v>0</v>
      </c>
      <c r="K122" s="105"/>
      <c r="L122" s="164"/>
    </row>
    <row r="123" spans="2:12" s="10" customFormat="1" ht="19.899999999999999" customHeight="1">
      <c r="B123" s="160"/>
      <c r="C123" s="105"/>
      <c r="D123" s="161" t="s">
        <v>186</v>
      </c>
      <c r="E123" s="162"/>
      <c r="F123" s="162"/>
      <c r="G123" s="162"/>
      <c r="H123" s="162"/>
      <c r="I123" s="162"/>
      <c r="J123" s="163">
        <f>J1913</f>
        <v>0</v>
      </c>
      <c r="K123" s="105"/>
      <c r="L123" s="164"/>
    </row>
    <row r="124" spans="2:12" s="10" customFormat="1" ht="19.899999999999999" customHeight="1">
      <c r="B124" s="160"/>
      <c r="C124" s="105"/>
      <c r="D124" s="161" t="s">
        <v>187</v>
      </c>
      <c r="E124" s="162"/>
      <c r="F124" s="162"/>
      <c r="G124" s="162"/>
      <c r="H124" s="162"/>
      <c r="I124" s="162"/>
      <c r="J124" s="163">
        <f>J1958</f>
        <v>0</v>
      </c>
      <c r="K124" s="105"/>
      <c r="L124" s="164"/>
    </row>
    <row r="125" spans="2:12" s="10" customFormat="1" ht="19.899999999999999" customHeight="1">
      <c r="B125" s="160"/>
      <c r="C125" s="105"/>
      <c r="D125" s="161" t="s">
        <v>188</v>
      </c>
      <c r="E125" s="162"/>
      <c r="F125" s="162"/>
      <c r="G125" s="162"/>
      <c r="H125" s="162"/>
      <c r="I125" s="162"/>
      <c r="J125" s="163">
        <f>J1968</f>
        <v>0</v>
      </c>
      <c r="K125" s="105"/>
      <c r="L125" s="164"/>
    </row>
    <row r="126" spans="2:12" s="9" customFormat="1" ht="24.95" customHeight="1">
      <c r="B126" s="154"/>
      <c r="C126" s="155"/>
      <c r="D126" s="156" t="s">
        <v>189</v>
      </c>
      <c r="E126" s="157"/>
      <c r="F126" s="157"/>
      <c r="G126" s="157"/>
      <c r="H126" s="157"/>
      <c r="I126" s="157"/>
      <c r="J126" s="158">
        <f>J1971</f>
        <v>0</v>
      </c>
      <c r="K126" s="155"/>
      <c r="L126" s="159"/>
    </row>
    <row r="127" spans="2:12" s="9" customFormat="1" ht="24.95" customHeight="1">
      <c r="B127" s="154"/>
      <c r="C127" s="155"/>
      <c r="D127" s="156" t="s">
        <v>190</v>
      </c>
      <c r="E127" s="157"/>
      <c r="F127" s="157"/>
      <c r="G127" s="157"/>
      <c r="H127" s="157"/>
      <c r="I127" s="157"/>
      <c r="J127" s="158">
        <f>J1975</f>
        <v>0</v>
      </c>
      <c r="K127" s="155"/>
      <c r="L127" s="159"/>
    </row>
    <row r="128" spans="2:12" s="10" customFormat="1" ht="19.899999999999999" customHeight="1">
      <c r="B128" s="160"/>
      <c r="C128" s="105"/>
      <c r="D128" s="161" t="s">
        <v>191</v>
      </c>
      <c r="E128" s="162"/>
      <c r="F128" s="162"/>
      <c r="G128" s="162"/>
      <c r="H128" s="162"/>
      <c r="I128" s="162"/>
      <c r="J128" s="163">
        <f>J1976</f>
        <v>0</v>
      </c>
      <c r="K128" s="105"/>
      <c r="L128" s="164"/>
    </row>
    <row r="129" spans="1:31" s="10" customFormat="1" ht="19.899999999999999" customHeight="1">
      <c r="B129" s="160"/>
      <c r="C129" s="105"/>
      <c r="D129" s="161" t="s">
        <v>192</v>
      </c>
      <c r="E129" s="162"/>
      <c r="F129" s="162"/>
      <c r="G129" s="162"/>
      <c r="H129" s="162"/>
      <c r="I129" s="162"/>
      <c r="J129" s="163">
        <f>J1982</f>
        <v>0</v>
      </c>
      <c r="K129" s="105"/>
      <c r="L129" s="164"/>
    </row>
    <row r="130" spans="1:31" s="10" customFormat="1" ht="19.899999999999999" customHeight="1">
      <c r="B130" s="160"/>
      <c r="C130" s="105"/>
      <c r="D130" s="161" t="s">
        <v>193</v>
      </c>
      <c r="E130" s="162"/>
      <c r="F130" s="162"/>
      <c r="G130" s="162"/>
      <c r="H130" s="162"/>
      <c r="I130" s="162"/>
      <c r="J130" s="163">
        <f>J1987</f>
        <v>0</v>
      </c>
      <c r="K130" s="105"/>
      <c r="L130" s="164"/>
    </row>
    <row r="131" spans="1:31" s="2" customFormat="1" ht="21.75" customHeight="1">
      <c r="A131" s="35"/>
      <c r="B131" s="36"/>
      <c r="C131" s="37"/>
      <c r="D131" s="37"/>
      <c r="E131" s="37"/>
      <c r="F131" s="37"/>
      <c r="G131" s="37"/>
      <c r="H131" s="37"/>
      <c r="I131" s="37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31" s="2" customFormat="1" ht="6.95" customHeight="1">
      <c r="A132" s="35"/>
      <c r="B132" s="55"/>
      <c r="C132" s="56"/>
      <c r="D132" s="56"/>
      <c r="E132" s="56"/>
      <c r="F132" s="56"/>
      <c r="G132" s="56"/>
      <c r="H132" s="56"/>
      <c r="I132" s="56"/>
      <c r="J132" s="56"/>
      <c r="K132" s="56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6" spans="1:31" s="2" customFormat="1" ht="6.95" customHeight="1">
      <c r="A136" s="35"/>
      <c r="B136" s="57"/>
      <c r="C136" s="58"/>
      <c r="D136" s="58"/>
      <c r="E136" s="58"/>
      <c r="F136" s="58"/>
      <c r="G136" s="58"/>
      <c r="H136" s="58"/>
      <c r="I136" s="58"/>
      <c r="J136" s="58"/>
      <c r="K136" s="58"/>
      <c r="L136" s="52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31" s="2" customFormat="1" ht="24.95" customHeight="1">
      <c r="A137" s="35"/>
      <c r="B137" s="36"/>
      <c r="C137" s="24" t="s">
        <v>194</v>
      </c>
      <c r="D137" s="37"/>
      <c r="E137" s="37"/>
      <c r="F137" s="37"/>
      <c r="G137" s="37"/>
      <c r="H137" s="37"/>
      <c r="I137" s="37"/>
      <c r="J137" s="37"/>
      <c r="K137" s="37"/>
      <c r="L137" s="52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31" s="2" customFormat="1" ht="6.95" customHeight="1">
      <c r="A138" s="35"/>
      <c r="B138" s="36"/>
      <c r="C138" s="37"/>
      <c r="D138" s="37"/>
      <c r="E138" s="37"/>
      <c r="F138" s="37"/>
      <c r="G138" s="37"/>
      <c r="H138" s="37"/>
      <c r="I138" s="37"/>
      <c r="J138" s="37"/>
      <c r="K138" s="37"/>
      <c r="L138" s="52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31" s="2" customFormat="1" ht="12" customHeight="1">
      <c r="A139" s="35"/>
      <c r="B139" s="36"/>
      <c r="C139" s="30" t="s">
        <v>16</v>
      </c>
      <c r="D139" s="37"/>
      <c r="E139" s="37"/>
      <c r="F139" s="37"/>
      <c r="G139" s="37"/>
      <c r="H139" s="37"/>
      <c r="I139" s="37"/>
      <c r="J139" s="37"/>
      <c r="K139" s="37"/>
      <c r="L139" s="52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1:31" s="2" customFormat="1" ht="16.5" customHeight="1">
      <c r="A140" s="35"/>
      <c r="B140" s="36"/>
      <c r="C140" s="37"/>
      <c r="D140" s="37"/>
      <c r="E140" s="330" t="str">
        <f>E7</f>
        <v>OU - STAVEBNÍ ÚPRAVY BUDOVY E, ČS.LEGIÍ 9, OSTRAVA - AKTUALIZACE/REVIZE 7.7.2022</v>
      </c>
      <c r="F140" s="331"/>
      <c r="G140" s="331"/>
      <c r="H140" s="331"/>
      <c r="I140" s="37"/>
      <c r="J140" s="37"/>
      <c r="K140" s="37"/>
      <c r="L140" s="52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pans="1:31" s="2" customFormat="1" ht="12" customHeight="1">
      <c r="A141" s="35"/>
      <c r="B141" s="36"/>
      <c r="C141" s="30" t="s">
        <v>153</v>
      </c>
      <c r="D141" s="37"/>
      <c r="E141" s="37"/>
      <c r="F141" s="37"/>
      <c r="G141" s="37"/>
      <c r="H141" s="37"/>
      <c r="I141" s="37"/>
      <c r="J141" s="37"/>
      <c r="K141" s="37"/>
      <c r="L141" s="52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pans="1:31" s="2" customFormat="1" ht="16.5" customHeight="1">
      <c r="A142" s="35"/>
      <c r="B142" s="36"/>
      <c r="C142" s="37"/>
      <c r="D142" s="37"/>
      <c r="E142" s="278" t="str">
        <f>E9</f>
        <v>D.1.1 - ARCHITEKTONICKO-STAVEBNÍ ŘEŠENÍ</v>
      </c>
      <c r="F142" s="332"/>
      <c r="G142" s="332"/>
      <c r="H142" s="332"/>
      <c r="I142" s="37"/>
      <c r="J142" s="37"/>
      <c r="K142" s="37"/>
      <c r="L142" s="52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  <row r="143" spans="1:31" s="2" customFormat="1" ht="6.95" customHeight="1">
      <c r="A143" s="35"/>
      <c r="B143" s="36"/>
      <c r="C143" s="37"/>
      <c r="D143" s="37"/>
      <c r="E143" s="37"/>
      <c r="F143" s="37"/>
      <c r="G143" s="37"/>
      <c r="H143" s="37"/>
      <c r="I143" s="37"/>
      <c r="J143" s="37"/>
      <c r="K143" s="37"/>
      <c r="L143" s="52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</row>
    <row r="144" spans="1:31" s="2" customFormat="1" ht="12" customHeight="1">
      <c r="A144" s="35"/>
      <c r="B144" s="36"/>
      <c r="C144" s="30" t="s">
        <v>19</v>
      </c>
      <c r="D144" s="37"/>
      <c r="E144" s="37"/>
      <c r="F144" s="28" t="str">
        <f>F12</f>
        <v xml:space="preserve"> </v>
      </c>
      <c r="G144" s="37"/>
      <c r="H144" s="37"/>
      <c r="I144" s="30" t="s">
        <v>21</v>
      </c>
      <c r="J144" s="67" t="str">
        <f>IF(J12="","",J12)</f>
        <v>30. 3. 2022</v>
      </c>
      <c r="K144" s="37"/>
      <c r="L144" s="52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</row>
    <row r="145" spans="1:65" s="2" customFormat="1" ht="6.95" customHeight="1">
      <c r="A145" s="35"/>
      <c r="B145" s="36"/>
      <c r="C145" s="37"/>
      <c r="D145" s="37"/>
      <c r="E145" s="37"/>
      <c r="F145" s="37"/>
      <c r="G145" s="37"/>
      <c r="H145" s="37"/>
      <c r="I145" s="37"/>
      <c r="J145" s="37"/>
      <c r="K145" s="37"/>
      <c r="L145" s="52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</row>
    <row r="146" spans="1:65" s="2" customFormat="1" ht="15.2" customHeight="1">
      <c r="A146" s="35"/>
      <c r="B146" s="36"/>
      <c r="C146" s="30" t="s">
        <v>23</v>
      </c>
      <c r="D146" s="37"/>
      <c r="E146" s="37"/>
      <c r="F146" s="28" t="str">
        <f>E15</f>
        <v>Ostravská univerzita</v>
      </c>
      <c r="G146" s="37"/>
      <c r="H146" s="37"/>
      <c r="I146" s="30" t="s">
        <v>29</v>
      </c>
      <c r="J146" s="33" t="str">
        <f>E21</f>
        <v>MARPO s.r.o.</v>
      </c>
      <c r="K146" s="37"/>
      <c r="L146" s="52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</row>
    <row r="147" spans="1:65" s="2" customFormat="1" ht="15.2" customHeight="1">
      <c r="A147" s="35"/>
      <c r="B147" s="36"/>
      <c r="C147" s="30" t="s">
        <v>27</v>
      </c>
      <c r="D147" s="37"/>
      <c r="E147" s="37"/>
      <c r="F147" s="28" t="str">
        <f>IF(E18="","",E18)</f>
        <v>Vyplň údaj</v>
      </c>
      <c r="G147" s="37"/>
      <c r="H147" s="37"/>
      <c r="I147" s="30" t="s">
        <v>32</v>
      </c>
      <c r="J147" s="33" t="str">
        <f>E24</f>
        <v xml:space="preserve"> </v>
      </c>
      <c r="K147" s="37"/>
      <c r="L147" s="52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</row>
    <row r="148" spans="1:65" s="2" customFormat="1" ht="10.35" customHeight="1">
      <c r="A148" s="35"/>
      <c r="B148" s="36"/>
      <c r="C148" s="37"/>
      <c r="D148" s="37"/>
      <c r="E148" s="37"/>
      <c r="F148" s="37"/>
      <c r="G148" s="37"/>
      <c r="H148" s="37"/>
      <c r="I148" s="37"/>
      <c r="J148" s="37"/>
      <c r="K148" s="37"/>
      <c r="L148" s="52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</row>
    <row r="149" spans="1:65" s="11" customFormat="1" ht="29.25" customHeight="1">
      <c r="A149" s="165"/>
      <c r="B149" s="166"/>
      <c r="C149" s="167" t="s">
        <v>195</v>
      </c>
      <c r="D149" s="168" t="s">
        <v>60</v>
      </c>
      <c r="E149" s="168" t="s">
        <v>56</v>
      </c>
      <c r="F149" s="168" t="s">
        <v>57</v>
      </c>
      <c r="G149" s="168" t="s">
        <v>196</v>
      </c>
      <c r="H149" s="168" t="s">
        <v>197</v>
      </c>
      <c r="I149" s="168" t="s">
        <v>198</v>
      </c>
      <c r="J149" s="169" t="s">
        <v>157</v>
      </c>
      <c r="K149" s="170" t="s">
        <v>199</v>
      </c>
      <c r="L149" s="171"/>
      <c r="M149" s="76" t="s">
        <v>1</v>
      </c>
      <c r="N149" s="77" t="s">
        <v>39</v>
      </c>
      <c r="O149" s="77" t="s">
        <v>200</v>
      </c>
      <c r="P149" s="77" t="s">
        <v>201</v>
      </c>
      <c r="Q149" s="77" t="s">
        <v>202</v>
      </c>
      <c r="R149" s="77" t="s">
        <v>203</v>
      </c>
      <c r="S149" s="77" t="s">
        <v>204</v>
      </c>
      <c r="T149" s="78" t="s">
        <v>205</v>
      </c>
      <c r="U149" s="165"/>
      <c r="V149" s="165"/>
      <c r="W149" s="165"/>
      <c r="X149" s="165"/>
      <c r="Y149" s="165"/>
      <c r="Z149" s="165"/>
      <c r="AA149" s="165"/>
      <c r="AB149" s="165"/>
      <c r="AC149" s="165"/>
      <c r="AD149" s="165"/>
      <c r="AE149" s="165"/>
    </row>
    <row r="150" spans="1:65" s="2" customFormat="1" ht="22.9" customHeight="1">
      <c r="A150" s="35"/>
      <c r="B150" s="36"/>
      <c r="C150" s="83" t="s">
        <v>206</v>
      </c>
      <c r="D150" s="37"/>
      <c r="E150" s="37"/>
      <c r="F150" s="37"/>
      <c r="G150" s="37"/>
      <c r="H150" s="37"/>
      <c r="I150" s="37"/>
      <c r="J150" s="172">
        <f>BK150</f>
        <v>0</v>
      </c>
      <c r="K150" s="37"/>
      <c r="L150" s="40"/>
      <c r="M150" s="79"/>
      <c r="N150" s="173"/>
      <c r="O150" s="80"/>
      <c r="P150" s="174">
        <f>P151+P837+P1971+P1975</f>
        <v>0</v>
      </c>
      <c r="Q150" s="80"/>
      <c r="R150" s="174">
        <f>R151+R837+R1971+R1975</f>
        <v>7.1255360000000003</v>
      </c>
      <c r="S150" s="80"/>
      <c r="T150" s="175">
        <f>T151+T837+T1971+T1975</f>
        <v>1.0065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74</v>
      </c>
      <c r="AU150" s="18" t="s">
        <v>159</v>
      </c>
      <c r="BK150" s="176">
        <f>BK151+BK837+BK1971+BK1975</f>
        <v>0</v>
      </c>
    </row>
    <row r="151" spans="1:65" s="12" customFormat="1" ht="25.9" customHeight="1">
      <c r="B151" s="177"/>
      <c r="C151" s="178"/>
      <c r="D151" s="179" t="s">
        <v>74</v>
      </c>
      <c r="E151" s="180" t="s">
        <v>207</v>
      </c>
      <c r="F151" s="180" t="s">
        <v>208</v>
      </c>
      <c r="G151" s="178"/>
      <c r="H151" s="178"/>
      <c r="I151" s="181"/>
      <c r="J151" s="182">
        <f>BK151</f>
        <v>0</v>
      </c>
      <c r="K151" s="178"/>
      <c r="L151" s="183"/>
      <c r="M151" s="184"/>
      <c r="N151" s="185"/>
      <c r="O151" s="185"/>
      <c r="P151" s="186">
        <f>P152+P238+P258+P263+P351+P353+P380+P557+P808+P827</f>
        <v>0</v>
      </c>
      <c r="Q151" s="185"/>
      <c r="R151" s="186">
        <f>R152+R238+R258+R263+R351+R353+R380+R557+R808+R827</f>
        <v>0</v>
      </c>
      <c r="S151" s="185"/>
      <c r="T151" s="187">
        <f>T152+T238+T258+T263+T351+T353+T380+T557+T808+T827</f>
        <v>0</v>
      </c>
      <c r="AR151" s="188" t="s">
        <v>83</v>
      </c>
      <c r="AT151" s="189" t="s">
        <v>74</v>
      </c>
      <c r="AU151" s="189" t="s">
        <v>75</v>
      </c>
      <c r="AY151" s="188" t="s">
        <v>209</v>
      </c>
      <c r="BK151" s="190">
        <f>BK152+BK238+BK258+BK263+BK351+BK353+BK380+BK557+BK808+BK827</f>
        <v>0</v>
      </c>
    </row>
    <row r="152" spans="1:65" s="12" customFormat="1" ht="22.9" customHeight="1">
      <c r="B152" s="177"/>
      <c r="C152" s="178"/>
      <c r="D152" s="179" t="s">
        <v>74</v>
      </c>
      <c r="E152" s="191" t="s">
        <v>83</v>
      </c>
      <c r="F152" s="191" t="s">
        <v>210</v>
      </c>
      <c r="G152" s="178"/>
      <c r="H152" s="178"/>
      <c r="I152" s="181"/>
      <c r="J152" s="192">
        <f>BK152</f>
        <v>0</v>
      </c>
      <c r="K152" s="178"/>
      <c r="L152" s="183"/>
      <c r="M152" s="184"/>
      <c r="N152" s="185"/>
      <c r="O152" s="185"/>
      <c r="P152" s="186">
        <f>SUM(P153:P237)</f>
        <v>0</v>
      </c>
      <c r="Q152" s="185"/>
      <c r="R152" s="186">
        <f>SUM(R153:R237)</f>
        <v>0</v>
      </c>
      <c r="S152" s="185"/>
      <c r="T152" s="187">
        <f>SUM(T153:T237)</f>
        <v>0</v>
      </c>
      <c r="AR152" s="188" t="s">
        <v>83</v>
      </c>
      <c r="AT152" s="189" t="s">
        <v>74</v>
      </c>
      <c r="AU152" s="189" t="s">
        <v>83</v>
      </c>
      <c r="AY152" s="188" t="s">
        <v>209</v>
      </c>
      <c r="BK152" s="190">
        <f>SUM(BK153:BK237)</f>
        <v>0</v>
      </c>
    </row>
    <row r="153" spans="1:65" s="2" customFormat="1" ht="24.2" customHeight="1">
      <c r="A153" s="35"/>
      <c r="B153" s="36"/>
      <c r="C153" s="193" t="s">
        <v>83</v>
      </c>
      <c r="D153" s="193" t="s">
        <v>211</v>
      </c>
      <c r="E153" s="194" t="s">
        <v>212</v>
      </c>
      <c r="F153" s="195" t="s">
        <v>213</v>
      </c>
      <c r="G153" s="196" t="s">
        <v>214</v>
      </c>
      <c r="H153" s="197">
        <v>73</v>
      </c>
      <c r="I153" s="198"/>
      <c r="J153" s="199">
        <f>ROUND(I153*H153,2)</f>
        <v>0</v>
      </c>
      <c r="K153" s="200"/>
      <c r="L153" s="40"/>
      <c r="M153" s="201" t="s">
        <v>1</v>
      </c>
      <c r="N153" s="202" t="s">
        <v>40</v>
      </c>
      <c r="O153" s="72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215</v>
      </c>
      <c r="AT153" s="205" t="s">
        <v>211</v>
      </c>
      <c r="AU153" s="205" t="s">
        <v>85</v>
      </c>
      <c r="AY153" s="18" t="s">
        <v>209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8" t="s">
        <v>83</v>
      </c>
      <c r="BK153" s="206">
        <f>ROUND(I153*H153,2)</f>
        <v>0</v>
      </c>
      <c r="BL153" s="18" t="s">
        <v>215</v>
      </c>
      <c r="BM153" s="205" t="s">
        <v>85</v>
      </c>
    </row>
    <row r="154" spans="1:65" s="13" customFormat="1" ht="11.25">
      <c r="B154" s="207"/>
      <c r="C154" s="208"/>
      <c r="D154" s="209" t="s">
        <v>216</v>
      </c>
      <c r="E154" s="210" t="s">
        <v>1</v>
      </c>
      <c r="F154" s="211" t="s">
        <v>217</v>
      </c>
      <c r="G154" s="208"/>
      <c r="H154" s="210" t="s">
        <v>1</v>
      </c>
      <c r="I154" s="212"/>
      <c r="J154" s="208"/>
      <c r="K154" s="208"/>
      <c r="L154" s="213"/>
      <c r="M154" s="214"/>
      <c r="N154" s="215"/>
      <c r="O154" s="215"/>
      <c r="P154" s="215"/>
      <c r="Q154" s="215"/>
      <c r="R154" s="215"/>
      <c r="S154" s="215"/>
      <c r="T154" s="216"/>
      <c r="AT154" s="217" t="s">
        <v>216</v>
      </c>
      <c r="AU154" s="217" t="s">
        <v>85</v>
      </c>
      <c r="AV154" s="13" t="s">
        <v>83</v>
      </c>
      <c r="AW154" s="13" t="s">
        <v>31</v>
      </c>
      <c r="AX154" s="13" t="s">
        <v>75</v>
      </c>
      <c r="AY154" s="217" t="s">
        <v>209</v>
      </c>
    </row>
    <row r="155" spans="1:65" s="14" customFormat="1" ht="11.25">
      <c r="B155" s="218"/>
      <c r="C155" s="219"/>
      <c r="D155" s="209" t="s">
        <v>216</v>
      </c>
      <c r="E155" s="220" t="s">
        <v>1</v>
      </c>
      <c r="F155" s="221" t="s">
        <v>218</v>
      </c>
      <c r="G155" s="219"/>
      <c r="H155" s="222">
        <v>73</v>
      </c>
      <c r="I155" s="223"/>
      <c r="J155" s="219"/>
      <c r="K155" s="219"/>
      <c r="L155" s="224"/>
      <c r="M155" s="225"/>
      <c r="N155" s="226"/>
      <c r="O155" s="226"/>
      <c r="P155" s="226"/>
      <c r="Q155" s="226"/>
      <c r="R155" s="226"/>
      <c r="S155" s="226"/>
      <c r="T155" s="227"/>
      <c r="AT155" s="228" t="s">
        <v>216</v>
      </c>
      <c r="AU155" s="228" t="s">
        <v>85</v>
      </c>
      <c r="AV155" s="14" t="s">
        <v>85</v>
      </c>
      <c r="AW155" s="14" t="s">
        <v>31</v>
      </c>
      <c r="AX155" s="14" t="s">
        <v>75</v>
      </c>
      <c r="AY155" s="228" t="s">
        <v>209</v>
      </c>
    </row>
    <row r="156" spans="1:65" s="15" customFormat="1" ht="11.25">
      <c r="B156" s="229"/>
      <c r="C156" s="230"/>
      <c r="D156" s="209" t="s">
        <v>216</v>
      </c>
      <c r="E156" s="231" t="s">
        <v>1</v>
      </c>
      <c r="F156" s="232" t="s">
        <v>219</v>
      </c>
      <c r="G156" s="230"/>
      <c r="H156" s="233">
        <v>73</v>
      </c>
      <c r="I156" s="234"/>
      <c r="J156" s="230"/>
      <c r="K156" s="230"/>
      <c r="L156" s="235"/>
      <c r="M156" s="236"/>
      <c r="N156" s="237"/>
      <c r="O156" s="237"/>
      <c r="P156" s="237"/>
      <c r="Q156" s="237"/>
      <c r="R156" s="237"/>
      <c r="S156" s="237"/>
      <c r="T156" s="238"/>
      <c r="AT156" s="239" t="s">
        <v>216</v>
      </c>
      <c r="AU156" s="239" t="s">
        <v>85</v>
      </c>
      <c r="AV156" s="15" t="s">
        <v>215</v>
      </c>
      <c r="AW156" s="15" t="s">
        <v>31</v>
      </c>
      <c r="AX156" s="15" t="s">
        <v>83</v>
      </c>
      <c r="AY156" s="239" t="s">
        <v>209</v>
      </c>
    </row>
    <row r="157" spans="1:65" s="2" customFormat="1" ht="21.75" customHeight="1">
      <c r="A157" s="35"/>
      <c r="B157" s="36"/>
      <c r="C157" s="193" t="s">
        <v>85</v>
      </c>
      <c r="D157" s="193" t="s">
        <v>211</v>
      </c>
      <c r="E157" s="194" t="s">
        <v>220</v>
      </c>
      <c r="F157" s="195" t="s">
        <v>221</v>
      </c>
      <c r="G157" s="196" t="s">
        <v>214</v>
      </c>
      <c r="H157" s="197">
        <v>73</v>
      </c>
      <c r="I157" s="198"/>
      <c r="J157" s="199">
        <f>ROUND(I157*H157,2)</f>
        <v>0</v>
      </c>
      <c r="K157" s="200"/>
      <c r="L157" s="40"/>
      <c r="M157" s="201" t="s">
        <v>1</v>
      </c>
      <c r="N157" s="202" t="s">
        <v>40</v>
      </c>
      <c r="O157" s="72"/>
      <c r="P157" s="203">
        <f>O157*H157</f>
        <v>0</v>
      </c>
      <c r="Q157" s="203">
        <v>0</v>
      </c>
      <c r="R157" s="203">
        <f>Q157*H157</f>
        <v>0</v>
      </c>
      <c r="S157" s="203">
        <v>0</v>
      </c>
      <c r="T157" s="20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215</v>
      </c>
      <c r="AT157" s="205" t="s">
        <v>211</v>
      </c>
      <c r="AU157" s="205" t="s">
        <v>85</v>
      </c>
      <c r="AY157" s="18" t="s">
        <v>209</v>
      </c>
      <c r="BE157" s="206">
        <f>IF(N157="základní",J157,0)</f>
        <v>0</v>
      </c>
      <c r="BF157" s="206">
        <f>IF(N157="snížená",J157,0)</f>
        <v>0</v>
      </c>
      <c r="BG157" s="206">
        <f>IF(N157="zákl. přenesená",J157,0)</f>
        <v>0</v>
      </c>
      <c r="BH157" s="206">
        <f>IF(N157="sníž. přenesená",J157,0)</f>
        <v>0</v>
      </c>
      <c r="BI157" s="206">
        <f>IF(N157="nulová",J157,0)</f>
        <v>0</v>
      </c>
      <c r="BJ157" s="18" t="s">
        <v>83</v>
      </c>
      <c r="BK157" s="206">
        <f>ROUND(I157*H157,2)</f>
        <v>0</v>
      </c>
      <c r="BL157" s="18" t="s">
        <v>215</v>
      </c>
      <c r="BM157" s="205" t="s">
        <v>215</v>
      </c>
    </row>
    <row r="158" spans="1:65" s="13" customFormat="1" ht="11.25">
      <c r="B158" s="207"/>
      <c r="C158" s="208"/>
      <c r="D158" s="209" t="s">
        <v>216</v>
      </c>
      <c r="E158" s="210" t="s">
        <v>1</v>
      </c>
      <c r="F158" s="211" t="s">
        <v>217</v>
      </c>
      <c r="G158" s="208"/>
      <c r="H158" s="210" t="s">
        <v>1</v>
      </c>
      <c r="I158" s="212"/>
      <c r="J158" s="208"/>
      <c r="K158" s="208"/>
      <c r="L158" s="213"/>
      <c r="M158" s="214"/>
      <c r="N158" s="215"/>
      <c r="O158" s="215"/>
      <c r="P158" s="215"/>
      <c r="Q158" s="215"/>
      <c r="R158" s="215"/>
      <c r="S158" s="215"/>
      <c r="T158" s="216"/>
      <c r="AT158" s="217" t="s">
        <v>216</v>
      </c>
      <c r="AU158" s="217" t="s">
        <v>85</v>
      </c>
      <c r="AV158" s="13" t="s">
        <v>83</v>
      </c>
      <c r="AW158" s="13" t="s">
        <v>31</v>
      </c>
      <c r="AX158" s="13" t="s">
        <v>75</v>
      </c>
      <c r="AY158" s="217" t="s">
        <v>209</v>
      </c>
    </row>
    <row r="159" spans="1:65" s="14" customFormat="1" ht="11.25">
      <c r="B159" s="218"/>
      <c r="C159" s="219"/>
      <c r="D159" s="209" t="s">
        <v>216</v>
      </c>
      <c r="E159" s="220" t="s">
        <v>1</v>
      </c>
      <c r="F159" s="221" t="s">
        <v>218</v>
      </c>
      <c r="G159" s="219"/>
      <c r="H159" s="222">
        <v>73</v>
      </c>
      <c r="I159" s="223"/>
      <c r="J159" s="219"/>
      <c r="K159" s="219"/>
      <c r="L159" s="224"/>
      <c r="M159" s="225"/>
      <c r="N159" s="226"/>
      <c r="O159" s="226"/>
      <c r="P159" s="226"/>
      <c r="Q159" s="226"/>
      <c r="R159" s="226"/>
      <c r="S159" s="226"/>
      <c r="T159" s="227"/>
      <c r="AT159" s="228" t="s">
        <v>216</v>
      </c>
      <c r="AU159" s="228" t="s">
        <v>85</v>
      </c>
      <c r="AV159" s="14" t="s">
        <v>85</v>
      </c>
      <c r="AW159" s="14" t="s">
        <v>31</v>
      </c>
      <c r="AX159" s="14" t="s">
        <v>75</v>
      </c>
      <c r="AY159" s="228" t="s">
        <v>209</v>
      </c>
    </row>
    <row r="160" spans="1:65" s="15" customFormat="1" ht="11.25">
      <c r="B160" s="229"/>
      <c r="C160" s="230"/>
      <c r="D160" s="209" t="s">
        <v>216</v>
      </c>
      <c r="E160" s="231" t="s">
        <v>1</v>
      </c>
      <c r="F160" s="232" t="s">
        <v>219</v>
      </c>
      <c r="G160" s="230"/>
      <c r="H160" s="233">
        <v>73</v>
      </c>
      <c r="I160" s="234"/>
      <c r="J160" s="230"/>
      <c r="K160" s="230"/>
      <c r="L160" s="235"/>
      <c r="M160" s="236"/>
      <c r="N160" s="237"/>
      <c r="O160" s="237"/>
      <c r="P160" s="237"/>
      <c r="Q160" s="237"/>
      <c r="R160" s="237"/>
      <c r="S160" s="237"/>
      <c r="T160" s="238"/>
      <c r="AT160" s="239" t="s">
        <v>216</v>
      </c>
      <c r="AU160" s="239" t="s">
        <v>85</v>
      </c>
      <c r="AV160" s="15" t="s">
        <v>215</v>
      </c>
      <c r="AW160" s="15" t="s">
        <v>31</v>
      </c>
      <c r="AX160" s="15" t="s">
        <v>83</v>
      </c>
      <c r="AY160" s="239" t="s">
        <v>209</v>
      </c>
    </row>
    <row r="161" spans="1:65" s="2" customFormat="1" ht="16.5" customHeight="1">
      <c r="A161" s="35"/>
      <c r="B161" s="36"/>
      <c r="C161" s="193" t="s">
        <v>106</v>
      </c>
      <c r="D161" s="193" t="s">
        <v>211</v>
      </c>
      <c r="E161" s="194" t="s">
        <v>222</v>
      </c>
      <c r="F161" s="195" t="s">
        <v>223</v>
      </c>
      <c r="G161" s="196" t="s">
        <v>214</v>
      </c>
      <c r="H161" s="197">
        <v>23</v>
      </c>
      <c r="I161" s="198"/>
      <c r="J161" s="199">
        <f>ROUND(I161*H161,2)</f>
        <v>0</v>
      </c>
      <c r="K161" s="200"/>
      <c r="L161" s="40"/>
      <c r="M161" s="201" t="s">
        <v>1</v>
      </c>
      <c r="N161" s="202" t="s">
        <v>40</v>
      </c>
      <c r="O161" s="72"/>
      <c r="P161" s="203">
        <f>O161*H161</f>
        <v>0</v>
      </c>
      <c r="Q161" s="203">
        <v>0</v>
      </c>
      <c r="R161" s="203">
        <f>Q161*H161</f>
        <v>0</v>
      </c>
      <c r="S161" s="203">
        <v>0</v>
      </c>
      <c r="T161" s="20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215</v>
      </c>
      <c r="AT161" s="205" t="s">
        <v>211</v>
      </c>
      <c r="AU161" s="205" t="s">
        <v>85</v>
      </c>
      <c r="AY161" s="18" t="s">
        <v>209</v>
      </c>
      <c r="BE161" s="206">
        <f>IF(N161="základní",J161,0)</f>
        <v>0</v>
      </c>
      <c r="BF161" s="206">
        <f>IF(N161="snížená",J161,0)</f>
        <v>0</v>
      </c>
      <c r="BG161" s="206">
        <f>IF(N161="zákl. přenesená",J161,0)</f>
        <v>0</v>
      </c>
      <c r="BH161" s="206">
        <f>IF(N161="sníž. přenesená",J161,0)</f>
        <v>0</v>
      </c>
      <c r="BI161" s="206">
        <f>IF(N161="nulová",J161,0)</f>
        <v>0</v>
      </c>
      <c r="BJ161" s="18" t="s">
        <v>83</v>
      </c>
      <c r="BK161" s="206">
        <f>ROUND(I161*H161,2)</f>
        <v>0</v>
      </c>
      <c r="BL161" s="18" t="s">
        <v>215</v>
      </c>
      <c r="BM161" s="205" t="s">
        <v>224</v>
      </c>
    </row>
    <row r="162" spans="1:65" s="13" customFormat="1" ht="11.25">
      <c r="B162" s="207"/>
      <c r="C162" s="208"/>
      <c r="D162" s="209" t="s">
        <v>216</v>
      </c>
      <c r="E162" s="210" t="s">
        <v>1</v>
      </c>
      <c r="F162" s="211" t="s">
        <v>217</v>
      </c>
      <c r="G162" s="208"/>
      <c r="H162" s="210" t="s">
        <v>1</v>
      </c>
      <c r="I162" s="212"/>
      <c r="J162" s="208"/>
      <c r="K162" s="208"/>
      <c r="L162" s="213"/>
      <c r="M162" s="214"/>
      <c r="N162" s="215"/>
      <c r="O162" s="215"/>
      <c r="P162" s="215"/>
      <c r="Q162" s="215"/>
      <c r="R162" s="215"/>
      <c r="S162" s="215"/>
      <c r="T162" s="216"/>
      <c r="AT162" s="217" t="s">
        <v>216</v>
      </c>
      <c r="AU162" s="217" t="s">
        <v>85</v>
      </c>
      <c r="AV162" s="13" t="s">
        <v>83</v>
      </c>
      <c r="AW162" s="13" t="s">
        <v>31</v>
      </c>
      <c r="AX162" s="13" t="s">
        <v>75</v>
      </c>
      <c r="AY162" s="217" t="s">
        <v>209</v>
      </c>
    </row>
    <row r="163" spans="1:65" s="14" customFormat="1" ht="11.25">
      <c r="B163" s="218"/>
      <c r="C163" s="219"/>
      <c r="D163" s="209" t="s">
        <v>216</v>
      </c>
      <c r="E163" s="220" t="s">
        <v>1</v>
      </c>
      <c r="F163" s="221" t="s">
        <v>225</v>
      </c>
      <c r="G163" s="219"/>
      <c r="H163" s="222">
        <v>23</v>
      </c>
      <c r="I163" s="223"/>
      <c r="J163" s="219"/>
      <c r="K163" s="219"/>
      <c r="L163" s="224"/>
      <c r="M163" s="225"/>
      <c r="N163" s="226"/>
      <c r="O163" s="226"/>
      <c r="P163" s="226"/>
      <c r="Q163" s="226"/>
      <c r="R163" s="226"/>
      <c r="S163" s="226"/>
      <c r="T163" s="227"/>
      <c r="AT163" s="228" t="s">
        <v>216</v>
      </c>
      <c r="AU163" s="228" t="s">
        <v>85</v>
      </c>
      <c r="AV163" s="14" t="s">
        <v>85</v>
      </c>
      <c r="AW163" s="14" t="s">
        <v>31</v>
      </c>
      <c r="AX163" s="14" t="s">
        <v>75</v>
      </c>
      <c r="AY163" s="228" t="s">
        <v>209</v>
      </c>
    </row>
    <row r="164" spans="1:65" s="15" customFormat="1" ht="11.25">
      <c r="B164" s="229"/>
      <c r="C164" s="230"/>
      <c r="D164" s="209" t="s">
        <v>216</v>
      </c>
      <c r="E164" s="231" t="s">
        <v>1</v>
      </c>
      <c r="F164" s="232" t="s">
        <v>219</v>
      </c>
      <c r="G164" s="230"/>
      <c r="H164" s="233">
        <v>23</v>
      </c>
      <c r="I164" s="234"/>
      <c r="J164" s="230"/>
      <c r="K164" s="230"/>
      <c r="L164" s="235"/>
      <c r="M164" s="236"/>
      <c r="N164" s="237"/>
      <c r="O164" s="237"/>
      <c r="P164" s="237"/>
      <c r="Q164" s="237"/>
      <c r="R164" s="237"/>
      <c r="S164" s="237"/>
      <c r="T164" s="238"/>
      <c r="AT164" s="239" t="s">
        <v>216</v>
      </c>
      <c r="AU164" s="239" t="s">
        <v>85</v>
      </c>
      <c r="AV164" s="15" t="s">
        <v>215</v>
      </c>
      <c r="AW164" s="15" t="s">
        <v>31</v>
      </c>
      <c r="AX164" s="15" t="s">
        <v>83</v>
      </c>
      <c r="AY164" s="239" t="s">
        <v>209</v>
      </c>
    </row>
    <row r="165" spans="1:65" s="2" customFormat="1" ht="24.2" customHeight="1">
      <c r="A165" s="35"/>
      <c r="B165" s="36"/>
      <c r="C165" s="193" t="s">
        <v>215</v>
      </c>
      <c r="D165" s="193" t="s">
        <v>211</v>
      </c>
      <c r="E165" s="194" t="s">
        <v>226</v>
      </c>
      <c r="F165" s="195" t="s">
        <v>227</v>
      </c>
      <c r="G165" s="196" t="s">
        <v>228</v>
      </c>
      <c r="H165" s="197">
        <v>67.55</v>
      </c>
      <c r="I165" s="198"/>
      <c r="J165" s="199">
        <f>ROUND(I165*H165,2)</f>
        <v>0</v>
      </c>
      <c r="K165" s="200"/>
      <c r="L165" s="40"/>
      <c r="M165" s="201" t="s">
        <v>1</v>
      </c>
      <c r="N165" s="202" t="s">
        <v>40</v>
      </c>
      <c r="O165" s="72"/>
      <c r="P165" s="203">
        <f>O165*H165</f>
        <v>0</v>
      </c>
      <c r="Q165" s="203">
        <v>0</v>
      </c>
      <c r="R165" s="203">
        <f>Q165*H165</f>
        <v>0</v>
      </c>
      <c r="S165" s="203">
        <v>0</v>
      </c>
      <c r="T165" s="20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215</v>
      </c>
      <c r="AT165" s="205" t="s">
        <v>211</v>
      </c>
      <c r="AU165" s="205" t="s">
        <v>85</v>
      </c>
      <c r="AY165" s="18" t="s">
        <v>209</v>
      </c>
      <c r="BE165" s="206">
        <f>IF(N165="základní",J165,0)</f>
        <v>0</v>
      </c>
      <c r="BF165" s="206">
        <f>IF(N165="snížená",J165,0)</f>
        <v>0</v>
      </c>
      <c r="BG165" s="206">
        <f>IF(N165="zákl. přenesená",J165,0)</f>
        <v>0</v>
      </c>
      <c r="BH165" s="206">
        <f>IF(N165="sníž. přenesená",J165,0)</f>
        <v>0</v>
      </c>
      <c r="BI165" s="206">
        <f>IF(N165="nulová",J165,0)</f>
        <v>0</v>
      </c>
      <c r="BJ165" s="18" t="s">
        <v>83</v>
      </c>
      <c r="BK165" s="206">
        <f>ROUND(I165*H165,2)</f>
        <v>0</v>
      </c>
      <c r="BL165" s="18" t="s">
        <v>215</v>
      </c>
      <c r="BM165" s="205" t="s">
        <v>229</v>
      </c>
    </row>
    <row r="166" spans="1:65" s="13" customFormat="1" ht="11.25">
      <c r="B166" s="207"/>
      <c r="C166" s="208"/>
      <c r="D166" s="209" t="s">
        <v>216</v>
      </c>
      <c r="E166" s="210" t="s">
        <v>1</v>
      </c>
      <c r="F166" s="211" t="s">
        <v>217</v>
      </c>
      <c r="G166" s="208"/>
      <c r="H166" s="210" t="s">
        <v>1</v>
      </c>
      <c r="I166" s="212"/>
      <c r="J166" s="208"/>
      <c r="K166" s="208"/>
      <c r="L166" s="213"/>
      <c r="M166" s="214"/>
      <c r="N166" s="215"/>
      <c r="O166" s="215"/>
      <c r="P166" s="215"/>
      <c r="Q166" s="215"/>
      <c r="R166" s="215"/>
      <c r="S166" s="215"/>
      <c r="T166" s="216"/>
      <c r="AT166" s="217" t="s">
        <v>216</v>
      </c>
      <c r="AU166" s="217" t="s">
        <v>85</v>
      </c>
      <c r="AV166" s="13" t="s">
        <v>83</v>
      </c>
      <c r="AW166" s="13" t="s">
        <v>31</v>
      </c>
      <c r="AX166" s="13" t="s">
        <v>75</v>
      </c>
      <c r="AY166" s="217" t="s">
        <v>209</v>
      </c>
    </row>
    <row r="167" spans="1:65" s="14" customFormat="1" ht="11.25">
      <c r="B167" s="218"/>
      <c r="C167" s="219"/>
      <c r="D167" s="209" t="s">
        <v>216</v>
      </c>
      <c r="E167" s="220" t="s">
        <v>1</v>
      </c>
      <c r="F167" s="221" t="s">
        <v>230</v>
      </c>
      <c r="G167" s="219"/>
      <c r="H167" s="222">
        <v>49.15</v>
      </c>
      <c r="I167" s="223"/>
      <c r="J167" s="219"/>
      <c r="K167" s="219"/>
      <c r="L167" s="224"/>
      <c r="M167" s="225"/>
      <c r="N167" s="226"/>
      <c r="O167" s="226"/>
      <c r="P167" s="226"/>
      <c r="Q167" s="226"/>
      <c r="R167" s="226"/>
      <c r="S167" s="226"/>
      <c r="T167" s="227"/>
      <c r="AT167" s="228" t="s">
        <v>216</v>
      </c>
      <c r="AU167" s="228" t="s">
        <v>85</v>
      </c>
      <c r="AV167" s="14" t="s">
        <v>85</v>
      </c>
      <c r="AW167" s="14" t="s">
        <v>31</v>
      </c>
      <c r="AX167" s="14" t="s">
        <v>75</v>
      </c>
      <c r="AY167" s="228" t="s">
        <v>209</v>
      </c>
    </row>
    <row r="168" spans="1:65" s="14" customFormat="1" ht="11.25">
      <c r="B168" s="218"/>
      <c r="C168" s="219"/>
      <c r="D168" s="209" t="s">
        <v>216</v>
      </c>
      <c r="E168" s="220" t="s">
        <v>1</v>
      </c>
      <c r="F168" s="221" t="s">
        <v>231</v>
      </c>
      <c r="G168" s="219"/>
      <c r="H168" s="222">
        <v>18.399999999999999</v>
      </c>
      <c r="I168" s="223"/>
      <c r="J168" s="219"/>
      <c r="K168" s="219"/>
      <c r="L168" s="224"/>
      <c r="M168" s="225"/>
      <c r="N168" s="226"/>
      <c r="O168" s="226"/>
      <c r="P168" s="226"/>
      <c r="Q168" s="226"/>
      <c r="R168" s="226"/>
      <c r="S168" s="226"/>
      <c r="T168" s="227"/>
      <c r="AT168" s="228" t="s">
        <v>216</v>
      </c>
      <c r="AU168" s="228" t="s">
        <v>85</v>
      </c>
      <c r="AV168" s="14" t="s">
        <v>85</v>
      </c>
      <c r="AW168" s="14" t="s">
        <v>31</v>
      </c>
      <c r="AX168" s="14" t="s">
        <v>75</v>
      </c>
      <c r="AY168" s="228" t="s">
        <v>209</v>
      </c>
    </row>
    <row r="169" spans="1:65" s="15" customFormat="1" ht="11.25">
      <c r="B169" s="229"/>
      <c r="C169" s="230"/>
      <c r="D169" s="209" t="s">
        <v>216</v>
      </c>
      <c r="E169" s="231" t="s">
        <v>1</v>
      </c>
      <c r="F169" s="232" t="s">
        <v>219</v>
      </c>
      <c r="G169" s="230"/>
      <c r="H169" s="233">
        <v>67.55</v>
      </c>
      <c r="I169" s="234"/>
      <c r="J169" s="230"/>
      <c r="K169" s="230"/>
      <c r="L169" s="235"/>
      <c r="M169" s="236"/>
      <c r="N169" s="237"/>
      <c r="O169" s="237"/>
      <c r="P169" s="237"/>
      <c r="Q169" s="237"/>
      <c r="R169" s="237"/>
      <c r="S169" s="237"/>
      <c r="T169" s="238"/>
      <c r="AT169" s="239" t="s">
        <v>216</v>
      </c>
      <c r="AU169" s="239" t="s">
        <v>85</v>
      </c>
      <c r="AV169" s="15" t="s">
        <v>215</v>
      </c>
      <c r="AW169" s="15" t="s">
        <v>31</v>
      </c>
      <c r="AX169" s="15" t="s">
        <v>83</v>
      </c>
      <c r="AY169" s="239" t="s">
        <v>209</v>
      </c>
    </row>
    <row r="170" spans="1:65" s="2" customFormat="1" ht="24.2" customHeight="1">
      <c r="A170" s="35"/>
      <c r="B170" s="36"/>
      <c r="C170" s="193" t="s">
        <v>232</v>
      </c>
      <c r="D170" s="193" t="s">
        <v>211</v>
      </c>
      <c r="E170" s="194" t="s">
        <v>233</v>
      </c>
      <c r="F170" s="195" t="s">
        <v>234</v>
      </c>
      <c r="G170" s="196" t="s">
        <v>228</v>
      </c>
      <c r="H170" s="197">
        <v>37.6</v>
      </c>
      <c r="I170" s="198"/>
      <c r="J170" s="199">
        <f>ROUND(I170*H170,2)</f>
        <v>0</v>
      </c>
      <c r="K170" s="200"/>
      <c r="L170" s="40"/>
      <c r="M170" s="201" t="s">
        <v>1</v>
      </c>
      <c r="N170" s="202" t="s">
        <v>40</v>
      </c>
      <c r="O170" s="72"/>
      <c r="P170" s="203">
        <f>O170*H170</f>
        <v>0</v>
      </c>
      <c r="Q170" s="203">
        <v>0</v>
      </c>
      <c r="R170" s="203">
        <f>Q170*H170</f>
        <v>0</v>
      </c>
      <c r="S170" s="203">
        <v>0</v>
      </c>
      <c r="T170" s="204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215</v>
      </c>
      <c r="AT170" s="205" t="s">
        <v>211</v>
      </c>
      <c r="AU170" s="205" t="s">
        <v>85</v>
      </c>
      <c r="AY170" s="18" t="s">
        <v>209</v>
      </c>
      <c r="BE170" s="206">
        <f>IF(N170="základní",J170,0)</f>
        <v>0</v>
      </c>
      <c r="BF170" s="206">
        <f>IF(N170="snížená",J170,0)</f>
        <v>0</v>
      </c>
      <c r="BG170" s="206">
        <f>IF(N170="zákl. přenesená",J170,0)</f>
        <v>0</v>
      </c>
      <c r="BH170" s="206">
        <f>IF(N170="sníž. přenesená",J170,0)</f>
        <v>0</v>
      </c>
      <c r="BI170" s="206">
        <f>IF(N170="nulová",J170,0)</f>
        <v>0</v>
      </c>
      <c r="BJ170" s="18" t="s">
        <v>83</v>
      </c>
      <c r="BK170" s="206">
        <f>ROUND(I170*H170,2)</f>
        <v>0</v>
      </c>
      <c r="BL170" s="18" t="s">
        <v>215</v>
      </c>
      <c r="BM170" s="205" t="s">
        <v>235</v>
      </c>
    </row>
    <row r="171" spans="1:65" s="13" customFormat="1" ht="11.25">
      <c r="B171" s="207"/>
      <c r="C171" s="208"/>
      <c r="D171" s="209" t="s">
        <v>216</v>
      </c>
      <c r="E171" s="210" t="s">
        <v>1</v>
      </c>
      <c r="F171" s="211" t="s">
        <v>236</v>
      </c>
      <c r="G171" s="208"/>
      <c r="H171" s="210" t="s">
        <v>1</v>
      </c>
      <c r="I171" s="212"/>
      <c r="J171" s="208"/>
      <c r="K171" s="208"/>
      <c r="L171" s="213"/>
      <c r="M171" s="214"/>
      <c r="N171" s="215"/>
      <c r="O171" s="215"/>
      <c r="P171" s="215"/>
      <c r="Q171" s="215"/>
      <c r="R171" s="215"/>
      <c r="S171" s="215"/>
      <c r="T171" s="216"/>
      <c r="AT171" s="217" t="s">
        <v>216</v>
      </c>
      <c r="AU171" s="217" t="s">
        <v>85</v>
      </c>
      <c r="AV171" s="13" t="s">
        <v>83</v>
      </c>
      <c r="AW171" s="13" t="s">
        <v>31</v>
      </c>
      <c r="AX171" s="13" t="s">
        <v>75</v>
      </c>
      <c r="AY171" s="217" t="s">
        <v>209</v>
      </c>
    </row>
    <row r="172" spans="1:65" s="14" customFormat="1" ht="11.25">
      <c r="B172" s="218"/>
      <c r="C172" s="219"/>
      <c r="D172" s="209" t="s">
        <v>216</v>
      </c>
      <c r="E172" s="220" t="s">
        <v>1</v>
      </c>
      <c r="F172" s="221" t="s">
        <v>237</v>
      </c>
      <c r="G172" s="219"/>
      <c r="H172" s="222">
        <v>37.6</v>
      </c>
      <c r="I172" s="223"/>
      <c r="J172" s="219"/>
      <c r="K172" s="219"/>
      <c r="L172" s="224"/>
      <c r="M172" s="225"/>
      <c r="N172" s="226"/>
      <c r="O172" s="226"/>
      <c r="P172" s="226"/>
      <c r="Q172" s="226"/>
      <c r="R172" s="226"/>
      <c r="S172" s="226"/>
      <c r="T172" s="227"/>
      <c r="AT172" s="228" t="s">
        <v>216</v>
      </c>
      <c r="AU172" s="228" t="s">
        <v>85</v>
      </c>
      <c r="AV172" s="14" t="s">
        <v>85</v>
      </c>
      <c r="AW172" s="14" t="s">
        <v>31</v>
      </c>
      <c r="AX172" s="14" t="s">
        <v>75</v>
      </c>
      <c r="AY172" s="228" t="s">
        <v>209</v>
      </c>
    </row>
    <row r="173" spans="1:65" s="15" customFormat="1" ht="11.25">
      <c r="B173" s="229"/>
      <c r="C173" s="230"/>
      <c r="D173" s="209" t="s">
        <v>216</v>
      </c>
      <c r="E173" s="231" t="s">
        <v>1</v>
      </c>
      <c r="F173" s="232" t="s">
        <v>219</v>
      </c>
      <c r="G173" s="230"/>
      <c r="H173" s="233">
        <v>37.6</v>
      </c>
      <c r="I173" s="234"/>
      <c r="J173" s="230"/>
      <c r="K173" s="230"/>
      <c r="L173" s="235"/>
      <c r="M173" s="236"/>
      <c r="N173" s="237"/>
      <c r="O173" s="237"/>
      <c r="P173" s="237"/>
      <c r="Q173" s="237"/>
      <c r="R173" s="237"/>
      <c r="S173" s="237"/>
      <c r="T173" s="238"/>
      <c r="AT173" s="239" t="s">
        <v>216</v>
      </c>
      <c r="AU173" s="239" t="s">
        <v>85</v>
      </c>
      <c r="AV173" s="15" t="s">
        <v>215</v>
      </c>
      <c r="AW173" s="15" t="s">
        <v>31</v>
      </c>
      <c r="AX173" s="15" t="s">
        <v>83</v>
      </c>
      <c r="AY173" s="239" t="s">
        <v>209</v>
      </c>
    </row>
    <row r="174" spans="1:65" s="2" customFormat="1" ht="33" customHeight="1">
      <c r="A174" s="35"/>
      <c r="B174" s="36"/>
      <c r="C174" s="193" t="s">
        <v>224</v>
      </c>
      <c r="D174" s="193" t="s">
        <v>211</v>
      </c>
      <c r="E174" s="194" t="s">
        <v>238</v>
      </c>
      <c r="F174" s="195" t="s">
        <v>239</v>
      </c>
      <c r="G174" s="196" t="s">
        <v>228</v>
      </c>
      <c r="H174" s="197">
        <v>37.6</v>
      </c>
      <c r="I174" s="198"/>
      <c r="J174" s="199">
        <f>ROUND(I174*H174,2)</f>
        <v>0</v>
      </c>
      <c r="K174" s="200"/>
      <c r="L174" s="40"/>
      <c r="M174" s="201" t="s">
        <v>1</v>
      </c>
      <c r="N174" s="202" t="s">
        <v>40</v>
      </c>
      <c r="O174" s="72"/>
      <c r="P174" s="203">
        <f>O174*H174</f>
        <v>0</v>
      </c>
      <c r="Q174" s="203">
        <v>0</v>
      </c>
      <c r="R174" s="203">
        <f>Q174*H174</f>
        <v>0</v>
      </c>
      <c r="S174" s="203">
        <v>0</v>
      </c>
      <c r="T174" s="204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215</v>
      </c>
      <c r="AT174" s="205" t="s">
        <v>211</v>
      </c>
      <c r="AU174" s="205" t="s">
        <v>85</v>
      </c>
      <c r="AY174" s="18" t="s">
        <v>209</v>
      </c>
      <c r="BE174" s="206">
        <f>IF(N174="základní",J174,0)</f>
        <v>0</v>
      </c>
      <c r="BF174" s="206">
        <f>IF(N174="snížená",J174,0)</f>
        <v>0</v>
      </c>
      <c r="BG174" s="206">
        <f>IF(N174="zákl. přenesená",J174,0)</f>
        <v>0</v>
      </c>
      <c r="BH174" s="206">
        <f>IF(N174="sníž. přenesená",J174,0)</f>
        <v>0</v>
      </c>
      <c r="BI174" s="206">
        <f>IF(N174="nulová",J174,0)</f>
        <v>0</v>
      </c>
      <c r="BJ174" s="18" t="s">
        <v>83</v>
      </c>
      <c r="BK174" s="206">
        <f>ROUND(I174*H174,2)</f>
        <v>0</v>
      </c>
      <c r="BL174" s="18" t="s">
        <v>215</v>
      </c>
      <c r="BM174" s="205" t="s">
        <v>240</v>
      </c>
    </row>
    <row r="175" spans="1:65" s="13" customFormat="1" ht="11.25">
      <c r="B175" s="207"/>
      <c r="C175" s="208"/>
      <c r="D175" s="209" t="s">
        <v>216</v>
      </c>
      <c r="E175" s="210" t="s">
        <v>1</v>
      </c>
      <c r="F175" s="211" t="s">
        <v>236</v>
      </c>
      <c r="G175" s="208"/>
      <c r="H175" s="210" t="s">
        <v>1</v>
      </c>
      <c r="I175" s="212"/>
      <c r="J175" s="208"/>
      <c r="K175" s="208"/>
      <c r="L175" s="213"/>
      <c r="M175" s="214"/>
      <c r="N175" s="215"/>
      <c r="O175" s="215"/>
      <c r="P175" s="215"/>
      <c r="Q175" s="215"/>
      <c r="R175" s="215"/>
      <c r="S175" s="215"/>
      <c r="T175" s="216"/>
      <c r="AT175" s="217" t="s">
        <v>216</v>
      </c>
      <c r="AU175" s="217" t="s">
        <v>85</v>
      </c>
      <c r="AV175" s="13" t="s">
        <v>83</v>
      </c>
      <c r="AW175" s="13" t="s">
        <v>31</v>
      </c>
      <c r="AX175" s="13" t="s">
        <v>75</v>
      </c>
      <c r="AY175" s="217" t="s">
        <v>209</v>
      </c>
    </row>
    <row r="176" spans="1:65" s="14" customFormat="1" ht="11.25">
      <c r="B176" s="218"/>
      <c r="C176" s="219"/>
      <c r="D176" s="209" t="s">
        <v>216</v>
      </c>
      <c r="E176" s="220" t="s">
        <v>1</v>
      </c>
      <c r="F176" s="221" t="s">
        <v>237</v>
      </c>
      <c r="G176" s="219"/>
      <c r="H176" s="222">
        <v>37.6</v>
      </c>
      <c r="I176" s="223"/>
      <c r="J176" s="219"/>
      <c r="K176" s="219"/>
      <c r="L176" s="224"/>
      <c r="M176" s="225"/>
      <c r="N176" s="226"/>
      <c r="O176" s="226"/>
      <c r="P176" s="226"/>
      <c r="Q176" s="226"/>
      <c r="R176" s="226"/>
      <c r="S176" s="226"/>
      <c r="T176" s="227"/>
      <c r="AT176" s="228" t="s">
        <v>216</v>
      </c>
      <c r="AU176" s="228" t="s">
        <v>85</v>
      </c>
      <c r="AV176" s="14" t="s">
        <v>85</v>
      </c>
      <c r="AW176" s="14" t="s">
        <v>31</v>
      </c>
      <c r="AX176" s="14" t="s">
        <v>75</v>
      </c>
      <c r="AY176" s="228" t="s">
        <v>209</v>
      </c>
    </row>
    <row r="177" spans="1:65" s="15" customFormat="1" ht="11.25">
      <c r="B177" s="229"/>
      <c r="C177" s="230"/>
      <c r="D177" s="209" t="s">
        <v>216</v>
      </c>
      <c r="E177" s="231" t="s">
        <v>1</v>
      </c>
      <c r="F177" s="232" t="s">
        <v>219</v>
      </c>
      <c r="G177" s="230"/>
      <c r="H177" s="233">
        <v>37.6</v>
      </c>
      <c r="I177" s="234"/>
      <c r="J177" s="230"/>
      <c r="K177" s="230"/>
      <c r="L177" s="235"/>
      <c r="M177" s="236"/>
      <c r="N177" s="237"/>
      <c r="O177" s="237"/>
      <c r="P177" s="237"/>
      <c r="Q177" s="237"/>
      <c r="R177" s="237"/>
      <c r="S177" s="237"/>
      <c r="T177" s="238"/>
      <c r="AT177" s="239" t="s">
        <v>216</v>
      </c>
      <c r="AU177" s="239" t="s">
        <v>85</v>
      </c>
      <c r="AV177" s="15" t="s">
        <v>215</v>
      </c>
      <c r="AW177" s="15" t="s">
        <v>31</v>
      </c>
      <c r="AX177" s="15" t="s">
        <v>83</v>
      </c>
      <c r="AY177" s="239" t="s">
        <v>209</v>
      </c>
    </row>
    <row r="178" spans="1:65" s="2" customFormat="1" ht="37.9" customHeight="1">
      <c r="A178" s="35"/>
      <c r="B178" s="36"/>
      <c r="C178" s="193" t="s">
        <v>241</v>
      </c>
      <c r="D178" s="193" t="s">
        <v>211</v>
      </c>
      <c r="E178" s="194" t="s">
        <v>242</v>
      </c>
      <c r="F178" s="195" t="s">
        <v>243</v>
      </c>
      <c r="G178" s="196" t="s">
        <v>228</v>
      </c>
      <c r="H178" s="197">
        <v>37.6</v>
      </c>
      <c r="I178" s="198"/>
      <c r="J178" s="199">
        <f>ROUND(I178*H178,2)</f>
        <v>0</v>
      </c>
      <c r="K178" s="200"/>
      <c r="L178" s="40"/>
      <c r="M178" s="201" t="s">
        <v>1</v>
      </c>
      <c r="N178" s="202" t="s">
        <v>40</v>
      </c>
      <c r="O178" s="72"/>
      <c r="P178" s="203">
        <f>O178*H178</f>
        <v>0</v>
      </c>
      <c r="Q178" s="203">
        <v>0</v>
      </c>
      <c r="R178" s="203">
        <f>Q178*H178</f>
        <v>0</v>
      </c>
      <c r="S178" s="203">
        <v>0</v>
      </c>
      <c r="T178" s="20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215</v>
      </c>
      <c r="AT178" s="205" t="s">
        <v>211</v>
      </c>
      <c r="AU178" s="205" t="s">
        <v>85</v>
      </c>
      <c r="AY178" s="18" t="s">
        <v>209</v>
      </c>
      <c r="BE178" s="206">
        <f>IF(N178="základní",J178,0)</f>
        <v>0</v>
      </c>
      <c r="BF178" s="206">
        <f>IF(N178="snížená",J178,0)</f>
        <v>0</v>
      </c>
      <c r="BG178" s="206">
        <f>IF(N178="zákl. přenesená",J178,0)</f>
        <v>0</v>
      </c>
      <c r="BH178" s="206">
        <f>IF(N178="sníž. přenesená",J178,0)</f>
        <v>0</v>
      </c>
      <c r="BI178" s="206">
        <f>IF(N178="nulová",J178,0)</f>
        <v>0</v>
      </c>
      <c r="BJ178" s="18" t="s">
        <v>83</v>
      </c>
      <c r="BK178" s="206">
        <f>ROUND(I178*H178,2)</f>
        <v>0</v>
      </c>
      <c r="BL178" s="18" t="s">
        <v>215</v>
      </c>
      <c r="BM178" s="205" t="s">
        <v>244</v>
      </c>
    </row>
    <row r="179" spans="1:65" s="13" customFormat="1" ht="11.25">
      <c r="B179" s="207"/>
      <c r="C179" s="208"/>
      <c r="D179" s="209" t="s">
        <v>216</v>
      </c>
      <c r="E179" s="210" t="s">
        <v>1</v>
      </c>
      <c r="F179" s="211" t="s">
        <v>236</v>
      </c>
      <c r="G179" s="208"/>
      <c r="H179" s="210" t="s">
        <v>1</v>
      </c>
      <c r="I179" s="212"/>
      <c r="J179" s="208"/>
      <c r="K179" s="208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216</v>
      </c>
      <c r="AU179" s="217" t="s">
        <v>85</v>
      </c>
      <c r="AV179" s="13" t="s">
        <v>83</v>
      </c>
      <c r="AW179" s="13" t="s">
        <v>31</v>
      </c>
      <c r="AX179" s="13" t="s">
        <v>75</v>
      </c>
      <c r="AY179" s="217" t="s">
        <v>209</v>
      </c>
    </row>
    <row r="180" spans="1:65" s="14" customFormat="1" ht="11.25">
      <c r="B180" s="218"/>
      <c r="C180" s="219"/>
      <c r="D180" s="209" t="s">
        <v>216</v>
      </c>
      <c r="E180" s="220" t="s">
        <v>1</v>
      </c>
      <c r="F180" s="221" t="s">
        <v>237</v>
      </c>
      <c r="G180" s="219"/>
      <c r="H180" s="222">
        <v>37.6</v>
      </c>
      <c r="I180" s="223"/>
      <c r="J180" s="219"/>
      <c r="K180" s="219"/>
      <c r="L180" s="224"/>
      <c r="M180" s="225"/>
      <c r="N180" s="226"/>
      <c r="O180" s="226"/>
      <c r="P180" s="226"/>
      <c r="Q180" s="226"/>
      <c r="R180" s="226"/>
      <c r="S180" s="226"/>
      <c r="T180" s="227"/>
      <c r="AT180" s="228" t="s">
        <v>216</v>
      </c>
      <c r="AU180" s="228" t="s">
        <v>85</v>
      </c>
      <c r="AV180" s="14" t="s">
        <v>85</v>
      </c>
      <c r="AW180" s="14" t="s">
        <v>31</v>
      </c>
      <c r="AX180" s="14" t="s">
        <v>75</v>
      </c>
      <c r="AY180" s="228" t="s">
        <v>209</v>
      </c>
    </row>
    <row r="181" spans="1:65" s="15" customFormat="1" ht="11.25">
      <c r="B181" s="229"/>
      <c r="C181" s="230"/>
      <c r="D181" s="209" t="s">
        <v>216</v>
      </c>
      <c r="E181" s="231" t="s">
        <v>1</v>
      </c>
      <c r="F181" s="232" t="s">
        <v>219</v>
      </c>
      <c r="G181" s="230"/>
      <c r="H181" s="233">
        <v>37.6</v>
      </c>
      <c r="I181" s="234"/>
      <c r="J181" s="230"/>
      <c r="K181" s="230"/>
      <c r="L181" s="235"/>
      <c r="M181" s="236"/>
      <c r="N181" s="237"/>
      <c r="O181" s="237"/>
      <c r="P181" s="237"/>
      <c r="Q181" s="237"/>
      <c r="R181" s="237"/>
      <c r="S181" s="237"/>
      <c r="T181" s="238"/>
      <c r="AT181" s="239" t="s">
        <v>216</v>
      </c>
      <c r="AU181" s="239" t="s">
        <v>85</v>
      </c>
      <c r="AV181" s="15" t="s">
        <v>215</v>
      </c>
      <c r="AW181" s="15" t="s">
        <v>31</v>
      </c>
      <c r="AX181" s="15" t="s">
        <v>83</v>
      </c>
      <c r="AY181" s="239" t="s">
        <v>209</v>
      </c>
    </row>
    <row r="182" spans="1:65" s="2" customFormat="1" ht="37.9" customHeight="1">
      <c r="A182" s="35"/>
      <c r="B182" s="36"/>
      <c r="C182" s="193" t="s">
        <v>229</v>
      </c>
      <c r="D182" s="193" t="s">
        <v>211</v>
      </c>
      <c r="E182" s="194" t="s">
        <v>245</v>
      </c>
      <c r="F182" s="195" t="s">
        <v>246</v>
      </c>
      <c r="G182" s="196" t="s">
        <v>228</v>
      </c>
      <c r="H182" s="197">
        <v>150.4</v>
      </c>
      <c r="I182" s="198"/>
      <c r="J182" s="199">
        <f>ROUND(I182*H182,2)</f>
        <v>0</v>
      </c>
      <c r="K182" s="200"/>
      <c r="L182" s="40"/>
      <c r="M182" s="201" t="s">
        <v>1</v>
      </c>
      <c r="N182" s="202" t="s">
        <v>40</v>
      </c>
      <c r="O182" s="72"/>
      <c r="P182" s="203">
        <f>O182*H182</f>
        <v>0</v>
      </c>
      <c r="Q182" s="203">
        <v>0</v>
      </c>
      <c r="R182" s="203">
        <f>Q182*H182</f>
        <v>0</v>
      </c>
      <c r="S182" s="203">
        <v>0</v>
      </c>
      <c r="T182" s="204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215</v>
      </c>
      <c r="AT182" s="205" t="s">
        <v>211</v>
      </c>
      <c r="AU182" s="205" t="s">
        <v>85</v>
      </c>
      <c r="AY182" s="18" t="s">
        <v>209</v>
      </c>
      <c r="BE182" s="206">
        <f>IF(N182="základní",J182,0)</f>
        <v>0</v>
      </c>
      <c r="BF182" s="206">
        <f>IF(N182="snížená",J182,0)</f>
        <v>0</v>
      </c>
      <c r="BG182" s="206">
        <f>IF(N182="zákl. přenesená",J182,0)</f>
        <v>0</v>
      </c>
      <c r="BH182" s="206">
        <f>IF(N182="sníž. přenesená",J182,0)</f>
        <v>0</v>
      </c>
      <c r="BI182" s="206">
        <f>IF(N182="nulová",J182,0)</f>
        <v>0</v>
      </c>
      <c r="BJ182" s="18" t="s">
        <v>83</v>
      </c>
      <c r="BK182" s="206">
        <f>ROUND(I182*H182,2)</f>
        <v>0</v>
      </c>
      <c r="BL182" s="18" t="s">
        <v>215</v>
      </c>
      <c r="BM182" s="205" t="s">
        <v>247</v>
      </c>
    </row>
    <row r="183" spans="1:65" s="14" customFormat="1" ht="11.25">
      <c r="B183" s="218"/>
      <c r="C183" s="219"/>
      <c r="D183" s="209" t="s">
        <v>216</v>
      </c>
      <c r="E183" s="220" t="s">
        <v>1</v>
      </c>
      <c r="F183" s="221" t="s">
        <v>248</v>
      </c>
      <c r="G183" s="219"/>
      <c r="H183" s="222">
        <v>150.4</v>
      </c>
      <c r="I183" s="223"/>
      <c r="J183" s="219"/>
      <c r="K183" s="219"/>
      <c r="L183" s="224"/>
      <c r="M183" s="225"/>
      <c r="N183" s="226"/>
      <c r="O183" s="226"/>
      <c r="P183" s="226"/>
      <c r="Q183" s="226"/>
      <c r="R183" s="226"/>
      <c r="S183" s="226"/>
      <c r="T183" s="227"/>
      <c r="AT183" s="228" t="s">
        <v>216</v>
      </c>
      <c r="AU183" s="228" t="s">
        <v>85</v>
      </c>
      <c r="AV183" s="14" t="s">
        <v>85</v>
      </c>
      <c r="AW183" s="14" t="s">
        <v>31</v>
      </c>
      <c r="AX183" s="14" t="s">
        <v>75</v>
      </c>
      <c r="AY183" s="228" t="s">
        <v>209</v>
      </c>
    </row>
    <row r="184" spans="1:65" s="15" customFormat="1" ht="11.25">
      <c r="B184" s="229"/>
      <c r="C184" s="230"/>
      <c r="D184" s="209" t="s">
        <v>216</v>
      </c>
      <c r="E184" s="231" t="s">
        <v>1</v>
      </c>
      <c r="F184" s="232" t="s">
        <v>219</v>
      </c>
      <c r="G184" s="230"/>
      <c r="H184" s="233">
        <v>150.4</v>
      </c>
      <c r="I184" s="234"/>
      <c r="J184" s="230"/>
      <c r="K184" s="230"/>
      <c r="L184" s="235"/>
      <c r="M184" s="236"/>
      <c r="N184" s="237"/>
      <c r="O184" s="237"/>
      <c r="P184" s="237"/>
      <c r="Q184" s="237"/>
      <c r="R184" s="237"/>
      <c r="S184" s="237"/>
      <c r="T184" s="238"/>
      <c r="AT184" s="239" t="s">
        <v>216</v>
      </c>
      <c r="AU184" s="239" t="s">
        <v>85</v>
      </c>
      <c r="AV184" s="15" t="s">
        <v>215</v>
      </c>
      <c r="AW184" s="15" t="s">
        <v>31</v>
      </c>
      <c r="AX184" s="15" t="s">
        <v>83</v>
      </c>
      <c r="AY184" s="239" t="s">
        <v>209</v>
      </c>
    </row>
    <row r="185" spans="1:65" s="2" customFormat="1" ht="24.2" customHeight="1">
      <c r="A185" s="35"/>
      <c r="B185" s="36"/>
      <c r="C185" s="193" t="s">
        <v>249</v>
      </c>
      <c r="D185" s="193" t="s">
        <v>211</v>
      </c>
      <c r="E185" s="194" t="s">
        <v>250</v>
      </c>
      <c r="F185" s="195" t="s">
        <v>251</v>
      </c>
      <c r="G185" s="196" t="s">
        <v>228</v>
      </c>
      <c r="H185" s="197">
        <v>25.6</v>
      </c>
      <c r="I185" s="198"/>
      <c r="J185" s="199">
        <f>ROUND(I185*H185,2)</f>
        <v>0</v>
      </c>
      <c r="K185" s="200"/>
      <c r="L185" s="40"/>
      <c r="M185" s="201" t="s">
        <v>1</v>
      </c>
      <c r="N185" s="202" t="s">
        <v>40</v>
      </c>
      <c r="O185" s="72"/>
      <c r="P185" s="203">
        <f>O185*H185</f>
        <v>0</v>
      </c>
      <c r="Q185" s="203">
        <v>0</v>
      </c>
      <c r="R185" s="203">
        <f>Q185*H185</f>
        <v>0</v>
      </c>
      <c r="S185" s="203">
        <v>0</v>
      </c>
      <c r="T185" s="204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215</v>
      </c>
      <c r="AT185" s="205" t="s">
        <v>211</v>
      </c>
      <c r="AU185" s="205" t="s">
        <v>85</v>
      </c>
      <c r="AY185" s="18" t="s">
        <v>209</v>
      </c>
      <c r="BE185" s="206">
        <f>IF(N185="základní",J185,0)</f>
        <v>0</v>
      </c>
      <c r="BF185" s="206">
        <f>IF(N185="snížená",J185,0)</f>
        <v>0</v>
      </c>
      <c r="BG185" s="206">
        <f>IF(N185="zákl. přenesená",J185,0)</f>
        <v>0</v>
      </c>
      <c r="BH185" s="206">
        <f>IF(N185="sníž. přenesená",J185,0)</f>
        <v>0</v>
      </c>
      <c r="BI185" s="206">
        <f>IF(N185="nulová",J185,0)</f>
        <v>0</v>
      </c>
      <c r="BJ185" s="18" t="s">
        <v>83</v>
      </c>
      <c r="BK185" s="206">
        <f>ROUND(I185*H185,2)</f>
        <v>0</v>
      </c>
      <c r="BL185" s="18" t="s">
        <v>215</v>
      </c>
      <c r="BM185" s="205" t="s">
        <v>252</v>
      </c>
    </row>
    <row r="186" spans="1:65" s="2" customFormat="1" ht="19.5">
      <c r="A186" s="35"/>
      <c r="B186" s="36"/>
      <c r="C186" s="37"/>
      <c r="D186" s="209" t="s">
        <v>253</v>
      </c>
      <c r="E186" s="37"/>
      <c r="F186" s="240" t="s">
        <v>254</v>
      </c>
      <c r="G186" s="37"/>
      <c r="H186" s="37"/>
      <c r="I186" s="241"/>
      <c r="J186" s="37"/>
      <c r="K186" s="37"/>
      <c r="L186" s="40"/>
      <c r="M186" s="242"/>
      <c r="N186" s="243"/>
      <c r="O186" s="72"/>
      <c r="P186" s="72"/>
      <c r="Q186" s="72"/>
      <c r="R186" s="72"/>
      <c r="S186" s="72"/>
      <c r="T186" s="73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253</v>
      </c>
      <c r="AU186" s="18" t="s">
        <v>85</v>
      </c>
    </row>
    <row r="187" spans="1:65" s="14" customFormat="1" ht="11.25">
      <c r="B187" s="218"/>
      <c r="C187" s="219"/>
      <c r="D187" s="209" t="s">
        <v>216</v>
      </c>
      <c r="E187" s="220" t="s">
        <v>1</v>
      </c>
      <c r="F187" s="221" t="s">
        <v>255</v>
      </c>
      <c r="G187" s="219"/>
      <c r="H187" s="222">
        <v>25.6</v>
      </c>
      <c r="I187" s="223"/>
      <c r="J187" s="219"/>
      <c r="K187" s="219"/>
      <c r="L187" s="224"/>
      <c r="M187" s="225"/>
      <c r="N187" s="226"/>
      <c r="O187" s="226"/>
      <c r="P187" s="226"/>
      <c r="Q187" s="226"/>
      <c r="R187" s="226"/>
      <c r="S187" s="226"/>
      <c r="T187" s="227"/>
      <c r="AT187" s="228" t="s">
        <v>216</v>
      </c>
      <c r="AU187" s="228" t="s">
        <v>85</v>
      </c>
      <c r="AV187" s="14" t="s">
        <v>85</v>
      </c>
      <c r="AW187" s="14" t="s">
        <v>31</v>
      </c>
      <c r="AX187" s="14" t="s">
        <v>75</v>
      </c>
      <c r="AY187" s="228" t="s">
        <v>209</v>
      </c>
    </row>
    <row r="188" spans="1:65" s="15" customFormat="1" ht="11.25">
      <c r="B188" s="229"/>
      <c r="C188" s="230"/>
      <c r="D188" s="209" t="s">
        <v>216</v>
      </c>
      <c r="E188" s="231" t="s">
        <v>1</v>
      </c>
      <c r="F188" s="232" t="s">
        <v>219</v>
      </c>
      <c r="G188" s="230"/>
      <c r="H188" s="233">
        <v>25.6</v>
      </c>
      <c r="I188" s="234"/>
      <c r="J188" s="230"/>
      <c r="K188" s="230"/>
      <c r="L188" s="235"/>
      <c r="M188" s="236"/>
      <c r="N188" s="237"/>
      <c r="O188" s="237"/>
      <c r="P188" s="237"/>
      <c r="Q188" s="237"/>
      <c r="R188" s="237"/>
      <c r="S188" s="237"/>
      <c r="T188" s="238"/>
      <c r="AT188" s="239" t="s">
        <v>216</v>
      </c>
      <c r="AU188" s="239" t="s">
        <v>85</v>
      </c>
      <c r="AV188" s="15" t="s">
        <v>215</v>
      </c>
      <c r="AW188" s="15" t="s">
        <v>31</v>
      </c>
      <c r="AX188" s="15" t="s">
        <v>83</v>
      </c>
      <c r="AY188" s="239" t="s">
        <v>209</v>
      </c>
    </row>
    <row r="189" spans="1:65" s="2" customFormat="1" ht="33" customHeight="1">
      <c r="A189" s="35"/>
      <c r="B189" s="36"/>
      <c r="C189" s="193" t="s">
        <v>235</v>
      </c>
      <c r="D189" s="193" t="s">
        <v>211</v>
      </c>
      <c r="E189" s="194" t="s">
        <v>256</v>
      </c>
      <c r="F189" s="195" t="s">
        <v>257</v>
      </c>
      <c r="G189" s="196" t="s">
        <v>228</v>
      </c>
      <c r="H189" s="197">
        <v>49.15</v>
      </c>
      <c r="I189" s="198"/>
      <c r="J189" s="199">
        <f>ROUND(I189*H189,2)</f>
        <v>0</v>
      </c>
      <c r="K189" s="200"/>
      <c r="L189" s="40"/>
      <c r="M189" s="201" t="s">
        <v>1</v>
      </c>
      <c r="N189" s="202" t="s">
        <v>40</v>
      </c>
      <c r="O189" s="72"/>
      <c r="P189" s="203">
        <f>O189*H189</f>
        <v>0</v>
      </c>
      <c r="Q189" s="203">
        <v>0</v>
      </c>
      <c r="R189" s="203">
        <f>Q189*H189</f>
        <v>0</v>
      </c>
      <c r="S189" s="203">
        <v>0</v>
      </c>
      <c r="T189" s="204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215</v>
      </c>
      <c r="AT189" s="205" t="s">
        <v>211</v>
      </c>
      <c r="AU189" s="205" t="s">
        <v>85</v>
      </c>
      <c r="AY189" s="18" t="s">
        <v>209</v>
      </c>
      <c r="BE189" s="206">
        <f>IF(N189="základní",J189,0)</f>
        <v>0</v>
      </c>
      <c r="BF189" s="206">
        <f>IF(N189="snížená",J189,0)</f>
        <v>0</v>
      </c>
      <c r="BG189" s="206">
        <f>IF(N189="zákl. přenesená",J189,0)</f>
        <v>0</v>
      </c>
      <c r="BH189" s="206">
        <f>IF(N189="sníž. přenesená",J189,0)</f>
        <v>0</v>
      </c>
      <c r="BI189" s="206">
        <f>IF(N189="nulová",J189,0)</f>
        <v>0</v>
      </c>
      <c r="BJ189" s="18" t="s">
        <v>83</v>
      </c>
      <c r="BK189" s="206">
        <f>ROUND(I189*H189,2)</f>
        <v>0</v>
      </c>
      <c r="BL189" s="18" t="s">
        <v>215</v>
      </c>
      <c r="BM189" s="205" t="s">
        <v>258</v>
      </c>
    </row>
    <row r="190" spans="1:65" s="13" customFormat="1" ht="11.25">
      <c r="B190" s="207"/>
      <c r="C190" s="208"/>
      <c r="D190" s="209" t="s">
        <v>216</v>
      </c>
      <c r="E190" s="210" t="s">
        <v>1</v>
      </c>
      <c r="F190" s="211" t="s">
        <v>217</v>
      </c>
      <c r="G190" s="208"/>
      <c r="H190" s="210" t="s">
        <v>1</v>
      </c>
      <c r="I190" s="212"/>
      <c r="J190" s="208"/>
      <c r="K190" s="208"/>
      <c r="L190" s="213"/>
      <c r="M190" s="214"/>
      <c r="N190" s="215"/>
      <c r="O190" s="215"/>
      <c r="P190" s="215"/>
      <c r="Q190" s="215"/>
      <c r="R190" s="215"/>
      <c r="S190" s="215"/>
      <c r="T190" s="216"/>
      <c r="AT190" s="217" t="s">
        <v>216</v>
      </c>
      <c r="AU190" s="217" t="s">
        <v>85</v>
      </c>
      <c r="AV190" s="13" t="s">
        <v>83</v>
      </c>
      <c r="AW190" s="13" t="s">
        <v>31</v>
      </c>
      <c r="AX190" s="13" t="s">
        <v>75</v>
      </c>
      <c r="AY190" s="217" t="s">
        <v>209</v>
      </c>
    </row>
    <row r="191" spans="1:65" s="14" customFormat="1" ht="11.25">
      <c r="B191" s="218"/>
      <c r="C191" s="219"/>
      <c r="D191" s="209" t="s">
        <v>216</v>
      </c>
      <c r="E191" s="220" t="s">
        <v>1</v>
      </c>
      <c r="F191" s="221" t="s">
        <v>230</v>
      </c>
      <c r="G191" s="219"/>
      <c r="H191" s="222">
        <v>49.15</v>
      </c>
      <c r="I191" s="223"/>
      <c r="J191" s="219"/>
      <c r="K191" s="219"/>
      <c r="L191" s="224"/>
      <c r="M191" s="225"/>
      <c r="N191" s="226"/>
      <c r="O191" s="226"/>
      <c r="P191" s="226"/>
      <c r="Q191" s="226"/>
      <c r="R191" s="226"/>
      <c r="S191" s="226"/>
      <c r="T191" s="227"/>
      <c r="AT191" s="228" t="s">
        <v>216</v>
      </c>
      <c r="AU191" s="228" t="s">
        <v>85</v>
      </c>
      <c r="AV191" s="14" t="s">
        <v>85</v>
      </c>
      <c r="AW191" s="14" t="s">
        <v>31</v>
      </c>
      <c r="AX191" s="14" t="s">
        <v>75</v>
      </c>
      <c r="AY191" s="228" t="s">
        <v>209</v>
      </c>
    </row>
    <row r="192" spans="1:65" s="15" customFormat="1" ht="11.25">
      <c r="B192" s="229"/>
      <c r="C192" s="230"/>
      <c r="D192" s="209" t="s">
        <v>216</v>
      </c>
      <c r="E192" s="231" t="s">
        <v>1</v>
      </c>
      <c r="F192" s="232" t="s">
        <v>219</v>
      </c>
      <c r="G192" s="230"/>
      <c r="H192" s="233">
        <v>49.15</v>
      </c>
      <c r="I192" s="234"/>
      <c r="J192" s="230"/>
      <c r="K192" s="230"/>
      <c r="L192" s="235"/>
      <c r="M192" s="236"/>
      <c r="N192" s="237"/>
      <c r="O192" s="237"/>
      <c r="P192" s="237"/>
      <c r="Q192" s="237"/>
      <c r="R192" s="237"/>
      <c r="S192" s="237"/>
      <c r="T192" s="238"/>
      <c r="AT192" s="239" t="s">
        <v>216</v>
      </c>
      <c r="AU192" s="239" t="s">
        <v>85</v>
      </c>
      <c r="AV192" s="15" t="s">
        <v>215</v>
      </c>
      <c r="AW192" s="15" t="s">
        <v>31</v>
      </c>
      <c r="AX192" s="15" t="s">
        <v>83</v>
      </c>
      <c r="AY192" s="239" t="s">
        <v>209</v>
      </c>
    </row>
    <row r="193" spans="1:65" s="2" customFormat="1" ht="33" customHeight="1">
      <c r="A193" s="35"/>
      <c r="B193" s="36"/>
      <c r="C193" s="193" t="s">
        <v>259</v>
      </c>
      <c r="D193" s="193" t="s">
        <v>211</v>
      </c>
      <c r="E193" s="194" t="s">
        <v>256</v>
      </c>
      <c r="F193" s="195" t="s">
        <v>257</v>
      </c>
      <c r="G193" s="196" t="s">
        <v>228</v>
      </c>
      <c r="H193" s="197">
        <v>37.6</v>
      </c>
      <c r="I193" s="198"/>
      <c r="J193" s="199">
        <f>ROUND(I193*H193,2)</f>
        <v>0</v>
      </c>
      <c r="K193" s="200"/>
      <c r="L193" s="40"/>
      <c r="M193" s="201" t="s">
        <v>1</v>
      </c>
      <c r="N193" s="202" t="s">
        <v>40</v>
      </c>
      <c r="O193" s="72"/>
      <c r="P193" s="203">
        <f>O193*H193</f>
        <v>0</v>
      </c>
      <c r="Q193" s="203">
        <v>0</v>
      </c>
      <c r="R193" s="203">
        <f>Q193*H193</f>
        <v>0</v>
      </c>
      <c r="S193" s="203">
        <v>0</v>
      </c>
      <c r="T193" s="20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5" t="s">
        <v>215</v>
      </c>
      <c r="AT193" s="205" t="s">
        <v>211</v>
      </c>
      <c r="AU193" s="205" t="s">
        <v>85</v>
      </c>
      <c r="AY193" s="18" t="s">
        <v>209</v>
      </c>
      <c r="BE193" s="206">
        <f>IF(N193="základní",J193,0)</f>
        <v>0</v>
      </c>
      <c r="BF193" s="206">
        <f>IF(N193="snížená",J193,0)</f>
        <v>0</v>
      </c>
      <c r="BG193" s="206">
        <f>IF(N193="zákl. přenesená",J193,0)</f>
        <v>0</v>
      </c>
      <c r="BH193" s="206">
        <f>IF(N193="sníž. přenesená",J193,0)</f>
        <v>0</v>
      </c>
      <c r="BI193" s="206">
        <f>IF(N193="nulová",J193,0)</f>
        <v>0</v>
      </c>
      <c r="BJ193" s="18" t="s">
        <v>83</v>
      </c>
      <c r="BK193" s="206">
        <f>ROUND(I193*H193,2)</f>
        <v>0</v>
      </c>
      <c r="BL193" s="18" t="s">
        <v>215</v>
      </c>
      <c r="BM193" s="205" t="s">
        <v>260</v>
      </c>
    </row>
    <row r="194" spans="1:65" s="13" customFormat="1" ht="11.25">
      <c r="B194" s="207"/>
      <c r="C194" s="208"/>
      <c r="D194" s="209" t="s">
        <v>216</v>
      </c>
      <c r="E194" s="210" t="s">
        <v>1</v>
      </c>
      <c r="F194" s="211" t="s">
        <v>236</v>
      </c>
      <c r="G194" s="208"/>
      <c r="H194" s="210" t="s">
        <v>1</v>
      </c>
      <c r="I194" s="212"/>
      <c r="J194" s="208"/>
      <c r="K194" s="208"/>
      <c r="L194" s="213"/>
      <c r="M194" s="214"/>
      <c r="N194" s="215"/>
      <c r="O194" s="215"/>
      <c r="P194" s="215"/>
      <c r="Q194" s="215"/>
      <c r="R194" s="215"/>
      <c r="S194" s="215"/>
      <c r="T194" s="216"/>
      <c r="AT194" s="217" t="s">
        <v>216</v>
      </c>
      <c r="AU194" s="217" t="s">
        <v>85</v>
      </c>
      <c r="AV194" s="13" t="s">
        <v>83</v>
      </c>
      <c r="AW194" s="13" t="s">
        <v>31</v>
      </c>
      <c r="AX194" s="13" t="s">
        <v>75</v>
      </c>
      <c r="AY194" s="217" t="s">
        <v>209</v>
      </c>
    </row>
    <row r="195" spans="1:65" s="14" customFormat="1" ht="11.25">
      <c r="B195" s="218"/>
      <c r="C195" s="219"/>
      <c r="D195" s="209" t="s">
        <v>216</v>
      </c>
      <c r="E195" s="220" t="s">
        <v>1</v>
      </c>
      <c r="F195" s="221" t="s">
        <v>237</v>
      </c>
      <c r="G195" s="219"/>
      <c r="H195" s="222">
        <v>37.6</v>
      </c>
      <c r="I195" s="223"/>
      <c r="J195" s="219"/>
      <c r="K195" s="219"/>
      <c r="L195" s="224"/>
      <c r="M195" s="225"/>
      <c r="N195" s="226"/>
      <c r="O195" s="226"/>
      <c r="P195" s="226"/>
      <c r="Q195" s="226"/>
      <c r="R195" s="226"/>
      <c r="S195" s="226"/>
      <c r="T195" s="227"/>
      <c r="AT195" s="228" t="s">
        <v>216</v>
      </c>
      <c r="AU195" s="228" t="s">
        <v>85</v>
      </c>
      <c r="AV195" s="14" t="s">
        <v>85</v>
      </c>
      <c r="AW195" s="14" t="s">
        <v>31</v>
      </c>
      <c r="AX195" s="14" t="s">
        <v>75</v>
      </c>
      <c r="AY195" s="228" t="s">
        <v>209</v>
      </c>
    </row>
    <row r="196" spans="1:65" s="15" customFormat="1" ht="11.25">
      <c r="B196" s="229"/>
      <c r="C196" s="230"/>
      <c r="D196" s="209" t="s">
        <v>216</v>
      </c>
      <c r="E196" s="231" t="s">
        <v>1</v>
      </c>
      <c r="F196" s="232" t="s">
        <v>219</v>
      </c>
      <c r="G196" s="230"/>
      <c r="H196" s="233">
        <v>37.6</v>
      </c>
      <c r="I196" s="234"/>
      <c r="J196" s="230"/>
      <c r="K196" s="230"/>
      <c r="L196" s="235"/>
      <c r="M196" s="236"/>
      <c r="N196" s="237"/>
      <c r="O196" s="237"/>
      <c r="P196" s="237"/>
      <c r="Q196" s="237"/>
      <c r="R196" s="237"/>
      <c r="S196" s="237"/>
      <c r="T196" s="238"/>
      <c r="AT196" s="239" t="s">
        <v>216</v>
      </c>
      <c r="AU196" s="239" t="s">
        <v>85</v>
      </c>
      <c r="AV196" s="15" t="s">
        <v>215</v>
      </c>
      <c r="AW196" s="15" t="s">
        <v>31</v>
      </c>
      <c r="AX196" s="15" t="s">
        <v>83</v>
      </c>
      <c r="AY196" s="239" t="s">
        <v>209</v>
      </c>
    </row>
    <row r="197" spans="1:65" s="2" customFormat="1" ht="37.9" customHeight="1">
      <c r="A197" s="35"/>
      <c r="B197" s="36"/>
      <c r="C197" s="193" t="s">
        <v>240</v>
      </c>
      <c r="D197" s="193" t="s">
        <v>211</v>
      </c>
      <c r="E197" s="194" t="s">
        <v>261</v>
      </c>
      <c r="F197" s="195" t="s">
        <v>262</v>
      </c>
      <c r="G197" s="196" t="s">
        <v>228</v>
      </c>
      <c r="H197" s="197">
        <v>376</v>
      </c>
      <c r="I197" s="198"/>
      <c r="J197" s="199">
        <f>ROUND(I197*H197,2)</f>
        <v>0</v>
      </c>
      <c r="K197" s="200"/>
      <c r="L197" s="40"/>
      <c r="M197" s="201" t="s">
        <v>1</v>
      </c>
      <c r="N197" s="202" t="s">
        <v>40</v>
      </c>
      <c r="O197" s="72"/>
      <c r="P197" s="203">
        <f>O197*H197</f>
        <v>0</v>
      </c>
      <c r="Q197" s="203">
        <v>0</v>
      </c>
      <c r="R197" s="203">
        <f>Q197*H197</f>
        <v>0</v>
      </c>
      <c r="S197" s="203">
        <v>0</v>
      </c>
      <c r="T197" s="204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5" t="s">
        <v>215</v>
      </c>
      <c r="AT197" s="205" t="s">
        <v>211</v>
      </c>
      <c r="AU197" s="205" t="s">
        <v>85</v>
      </c>
      <c r="AY197" s="18" t="s">
        <v>209</v>
      </c>
      <c r="BE197" s="206">
        <f>IF(N197="základní",J197,0)</f>
        <v>0</v>
      </c>
      <c r="BF197" s="206">
        <f>IF(N197="snížená",J197,0)</f>
        <v>0</v>
      </c>
      <c r="BG197" s="206">
        <f>IF(N197="zákl. přenesená",J197,0)</f>
        <v>0</v>
      </c>
      <c r="BH197" s="206">
        <f>IF(N197="sníž. přenesená",J197,0)</f>
        <v>0</v>
      </c>
      <c r="BI197" s="206">
        <f>IF(N197="nulová",J197,0)</f>
        <v>0</v>
      </c>
      <c r="BJ197" s="18" t="s">
        <v>83</v>
      </c>
      <c r="BK197" s="206">
        <f>ROUND(I197*H197,2)</f>
        <v>0</v>
      </c>
      <c r="BL197" s="18" t="s">
        <v>215</v>
      </c>
      <c r="BM197" s="205" t="s">
        <v>263</v>
      </c>
    </row>
    <row r="198" spans="1:65" s="14" customFormat="1" ht="11.25">
      <c r="B198" s="218"/>
      <c r="C198" s="219"/>
      <c r="D198" s="209" t="s">
        <v>216</v>
      </c>
      <c r="E198" s="220" t="s">
        <v>1</v>
      </c>
      <c r="F198" s="221" t="s">
        <v>264</v>
      </c>
      <c r="G198" s="219"/>
      <c r="H198" s="222">
        <v>376</v>
      </c>
      <c r="I198" s="223"/>
      <c r="J198" s="219"/>
      <c r="K198" s="219"/>
      <c r="L198" s="224"/>
      <c r="M198" s="225"/>
      <c r="N198" s="226"/>
      <c r="O198" s="226"/>
      <c r="P198" s="226"/>
      <c r="Q198" s="226"/>
      <c r="R198" s="226"/>
      <c r="S198" s="226"/>
      <c r="T198" s="227"/>
      <c r="AT198" s="228" t="s">
        <v>216</v>
      </c>
      <c r="AU198" s="228" t="s">
        <v>85</v>
      </c>
      <c r="AV198" s="14" t="s">
        <v>85</v>
      </c>
      <c r="AW198" s="14" t="s">
        <v>31</v>
      </c>
      <c r="AX198" s="14" t="s">
        <v>75</v>
      </c>
      <c r="AY198" s="228" t="s">
        <v>209</v>
      </c>
    </row>
    <row r="199" spans="1:65" s="15" customFormat="1" ht="11.25">
      <c r="B199" s="229"/>
      <c r="C199" s="230"/>
      <c r="D199" s="209" t="s">
        <v>216</v>
      </c>
      <c r="E199" s="231" t="s">
        <v>1</v>
      </c>
      <c r="F199" s="232" t="s">
        <v>219</v>
      </c>
      <c r="G199" s="230"/>
      <c r="H199" s="233">
        <v>376</v>
      </c>
      <c r="I199" s="234"/>
      <c r="J199" s="230"/>
      <c r="K199" s="230"/>
      <c r="L199" s="235"/>
      <c r="M199" s="236"/>
      <c r="N199" s="237"/>
      <c r="O199" s="237"/>
      <c r="P199" s="237"/>
      <c r="Q199" s="237"/>
      <c r="R199" s="237"/>
      <c r="S199" s="237"/>
      <c r="T199" s="238"/>
      <c r="AT199" s="239" t="s">
        <v>216</v>
      </c>
      <c r="AU199" s="239" t="s">
        <v>85</v>
      </c>
      <c r="AV199" s="15" t="s">
        <v>215</v>
      </c>
      <c r="AW199" s="15" t="s">
        <v>31</v>
      </c>
      <c r="AX199" s="15" t="s">
        <v>83</v>
      </c>
      <c r="AY199" s="239" t="s">
        <v>209</v>
      </c>
    </row>
    <row r="200" spans="1:65" s="2" customFormat="1" ht="37.9" customHeight="1">
      <c r="A200" s="35"/>
      <c r="B200" s="36"/>
      <c r="C200" s="193" t="s">
        <v>265</v>
      </c>
      <c r="D200" s="193" t="s">
        <v>211</v>
      </c>
      <c r="E200" s="194" t="s">
        <v>261</v>
      </c>
      <c r="F200" s="195" t="s">
        <v>262</v>
      </c>
      <c r="G200" s="196" t="s">
        <v>228</v>
      </c>
      <c r="H200" s="197">
        <v>491.5</v>
      </c>
      <c r="I200" s="198"/>
      <c r="J200" s="199">
        <f>ROUND(I200*H200,2)</f>
        <v>0</v>
      </c>
      <c r="K200" s="200"/>
      <c r="L200" s="40"/>
      <c r="M200" s="201" t="s">
        <v>1</v>
      </c>
      <c r="N200" s="202" t="s">
        <v>40</v>
      </c>
      <c r="O200" s="72"/>
      <c r="P200" s="203">
        <f>O200*H200</f>
        <v>0</v>
      </c>
      <c r="Q200" s="203">
        <v>0</v>
      </c>
      <c r="R200" s="203">
        <f>Q200*H200</f>
        <v>0</v>
      </c>
      <c r="S200" s="203">
        <v>0</v>
      </c>
      <c r="T200" s="204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5" t="s">
        <v>215</v>
      </c>
      <c r="AT200" s="205" t="s">
        <v>211</v>
      </c>
      <c r="AU200" s="205" t="s">
        <v>85</v>
      </c>
      <c r="AY200" s="18" t="s">
        <v>209</v>
      </c>
      <c r="BE200" s="206">
        <f>IF(N200="základní",J200,0)</f>
        <v>0</v>
      </c>
      <c r="BF200" s="206">
        <f>IF(N200="snížená",J200,0)</f>
        <v>0</v>
      </c>
      <c r="BG200" s="206">
        <f>IF(N200="zákl. přenesená",J200,0)</f>
        <v>0</v>
      </c>
      <c r="BH200" s="206">
        <f>IF(N200="sníž. přenesená",J200,0)</f>
        <v>0</v>
      </c>
      <c r="BI200" s="206">
        <f>IF(N200="nulová",J200,0)</f>
        <v>0</v>
      </c>
      <c r="BJ200" s="18" t="s">
        <v>83</v>
      </c>
      <c r="BK200" s="206">
        <f>ROUND(I200*H200,2)</f>
        <v>0</v>
      </c>
      <c r="BL200" s="18" t="s">
        <v>215</v>
      </c>
      <c r="BM200" s="205" t="s">
        <v>266</v>
      </c>
    </row>
    <row r="201" spans="1:65" s="14" customFormat="1" ht="11.25">
      <c r="B201" s="218"/>
      <c r="C201" s="219"/>
      <c r="D201" s="209" t="s">
        <v>216</v>
      </c>
      <c r="E201" s="220" t="s">
        <v>1</v>
      </c>
      <c r="F201" s="221" t="s">
        <v>267</v>
      </c>
      <c r="G201" s="219"/>
      <c r="H201" s="222">
        <v>491.5</v>
      </c>
      <c r="I201" s="223"/>
      <c r="J201" s="219"/>
      <c r="K201" s="219"/>
      <c r="L201" s="224"/>
      <c r="M201" s="225"/>
      <c r="N201" s="226"/>
      <c r="O201" s="226"/>
      <c r="P201" s="226"/>
      <c r="Q201" s="226"/>
      <c r="R201" s="226"/>
      <c r="S201" s="226"/>
      <c r="T201" s="227"/>
      <c r="AT201" s="228" t="s">
        <v>216</v>
      </c>
      <c r="AU201" s="228" t="s">
        <v>85</v>
      </c>
      <c r="AV201" s="14" t="s">
        <v>85</v>
      </c>
      <c r="AW201" s="14" t="s">
        <v>31</v>
      </c>
      <c r="AX201" s="14" t="s">
        <v>75</v>
      </c>
      <c r="AY201" s="228" t="s">
        <v>209</v>
      </c>
    </row>
    <row r="202" spans="1:65" s="15" customFormat="1" ht="11.25">
      <c r="B202" s="229"/>
      <c r="C202" s="230"/>
      <c r="D202" s="209" t="s">
        <v>216</v>
      </c>
      <c r="E202" s="231" t="s">
        <v>1</v>
      </c>
      <c r="F202" s="232" t="s">
        <v>219</v>
      </c>
      <c r="G202" s="230"/>
      <c r="H202" s="233">
        <v>491.5</v>
      </c>
      <c r="I202" s="234"/>
      <c r="J202" s="230"/>
      <c r="K202" s="230"/>
      <c r="L202" s="235"/>
      <c r="M202" s="236"/>
      <c r="N202" s="237"/>
      <c r="O202" s="237"/>
      <c r="P202" s="237"/>
      <c r="Q202" s="237"/>
      <c r="R202" s="237"/>
      <c r="S202" s="237"/>
      <c r="T202" s="238"/>
      <c r="AT202" s="239" t="s">
        <v>216</v>
      </c>
      <c r="AU202" s="239" t="s">
        <v>85</v>
      </c>
      <c r="AV202" s="15" t="s">
        <v>215</v>
      </c>
      <c r="AW202" s="15" t="s">
        <v>31</v>
      </c>
      <c r="AX202" s="15" t="s">
        <v>83</v>
      </c>
      <c r="AY202" s="239" t="s">
        <v>209</v>
      </c>
    </row>
    <row r="203" spans="1:65" s="2" customFormat="1" ht="24.2" customHeight="1">
      <c r="A203" s="35"/>
      <c r="B203" s="36"/>
      <c r="C203" s="193" t="s">
        <v>244</v>
      </c>
      <c r="D203" s="193" t="s">
        <v>211</v>
      </c>
      <c r="E203" s="194" t="s">
        <v>268</v>
      </c>
      <c r="F203" s="195" t="s">
        <v>269</v>
      </c>
      <c r="G203" s="196" t="s">
        <v>270</v>
      </c>
      <c r="H203" s="197">
        <v>88.47</v>
      </c>
      <c r="I203" s="198"/>
      <c r="J203" s="199">
        <f>ROUND(I203*H203,2)</f>
        <v>0</v>
      </c>
      <c r="K203" s="200"/>
      <c r="L203" s="40"/>
      <c r="M203" s="201" t="s">
        <v>1</v>
      </c>
      <c r="N203" s="202" t="s">
        <v>40</v>
      </c>
      <c r="O203" s="72"/>
      <c r="P203" s="203">
        <f>O203*H203</f>
        <v>0</v>
      </c>
      <c r="Q203" s="203">
        <v>0</v>
      </c>
      <c r="R203" s="203">
        <f>Q203*H203</f>
        <v>0</v>
      </c>
      <c r="S203" s="203">
        <v>0</v>
      </c>
      <c r="T203" s="204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215</v>
      </c>
      <c r="AT203" s="205" t="s">
        <v>211</v>
      </c>
      <c r="AU203" s="205" t="s">
        <v>85</v>
      </c>
      <c r="AY203" s="18" t="s">
        <v>209</v>
      </c>
      <c r="BE203" s="206">
        <f>IF(N203="základní",J203,0)</f>
        <v>0</v>
      </c>
      <c r="BF203" s="206">
        <f>IF(N203="snížená",J203,0)</f>
        <v>0</v>
      </c>
      <c r="BG203" s="206">
        <f>IF(N203="zákl. přenesená",J203,0)</f>
        <v>0</v>
      </c>
      <c r="BH203" s="206">
        <f>IF(N203="sníž. přenesená",J203,0)</f>
        <v>0</v>
      </c>
      <c r="BI203" s="206">
        <f>IF(N203="nulová",J203,0)</f>
        <v>0</v>
      </c>
      <c r="BJ203" s="18" t="s">
        <v>83</v>
      </c>
      <c r="BK203" s="206">
        <f>ROUND(I203*H203,2)</f>
        <v>0</v>
      </c>
      <c r="BL203" s="18" t="s">
        <v>215</v>
      </c>
      <c r="BM203" s="205" t="s">
        <v>271</v>
      </c>
    </row>
    <row r="204" spans="1:65" s="14" customFormat="1" ht="11.25">
      <c r="B204" s="218"/>
      <c r="C204" s="219"/>
      <c r="D204" s="209" t="s">
        <v>216</v>
      </c>
      <c r="E204" s="220" t="s">
        <v>1</v>
      </c>
      <c r="F204" s="221" t="s">
        <v>272</v>
      </c>
      <c r="G204" s="219"/>
      <c r="H204" s="222">
        <v>88.47</v>
      </c>
      <c r="I204" s="223"/>
      <c r="J204" s="219"/>
      <c r="K204" s="219"/>
      <c r="L204" s="224"/>
      <c r="M204" s="225"/>
      <c r="N204" s="226"/>
      <c r="O204" s="226"/>
      <c r="P204" s="226"/>
      <c r="Q204" s="226"/>
      <c r="R204" s="226"/>
      <c r="S204" s="226"/>
      <c r="T204" s="227"/>
      <c r="AT204" s="228" t="s">
        <v>216</v>
      </c>
      <c r="AU204" s="228" t="s">
        <v>85</v>
      </c>
      <c r="AV204" s="14" t="s">
        <v>85</v>
      </c>
      <c r="AW204" s="14" t="s">
        <v>31</v>
      </c>
      <c r="AX204" s="14" t="s">
        <v>75</v>
      </c>
      <c r="AY204" s="228" t="s">
        <v>209</v>
      </c>
    </row>
    <row r="205" spans="1:65" s="15" customFormat="1" ht="11.25">
      <c r="B205" s="229"/>
      <c r="C205" s="230"/>
      <c r="D205" s="209" t="s">
        <v>216</v>
      </c>
      <c r="E205" s="231" t="s">
        <v>1</v>
      </c>
      <c r="F205" s="232" t="s">
        <v>219</v>
      </c>
      <c r="G205" s="230"/>
      <c r="H205" s="233">
        <v>88.47</v>
      </c>
      <c r="I205" s="234"/>
      <c r="J205" s="230"/>
      <c r="K205" s="230"/>
      <c r="L205" s="235"/>
      <c r="M205" s="236"/>
      <c r="N205" s="237"/>
      <c r="O205" s="237"/>
      <c r="P205" s="237"/>
      <c r="Q205" s="237"/>
      <c r="R205" s="237"/>
      <c r="S205" s="237"/>
      <c r="T205" s="238"/>
      <c r="AT205" s="239" t="s">
        <v>216</v>
      </c>
      <c r="AU205" s="239" t="s">
        <v>85</v>
      </c>
      <c r="AV205" s="15" t="s">
        <v>215</v>
      </c>
      <c r="AW205" s="15" t="s">
        <v>31</v>
      </c>
      <c r="AX205" s="15" t="s">
        <v>83</v>
      </c>
      <c r="AY205" s="239" t="s">
        <v>209</v>
      </c>
    </row>
    <row r="206" spans="1:65" s="2" customFormat="1" ht="24.2" customHeight="1">
      <c r="A206" s="35"/>
      <c r="B206" s="36"/>
      <c r="C206" s="193" t="s">
        <v>8</v>
      </c>
      <c r="D206" s="193" t="s">
        <v>211</v>
      </c>
      <c r="E206" s="194" t="s">
        <v>268</v>
      </c>
      <c r="F206" s="195" t="s">
        <v>269</v>
      </c>
      <c r="G206" s="196" t="s">
        <v>270</v>
      </c>
      <c r="H206" s="197">
        <v>67.680000000000007</v>
      </c>
      <c r="I206" s="198"/>
      <c r="J206" s="199">
        <f>ROUND(I206*H206,2)</f>
        <v>0</v>
      </c>
      <c r="K206" s="200"/>
      <c r="L206" s="40"/>
      <c r="M206" s="201" t="s">
        <v>1</v>
      </c>
      <c r="N206" s="202" t="s">
        <v>40</v>
      </c>
      <c r="O206" s="72"/>
      <c r="P206" s="203">
        <f>O206*H206</f>
        <v>0</v>
      </c>
      <c r="Q206" s="203">
        <v>0</v>
      </c>
      <c r="R206" s="203">
        <f>Q206*H206</f>
        <v>0</v>
      </c>
      <c r="S206" s="203">
        <v>0</v>
      </c>
      <c r="T206" s="204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5" t="s">
        <v>215</v>
      </c>
      <c r="AT206" s="205" t="s">
        <v>211</v>
      </c>
      <c r="AU206" s="205" t="s">
        <v>85</v>
      </c>
      <c r="AY206" s="18" t="s">
        <v>209</v>
      </c>
      <c r="BE206" s="206">
        <f>IF(N206="základní",J206,0)</f>
        <v>0</v>
      </c>
      <c r="BF206" s="206">
        <f>IF(N206="snížená",J206,0)</f>
        <v>0</v>
      </c>
      <c r="BG206" s="206">
        <f>IF(N206="zákl. přenesená",J206,0)</f>
        <v>0</v>
      </c>
      <c r="BH206" s="206">
        <f>IF(N206="sníž. přenesená",J206,0)</f>
        <v>0</v>
      </c>
      <c r="BI206" s="206">
        <f>IF(N206="nulová",J206,0)</f>
        <v>0</v>
      </c>
      <c r="BJ206" s="18" t="s">
        <v>83</v>
      </c>
      <c r="BK206" s="206">
        <f>ROUND(I206*H206,2)</f>
        <v>0</v>
      </c>
      <c r="BL206" s="18" t="s">
        <v>215</v>
      </c>
      <c r="BM206" s="205" t="s">
        <v>273</v>
      </c>
    </row>
    <row r="207" spans="1:65" s="14" customFormat="1" ht="11.25">
      <c r="B207" s="218"/>
      <c r="C207" s="219"/>
      <c r="D207" s="209" t="s">
        <v>216</v>
      </c>
      <c r="E207" s="220" t="s">
        <v>1</v>
      </c>
      <c r="F207" s="221" t="s">
        <v>274</v>
      </c>
      <c r="G207" s="219"/>
      <c r="H207" s="222">
        <v>67.680000000000007</v>
      </c>
      <c r="I207" s="223"/>
      <c r="J207" s="219"/>
      <c r="K207" s="219"/>
      <c r="L207" s="224"/>
      <c r="M207" s="225"/>
      <c r="N207" s="226"/>
      <c r="O207" s="226"/>
      <c r="P207" s="226"/>
      <c r="Q207" s="226"/>
      <c r="R207" s="226"/>
      <c r="S207" s="226"/>
      <c r="T207" s="227"/>
      <c r="AT207" s="228" t="s">
        <v>216</v>
      </c>
      <c r="AU207" s="228" t="s">
        <v>85</v>
      </c>
      <c r="AV207" s="14" t="s">
        <v>85</v>
      </c>
      <c r="AW207" s="14" t="s">
        <v>31</v>
      </c>
      <c r="AX207" s="14" t="s">
        <v>75</v>
      </c>
      <c r="AY207" s="228" t="s">
        <v>209</v>
      </c>
    </row>
    <row r="208" spans="1:65" s="15" customFormat="1" ht="11.25">
      <c r="B208" s="229"/>
      <c r="C208" s="230"/>
      <c r="D208" s="209" t="s">
        <v>216</v>
      </c>
      <c r="E208" s="231" t="s">
        <v>1</v>
      </c>
      <c r="F208" s="232" t="s">
        <v>219</v>
      </c>
      <c r="G208" s="230"/>
      <c r="H208" s="233">
        <v>67.680000000000007</v>
      </c>
      <c r="I208" s="234"/>
      <c r="J208" s="230"/>
      <c r="K208" s="230"/>
      <c r="L208" s="235"/>
      <c r="M208" s="236"/>
      <c r="N208" s="237"/>
      <c r="O208" s="237"/>
      <c r="P208" s="237"/>
      <c r="Q208" s="237"/>
      <c r="R208" s="237"/>
      <c r="S208" s="237"/>
      <c r="T208" s="238"/>
      <c r="AT208" s="239" t="s">
        <v>216</v>
      </c>
      <c r="AU208" s="239" t="s">
        <v>85</v>
      </c>
      <c r="AV208" s="15" t="s">
        <v>215</v>
      </c>
      <c r="AW208" s="15" t="s">
        <v>31</v>
      </c>
      <c r="AX208" s="15" t="s">
        <v>83</v>
      </c>
      <c r="AY208" s="239" t="s">
        <v>209</v>
      </c>
    </row>
    <row r="209" spans="1:65" s="2" customFormat="1" ht="16.5" customHeight="1">
      <c r="A209" s="35"/>
      <c r="B209" s="36"/>
      <c r="C209" s="193" t="s">
        <v>247</v>
      </c>
      <c r="D209" s="193" t="s">
        <v>211</v>
      </c>
      <c r="E209" s="194" t="s">
        <v>275</v>
      </c>
      <c r="F209" s="195" t="s">
        <v>276</v>
      </c>
      <c r="G209" s="196" t="s">
        <v>228</v>
      </c>
      <c r="H209" s="197">
        <v>37.6</v>
      </c>
      <c r="I209" s="198"/>
      <c r="J209" s="199">
        <f>ROUND(I209*H209,2)</f>
        <v>0</v>
      </c>
      <c r="K209" s="200"/>
      <c r="L209" s="40"/>
      <c r="M209" s="201" t="s">
        <v>1</v>
      </c>
      <c r="N209" s="202" t="s">
        <v>40</v>
      </c>
      <c r="O209" s="72"/>
      <c r="P209" s="203">
        <f>O209*H209</f>
        <v>0</v>
      </c>
      <c r="Q209" s="203">
        <v>0</v>
      </c>
      <c r="R209" s="203">
        <f>Q209*H209</f>
        <v>0</v>
      </c>
      <c r="S209" s="203">
        <v>0</v>
      </c>
      <c r="T209" s="204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5" t="s">
        <v>215</v>
      </c>
      <c r="AT209" s="205" t="s">
        <v>211</v>
      </c>
      <c r="AU209" s="205" t="s">
        <v>85</v>
      </c>
      <c r="AY209" s="18" t="s">
        <v>209</v>
      </c>
      <c r="BE209" s="206">
        <f>IF(N209="základní",J209,0)</f>
        <v>0</v>
      </c>
      <c r="BF209" s="206">
        <f>IF(N209="snížená",J209,0)</f>
        <v>0</v>
      </c>
      <c r="BG209" s="206">
        <f>IF(N209="zákl. přenesená",J209,0)</f>
        <v>0</v>
      </c>
      <c r="BH209" s="206">
        <f>IF(N209="sníž. přenesená",J209,0)</f>
        <v>0</v>
      </c>
      <c r="BI209" s="206">
        <f>IF(N209="nulová",J209,0)</f>
        <v>0</v>
      </c>
      <c r="BJ209" s="18" t="s">
        <v>83</v>
      </c>
      <c r="BK209" s="206">
        <f>ROUND(I209*H209,2)</f>
        <v>0</v>
      </c>
      <c r="BL209" s="18" t="s">
        <v>215</v>
      </c>
      <c r="BM209" s="205" t="s">
        <v>277</v>
      </c>
    </row>
    <row r="210" spans="1:65" s="13" customFormat="1" ht="11.25">
      <c r="B210" s="207"/>
      <c r="C210" s="208"/>
      <c r="D210" s="209" t="s">
        <v>216</v>
      </c>
      <c r="E210" s="210" t="s">
        <v>1</v>
      </c>
      <c r="F210" s="211" t="s">
        <v>236</v>
      </c>
      <c r="G210" s="208"/>
      <c r="H210" s="210" t="s">
        <v>1</v>
      </c>
      <c r="I210" s="212"/>
      <c r="J210" s="208"/>
      <c r="K210" s="208"/>
      <c r="L210" s="213"/>
      <c r="M210" s="214"/>
      <c r="N210" s="215"/>
      <c r="O210" s="215"/>
      <c r="P210" s="215"/>
      <c r="Q210" s="215"/>
      <c r="R210" s="215"/>
      <c r="S210" s="215"/>
      <c r="T210" s="216"/>
      <c r="AT210" s="217" t="s">
        <v>216</v>
      </c>
      <c r="AU210" s="217" t="s">
        <v>85</v>
      </c>
      <c r="AV210" s="13" t="s">
        <v>83</v>
      </c>
      <c r="AW210" s="13" t="s">
        <v>31</v>
      </c>
      <c r="AX210" s="13" t="s">
        <v>75</v>
      </c>
      <c r="AY210" s="217" t="s">
        <v>209</v>
      </c>
    </row>
    <row r="211" spans="1:65" s="14" customFormat="1" ht="11.25">
      <c r="B211" s="218"/>
      <c r="C211" s="219"/>
      <c r="D211" s="209" t="s">
        <v>216</v>
      </c>
      <c r="E211" s="220" t="s">
        <v>1</v>
      </c>
      <c r="F211" s="221" t="s">
        <v>237</v>
      </c>
      <c r="G211" s="219"/>
      <c r="H211" s="222">
        <v>37.6</v>
      </c>
      <c r="I211" s="223"/>
      <c r="J211" s="219"/>
      <c r="K211" s="219"/>
      <c r="L211" s="224"/>
      <c r="M211" s="225"/>
      <c r="N211" s="226"/>
      <c r="O211" s="226"/>
      <c r="P211" s="226"/>
      <c r="Q211" s="226"/>
      <c r="R211" s="226"/>
      <c r="S211" s="226"/>
      <c r="T211" s="227"/>
      <c r="AT211" s="228" t="s">
        <v>216</v>
      </c>
      <c r="AU211" s="228" t="s">
        <v>85</v>
      </c>
      <c r="AV211" s="14" t="s">
        <v>85</v>
      </c>
      <c r="AW211" s="14" t="s">
        <v>31</v>
      </c>
      <c r="AX211" s="14" t="s">
        <v>75</v>
      </c>
      <c r="AY211" s="228" t="s">
        <v>209</v>
      </c>
    </row>
    <row r="212" spans="1:65" s="15" customFormat="1" ht="11.25">
      <c r="B212" s="229"/>
      <c r="C212" s="230"/>
      <c r="D212" s="209" t="s">
        <v>216</v>
      </c>
      <c r="E212" s="231" t="s">
        <v>1</v>
      </c>
      <c r="F212" s="232" t="s">
        <v>219</v>
      </c>
      <c r="G212" s="230"/>
      <c r="H212" s="233">
        <v>37.6</v>
      </c>
      <c r="I212" s="234"/>
      <c r="J212" s="230"/>
      <c r="K212" s="230"/>
      <c r="L212" s="235"/>
      <c r="M212" s="236"/>
      <c r="N212" s="237"/>
      <c r="O212" s="237"/>
      <c r="P212" s="237"/>
      <c r="Q212" s="237"/>
      <c r="R212" s="237"/>
      <c r="S212" s="237"/>
      <c r="T212" s="238"/>
      <c r="AT212" s="239" t="s">
        <v>216</v>
      </c>
      <c r="AU212" s="239" t="s">
        <v>85</v>
      </c>
      <c r="AV212" s="15" t="s">
        <v>215</v>
      </c>
      <c r="AW212" s="15" t="s">
        <v>31</v>
      </c>
      <c r="AX212" s="15" t="s">
        <v>83</v>
      </c>
      <c r="AY212" s="239" t="s">
        <v>209</v>
      </c>
    </row>
    <row r="213" spans="1:65" s="2" customFormat="1" ht="16.5" customHeight="1">
      <c r="A213" s="35"/>
      <c r="B213" s="36"/>
      <c r="C213" s="193" t="s">
        <v>278</v>
      </c>
      <c r="D213" s="193" t="s">
        <v>211</v>
      </c>
      <c r="E213" s="194" t="s">
        <v>275</v>
      </c>
      <c r="F213" s="195" t="s">
        <v>276</v>
      </c>
      <c r="G213" s="196" t="s">
        <v>228</v>
      </c>
      <c r="H213" s="197">
        <v>49.15</v>
      </c>
      <c r="I213" s="198"/>
      <c r="J213" s="199">
        <f>ROUND(I213*H213,2)</f>
        <v>0</v>
      </c>
      <c r="K213" s="200"/>
      <c r="L213" s="40"/>
      <c r="M213" s="201" t="s">
        <v>1</v>
      </c>
      <c r="N213" s="202" t="s">
        <v>40</v>
      </c>
      <c r="O213" s="72"/>
      <c r="P213" s="203">
        <f>O213*H213</f>
        <v>0</v>
      </c>
      <c r="Q213" s="203">
        <v>0</v>
      </c>
      <c r="R213" s="203">
        <f>Q213*H213</f>
        <v>0</v>
      </c>
      <c r="S213" s="203">
        <v>0</v>
      </c>
      <c r="T213" s="204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5" t="s">
        <v>215</v>
      </c>
      <c r="AT213" s="205" t="s">
        <v>211</v>
      </c>
      <c r="AU213" s="205" t="s">
        <v>85</v>
      </c>
      <c r="AY213" s="18" t="s">
        <v>209</v>
      </c>
      <c r="BE213" s="206">
        <f>IF(N213="základní",J213,0)</f>
        <v>0</v>
      </c>
      <c r="BF213" s="206">
        <f>IF(N213="snížená",J213,0)</f>
        <v>0</v>
      </c>
      <c r="BG213" s="206">
        <f>IF(N213="zákl. přenesená",J213,0)</f>
        <v>0</v>
      </c>
      <c r="BH213" s="206">
        <f>IF(N213="sníž. přenesená",J213,0)</f>
        <v>0</v>
      </c>
      <c r="BI213" s="206">
        <f>IF(N213="nulová",J213,0)</f>
        <v>0</v>
      </c>
      <c r="BJ213" s="18" t="s">
        <v>83</v>
      </c>
      <c r="BK213" s="206">
        <f>ROUND(I213*H213,2)</f>
        <v>0</v>
      </c>
      <c r="BL213" s="18" t="s">
        <v>215</v>
      </c>
      <c r="BM213" s="205" t="s">
        <v>279</v>
      </c>
    </row>
    <row r="214" spans="1:65" s="2" customFormat="1" ht="24.2" customHeight="1">
      <c r="A214" s="35"/>
      <c r="B214" s="36"/>
      <c r="C214" s="193" t="s">
        <v>252</v>
      </c>
      <c r="D214" s="193" t="s">
        <v>211</v>
      </c>
      <c r="E214" s="194" t="s">
        <v>280</v>
      </c>
      <c r="F214" s="195" t="s">
        <v>281</v>
      </c>
      <c r="G214" s="196" t="s">
        <v>228</v>
      </c>
      <c r="H214" s="197">
        <v>12.8</v>
      </c>
      <c r="I214" s="198"/>
      <c r="J214" s="199">
        <f>ROUND(I214*H214,2)</f>
        <v>0</v>
      </c>
      <c r="K214" s="200"/>
      <c r="L214" s="40"/>
      <c r="M214" s="201" t="s">
        <v>1</v>
      </c>
      <c r="N214" s="202" t="s">
        <v>40</v>
      </c>
      <c r="O214" s="72"/>
      <c r="P214" s="203">
        <f>O214*H214</f>
        <v>0</v>
      </c>
      <c r="Q214" s="203">
        <v>0</v>
      </c>
      <c r="R214" s="203">
        <f>Q214*H214</f>
        <v>0</v>
      </c>
      <c r="S214" s="203">
        <v>0</v>
      </c>
      <c r="T214" s="204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5" t="s">
        <v>215</v>
      </c>
      <c r="AT214" s="205" t="s">
        <v>211</v>
      </c>
      <c r="AU214" s="205" t="s">
        <v>85</v>
      </c>
      <c r="AY214" s="18" t="s">
        <v>209</v>
      </c>
      <c r="BE214" s="206">
        <f>IF(N214="základní",J214,0)</f>
        <v>0</v>
      </c>
      <c r="BF214" s="206">
        <f>IF(N214="snížená",J214,0)</f>
        <v>0</v>
      </c>
      <c r="BG214" s="206">
        <f>IF(N214="zákl. přenesená",J214,0)</f>
        <v>0</v>
      </c>
      <c r="BH214" s="206">
        <f>IF(N214="sníž. přenesená",J214,0)</f>
        <v>0</v>
      </c>
      <c r="BI214" s="206">
        <f>IF(N214="nulová",J214,0)</f>
        <v>0</v>
      </c>
      <c r="BJ214" s="18" t="s">
        <v>83</v>
      </c>
      <c r="BK214" s="206">
        <f>ROUND(I214*H214,2)</f>
        <v>0</v>
      </c>
      <c r="BL214" s="18" t="s">
        <v>215</v>
      </c>
      <c r="BM214" s="205" t="s">
        <v>282</v>
      </c>
    </row>
    <row r="215" spans="1:65" s="13" customFormat="1" ht="11.25">
      <c r="B215" s="207"/>
      <c r="C215" s="208"/>
      <c r="D215" s="209" t="s">
        <v>216</v>
      </c>
      <c r="E215" s="210" t="s">
        <v>1</v>
      </c>
      <c r="F215" s="211" t="s">
        <v>217</v>
      </c>
      <c r="G215" s="208"/>
      <c r="H215" s="210" t="s">
        <v>1</v>
      </c>
      <c r="I215" s="212"/>
      <c r="J215" s="208"/>
      <c r="K215" s="208"/>
      <c r="L215" s="213"/>
      <c r="M215" s="214"/>
      <c r="N215" s="215"/>
      <c r="O215" s="215"/>
      <c r="P215" s="215"/>
      <c r="Q215" s="215"/>
      <c r="R215" s="215"/>
      <c r="S215" s="215"/>
      <c r="T215" s="216"/>
      <c r="AT215" s="217" t="s">
        <v>216</v>
      </c>
      <c r="AU215" s="217" t="s">
        <v>85</v>
      </c>
      <c r="AV215" s="13" t="s">
        <v>83</v>
      </c>
      <c r="AW215" s="13" t="s">
        <v>31</v>
      </c>
      <c r="AX215" s="13" t="s">
        <v>75</v>
      </c>
      <c r="AY215" s="217" t="s">
        <v>209</v>
      </c>
    </row>
    <row r="216" spans="1:65" s="14" customFormat="1" ht="11.25">
      <c r="B216" s="218"/>
      <c r="C216" s="219"/>
      <c r="D216" s="209" t="s">
        <v>216</v>
      </c>
      <c r="E216" s="220" t="s">
        <v>1</v>
      </c>
      <c r="F216" s="221" t="s">
        <v>283</v>
      </c>
      <c r="G216" s="219"/>
      <c r="H216" s="222">
        <v>12.8</v>
      </c>
      <c r="I216" s="223"/>
      <c r="J216" s="219"/>
      <c r="K216" s="219"/>
      <c r="L216" s="224"/>
      <c r="M216" s="225"/>
      <c r="N216" s="226"/>
      <c r="O216" s="226"/>
      <c r="P216" s="226"/>
      <c r="Q216" s="226"/>
      <c r="R216" s="226"/>
      <c r="S216" s="226"/>
      <c r="T216" s="227"/>
      <c r="AT216" s="228" t="s">
        <v>216</v>
      </c>
      <c r="AU216" s="228" t="s">
        <v>85</v>
      </c>
      <c r="AV216" s="14" t="s">
        <v>85</v>
      </c>
      <c r="AW216" s="14" t="s">
        <v>31</v>
      </c>
      <c r="AX216" s="14" t="s">
        <v>75</v>
      </c>
      <c r="AY216" s="228" t="s">
        <v>209</v>
      </c>
    </row>
    <row r="217" spans="1:65" s="15" customFormat="1" ht="11.25">
      <c r="B217" s="229"/>
      <c r="C217" s="230"/>
      <c r="D217" s="209" t="s">
        <v>216</v>
      </c>
      <c r="E217" s="231" t="s">
        <v>1</v>
      </c>
      <c r="F217" s="232" t="s">
        <v>219</v>
      </c>
      <c r="G217" s="230"/>
      <c r="H217" s="233">
        <v>12.8</v>
      </c>
      <c r="I217" s="234"/>
      <c r="J217" s="230"/>
      <c r="K217" s="230"/>
      <c r="L217" s="235"/>
      <c r="M217" s="236"/>
      <c r="N217" s="237"/>
      <c r="O217" s="237"/>
      <c r="P217" s="237"/>
      <c r="Q217" s="237"/>
      <c r="R217" s="237"/>
      <c r="S217" s="237"/>
      <c r="T217" s="238"/>
      <c r="AT217" s="239" t="s">
        <v>216</v>
      </c>
      <c r="AU217" s="239" t="s">
        <v>85</v>
      </c>
      <c r="AV217" s="15" t="s">
        <v>215</v>
      </c>
      <c r="AW217" s="15" t="s">
        <v>31</v>
      </c>
      <c r="AX217" s="15" t="s">
        <v>83</v>
      </c>
      <c r="AY217" s="239" t="s">
        <v>209</v>
      </c>
    </row>
    <row r="218" spans="1:65" s="2" customFormat="1" ht="24.2" customHeight="1">
      <c r="A218" s="35"/>
      <c r="B218" s="36"/>
      <c r="C218" s="193" t="s">
        <v>284</v>
      </c>
      <c r="D218" s="193" t="s">
        <v>211</v>
      </c>
      <c r="E218" s="194" t="s">
        <v>280</v>
      </c>
      <c r="F218" s="195" t="s">
        <v>281</v>
      </c>
      <c r="G218" s="196" t="s">
        <v>228</v>
      </c>
      <c r="H218" s="197">
        <v>51.15</v>
      </c>
      <c r="I218" s="198"/>
      <c r="J218" s="199">
        <f>ROUND(I218*H218,2)</f>
        <v>0</v>
      </c>
      <c r="K218" s="200"/>
      <c r="L218" s="40"/>
      <c r="M218" s="201" t="s">
        <v>1</v>
      </c>
      <c r="N218" s="202" t="s">
        <v>40</v>
      </c>
      <c r="O218" s="72"/>
      <c r="P218" s="203">
        <f>O218*H218</f>
        <v>0</v>
      </c>
      <c r="Q218" s="203">
        <v>0</v>
      </c>
      <c r="R218" s="203">
        <f>Q218*H218</f>
        <v>0</v>
      </c>
      <c r="S218" s="203">
        <v>0</v>
      </c>
      <c r="T218" s="204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5" t="s">
        <v>215</v>
      </c>
      <c r="AT218" s="205" t="s">
        <v>211</v>
      </c>
      <c r="AU218" s="205" t="s">
        <v>85</v>
      </c>
      <c r="AY218" s="18" t="s">
        <v>209</v>
      </c>
      <c r="BE218" s="206">
        <f>IF(N218="základní",J218,0)</f>
        <v>0</v>
      </c>
      <c r="BF218" s="206">
        <f>IF(N218="snížená",J218,0)</f>
        <v>0</v>
      </c>
      <c r="BG218" s="206">
        <f>IF(N218="zákl. přenesená",J218,0)</f>
        <v>0</v>
      </c>
      <c r="BH218" s="206">
        <f>IF(N218="sníž. přenesená",J218,0)</f>
        <v>0</v>
      </c>
      <c r="BI218" s="206">
        <f>IF(N218="nulová",J218,0)</f>
        <v>0</v>
      </c>
      <c r="BJ218" s="18" t="s">
        <v>83</v>
      </c>
      <c r="BK218" s="206">
        <f>ROUND(I218*H218,2)</f>
        <v>0</v>
      </c>
      <c r="BL218" s="18" t="s">
        <v>215</v>
      </c>
      <c r="BM218" s="205" t="s">
        <v>285</v>
      </c>
    </row>
    <row r="219" spans="1:65" s="13" customFormat="1" ht="11.25">
      <c r="B219" s="207"/>
      <c r="C219" s="208"/>
      <c r="D219" s="209" t="s">
        <v>216</v>
      </c>
      <c r="E219" s="210" t="s">
        <v>1</v>
      </c>
      <c r="F219" s="211" t="s">
        <v>217</v>
      </c>
      <c r="G219" s="208"/>
      <c r="H219" s="210" t="s">
        <v>1</v>
      </c>
      <c r="I219" s="212"/>
      <c r="J219" s="208"/>
      <c r="K219" s="208"/>
      <c r="L219" s="213"/>
      <c r="M219" s="214"/>
      <c r="N219" s="215"/>
      <c r="O219" s="215"/>
      <c r="P219" s="215"/>
      <c r="Q219" s="215"/>
      <c r="R219" s="215"/>
      <c r="S219" s="215"/>
      <c r="T219" s="216"/>
      <c r="AT219" s="217" t="s">
        <v>216</v>
      </c>
      <c r="AU219" s="217" t="s">
        <v>85</v>
      </c>
      <c r="AV219" s="13" t="s">
        <v>83</v>
      </c>
      <c r="AW219" s="13" t="s">
        <v>31</v>
      </c>
      <c r="AX219" s="13" t="s">
        <v>75</v>
      </c>
      <c r="AY219" s="217" t="s">
        <v>209</v>
      </c>
    </row>
    <row r="220" spans="1:65" s="14" customFormat="1" ht="11.25">
      <c r="B220" s="218"/>
      <c r="C220" s="219"/>
      <c r="D220" s="209" t="s">
        <v>216</v>
      </c>
      <c r="E220" s="220" t="s">
        <v>1</v>
      </c>
      <c r="F220" s="221" t="s">
        <v>286</v>
      </c>
      <c r="G220" s="219"/>
      <c r="H220" s="222">
        <v>51.15</v>
      </c>
      <c r="I220" s="223"/>
      <c r="J220" s="219"/>
      <c r="K220" s="219"/>
      <c r="L220" s="224"/>
      <c r="M220" s="225"/>
      <c r="N220" s="226"/>
      <c r="O220" s="226"/>
      <c r="P220" s="226"/>
      <c r="Q220" s="226"/>
      <c r="R220" s="226"/>
      <c r="S220" s="226"/>
      <c r="T220" s="227"/>
      <c r="AT220" s="228" t="s">
        <v>216</v>
      </c>
      <c r="AU220" s="228" t="s">
        <v>85</v>
      </c>
      <c r="AV220" s="14" t="s">
        <v>85</v>
      </c>
      <c r="AW220" s="14" t="s">
        <v>31</v>
      </c>
      <c r="AX220" s="14" t="s">
        <v>75</v>
      </c>
      <c r="AY220" s="228" t="s">
        <v>209</v>
      </c>
    </row>
    <row r="221" spans="1:65" s="15" customFormat="1" ht="11.25">
      <c r="B221" s="229"/>
      <c r="C221" s="230"/>
      <c r="D221" s="209" t="s">
        <v>216</v>
      </c>
      <c r="E221" s="231" t="s">
        <v>1</v>
      </c>
      <c r="F221" s="232" t="s">
        <v>219</v>
      </c>
      <c r="G221" s="230"/>
      <c r="H221" s="233">
        <v>51.15</v>
      </c>
      <c r="I221" s="234"/>
      <c r="J221" s="230"/>
      <c r="K221" s="230"/>
      <c r="L221" s="235"/>
      <c r="M221" s="236"/>
      <c r="N221" s="237"/>
      <c r="O221" s="237"/>
      <c r="P221" s="237"/>
      <c r="Q221" s="237"/>
      <c r="R221" s="237"/>
      <c r="S221" s="237"/>
      <c r="T221" s="238"/>
      <c r="AT221" s="239" t="s">
        <v>216</v>
      </c>
      <c r="AU221" s="239" t="s">
        <v>85</v>
      </c>
      <c r="AV221" s="15" t="s">
        <v>215</v>
      </c>
      <c r="AW221" s="15" t="s">
        <v>31</v>
      </c>
      <c r="AX221" s="15" t="s">
        <v>83</v>
      </c>
      <c r="AY221" s="239" t="s">
        <v>209</v>
      </c>
    </row>
    <row r="222" spans="1:65" s="2" customFormat="1" ht="24.2" customHeight="1">
      <c r="A222" s="35"/>
      <c r="B222" s="36"/>
      <c r="C222" s="244" t="s">
        <v>258</v>
      </c>
      <c r="D222" s="244" t="s">
        <v>287</v>
      </c>
      <c r="E222" s="245" t="s">
        <v>288</v>
      </c>
      <c r="F222" s="246" t="s">
        <v>289</v>
      </c>
      <c r="G222" s="247" t="s">
        <v>270</v>
      </c>
      <c r="H222" s="248">
        <v>92.07</v>
      </c>
      <c r="I222" s="249"/>
      <c r="J222" s="250">
        <f>ROUND(I222*H222,2)</f>
        <v>0</v>
      </c>
      <c r="K222" s="251"/>
      <c r="L222" s="252"/>
      <c r="M222" s="253" t="s">
        <v>1</v>
      </c>
      <c r="N222" s="254" t="s">
        <v>40</v>
      </c>
      <c r="O222" s="72"/>
      <c r="P222" s="203">
        <f>O222*H222</f>
        <v>0</v>
      </c>
      <c r="Q222" s="203">
        <v>0</v>
      </c>
      <c r="R222" s="203">
        <f>Q222*H222</f>
        <v>0</v>
      </c>
      <c r="S222" s="203">
        <v>0</v>
      </c>
      <c r="T222" s="204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5" t="s">
        <v>229</v>
      </c>
      <c r="AT222" s="205" t="s">
        <v>287</v>
      </c>
      <c r="AU222" s="205" t="s">
        <v>85</v>
      </c>
      <c r="AY222" s="18" t="s">
        <v>209</v>
      </c>
      <c r="BE222" s="206">
        <f>IF(N222="základní",J222,0)</f>
        <v>0</v>
      </c>
      <c r="BF222" s="206">
        <f>IF(N222="snížená",J222,0)</f>
        <v>0</v>
      </c>
      <c r="BG222" s="206">
        <f>IF(N222="zákl. přenesená",J222,0)</f>
        <v>0</v>
      </c>
      <c r="BH222" s="206">
        <f>IF(N222="sníž. přenesená",J222,0)</f>
        <v>0</v>
      </c>
      <c r="BI222" s="206">
        <f>IF(N222="nulová",J222,0)</f>
        <v>0</v>
      </c>
      <c r="BJ222" s="18" t="s">
        <v>83</v>
      </c>
      <c r="BK222" s="206">
        <f>ROUND(I222*H222,2)</f>
        <v>0</v>
      </c>
      <c r="BL222" s="18" t="s">
        <v>215</v>
      </c>
      <c r="BM222" s="205" t="s">
        <v>290</v>
      </c>
    </row>
    <row r="223" spans="1:65" s="2" customFormat="1" ht="19.5">
      <c r="A223" s="35"/>
      <c r="B223" s="36"/>
      <c r="C223" s="37"/>
      <c r="D223" s="209" t="s">
        <v>253</v>
      </c>
      <c r="E223" s="37"/>
      <c r="F223" s="240" t="s">
        <v>291</v>
      </c>
      <c r="G223" s="37"/>
      <c r="H223" s="37"/>
      <c r="I223" s="241"/>
      <c r="J223" s="37"/>
      <c r="K223" s="37"/>
      <c r="L223" s="40"/>
      <c r="M223" s="242"/>
      <c r="N223" s="243"/>
      <c r="O223" s="72"/>
      <c r="P223" s="72"/>
      <c r="Q223" s="72"/>
      <c r="R223" s="72"/>
      <c r="S223" s="72"/>
      <c r="T223" s="73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8" t="s">
        <v>253</v>
      </c>
      <c r="AU223" s="18" t="s">
        <v>85</v>
      </c>
    </row>
    <row r="224" spans="1:65" s="14" customFormat="1" ht="11.25">
      <c r="B224" s="218"/>
      <c r="C224" s="219"/>
      <c r="D224" s="209" t="s">
        <v>216</v>
      </c>
      <c r="E224" s="220" t="s">
        <v>1</v>
      </c>
      <c r="F224" s="221" t="s">
        <v>292</v>
      </c>
      <c r="G224" s="219"/>
      <c r="H224" s="222">
        <v>92.07</v>
      </c>
      <c r="I224" s="223"/>
      <c r="J224" s="219"/>
      <c r="K224" s="219"/>
      <c r="L224" s="224"/>
      <c r="M224" s="225"/>
      <c r="N224" s="226"/>
      <c r="O224" s="226"/>
      <c r="P224" s="226"/>
      <c r="Q224" s="226"/>
      <c r="R224" s="226"/>
      <c r="S224" s="226"/>
      <c r="T224" s="227"/>
      <c r="AT224" s="228" t="s">
        <v>216</v>
      </c>
      <c r="AU224" s="228" t="s">
        <v>85</v>
      </c>
      <c r="AV224" s="14" t="s">
        <v>85</v>
      </c>
      <c r="AW224" s="14" t="s">
        <v>31</v>
      </c>
      <c r="AX224" s="14" t="s">
        <v>75</v>
      </c>
      <c r="AY224" s="228" t="s">
        <v>209</v>
      </c>
    </row>
    <row r="225" spans="1:65" s="15" customFormat="1" ht="11.25">
      <c r="B225" s="229"/>
      <c r="C225" s="230"/>
      <c r="D225" s="209" t="s">
        <v>216</v>
      </c>
      <c r="E225" s="231" t="s">
        <v>1</v>
      </c>
      <c r="F225" s="232" t="s">
        <v>219</v>
      </c>
      <c r="G225" s="230"/>
      <c r="H225" s="233">
        <v>92.07</v>
      </c>
      <c r="I225" s="234"/>
      <c r="J225" s="230"/>
      <c r="K225" s="230"/>
      <c r="L225" s="235"/>
      <c r="M225" s="236"/>
      <c r="N225" s="237"/>
      <c r="O225" s="237"/>
      <c r="P225" s="237"/>
      <c r="Q225" s="237"/>
      <c r="R225" s="237"/>
      <c r="S225" s="237"/>
      <c r="T225" s="238"/>
      <c r="AT225" s="239" t="s">
        <v>216</v>
      </c>
      <c r="AU225" s="239" t="s">
        <v>85</v>
      </c>
      <c r="AV225" s="15" t="s">
        <v>215</v>
      </c>
      <c r="AW225" s="15" t="s">
        <v>31</v>
      </c>
      <c r="AX225" s="15" t="s">
        <v>83</v>
      </c>
      <c r="AY225" s="239" t="s">
        <v>209</v>
      </c>
    </row>
    <row r="226" spans="1:65" s="2" customFormat="1" ht="24.2" customHeight="1">
      <c r="A226" s="35"/>
      <c r="B226" s="36"/>
      <c r="C226" s="193" t="s">
        <v>7</v>
      </c>
      <c r="D226" s="193" t="s">
        <v>211</v>
      </c>
      <c r="E226" s="194" t="s">
        <v>293</v>
      </c>
      <c r="F226" s="195" t="s">
        <v>294</v>
      </c>
      <c r="G226" s="196" t="s">
        <v>228</v>
      </c>
      <c r="H226" s="197">
        <v>32.9</v>
      </c>
      <c r="I226" s="198"/>
      <c r="J226" s="199">
        <f>ROUND(I226*H226,2)</f>
        <v>0</v>
      </c>
      <c r="K226" s="200"/>
      <c r="L226" s="40"/>
      <c r="M226" s="201" t="s">
        <v>1</v>
      </c>
      <c r="N226" s="202" t="s">
        <v>40</v>
      </c>
      <c r="O226" s="72"/>
      <c r="P226" s="203">
        <f>O226*H226</f>
        <v>0</v>
      </c>
      <c r="Q226" s="203">
        <v>0</v>
      </c>
      <c r="R226" s="203">
        <f>Q226*H226</f>
        <v>0</v>
      </c>
      <c r="S226" s="203">
        <v>0</v>
      </c>
      <c r="T226" s="204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5" t="s">
        <v>215</v>
      </c>
      <c r="AT226" s="205" t="s">
        <v>211</v>
      </c>
      <c r="AU226" s="205" t="s">
        <v>85</v>
      </c>
      <c r="AY226" s="18" t="s">
        <v>209</v>
      </c>
      <c r="BE226" s="206">
        <f>IF(N226="základní",J226,0)</f>
        <v>0</v>
      </c>
      <c r="BF226" s="206">
        <f>IF(N226="snížená",J226,0)</f>
        <v>0</v>
      </c>
      <c r="BG226" s="206">
        <f>IF(N226="zákl. přenesená",J226,0)</f>
        <v>0</v>
      </c>
      <c r="BH226" s="206">
        <f>IF(N226="sníž. přenesená",J226,0)</f>
        <v>0</v>
      </c>
      <c r="BI226" s="206">
        <f>IF(N226="nulová",J226,0)</f>
        <v>0</v>
      </c>
      <c r="BJ226" s="18" t="s">
        <v>83</v>
      </c>
      <c r="BK226" s="206">
        <f>ROUND(I226*H226,2)</f>
        <v>0</v>
      </c>
      <c r="BL226" s="18" t="s">
        <v>215</v>
      </c>
      <c r="BM226" s="205" t="s">
        <v>295</v>
      </c>
    </row>
    <row r="227" spans="1:65" s="13" customFormat="1" ht="11.25">
      <c r="B227" s="207"/>
      <c r="C227" s="208"/>
      <c r="D227" s="209" t="s">
        <v>216</v>
      </c>
      <c r="E227" s="210" t="s">
        <v>1</v>
      </c>
      <c r="F227" s="211" t="s">
        <v>236</v>
      </c>
      <c r="G227" s="208"/>
      <c r="H227" s="210" t="s">
        <v>1</v>
      </c>
      <c r="I227" s="212"/>
      <c r="J227" s="208"/>
      <c r="K227" s="208"/>
      <c r="L227" s="213"/>
      <c r="M227" s="214"/>
      <c r="N227" s="215"/>
      <c r="O227" s="215"/>
      <c r="P227" s="215"/>
      <c r="Q227" s="215"/>
      <c r="R227" s="215"/>
      <c r="S227" s="215"/>
      <c r="T227" s="216"/>
      <c r="AT227" s="217" t="s">
        <v>216</v>
      </c>
      <c r="AU227" s="217" t="s">
        <v>85</v>
      </c>
      <c r="AV227" s="13" t="s">
        <v>83</v>
      </c>
      <c r="AW227" s="13" t="s">
        <v>31</v>
      </c>
      <c r="AX227" s="13" t="s">
        <v>75</v>
      </c>
      <c r="AY227" s="217" t="s">
        <v>209</v>
      </c>
    </row>
    <row r="228" spans="1:65" s="14" customFormat="1" ht="11.25">
      <c r="B228" s="218"/>
      <c r="C228" s="219"/>
      <c r="D228" s="209" t="s">
        <v>216</v>
      </c>
      <c r="E228" s="220" t="s">
        <v>1</v>
      </c>
      <c r="F228" s="221" t="s">
        <v>296</v>
      </c>
      <c r="G228" s="219"/>
      <c r="H228" s="222">
        <v>32.9</v>
      </c>
      <c r="I228" s="223"/>
      <c r="J228" s="219"/>
      <c r="K228" s="219"/>
      <c r="L228" s="224"/>
      <c r="M228" s="225"/>
      <c r="N228" s="226"/>
      <c r="O228" s="226"/>
      <c r="P228" s="226"/>
      <c r="Q228" s="226"/>
      <c r="R228" s="226"/>
      <c r="S228" s="226"/>
      <c r="T228" s="227"/>
      <c r="AT228" s="228" t="s">
        <v>216</v>
      </c>
      <c r="AU228" s="228" t="s">
        <v>85</v>
      </c>
      <c r="AV228" s="14" t="s">
        <v>85</v>
      </c>
      <c r="AW228" s="14" t="s">
        <v>31</v>
      </c>
      <c r="AX228" s="14" t="s">
        <v>75</v>
      </c>
      <c r="AY228" s="228" t="s">
        <v>209</v>
      </c>
    </row>
    <row r="229" spans="1:65" s="15" customFormat="1" ht="11.25">
      <c r="B229" s="229"/>
      <c r="C229" s="230"/>
      <c r="D229" s="209" t="s">
        <v>216</v>
      </c>
      <c r="E229" s="231" t="s">
        <v>1</v>
      </c>
      <c r="F229" s="232" t="s">
        <v>219</v>
      </c>
      <c r="G229" s="230"/>
      <c r="H229" s="233">
        <v>32.9</v>
      </c>
      <c r="I229" s="234"/>
      <c r="J229" s="230"/>
      <c r="K229" s="230"/>
      <c r="L229" s="235"/>
      <c r="M229" s="236"/>
      <c r="N229" s="237"/>
      <c r="O229" s="237"/>
      <c r="P229" s="237"/>
      <c r="Q229" s="237"/>
      <c r="R229" s="237"/>
      <c r="S229" s="237"/>
      <c r="T229" s="238"/>
      <c r="AT229" s="239" t="s">
        <v>216</v>
      </c>
      <c r="AU229" s="239" t="s">
        <v>85</v>
      </c>
      <c r="AV229" s="15" t="s">
        <v>215</v>
      </c>
      <c r="AW229" s="15" t="s">
        <v>31</v>
      </c>
      <c r="AX229" s="15" t="s">
        <v>83</v>
      </c>
      <c r="AY229" s="239" t="s">
        <v>209</v>
      </c>
    </row>
    <row r="230" spans="1:65" s="2" customFormat="1" ht="16.5" customHeight="1">
      <c r="A230" s="35"/>
      <c r="B230" s="36"/>
      <c r="C230" s="244" t="s">
        <v>260</v>
      </c>
      <c r="D230" s="244" t="s">
        <v>287</v>
      </c>
      <c r="E230" s="245" t="s">
        <v>297</v>
      </c>
      <c r="F230" s="246" t="s">
        <v>298</v>
      </c>
      <c r="G230" s="247" t="s">
        <v>270</v>
      </c>
      <c r="H230" s="248">
        <v>65.8</v>
      </c>
      <c r="I230" s="249"/>
      <c r="J230" s="250">
        <f>ROUND(I230*H230,2)</f>
        <v>0</v>
      </c>
      <c r="K230" s="251"/>
      <c r="L230" s="252"/>
      <c r="M230" s="253" t="s">
        <v>1</v>
      </c>
      <c r="N230" s="254" t="s">
        <v>40</v>
      </c>
      <c r="O230" s="72"/>
      <c r="P230" s="203">
        <f>O230*H230</f>
        <v>0</v>
      </c>
      <c r="Q230" s="203">
        <v>0</v>
      </c>
      <c r="R230" s="203">
        <f>Q230*H230</f>
        <v>0</v>
      </c>
      <c r="S230" s="203">
        <v>0</v>
      </c>
      <c r="T230" s="204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5" t="s">
        <v>229</v>
      </c>
      <c r="AT230" s="205" t="s">
        <v>287</v>
      </c>
      <c r="AU230" s="205" t="s">
        <v>85</v>
      </c>
      <c r="AY230" s="18" t="s">
        <v>209</v>
      </c>
      <c r="BE230" s="206">
        <f>IF(N230="základní",J230,0)</f>
        <v>0</v>
      </c>
      <c r="BF230" s="206">
        <f>IF(N230="snížená",J230,0)</f>
        <v>0</v>
      </c>
      <c r="BG230" s="206">
        <f>IF(N230="zákl. přenesená",J230,0)</f>
        <v>0</v>
      </c>
      <c r="BH230" s="206">
        <f>IF(N230="sníž. přenesená",J230,0)</f>
        <v>0</v>
      </c>
      <c r="BI230" s="206">
        <f>IF(N230="nulová",J230,0)</f>
        <v>0</v>
      </c>
      <c r="BJ230" s="18" t="s">
        <v>83</v>
      </c>
      <c r="BK230" s="206">
        <f>ROUND(I230*H230,2)</f>
        <v>0</v>
      </c>
      <c r="BL230" s="18" t="s">
        <v>215</v>
      </c>
      <c r="BM230" s="205" t="s">
        <v>299</v>
      </c>
    </row>
    <row r="231" spans="1:65" s="14" customFormat="1" ht="11.25">
      <c r="B231" s="218"/>
      <c r="C231" s="219"/>
      <c r="D231" s="209" t="s">
        <v>216</v>
      </c>
      <c r="E231" s="220" t="s">
        <v>1</v>
      </c>
      <c r="F231" s="221" t="s">
        <v>300</v>
      </c>
      <c r="G231" s="219"/>
      <c r="H231" s="222">
        <v>65.8</v>
      </c>
      <c r="I231" s="223"/>
      <c r="J231" s="219"/>
      <c r="K231" s="219"/>
      <c r="L231" s="224"/>
      <c r="M231" s="225"/>
      <c r="N231" s="226"/>
      <c r="O231" s="226"/>
      <c r="P231" s="226"/>
      <c r="Q231" s="226"/>
      <c r="R231" s="226"/>
      <c r="S231" s="226"/>
      <c r="T231" s="227"/>
      <c r="AT231" s="228" t="s">
        <v>216</v>
      </c>
      <c r="AU231" s="228" t="s">
        <v>85</v>
      </c>
      <c r="AV231" s="14" t="s">
        <v>85</v>
      </c>
      <c r="AW231" s="14" t="s">
        <v>31</v>
      </c>
      <c r="AX231" s="14" t="s">
        <v>75</v>
      </c>
      <c r="AY231" s="228" t="s">
        <v>209</v>
      </c>
    </row>
    <row r="232" spans="1:65" s="15" customFormat="1" ht="11.25">
      <c r="B232" s="229"/>
      <c r="C232" s="230"/>
      <c r="D232" s="209" t="s">
        <v>216</v>
      </c>
      <c r="E232" s="231" t="s">
        <v>1</v>
      </c>
      <c r="F232" s="232" t="s">
        <v>219</v>
      </c>
      <c r="G232" s="230"/>
      <c r="H232" s="233">
        <v>65.8</v>
      </c>
      <c r="I232" s="234"/>
      <c r="J232" s="230"/>
      <c r="K232" s="230"/>
      <c r="L232" s="235"/>
      <c r="M232" s="236"/>
      <c r="N232" s="237"/>
      <c r="O232" s="237"/>
      <c r="P232" s="237"/>
      <c r="Q232" s="237"/>
      <c r="R232" s="237"/>
      <c r="S232" s="237"/>
      <c r="T232" s="238"/>
      <c r="AT232" s="239" t="s">
        <v>216</v>
      </c>
      <c r="AU232" s="239" t="s">
        <v>85</v>
      </c>
      <c r="AV232" s="15" t="s">
        <v>215</v>
      </c>
      <c r="AW232" s="15" t="s">
        <v>31</v>
      </c>
      <c r="AX232" s="15" t="s">
        <v>83</v>
      </c>
      <c r="AY232" s="239" t="s">
        <v>209</v>
      </c>
    </row>
    <row r="233" spans="1:65" s="2" customFormat="1" ht="33" customHeight="1">
      <c r="A233" s="35"/>
      <c r="B233" s="36"/>
      <c r="C233" s="193" t="s">
        <v>301</v>
      </c>
      <c r="D233" s="193" t="s">
        <v>211</v>
      </c>
      <c r="E233" s="194" t="s">
        <v>302</v>
      </c>
      <c r="F233" s="195" t="s">
        <v>303</v>
      </c>
      <c r="G233" s="196" t="s">
        <v>214</v>
      </c>
      <c r="H233" s="197">
        <v>93</v>
      </c>
      <c r="I233" s="198"/>
      <c r="J233" s="199">
        <f>ROUND(I233*H233,2)</f>
        <v>0</v>
      </c>
      <c r="K233" s="200"/>
      <c r="L233" s="40"/>
      <c r="M233" s="201" t="s">
        <v>1</v>
      </c>
      <c r="N233" s="202" t="s">
        <v>40</v>
      </c>
      <c r="O233" s="72"/>
      <c r="P233" s="203">
        <f>O233*H233</f>
        <v>0</v>
      </c>
      <c r="Q233" s="203">
        <v>0</v>
      </c>
      <c r="R233" s="203">
        <f>Q233*H233</f>
        <v>0</v>
      </c>
      <c r="S233" s="203">
        <v>0</v>
      </c>
      <c r="T233" s="204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5" t="s">
        <v>215</v>
      </c>
      <c r="AT233" s="205" t="s">
        <v>211</v>
      </c>
      <c r="AU233" s="205" t="s">
        <v>85</v>
      </c>
      <c r="AY233" s="18" t="s">
        <v>209</v>
      </c>
      <c r="BE233" s="206">
        <f>IF(N233="základní",J233,0)</f>
        <v>0</v>
      </c>
      <c r="BF233" s="206">
        <f>IF(N233="snížená",J233,0)</f>
        <v>0</v>
      </c>
      <c r="BG233" s="206">
        <f>IF(N233="zákl. přenesená",J233,0)</f>
        <v>0</v>
      </c>
      <c r="BH233" s="206">
        <f>IF(N233="sníž. přenesená",J233,0)</f>
        <v>0</v>
      </c>
      <c r="BI233" s="206">
        <f>IF(N233="nulová",J233,0)</f>
        <v>0</v>
      </c>
      <c r="BJ233" s="18" t="s">
        <v>83</v>
      </c>
      <c r="BK233" s="206">
        <f>ROUND(I233*H233,2)</f>
        <v>0</v>
      </c>
      <c r="BL233" s="18" t="s">
        <v>215</v>
      </c>
      <c r="BM233" s="205" t="s">
        <v>304</v>
      </c>
    </row>
    <row r="234" spans="1:65" s="13" customFormat="1" ht="11.25">
      <c r="B234" s="207"/>
      <c r="C234" s="208"/>
      <c r="D234" s="209" t="s">
        <v>216</v>
      </c>
      <c r="E234" s="210" t="s">
        <v>1</v>
      </c>
      <c r="F234" s="211" t="s">
        <v>217</v>
      </c>
      <c r="G234" s="208"/>
      <c r="H234" s="210" t="s">
        <v>1</v>
      </c>
      <c r="I234" s="212"/>
      <c r="J234" s="208"/>
      <c r="K234" s="208"/>
      <c r="L234" s="213"/>
      <c r="M234" s="214"/>
      <c r="N234" s="215"/>
      <c r="O234" s="215"/>
      <c r="P234" s="215"/>
      <c r="Q234" s="215"/>
      <c r="R234" s="215"/>
      <c r="S234" s="215"/>
      <c r="T234" s="216"/>
      <c r="AT234" s="217" t="s">
        <v>216</v>
      </c>
      <c r="AU234" s="217" t="s">
        <v>85</v>
      </c>
      <c r="AV234" s="13" t="s">
        <v>83</v>
      </c>
      <c r="AW234" s="13" t="s">
        <v>31</v>
      </c>
      <c r="AX234" s="13" t="s">
        <v>75</v>
      </c>
      <c r="AY234" s="217" t="s">
        <v>209</v>
      </c>
    </row>
    <row r="235" spans="1:65" s="14" customFormat="1" ht="11.25">
      <c r="B235" s="218"/>
      <c r="C235" s="219"/>
      <c r="D235" s="209" t="s">
        <v>216</v>
      </c>
      <c r="E235" s="220" t="s">
        <v>1</v>
      </c>
      <c r="F235" s="221" t="s">
        <v>305</v>
      </c>
      <c r="G235" s="219"/>
      <c r="H235" s="222">
        <v>93</v>
      </c>
      <c r="I235" s="223"/>
      <c r="J235" s="219"/>
      <c r="K235" s="219"/>
      <c r="L235" s="224"/>
      <c r="M235" s="225"/>
      <c r="N235" s="226"/>
      <c r="O235" s="226"/>
      <c r="P235" s="226"/>
      <c r="Q235" s="226"/>
      <c r="R235" s="226"/>
      <c r="S235" s="226"/>
      <c r="T235" s="227"/>
      <c r="AT235" s="228" t="s">
        <v>216</v>
      </c>
      <c r="AU235" s="228" t="s">
        <v>85</v>
      </c>
      <c r="AV235" s="14" t="s">
        <v>85</v>
      </c>
      <c r="AW235" s="14" t="s">
        <v>31</v>
      </c>
      <c r="AX235" s="14" t="s">
        <v>75</v>
      </c>
      <c r="AY235" s="228" t="s">
        <v>209</v>
      </c>
    </row>
    <row r="236" spans="1:65" s="15" customFormat="1" ht="11.25">
      <c r="B236" s="229"/>
      <c r="C236" s="230"/>
      <c r="D236" s="209" t="s">
        <v>216</v>
      </c>
      <c r="E236" s="231" t="s">
        <v>1</v>
      </c>
      <c r="F236" s="232" t="s">
        <v>219</v>
      </c>
      <c r="G236" s="230"/>
      <c r="H236" s="233">
        <v>93</v>
      </c>
      <c r="I236" s="234"/>
      <c r="J236" s="230"/>
      <c r="K236" s="230"/>
      <c r="L236" s="235"/>
      <c r="M236" s="236"/>
      <c r="N236" s="237"/>
      <c r="O236" s="237"/>
      <c r="P236" s="237"/>
      <c r="Q236" s="237"/>
      <c r="R236" s="237"/>
      <c r="S236" s="237"/>
      <c r="T236" s="238"/>
      <c r="AT236" s="239" t="s">
        <v>216</v>
      </c>
      <c r="AU236" s="239" t="s">
        <v>85</v>
      </c>
      <c r="AV236" s="15" t="s">
        <v>215</v>
      </c>
      <c r="AW236" s="15" t="s">
        <v>31</v>
      </c>
      <c r="AX236" s="15" t="s">
        <v>83</v>
      </c>
      <c r="AY236" s="239" t="s">
        <v>209</v>
      </c>
    </row>
    <row r="237" spans="1:65" s="2" customFormat="1" ht="16.5" customHeight="1">
      <c r="A237" s="35"/>
      <c r="B237" s="36"/>
      <c r="C237" s="193" t="s">
        <v>263</v>
      </c>
      <c r="D237" s="193" t="s">
        <v>211</v>
      </c>
      <c r="E237" s="194" t="s">
        <v>306</v>
      </c>
      <c r="F237" s="195" t="s">
        <v>307</v>
      </c>
      <c r="G237" s="196" t="s">
        <v>228</v>
      </c>
      <c r="H237" s="197">
        <v>12.8</v>
      </c>
      <c r="I237" s="198"/>
      <c r="J237" s="199">
        <f>ROUND(I237*H237,2)</f>
        <v>0</v>
      </c>
      <c r="K237" s="200"/>
      <c r="L237" s="40"/>
      <c r="M237" s="201" t="s">
        <v>1</v>
      </c>
      <c r="N237" s="202" t="s">
        <v>40</v>
      </c>
      <c r="O237" s="72"/>
      <c r="P237" s="203">
        <f>O237*H237</f>
        <v>0</v>
      </c>
      <c r="Q237" s="203">
        <v>0</v>
      </c>
      <c r="R237" s="203">
        <f>Q237*H237</f>
        <v>0</v>
      </c>
      <c r="S237" s="203">
        <v>0</v>
      </c>
      <c r="T237" s="204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5" t="s">
        <v>215</v>
      </c>
      <c r="AT237" s="205" t="s">
        <v>211</v>
      </c>
      <c r="AU237" s="205" t="s">
        <v>85</v>
      </c>
      <c r="AY237" s="18" t="s">
        <v>209</v>
      </c>
      <c r="BE237" s="206">
        <f>IF(N237="základní",J237,0)</f>
        <v>0</v>
      </c>
      <c r="BF237" s="206">
        <f>IF(N237="snížená",J237,0)</f>
        <v>0</v>
      </c>
      <c r="BG237" s="206">
        <f>IF(N237="zákl. přenesená",J237,0)</f>
        <v>0</v>
      </c>
      <c r="BH237" s="206">
        <f>IF(N237="sníž. přenesená",J237,0)</f>
        <v>0</v>
      </c>
      <c r="BI237" s="206">
        <f>IF(N237="nulová",J237,0)</f>
        <v>0</v>
      </c>
      <c r="BJ237" s="18" t="s">
        <v>83</v>
      </c>
      <c r="BK237" s="206">
        <f>ROUND(I237*H237,2)</f>
        <v>0</v>
      </c>
      <c r="BL237" s="18" t="s">
        <v>215</v>
      </c>
      <c r="BM237" s="205" t="s">
        <v>308</v>
      </c>
    </row>
    <row r="238" spans="1:65" s="12" customFormat="1" ht="22.9" customHeight="1">
      <c r="B238" s="177"/>
      <c r="C238" s="178"/>
      <c r="D238" s="179" t="s">
        <v>74</v>
      </c>
      <c r="E238" s="191" t="s">
        <v>252</v>
      </c>
      <c r="F238" s="191" t="s">
        <v>309</v>
      </c>
      <c r="G238" s="178"/>
      <c r="H238" s="178"/>
      <c r="I238" s="181"/>
      <c r="J238" s="192">
        <f>BK238</f>
        <v>0</v>
      </c>
      <c r="K238" s="178"/>
      <c r="L238" s="183"/>
      <c r="M238" s="184"/>
      <c r="N238" s="185"/>
      <c r="O238" s="185"/>
      <c r="P238" s="186">
        <f>SUM(P239:P257)</f>
        <v>0</v>
      </c>
      <c r="Q238" s="185"/>
      <c r="R238" s="186">
        <f>SUM(R239:R257)</f>
        <v>0</v>
      </c>
      <c r="S238" s="185"/>
      <c r="T238" s="187">
        <f>SUM(T239:T257)</f>
        <v>0</v>
      </c>
      <c r="AR238" s="188" t="s">
        <v>83</v>
      </c>
      <c r="AT238" s="189" t="s">
        <v>74</v>
      </c>
      <c r="AU238" s="189" t="s">
        <v>83</v>
      </c>
      <c r="AY238" s="188" t="s">
        <v>209</v>
      </c>
      <c r="BK238" s="190">
        <f>SUM(BK239:BK257)</f>
        <v>0</v>
      </c>
    </row>
    <row r="239" spans="1:65" s="2" customFormat="1" ht="33" customHeight="1">
      <c r="A239" s="35"/>
      <c r="B239" s="36"/>
      <c r="C239" s="193" t="s">
        <v>310</v>
      </c>
      <c r="D239" s="193" t="s">
        <v>211</v>
      </c>
      <c r="E239" s="194" t="s">
        <v>311</v>
      </c>
      <c r="F239" s="195" t="s">
        <v>312</v>
      </c>
      <c r="G239" s="196" t="s">
        <v>214</v>
      </c>
      <c r="H239" s="197">
        <v>16</v>
      </c>
      <c r="I239" s="198"/>
      <c r="J239" s="199">
        <f>ROUND(I239*H239,2)</f>
        <v>0</v>
      </c>
      <c r="K239" s="200"/>
      <c r="L239" s="40"/>
      <c r="M239" s="201" t="s">
        <v>1</v>
      </c>
      <c r="N239" s="202" t="s">
        <v>40</v>
      </c>
      <c r="O239" s="72"/>
      <c r="P239" s="203">
        <f>O239*H239</f>
        <v>0</v>
      </c>
      <c r="Q239" s="203">
        <v>0</v>
      </c>
      <c r="R239" s="203">
        <f>Q239*H239</f>
        <v>0</v>
      </c>
      <c r="S239" s="203">
        <v>0</v>
      </c>
      <c r="T239" s="204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5" t="s">
        <v>215</v>
      </c>
      <c r="AT239" s="205" t="s">
        <v>211</v>
      </c>
      <c r="AU239" s="205" t="s">
        <v>85</v>
      </c>
      <c r="AY239" s="18" t="s">
        <v>209</v>
      </c>
      <c r="BE239" s="206">
        <f>IF(N239="základní",J239,0)</f>
        <v>0</v>
      </c>
      <c r="BF239" s="206">
        <f>IF(N239="snížená",J239,0)</f>
        <v>0</v>
      </c>
      <c r="BG239" s="206">
        <f>IF(N239="zákl. přenesená",J239,0)</f>
        <v>0</v>
      </c>
      <c r="BH239" s="206">
        <f>IF(N239="sníž. přenesená",J239,0)</f>
        <v>0</v>
      </c>
      <c r="BI239" s="206">
        <f>IF(N239="nulová",J239,0)</f>
        <v>0</v>
      </c>
      <c r="BJ239" s="18" t="s">
        <v>83</v>
      </c>
      <c r="BK239" s="206">
        <f>ROUND(I239*H239,2)</f>
        <v>0</v>
      </c>
      <c r="BL239" s="18" t="s">
        <v>215</v>
      </c>
      <c r="BM239" s="205" t="s">
        <v>313</v>
      </c>
    </row>
    <row r="240" spans="1:65" s="13" customFormat="1" ht="11.25">
      <c r="B240" s="207"/>
      <c r="C240" s="208"/>
      <c r="D240" s="209" t="s">
        <v>216</v>
      </c>
      <c r="E240" s="210" t="s">
        <v>1</v>
      </c>
      <c r="F240" s="211" t="s">
        <v>217</v>
      </c>
      <c r="G240" s="208"/>
      <c r="H240" s="210" t="s">
        <v>1</v>
      </c>
      <c r="I240" s="212"/>
      <c r="J240" s="208"/>
      <c r="K240" s="208"/>
      <c r="L240" s="213"/>
      <c r="M240" s="214"/>
      <c r="N240" s="215"/>
      <c r="O240" s="215"/>
      <c r="P240" s="215"/>
      <c r="Q240" s="215"/>
      <c r="R240" s="215"/>
      <c r="S240" s="215"/>
      <c r="T240" s="216"/>
      <c r="AT240" s="217" t="s">
        <v>216</v>
      </c>
      <c r="AU240" s="217" t="s">
        <v>85</v>
      </c>
      <c r="AV240" s="13" t="s">
        <v>83</v>
      </c>
      <c r="AW240" s="13" t="s">
        <v>31</v>
      </c>
      <c r="AX240" s="13" t="s">
        <v>75</v>
      </c>
      <c r="AY240" s="217" t="s">
        <v>209</v>
      </c>
    </row>
    <row r="241" spans="1:65" s="14" customFormat="1" ht="11.25">
      <c r="B241" s="218"/>
      <c r="C241" s="219"/>
      <c r="D241" s="209" t="s">
        <v>216</v>
      </c>
      <c r="E241" s="220" t="s">
        <v>1</v>
      </c>
      <c r="F241" s="221" t="s">
        <v>314</v>
      </c>
      <c r="G241" s="219"/>
      <c r="H241" s="222">
        <v>16</v>
      </c>
      <c r="I241" s="223"/>
      <c r="J241" s="219"/>
      <c r="K241" s="219"/>
      <c r="L241" s="224"/>
      <c r="M241" s="225"/>
      <c r="N241" s="226"/>
      <c r="O241" s="226"/>
      <c r="P241" s="226"/>
      <c r="Q241" s="226"/>
      <c r="R241" s="226"/>
      <c r="S241" s="226"/>
      <c r="T241" s="227"/>
      <c r="AT241" s="228" t="s">
        <v>216</v>
      </c>
      <c r="AU241" s="228" t="s">
        <v>85</v>
      </c>
      <c r="AV241" s="14" t="s">
        <v>85</v>
      </c>
      <c r="AW241" s="14" t="s">
        <v>31</v>
      </c>
      <c r="AX241" s="14" t="s">
        <v>75</v>
      </c>
      <c r="AY241" s="228" t="s">
        <v>209</v>
      </c>
    </row>
    <row r="242" spans="1:65" s="15" customFormat="1" ht="11.25">
      <c r="B242" s="229"/>
      <c r="C242" s="230"/>
      <c r="D242" s="209" t="s">
        <v>216</v>
      </c>
      <c r="E242" s="231" t="s">
        <v>1</v>
      </c>
      <c r="F242" s="232" t="s">
        <v>219</v>
      </c>
      <c r="G242" s="230"/>
      <c r="H242" s="233">
        <v>16</v>
      </c>
      <c r="I242" s="234"/>
      <c r="J242" s="230"/>
      <c r="K242" s="230"/>
      <c r="L242" s="235"/>
      <c r="M242" s="236"/>
      <c r="N242" s="237"/>
      <c r="O242" s="237"/>
      <c r="P242" s="237"/>
      <c r="Q242" s="237"/>
      <c r="R242" s="237"/>
      <c r="S242" s="237"/>
      <c r="T242" s="238"/>
      <c r="AT242" s="239" t="s">
        <v>216</v>
      </c>
      <c r="AU242" s="239" t="s">
        <v>85</v>
      </c>
      <c r="AV242" s="15" t="s">
        <v>215</v>
      </c>
      <c r="AW242" s="15" t="s">
        <v>31</v>
      </c>
      <c r="AX242" s="15" t="s">
        <v>83</v>
      </c>
      <c r="AY242" s="239" t="s">
        <v>209</v>
      </c>
    </row>
    <row r="243" spans="1:65" s="2" customFormat="1" ht="24.2" customHeight="1">
      <c r="A243" s="35"/>
      <c r="B243" s="36"/>
      <c r="C243" s="193" t="s">
        <v>266</v>
      </c>
      <c r="D243" s="193" t="s">
        <v>211</v>
      </c>
      <c r="E243" s="194" t="s">
        <v>315</v>
      </c>
      <c r="F243" s="195" t="s">
        <v>316</v>
      </c>
      <c r="G243" s="196" t="s">
        <v>214</v>
      </c>
      <c r="H243" s="197">
        <v>16</v>
      </c>
      <c r="I243" s="198"/>
      <c r="J243" s="199">
        <f>ROUND(I243*H243,2)</f>
        <v>0</v>
      </c>
      <c r="K243" s="200"/>
      <c r="L243" s="40"/>
      <c r="M243" s="201" t="s">
        <v>1</v>
      </c>
      <c r="N243" s="202" t="s">
        <v>40</v>
      </c>
      <c r="O243" s="72"/>
      <c r="P243" s="203">
        <f>O243*H243</f>
        <v>0</v>
      </c>
      <c r="Q243" s="203">
        <v>0</v>
      </c>
      <c r="R243" s="203">
        <f>Q243*H243</f>
        <v>0</v>
      </c>
      <c r="S243" s="203">
        <v>0</v>
      </c>
      <c r="T243" s="204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5" t="s">
        <v>215</v>
      </c>
      <c r="AT243" s="205" t="s">
        <v>211</v>
      </c>
      <c r="AU243" s="205" t="s">
        <v>85</v>
      </c>
      <c r="AY243" s="18" t="s">
        <v>209</v>
      </c>
      <c r="BE243" s="206">
        <f>IF(N243="základní",J243,0)</f>
        <v>0</v>
      </c>
      <c r="BF243" s="206">
        <f>IF(N243="snížená",J243,0)</f>
        <v>0</v>
      </c>
      <c r="BG243" s="206">
        <f>IF(N243="zákl. přenesená",J243,0)</f>
        <v>0</v>
      </c>
      <c r="BH243" s="206">
        <f>IF(N243="sníž. přenesená",J243,0)</f>
        <v>0</v>
      </c>
      <c r="BI243" s="206">
        <f>IF(N243="nulová",J243,0)</f>
        <v>0</v>
      </c>
      <c r="BJ243" s="18" t="s">
        <v>83</v>
      </c>
      <c r="BK243" s="206">
        <f>ROUND(I243*H243,2)</f>
        <v>0</v>
      </c>
      <c r="BL243" s="18" t="s">
        <v>215</v>
      </c>
      <c r="BM243" s="205" t="s">
        <v>317</v>
      </c>
    </row>
    <row r="244" spans="1:65" s="13" customFormat="1" ht="11.25">
      <c r="B244" s="207"/>
      <c r="C244" s="208"/>
      <c r="D244" s="209" t="s">
        <v>216</v>
      </c>
      <c r="E244" s="210" t="s">
        <v>1</v>
      </c>
      <c r="F244" s="211" t="s">
        <v>217</v>
      </c>
      <c r="G244" s="208"/>
      <c r="H244" s="210" t="s">
        <v>1</v>
      </c>
      <c r="I244" s="212"/>
      <c r="J244" s="208"/>
      <c r="K244" s="208"/>
      <c r="L244" s="213"/>
      <c r="M244" s="214"/>
      <c r="N244" s="215"/>
      <c r="O244" s="215"/>
      <c r="P244" s="215"/>
      <c r="Q244" s="215"/>
      <c r="R244" s="215"/>
      <c r="S244" s="215"/>
      <c r="T244" s="216"/>
      <c r="AT244" s="217" t="s">
        <v>216</v>
      </c>
      <c r="AU244" s="217" t="s">
        <v>85</v>
      </c>
      <c r="AV244" s="13" t="s">
        <v>83</v>
      </c>
      <c r="AW244" s="13" t="s">
        <v>31</v>
      </c>
      <c r="AX244" s="13" t="s">
        <v>75</v>
      </c>
      <c r="AY244" s="217" t="s">
        <v>209</v>
      </c>
    </row>
    <row r="245" spans="1:65" s="14" customFormat="1" ht="11.25">
      <c r="B245" s="218"/>
      <c r="C245" s="219"/>
      <c r="D245" s="209" t="s">
        <v>216</v>
      </c>
      <c r="E245" s="220" t="s">
        <v>1</v>
      </c>
      <c r="F245" s="221" t="s">
        <v>314</v>
      </c>
      <c r="G245" s="219"/>
      <c r="H245" s="222">
        <v>16</v>
      </c>
      <c r="I245" s="223"/>
      <c r="J245" s="219"/>
      <c r="K245" s="219"/>
      <c r="L245" s="224"/>
      <c r="M245" s="225"/>
      <c r="N245" s="226"/>
      <c r="O245" s="226"/>
      <c r="P245" s="226"/>
      <c r="Q245" s="226"/>
      <c r="R245" s="226"/>
      <c r="S245" s="226"/>
      <c r="T245" s="227"/>
      <c r="AT245" s="228" t="s">
        <v>216</v>
      </c>
      <c r="AU245" s="228" t="s">
        <v>85</v>
      </c>
      <c r="AV245" s="14" t="s">
        <v>85</v>
      </c>
      <c r="AW245" s="14" t="s">
        <v>31</v>
      </c>
      <c r="AX245" s="14" t="s">
        <v>75</v>
      </c>
      <c r="AY245" s="228" t="s">
        <v>209</v>
      </c>
    </row>
    <row r="246" spans="1:65" s="15" customFormat="1" ht="11.25">
      <c r="B246" s="229"/>
      <c r="C246" s="230"/>
      <c r="D246" s="209" t="s">
        <v>216</v>
      </c>
      <c r="E246" s="231" t="s">
        <v>1</v>
      </c>
      <c r="F246" s="232" t="s">
        <v>219</v>
      </c>
      <c r="G246" s="230"/>
      <c r="H246" s="233">
        <v>16</v>
      </c>
      <c r="I246" s="234"/>
      <c r="J246" s="230"/>
      <c r="K246" s="230"/>
      <c r="L246" s="235"/>
      <c r="M246" s="236"/>
      <c r="N246" s="237"/>
      <c r="O246" s="237"/>
      <c r="P246" s="237"/>
      <c r="Q246" s="237"/>
      <c r="R246" s="237"/>
      <c r="S246" s="237"/>
      <c r="T246" s="238"/>
      <c r="AT246" s="239" t="s">
        <v>216</v>
      </c>
      <c r="AU246" s="239" t="s">
        <v>85</v>
      </c>
      <c r="AV246" s="15" t="s">
        <v>215</v>
      </c>
      <c r="AW246" s="15" t="s">
        <v>31</v>
      </c>
      <c r="AX246" s="15" t="s">
        <v>83</v>
      </c>
      <c r="AY246" s="239" t="s">
        <v>209</v>
      </c>
    </row>
    <row r="247" spans="1:65" s="2" customFormat="1" ht="24.2" customHeight="1">
      <c r="A247" s="35"/>
      <c r="B247" s="36"/>
      <c r="C247" s="193" t="s">
        <v>318</v>
      </c>
      <c r="D247" s="193" t="s">
        <v>211</v>
      </c>
      <c r="E247" s="194" t="s">
        <v>319</v>
      </c>
      <c r="F247" s="195" t="s">
        <v>320</v>
      </c>
      <c r="G247" s="196" t="s">
        <v>214</v>
      </c>
      <c r="H247" s="197">
        <v>16</v>
      </c>
      <c r="I247" s="198"/>
      <c r="J247" s="199">
        <f>ROUND(I247*H247,2)</f>
        <v>0</v>
      </c>
      <c r="K247" s="200"/>
      <c r="L247" s="40"/>
      <c r="M247" s="201" t="s">
        <v>1</v>
      </c>
      <c r="N247" s="202" t="s">
        <v>40</v>
      </c>
      <c r="O247" s="72"/>
      <c r="P247" s="203">
        <f>O247*H247</f>
        <v>0</v>
      </c>
      <c r="Q247" s="203">
        <v>0</v>
      </c>
      <c r="R247" s="203">
        <f>Q247*H247</f>
        <v>0</v>
      </c>
      <c r="S247" s="203">
        <v>0</v>
      </c>
      <c r="T247" s="204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5" t="s">
        <v>215</v>
      </c>
      <c r="AT247" s="205" t="s">
        <v>211</v>
      </c>
      <c r="AU247" s="205" t="s">
        <v>85</v>
      </c>
      <c r="AY247" s="18" t="s">
        <v>209</v>
      </c>
      <c r="BE247" s="206">
        <f>IF(N247="základní",J247,0)</f>
        <v>0</v>
      </c>
      <c r="BF247" s="206">
        <f>IF(N247="snížená",J247,0)</f>
        <v>0</v>
      </c>
      <c r="BG247" s="206">
        <f>IF(N247="zákl. přenesená",J247,0)</f>
        <v>0</v>
      </c>
      <c r="BH247" s="206">
        <f>IF(N247="sníž. přenesená",J247,0)</f>
        <v>0</v>
      </c>
      <c r="BI247" s="206">
        <f>IF(N247="nulová",J247,0)</f>
        <v>0</v>
      </c>
      <c r="BJ247" s="18" t="s">
        <v>83</v>
      </c>
      <c r="BK247" s="206">
        <f>ROUND(I247*H247,2)</f>
        <v>0</v>
      </c>
      <c r="BL247" s="18" t="s">
        <v>215</v>
      </c>
      <c r="BM247" s="205" t="s">
        <v>321</v>
      </c>
    </row>
    <row r="248" spans="1:65" s="13" customFormat="1" ht="11.25">
      <c r="B248" s="207"/>
      <c r="C248" s="208"/>
      <c r="D248" s="209" t="s">
        <v>216</v>
      </c>
      <c r="E248" s="210" t="s">
        <v>1</v>
      </c>
      <c r="F248" s="211" t="s">
        <v>217</v>
      </c>
      <c r="G248" s="208"/>
      <c r="H248" s="210" t="s">
        <v>1</v>
      </c>
      <c r="I248" s="212"/>
      <c r="J248" s="208"/>
      <c r="K248" s="208"/>
      <c r="L248" s="213"/>
      <c r="M248" s="214"/>
      <c r="N248" s="215"/>
      <c r="O248" s="215"/>
      <c r="P248" s="215"/>
      <c r="Q248" s="215"/>
      <c r="R248" s="215"/>
      <c r="S248" s="215"/>
      <c r="T248" s="216"/>
      <c r="AT248" s="217" t="s">
        <v>216</v>
      </c>
      <c r="AU248" s="217" t="s">
        <v>85</v>
      </c>
      <c r="AV248" s="13" t="s">
        <v>83</v>
      </c>
      <c r="AW248" s="13" t="s">
        <v>31</v>
      </c>
      <c r="AX248" s="13" t="s">
        <v>75</v>
      </c>
      <c r="AY248" s="217" t="s">
        <v>209</v>
      </c>
    </row>
    <row r="249" spans="1:65" s="14" customFormat="1" ht="11.25">
      <c r="B249" s="218"/>
      <c r="C249" s="219"/>
      <c r="D249" s="209" t="s">
        <v>216</v>
      </c>
      <c r="E249" s="220" t="s">
        <v>1</v>
      </c>
      <c r="F249" s="221" t="s">
        <v>314</v>
      </c>
      <c r="G249" s="219"/>
      <c r="H249" s="222">
        <v>16</v>
      </c>
      <c r="I249" s="223"/>
      <c r="J249" s="219"/>
      <c r="K249" s="219"/>
      <c r="L249" s="224"/>
      <c r="M249" s="225"/>
      <c r="N249" s="226"/>
      <c r="O249" s="226"/>
      <c r="P249" s="226"/>
      <c r="Q249" s="226"/>
      <c r="R249" s="226"/>
      <c r="S249" s="226"/>
      <c r="T249" s="227"/>
      <c r="AT249" s="228" t="s">
        <v>216</v>
      </c>
      <c r="AU249" s="228" t="s">
        <v>85</v>
      </c>
      <c r="AV249" s="14" t="s">
        <v>85</v>
      </c>
      <c r="AW249" s="14" t="s">
        <v>31</v>
      </c>
      <c r="AX249" s="14" t="s">
        <v>75</v>
      </c>
      <c r="AY249" s="228" t="s">
        <v>209</v>
      </c>
    </row>
    <row r="250" spans="1:65" s="15" customFormat="1" ht="11.25">
      <c r="B250" s="229"/>
      <c r="C250" s="230"/>
      <c r="D250" s="209" t="s">
        <v>216</v>
      </c>
      <c r="E250" s="231" t="s">
        <v>1</v>
      </c>
      <c r="F250" s="232" t="s">
        <v>219</v>
      </c>
      <c r="G250" s="230"/>
      <c r="H250" s="233">
        <v>16</v>
      </c>
      <c r="I250" s="234"/>
      <c r="J250" s="230"/>
      <c r="K250" s="230"/>
      <c r="L250" s="235"/>
      <c r="M250" s="236"/>
      <c r="N250" s="237"/>
      <c r="O250" s="237"/>
      <c r="P250" s="237"/>
      <c r="Q250" s="237"/>
      <c r="R250" s="237"/>
      <c r="S250" s="237"/>
      <c r="T250" s="238"/>
      <c r="AT250" s="239" t="s">
        <v>216</v>
      </c>
      <c r="AU250" s="239" t="s">
        <v>85</v>
      </c>
      <c r="AV250" s="15" t="s">
        <v>215</v>
      </c>
      <c r="AW250" s="15" t="s">
        <v>31</v>
      </c>
      <c r="AX250" s="15" t="s">
        <v>83</v>
      </c>
      <c r="AY250" s="239" t="s">
        <v>209</v>
      </c>
    </row>
    <row r="251" spans="1:65" s="2" customFormat="1" ht="16.5" customHeight="1">
      <c r="A251" s="35"/>
      <c r="B251" s="36"/>
      <c r="C251" s="244" t="s">
        <v>271</v>
      </c>
      <c r="D251" s="244" t="s">
        <v>287</v>
      </c>
      <c r="E251" s="245" t="s">
        <v>322</v>
      </c>
      <c r="F251" s="246" t="s">
        <v>323</v>
      </c>
      <c r="G251" s="247" t="s">
        <v>324</v>
      </c>
      <c r="H251" s="248">
        <v>0.48</v>
      </c>
      <c r="I251" s="249"/>
      <c r="J251" s="250">
        <f>ROUND(I251*H251,2)</f>
        <v>0</v>
      </c>
      <c r="K251" s="251"/>
      <c r="L251" s="252"/>
      <c r="M251" s="253" t="s">
        <v>1</v>
      </c>
      <c r="N251" s="254" t="s">
        <v>40</v>
      </c>
      <c r="O251" s="72"/>
      <c r="P251" s="203">
        <f>O251*H251</f>
        <v>0</v>
      </c>
      <c r="Q251" s="203">
        <v>0</v>
      </c>
      <c r="R251" s="203">
        <f>Q251*H251</f>
        <v>0</v>
      </c>
      <c r="S251" s="203">
        <v>0</v>
      </c>
      <c r="T251" s="204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5" t="s">
        <v>229</v>
      </c>
      <c r="AT251" s="205" t="s">
        <v>287</v>
      </c>
      <c r="AU251" s="205" t="s">
        <v>85</v>
      </c>
      <c r="AY251" s="18" t="s">
        <v>209</v>
      </c>
      <c r="BE251" s="206">
        <f>IF(N251="základní",J251,0)</f>
        <v>0</v>
      </c>
      <c r="BF251" s="206">
        <f>IF(N251="snížená",J251,0)</f>
        <v>0</v>
      </c>
      <c r="BG251" s="206">
        <f>IF(N251="zákl. přenesená",J251,0)</f>
        <v>0</v>
      </c>
      <c r="BH251" s="206">
        <f>IF(N251="sníž. přenesená",J251,0)</f>
        <v>0</v>
      </c>
      <c r="BI251" s="206">
        <f>IF(N251="nulová",J251,0)</f>
        <v>0</v>
      </c>
      <c r="BJ251" s="18" t="s">
        <v>83</v>
      </c>
      <c r="BK251" s="206">
        <f>ROUND(I251*H251,2)</f>
        <v>0</v>
      </c>
      <c r="BL251" s="18" t="s">
        <v>215</v>
      </c>
      <c r="BM251" s="205" t="s">
        <v>325</v>
      </c>
    </row>
    <row r="252" spans="1:65" s="14" customFormat="1" ht="11.25">
      <c r="B252" s="218"/>
      <c r="C252" s="219"/>
      <c r="D252" s="209" t="s">
        <v>216</v>
      </c>
      <c r="E252" s="220" t="s">
        <v>1</v>
      </c>
      <c r="F252" s="221" t="s">
        <v>326</v>
      </c>
      <c r="G252" s="219"/>
      <c r="H252" s="222">
        <v>0.48</v>
      </c>
      <c r="I252" s="223"/>
      <c r="J252" s="219"/>
      <c r="K252" s="219"/>
      <c r="L252" s="224"/>
      <c r="M252" s="225"/>
      <c r="N252" s="226"/>
      <c r="O252" s="226"/>
      <c r="P252" s="226"/>
      <c r="Q252" s="226"/>
      <c r="R252" s="226"/>
      <c r="S252" s="226"/>
      <c r="T252" s="227"/>
      <c r="AT252" s="228" t="s">
        <v>216</v>
      </c>
      <c r="AU252" s="228" t="s">
        <v>85</v>
      </c>
      <c r="AV252" s="14" t="s">
        <v>85</v>
      </c>
      <c r="AW252" s="14" t="s">
        <v>31</v>
      </c>
      <c r="AX252" s="14" t="s">
        <v>75</v>
      </c>
      <c r="AY252" s="228" t="s">
        <v>209</v>
      </c>
    </row>
    <row r="253" spans="1:65" s="15" customFormat="1" ht="11.25">
      <c r="B253" s="229"/>
      <c r="C253" s="230"/>
      <c r="D253" s="209" t="s">
        <v>216</v>
      </c>
      <c r="E253" s="231" t="s">
        <v>1</v>
      </c>
      <c r="F253" s="232" t="s">
        <v>219</v>
      </c>
      <c r="G253" s="230"/>
      <c r="H253" s="233">
        <v>0.48</v>
      </c>
      <c r="I253" s="234"/>
      <c r="J253" s="230"/>
      <c r="K253" s="230"/>
      <c r="L253" s="235"/>
      <c r="M253" s="236"/>
      <c r="N253" s="237"/>
      <c r="O253" s="237"/>
      <c r="P253" s="237"/>
      <c r="Q253" s="237"/>
      <c r="R253" s="237"/>
      <c r="S253" s="237"/>
      <c r="T253" s="238"/>
      <c r="AT253" s="239" t="s">
        <v>216</v>
      </c>
      <c r="AU253" s="239" t="s">
        <v>85</v>
      </c>
      <c r="AV253" s="15" t="s">
        <v>215</v>
      </c>
      <c r="AW253" s="15" t="s">
        <v>31</v>
      </c>
      <c r="AX253" s="15" t="s">
        <v>83</v>
      </c>
      <c r="AY253" s="239" t="s">
        <v>209</v>
      </c>
    </row>
    <row r="254" spans="1:65" s="2" customFormat="1" ht="24.2" customHeight="1">
      <c r="A254" s="35"/>
      <c r="B254" s="36"/>
      <c r="C254" s="193" t="s">
        <v>327</v>
      </c>
      <c r="D254" s="193" t="s">
        <v>211</v>
      </c>
      <c r="E254" s="194" t="s">
        <v>328</v>
      </c>
      <c r="F254" s="195" t="s">
        <v>329</v>
      </c>
      <c r="G254" s="196" t="s">
        <v>214</v>
      </c>
      <c r="H254" s="197">
        <v>16</v>
      </c>
      <c r="I254" s="198"/>
      <c r="J254" s="199">
        <f>ROUND(I254*H254,2)</f>
        <v>0</v>
      </c>
      <c r="K254" s="200"/>
      <c r="L254" s="40"/>
      <c r="M254" s="201" t="s">
        <v>1</v>
      </c>
      <c r="N254" s="202" t="s">
        <v>40</v>
      </c>
      <c r="O254" s="72"/>
      <c r="P254" s="203">
        <f>O254*H254</f>
        <v>0</v>
      </c>
      <c r="Q254" s="203">
        <v>0</v>
      </c>
      <c r="R254" s="203">
        <f>Q254*H254</f>
        <v>0</v>
      </c>
      <c r="S254" s="203">
        <v>0</v>
      </c>
      <c r="T254" s="204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5" t="s">
        <v>215</v>
      </c>
      <c r="AT254" s="205" t="s">
        <v>211</v>
      </c>
      <c r="AU254" s="205" t="s">
        <v>85</v>
      </c>
      <c r="AY254" s="18" t="s">
        <v>209</v>
      </c>
      <c r="BE254" s="206">
        <f>IF(N254="základní",J254,0)</f>
        <v>0</v>
      </c>
      <c r="BF254" s="206">
        <f>IF(N254="snížená",J254,0)</f>
        <v>0</v>
      </c>
      <c r="BG254" s="206">
        <f>IF(N254="zákl. přenesená",J254,0)</f>
        <v>0</v>
      </c>
      <c r="BH254" s="206">
        <f>IF(N254="sníž. přenesená",J254,0)</f>
        <v>0</v>
      </c>
      <c r="BI254" s="206">
        <f>IF(N254="nulová",J254,0)</f>
        <v>0</v>
      </c>
      <c r="BJ254" s="18" t="s">
        <v>83</v>
      </c>
      <c r="BK254" s="206">
        <f>ROUND(I254*H254,2)</f>
        <v>0</v>
      </c>
      <c r="BL254" s="18" t="s">
        <v>215</v>
      </c>
      <c r="BM254" s="205" t="s">
        <v>330</v>
      </c>
    </row>
    <row r="255" spans="1:65" s="13" customFormat="1" ht="11.25">
      <c r="B255" s="207"/>
      <c r="C255" s="208"/>
      <c r="D255" s="209" t="s">
        <v>216</v>
      </c>
      <c r="E255" s="210" t="s">
        <v>1</v>
      </c>
      <c r="F255" s="211" t="s">
        <v>217</v>
      </c>
      <c r="G255" s="208"/>
      <c r="H255" s="210" t="s">
        <v>1</v>
      </c>
      <c r="I255" s="212"/>
      <c r="J255" s="208"/>
      <c r="K255" s="208"/>
      <c r="L255" s="213"/>
      <c r="M255" s="214"/>
      <c r="N255" s="215"/>
      <c r="O255" s="215"/>
      <c r="P255" s="215"/>
      <c r="Q255" s="215"/>
      <c r="R255" s="215"/>
      <c r="S255" s="215"/>
      <c r="T255" s="216"/>
      <c r="AT255" s="217" t="s">
        <v>216</v>
      </c>
      <c r="AU255" s="217" t="s">
        <v>85</v>
      </c>
      <c r="AV255" s="13" t="s">
        <v>83</v>
      </c>
      <c r="AW255" s="13" t="s">
        <v>31</v>
      </c>
      <c r="AX255" s="13" t="s">
        <v>75</v>
      </c>
      <c r="AY255" s="217" t="s">
        <v>209</v>
      </c>
    </row>
    <row r="256" spans="1:65" s="14" customFormat="1" ht="11.25">
      <c r="B256" s="218"/>
      <c r="C256" s="219"/>
      <c r="D256" s="209" t="s">
        <v>216</v>
      </c>
      <c r="E256" s="220" t="s">
        <v>1</v>
      </c>
      <c r="F256" s="221" t="s">
        <v>314</v>
      </c>
      <c r="G256" s="219"/>
      <c r="H256" s="222">
        <v>16</v>
      </c>
      <c r="I256" s="223"/>
      <c r="J256" s="219"/>
      <c r="K256" s="219"/>
      <c r="L256" s="224"/>
      <c r="M256" s="225"/>
      <c r="N256" s="226"/>
      <c r="O256" s="226"/>
      <c r="P256" s="226"/>
      <c r="Q256" s="226"/>
      <c r="R256" s="226"/>
      <c r="S256" s="226"/>
      <c r="T256" s="227"/>
      <c r="AT256" s="228" t="s">
        <v>216</v>
      </c>
      <c r="AU256" s="228" t="s">
        <v>85</v>
      </c>
      <c r="AV256" s="14" t="s">
        <v>85</v>
      </c>
      <c r="AW256" s="14" t="s">
        <v>31</v>
      </c>
      <c r="AX256" s="14" t="s">
        <v>75</v>
      </c>
      <c r="AY256" s="228" t="s">
        <v>209</v>
      </c>
    </row>
    <row r="257" spans="1:65" s="15" customFormat="1" ht="11.25">
      <c r="B257" s="229"/>
      <c r="C257" s="230"/>
      <c r="D257" s="209" t="s">
        <v>216</v>
      </c>
      <c r="E257" s="231" t="s">
        <v>1</v>
      </c>
      <c r="F257" s="232" t="s">
        <v>219</v>
      </c>
      <c r="G257" s="230"/>
      <c r="H257" s="233">
        <v>16</v>
      </c>
      <c r="I257" s="234"/>
      <c r="J257" s="230"/>
      <c r="K257" s="230"/>
      <c r="L257" s="235"/>
      <c r="M257" s="236"/>
      <c r="N257" s="237"/>
      <c r="O257" s="237"/>
      <c r="P257" s="237"/>
      <c r="Q257" s="237"/>
      <c r="R257" s="237"/>
      <c r="S257" s="237"/>
      <c r="T257" s="238"/>
      <c r="AT257" s="239" t="s">
        <v>216</v>
      </c>
      <c r="AU257" s="239" t="s">
        <v>85</v>
      </c>
      <c r="AV257" s="15" t="s">
        <v>215</v>
      </c>
      <c r="AW257" s="15" t="s">
        <v>31</v>
      </c>
      <c r="AX257" s="15" t="s">
        <v>83</v>
      </c>
      <c r="AY257" s="239" t="s">
        <v>209</v>
      </c>
    </row>
    <row r="258" spans="1:65" s="12" customFormat="1" ht="22.9" customHeight="1">
      <c r="B258" s="177"/>
      <c r="C258" s="178"/>
      <c r="D258" s="179" t="s">
        <v>74</v>
      </c>
      <c r="E258" s="191" t="s">
        <v>85</v>
      </c>
      <c r="F258" s="191" t="s">
        <v>331</v>
      </c>
      <c r="G258" s="178"/>
      <c r="H258" s="178"/>
      <c r="I258" s="181"/>
      <c r="J258" s="192">
        <f>BK258</f>
        <v>0</v>
      </c>
      <c r="K258" s="178"/>
      <c r="L258" s="183"/>
      <c r="M258" s="184"/>
      <c r="N258" s="185"/>
      <c r="O258" s="185"/>
      <c r="P258" s="186">
        <f>SUM(P259:P262)</f>
        <v>0</v>
      </c>
      <c r="Q258" s="185"/>
      <c r="R258" s="186">
        <f>SUM(R259:R262)</f>
        <v>0</v>
      </c>
      <c r="S258" s="185"/>
      <c r="T258" s="187">
        <f>SUM(T259:T262)</f>
        <v>0</v>
      </c>
      <c r="AR258" s="188" t="s">
        <v>83</v>
      </c>
      <c r="AT258" s="189" t="s">
        <v>74</v>
      </c>
      <c r="AU258" s="189" t="s">
        <v>83</v>
      </c>
      <c r="AY258" s="188" t="s">
        <v>209</v>
      </c>
      <c r="BK258" s="190">
        <f>SUM(BK259:BK262)</f>
        <v>0</v>
      </c>
    </row>
    <row r="259" spans="1:65" s="2" customFormat="1" ht="24.2" customHeight="1">
      <c r="A259" s="35"/>
      <c r="B259" s="36"/>
      <c r="C259" s="193" t="s">
        <v>273</v>
      </c>
      <c r="D259" s="193" t="s">
        <v>211</v>
      </c>
      <c r="E259" s="194" t="s">
        <v>332</v>
      </c>
      <c r="F259" s="195" t="s">
        <v>333</v>
      </c>
      <c r="G259" s="196" t="s">
        <v>228</v>
      </c>
      <c r="H259" s="197">
        <v>4.7</v>
      </c>
      <c r="I259" s="198"/>
      <c r="J259" s="199">
        <f>ROUND(I259*H259,2)</f>
        <v>0</v>
      </c>
      <c r="K259" s="200"/>
      <c r="L259" s="40"/>
      <c r="M259" s="201" t="s">
        <v>1</v>
      </c>
      <c r="N259" s="202" t="s">
        <v>40</v>
      </c>
      <c r="O259" s="72"/>
      <c r="P259" s="203">
        <f>O259*H259</f>
        <v>0</v>
      </c>
      <c r="Q259" s="203">
        <v>0</v>
      </c>
      <c r="R259" s="203">
        <f>Q259*H259</f>
        <v>0</v>
      </c>
      <c r="S259" s="203">
        <v>0</v>
      </c>
      <c r="T259" s="204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5" t="s">
        <v>215</v>
      </c>
      <c r="AT259" s="205" t="s">
        <v>211</v>
      </c>
      <c r="AU259" s="205" t="s">
        <v>85</v>
      </c>
      <c r="AY259" s="18" t="s">
        <v>209</v>
      </c>
      <c r="BE259" s="206">
        <f>IF(N259="základní",J259,0)</f>
        <v>0</v>
      </c>
      <c r="BF259" s="206">
        <f>IF(N259="snížená",J259,0)</f>
        <v>0</v>
      </c>
      <c r="BG259" s="206">
        <f>IF(N259="zákl. přenesená",J259,0)</f>
        <v>0</v>
      </c>
      <c r="BH259" s="206">
        <f>IF(N259="sníž. přenesená",J259,0)</f>
        <v>0</v>
      </c>
      <c r="BI259" s="206">
        <f>IF(N259="nulová",J259,0)</f>
        <v>0</v>
      </c>
      <c r="BJ259" s="18" t="s">
        <v>83</v>
      </c>
      <c r="BK259" s="206">
        <f>ROUND(I259*H259,2)</f>
        <v>0</v>
      </c>
      <c r="BL259" s="18" t="s">
        <v>215</v>
      </c>
      <c r="BM259" s="205" t="s">
        <v>334</v>
      </c>
    </row>
    <row r="260" spans="1:65" s="13" customFormat="1" ht="11.25">
      <c r="B260" s="207"/>
      <c r="C260" s="208"/>
      <c r="D260" s="209" t="s">
        <v>216</v>
      </c>
      <c r="E260" s="210" t="s">
        <v>1</v>
      </c>
      <c r="F260" s="211" t="s">
        <v>236</v>
      </c>
      <c r="G260" s="208"/>
      <c r="H260" s="210" t="s">
        <v>1</v>
      </c>
      <c r="I260" s="212"/>
      <c r="J260" s="208"/>
      <c r="K260" s="208"/>
      <c r="L260" s="213"/>
      <c r="M260" s="214"/>
      <c r="N260" s="215"/>
      <c r="O260" s="215"/>
      <c r="P260" s="215"/>
      <c r="Q260" s="215"/>
      <c r="R260" s="215"/>
      <c r="S260" s="215"/>
      <c r="T260" s="216"/>
      <c r="AT260" s="217" t="s">
        <v>216</v>
      </c>
      <c r="AU260" s="217" t="s">
        <v>85</v>
      </c>
      <c r="AV260" s="13" t="s">
        <v>83</v>
      </c>
      <c r="AW260" s="13" t="s">
        <v>31</v>
      </c>
      <c r="AX260" s="13" t="s">
        <v>75</v>
      </c>
      <c r="AY260" s="217" t="s">
        <v>209</v>
      </c>
    </row>
    <row r="261" spans="1:65" s="14" customFormat="1" ht="11.25">
      <c r="B261" s="218"/>
      <c r="C261" s="219"/>
      <c r="D261" s="209" t="s">
        <v>216</v>
      </c>
      <c r="E261" s="220" t="s">
        <v>1</v>
      </c>
      <c r="F261" s="221" t="s">
        <v>335</v>
      </c>
      <c r="G261" s="219"/>
      <c r="H261" s="222">
        <v>4.7</v>
      </c>
      <c r="I261" s="223"/>
      <c r="J261" s="219"/>
      <c r="K261" s="219"/>
      <c r="L261" s="224"/>
      <c r="M261" s="225"/>
      <c r="N261" s="226"/>
      <c r="O261" s="226"/>
      <c r="P261" s="226"/>
      <c r="Q261" s="226"/>
      <c r="R261" s="226"/>
      <c r="S261" s="226"/>
      <c r="T261" s="227"/>
      <c r="AT261" s="228" t="s">
        <v>216</v>
      </c>
      <c r="AU261" s="228" t="s">
        <v>85</v>
      </c>
      <c r="AV261" s="14" t="s">
        <v>85</v>
      </c>
      <c r="AW261" s="14" t="s">
        <v>31</v>
      </c>
      <c r="AX261" s="14" t="s">
        <v>75</v>
      </c>
      <c r="AY261" s="228" t="s">
        <v>209</v>
      </c>
    </row>
    <row r="262" spans="1:65" s="15" customFormat="1" ht="11.25">
      <c r="B262" s="229"/>
      <c r="C262" s="230"/>
      <c r="D262" s="209" t="s">
        <v>216</v>
      </c>
      <c r="E262" s="231" t="s">
        <v>1</v>
      </c>
      <c r="F262" s="232" t="s">
        <v>219</v>
      </c>
      <c r="G262" s="230"/>
      <c r="H262" s="233">
        <v>4.7</v>
      </c>
      <c r="I262" s="234"/>
      <c r="J262" s="230"/>
      <c r="K262" s="230"/>
      <c r="L262" s="235"/>
      <c r="M262" s="236"/>
      <c r="N262" s="237"/>
      <c r="O262" s="237"/>
      <c r="P262" s="237"/>
      <c r="Q262" s="237"/>
      <c r="R262" s="237"/>
      <c r="S262" s="237"/>
      <c r="T262" s="238"/>
      <c r="AT262" s="239" t="s">
        <v>216</v>
      </c>
      <c r="AU262" s="239" t="s">
        <v>85</v>
      </c>
      <c r="AV262" s="15" t="s">
        <v>215</v>
      </c>
      <c r="AW262" s="15" t="s">
        <v>31</v>
      </c>
      <c r="AX262" s="15" t="s">
        <v>83</v>
      </c>
      <c r="AY262" s="239" t="s">
        <v>209</v>
      </c>
    </row>
    <row r="263" spans="1:65" s="12" customFormat="1" ht="22.9" customHeight="1">
      <c r="B263" s="177"/>
      <c r="C263" s="178"/>
      <c r="D263" s="179" t="s">
        <v>74</v>
      </c>
      <c r="E263" s="191" t="s">
        <v>106</v>
      </c>
      <c r="F263" s="191" t="s">
        <v>336</v>
      </c>
      <c r="G263" s="178"/>
      <c r="H263" s="178"/>
      <c r="I263" s="181"/>
      <c r="J263" s="192">
        <f>BK263</f>
        <v>0</v>
      </c>
      <c r="K263" s="178"/>
      <c r="L263" s="183"/>
      <c r="M263" s="184"/>
      <c r="N263" s="185"/>
      <c r="O263" s="185"/>
      <c r="P263" s="186">
        <f>SUM(P264:P350)</f>
        <v>0</v>
      </c>
      <c r="Q263" s="185"/>
      <c r="R263" s="186">
        <f>SUM(R264:R350)</f>
        <v>0</v>
      </c>
      <c r="S263" s="185"/>
      <c r="T263" s="187">
        <f>SUM(T264:T350)</f>
        <v>0</v>
      </c>
      <c r="AR263" s="188" t="s">
        <v>83</v>
      </c>
      <c r="AT263" s="189" t="s">
        <v>74</v>
      </c>
      <c r="AU263" s="189" t="s">
        <v>83</v>
      </c>
      <c r="AY263" s="188" t="s">
        <v>209</v>
      </c>
      <c r="BK263" s="190">
        <f>SUM(BK264:BK350)</f>
        <v>0</v>
      </c>
    </row>
    <row r="264" spans="1:65" s="2" customFormat="1" ht="24.2" customHeight="1">
      <c r="A264" s="35"/>
      <c r="B264" s="36"/>
      <c r="C264" s="193" t="s">
        <v>337</v>
      </c>
      <c r="D264" s="193" t="s">
        <v>211</v>
      </c>
      <c r="E264" s="194" t="s">
        <v>338</v>
      </c>
      <c r="F264" s="195" t="s">
        <v>339</v>
      </c>
      <c r="G264" s="196" t="s">
        <v>340</v>
      </c>
      <c r="H264" s="197">
        <v>399</v>
      </c>
      <c r="I264" s="198"/>
      <c r="J264" s="199">
        <f>ROUND(I264*H264,2)</f>
        <v>0</v>
      </c>
      <c r="K264" s="200"/>
      <c r="L264" s="40"/>
      <c r="M264" s="201" t="s">
        <v>1</v>
      </c>
      <c r="N264" s="202" t="s">
        <v>40</v>
      </c>
      <c r="O264" s="72"/>
      <c r="P264" s="203">
        <f>O264*H264</f>
        <v>0</v>
      </c>
      <c r="Q264" s="203">
        <v>0</v>
      </c>
      <c r="R264" s="203">
        <f>Q264*H264</f>
        <v>0</v>
      </c>
      <c r="S264" s="203">
        <v>0</v>
      </c>
      <c r="T264" s="204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05" t="s">
        <v>215</v>
      </c>
      <c r="AT264" s="205" t="s">
        <v>211</v>
      </c>
      <c r="AU264" s="205" t="s">
        <v>85</v>
      </c>
      <c r="AY264" s="18" t="s">
        <v>209</v>
      </c>
      <c r="BE264" s="206">
        <f>IF(N264="základní",J264,0)</f>
        <v>0</v>
      </c>
      <c r="BF264" s="206">
        <f>IF(N264="snížená",J264,0)</f>
        <v>0</v>
      </c>
      <c r="BG264" s="206">
        <f>IF(N264="zákl. přenesená",J264,0)</f>
        <v>0</v>
      </c>
      <c r="BH264" s="206">
        <f>IF(N264="sníž. přenesená",J264,0)</f>
        <v>0</v>
      </c>
      <c r="BI264" s="206">
        <f>IF(N264="nulová",J264,0)</f>
        <v>0</v>
      </c>
      <c r="BJ264" s="18" t="s">
        <v>83</v>
      </c>
      <c r="BK264" s="206">
        <f>ROUND(I264*H264,2)</f>
        <v>0</v>
      </c>
      <c r="BL264" s="18" t="s">
        <v>215</v>
      </c>
      <c r="BM264" s="205" t="s">
        <v>341</v>
      </c>
    </row>
    <row r="265" spans="1:65" s="13" customFormat="1" ht="11.25">
      <c r="B265" s="207"/>
      <c r="C265" s="208"/>
      <c r="D265" s="209" t="s">
        <v>216</v>
      </c>
      <c r="E265" s="210" t="s">
        <v>1</v>
      </c>
      <c r="F265" s="211" t="s">
        <v>342</v>
      </c>
      <c r="G265" s="208"/>
      <c r="H265" s="210" t="s">
        <v>1</v>
      </c>
      <c r="I265" s="212"/>
      <c r="J265" s="208"/>
      <c r="K265" s="208"/>
      <c r="L265" s="213"/>
      <c r="M265" s="214"/>
      <c r="N265" s="215"/>
      <c r="O265" s="215"/>
      <c r="P265" s="215"/>
      <c r="Q265" s="215"/>
      <c r="R265" s="215"/>
      <c r="S265" s="215"/>
      <c r="T265" s="216"/>
      <c r="AT265" s="217" t="s">
        <v>216</v>
      </c>
      <c r="AU265" s="217" t="s">
        <v>85</v>
      </c>
      <c r="AV265" s="13" t="s">
        <v>83</v>
      </c>
      <c r="AW265" s="13" t="s">
        <v>31</v>
      </c>
      <c r="AX265" s="13" t="s">
        <v>75</v>
      </c>
      <c r="AY265" s="217" t="s">
        <v>209</v>
      </c>
    </row>
    <row r="266" spans="1:65" s="13" customFormat="1" ht="22.5">
      <c r="B266" s="207"/>
      <c r="C266" s="208"/>
      <c r="D266" s="209" t="s">
        <v>216</v>
      </c>
      <c r="E266" s="210" t="s">
        <v>1</v>
      </c>
      <c r="F266" s="211" t="s">
        <v>343</v>
      </c>
      <c r="G266" s="208"/>
      <c r="H266" s="210" t="s">
        <v>1</v>
      </c>
      <c r="I266" s="212"/>
      <c r="J266" s="208"/>
      <c r="K266" s="208"/>
      <c r="L266" s="213"/>
      <c r="M266" s="214"/>
      <c r="N266" s="215"/>
      <c r="O266" s="215"/>
      <c r="P266" s="215"/>
      <c r="Q266" s="215"/>
      <c r="R266" s="215"/>
      <c r="S266" s="215"/>
      <c r="T266" s="216"/>
      <c r="AT266" s="217" t="s">
        <v>216</v>
      </c>
      <c r="AU266" s="217" t="s">
        <v>85</v>
      </c>
      <c r="AV266" s="13" t="s">
        <v>83</v>
      </c>
      <c r="AW266" s="13" t="s">
        <v>31</v>
      </c>
      <c r="AX266" s="13" t="s">
        <v>75</v>
      </c>
      <c r="AY266" s="217" t="s">
        <v>209</v>
      </c>
    </row>
    <row r="267" spans="1:65" s="14" customFormat="1" ht="11.25">
      <c r="B267" s="218"/>
      <c r="C267" s="219"/>
      <c r="D267" s="209" t="s">
        <v>216</v>
      </c>
      <c r="E267" s="220" t="s">
        <v>1</v>
      </c>
      <c r="F267" s="221" t="s">
        <v>344</v>
      </c>
      <c r="G267" s="219"/>
      <c r="H267" s="222">
        <v>399</v>
      </c>
      <c r="I267" s="223"/>
      <c r="J267" s="219"/>
      <c r="K267" s="219"/>
      <c r="L267" s="224"/>
      <c r="M267" s="225"/>
      <c r="N267" s="226"/>
      <c r="O267" s="226"/>
      <c r="P267" s="226"/>
      <c r="Q267" s="226"/>
      <c r="R267" s="226"/>
      <c r="S267" s="226"/>
      <c r="T267" s="227"/>
      <c r="AT267" s="228" t="s">
        <v>216</v>
      </c>
      <c r="AU267" s="228" t="s">
        <v>85</v>
      </c>
      <c r="AV267" s="14" t="s">
        <v>85</v>
      </c>
      <c r="AW267" s="14" t="s">
        <v>31</v>
      </c>
      <c r="AX267" s="14" t="s">
        <v>75</v>
      </c>
      <c r="AY267" s="228" t="s">
        <v>209</v>
      </c>
    </row>
    <row r="268" spans="1:65" s="15" customFormat="1" ht="11.25">
      <c r="B268" s="229"/>
      <c r="C268" s="230"/>
      <c r="D268" s="209" t="s">
        <v>216</v>
      </c>
      <c r="E268" s="231" t="s">
        <v>1</v>
      </c>
      <c r="F268" s="232" t="s">
        <v>219</v>
      </c>
      <c r="G268" s="230"/>
      <c r="H268" s="233">
        <v>399</v>
      </c>
      <c r="I268" s="234"/>
      <c r="J268" s="230"/>
      <c r="K268" s="230"/>
      <c r="L268" s="235"/>
      <c r="M268" s="236"/>
      <c r="N268" s="237"/>
      <c r="O268" s="237"/>
      <c r="P268" s="237"/>
      <c r="Q268" s="237"/>
      <c r="R268" s="237"/>
      <c r="S268" s="237"/>
      <c r="T268" s="238"/>
      <c r="AT268" s="239" t="s">
        <v>216</v>
      </c>
      <c r="AU268" s="239" t="s">
        <v>85</v>
      </c>
      <c r="AV268" s="15" t="s">
        <v>215</v>
      </c>
      <c r="AW268" s="15" t="s">
        <v>31</v>
      </c>
      <c r="AX268" s="15" t="s">
        <v>83</v>
      </c>
      <c r="AY268" s="239" t="s">
        <v>209</v>
      </c>
    </row>
    <row r="269" spans="1:65" s="2" customFormat="1" ht="24.2" customHeight="1">
      <c r="A269" s="35"/>
      <c r="B269" s="36"/>
      <c r="C269" s="193" t="s">
        <v>277</v>
      </c>
      <c r="D269" s="193" t="s">
        <v>211</v>
      </c>
      <c r="E269" s="194" t="s">
        <v>345</v>
      </c>
      <c r="F269" s="195" t="s">
        <v>346</v>
      </c>
      <c r="G269" s="196" t="s">
        <v>340</v>
      </c>
      <c r="H269" s="197">
        <v>588</v>
      </c>
      <c r="I269" s="198"/>
      <c r="J269" s="199">
        <f>ROUND(I269*H269,2)</f>
        <v>0</v>
      </c>
      <c r="K269" s="200"/>
      <c r="L269" s="40"/>
      <c r="M269" s="201" t="s">
        <v>1</v>
      </c>
      <c r="N269" s="202" t="s">
        <v>40</v>
      </c>
      <c r="O269" s="72"/>
      <c r="P269" s="203">
        <f>O269*H269</f>
        <v>0</v>
      </c>
      <c r="Q269" s="203">
        <v>0</v>
      </c>
      <c r="R269" s="203">
        <f>Q269*H269</f>
        <v>0</v>
      </c>
      <c r="S269" s="203">
        <v>0</v>
      </c>
      <c r="T269" s="204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05" t="s">
        <v>215</v>
      </c>
      <c r="AT269" s="205" t="s">
        <v>211</v>
      </c>
      <c r="AU269" s="205" t="s">
        <v>85</v>
      </c>
      <c r="AY269" s="18" t="s">
        <v>209</v>
      </c>
      <c r="BE269" s="206">
        <f>IF(N269="základní",J269,0)</f>
        <v>0</v>
      </c>
      <c r="BF269" s="206">
        <f>IF(N269="snížená",J269,0)</f>
        <v>0</v>
      </c>
      <c r="BG269" s="206">
        <f>IF(N269="zákl. přenesená",J269,0)</f>
        <v>0</v>
      </c>
      <c r="BH269" s="206">
        <f>IF(N269="sníž. přenesená",J269,0)</f>
        <v>0</v>
      </c>
      <c r="BI269" s="206">
        <f>IF(N269="nulová",J269,0)</f>
        <v>0</v>
      </c>
      <c r="BJ269" s="18" t="s">
        <v>83</v>
      </c>
      <c r="BK269" s="206">
        <f>ROUND(I269*H269,2)</f>
        <v>0</v>
      </c>
      <c r="BL269" s="18" t="s">
        <v>215</v>
      </c>
      <c r="BM269" s="205" t="s">
        <v>347</v>
      </c>
    </row>
    <row r="270" spans="1:65" s="13" customFormat="1" ht="11.25">
      <c r="B270" s="207"/>
      <c r="C270" s="208"/>
      <c r="D270" s="209" t="s">
        <v>216</v>
      </c>
      <c r="E270" s="210" t="s">
        <v>1</v>
      </c>
      <c r="F270" s="211" t="s">
        <v>342</v>
      </c>
      <c r="G270" s="208"/>
      <c r="H270" s="210" t="s">
        <v>1</v>
      </c>
      <c r="I270" s="212"/>
      <c r="J270" s="208"/>
      <c r="K270" s="208"/>
      <c r="L270" s="213"/>
      <c r="M270" s="214"/>
      <c r="N270" s="215"/>
      <c r="O270" s="215"/>
      <c r="P270" s="215"/>
      <c r="Q270" s="215"/>
      <c r="R270" s="215"/>
      <c r="S270" s="215"/>
      <c r="T270" s="216"/>
      <c r="AT270" s="217" t="s">
        <v>216</v>
      </c>
      <c r="AU270" s="217" t="s">
        <v>85</v>
      </c>
      <c r="AV270" s="13" t="s">
        <v>83</v>
      </c>
      <c r="AW270" s="13" t="s">
        <v>31</v>
      </c>
      <c r="AX270" s="13" t="s">
        <v>75</v>
      </c>
      <c r="AY270" s="217" t="s">
        <v>209</v>
      </c>
    </row>
    <row r="271" spans="1:65" s="13" customFormat="1" ht="22.5">
      <c r="B271" s="207"/>
      <c r="C271" s="208"/>
      <c r="D271" s="209" t="s">
        <v>216</v>
      </c>
      <c r="E271" s="210" t="s">
        <v>1</v>
      </c>
      <c r="F271" s="211" t="s">
        <v>343</v>
      </c>
      <c r="G271" s="208"/>
      <c r="H271" s="210" t="s">
        <v>1</v>
      </c>
      <c r="I271" s="212"/>
      <c r="J271" s="208"/>
      <c r="K271" s="208"/>
      <c r="L271" s="213"/>
      <c r="M271" s="214"/>
      <c r="N271" s="215"/>
      <c r="O271" s="215"/>
      <c r="P271" s="215"/>
      <c r="Q271" s="215"/>
      <c r="R271" s="215"/>
      <c r="S271" s="215"/>
      <c r="T271" s="216"/>
      <c r="AT271" s="217" t="s">
        <v>216</v>
      </c>
      <c r="AU271" s="217" t="s">
        <v>85</v>
      </c>
      <c r="AV271" s="13" t="s">
        <v>83</v>
      </c>
      <c r="AW271" s="13" t="s">
        <v>31</v>
      </c>
      <c r="AX271" s="13" t="s">
        <v>75</v>
      </c>
      <c r="AY271" s="217" t="s">
        <v>209</v>
      </c>
    </row>
    <row r="272" spans="1:65" s="14" customFormat="1" ht="11.25">
      <c r="B272" s="218"/>
      <c r="C272" s="219"/>
      <c r="D272" s="209" t="s">
        <v>216</v>
      </c>
      <c r="E272" s="220" t="s">
        <v>1</v>
      </c>
      <c r="F272" s="221" t="s">
        <v>348</v>
      </c>
      <c r="G272" s="219"/>
      <c r="H272" s="222">
        <v>0</v>
      </c>
      <c r="I272" s="223"/>
      <c r="J272" s="219"/>
      <c r="K272" s="219"/>
      <c r="L272" s="224"/>
      <c r="M272" s="225"/>
      <c r="N272" s="226"/>
      <c r="O272" s="226"/>
      <c r="P272" s="226"/>
      <c r="Q272" s="226"/>
      <c r="R272" s="226"/>
      <c r="S272" s="226"/>
      <c r="T272" s="227"/>
      <c r="AT272" s="228" t="s">
        <v>216</v>
      </c>
      <c r="AU272" s="228" t="s">
        <v>85</v>
      </c>
      <c r="AV272" s="14" t="s">
        <v>85</v>
      </c>
      <c r="AW272" s="14" t="s">
        <v>31</v>
      </c>
      <c r="AX272" s="14" t="s">
        <v>75</v>
      </c>
      <c r="AY272" s="228" t="s">
        <v>209</v>
      </c>
    </row>
    <row r="273" spans="1:65" s="14" customFormat="1" ht="11.25">
      <c r="B273" s="218"/>
      <c r="C273" s="219"/>
      <c r="D273" s="209" t="s">
        <v>216</v>
      </c>
      <c r="E273" s="220" t="s">
        <v>1</v>
      </c>
      <c r="F273" s="221" t="s">
        <v>349</v>
      </c>
      <c r="G273" s="219"/>
      <c r="H273" s="222">
        <v>308</v>
      </c>
      <c r="I273" s="223"/>
      <c r="J273" s="219"/>
      <c r="K273" s="219"/>
      <c r="L273" s="224"/>
      <c r="M273" s="225"/>
      <c r="N273" s="226"/>
      <c r="O273" s="226"/>
      <c r="P273" s="226"/>
      <c r="Q273" s="226"/>
      <c r="R273" s="226"/>
      <c r="S273" s="226"/>
      <c r="T273" s="227"/>
      <c r="AT273" s="228" t="s">
        <v>216</v>
      </c>
      <c r="AU273" s="228" t="s">
        <v>85</v>
      </c>
      <c r="AV273" s="14" t="s">
        <v>85</v>
      </c>
      <c r="AW273" s="14" t="s">
        <v>31</v>
      </c>
      <c r="AX273" s="14" t="s">
        <v>75</v>
      </c>
      <c r="AY273" s="228" t="s">
        <v>209</v>
      </c>
    </row>
    <row r="274" spans="1:65" s="14" customFormat="1" ht="11.25">
      <c r="B274" s="218"/>
      <c r="C274" s="219"/>
      <c r="D274" s="209" t="s">
        <v>216</v>
      </c>
      <c r="E274" s="220" t="s">
        <v>1</v>
      </c>
      <c r="F274" s="221" t="s">
        <v>350</v>
      </c>
      <c r="G274" s="219"/>
      <c r="H274" s="222">
        <v>280</v>
      </c>
      <c r="I274" s="223"/>
      <c r="J274" s="219"/>
      <c r="K274" s="219"/>
      <c r="L274" s="224"/>
      <c r="M274" s="225"/>
      <c r="N274" s="226"/>
      <c r="O274" s="226"/>
      <c r="P274" s="226"/>
      <c r="Q274" s="226"/>
      <c r="R274" s="226"/>
      <c r="S274" s="226"/>
      <c r="T274" s="227"/>
      <c r="AT274" s="228" t="s">
        <v>216</v>
      </c>
      <c r="AU274" s="228" t="s">
        <v>85</v>
      </c>
      <c r="AV274" s="14" t="s">
        <v>85</v>
      </c>
      <c r="AW274" s="14" t="s">
        <v>31</v>
      </c>
      <c r="AX274" s="14" t="s">
        <v>75</v>
      </c>
      <c r="AY274" s="228" t="s">
        <v>209</v>
      </c>
    </row>
    <row r="275" spans="1:65" s="15" customFormat="1" ht="11.25">
      <c r="B275" s="229"/>
      <c r="C275" s="230"/>
      <c r="D275" s="209" t="s">
        <v>216</v>
      </c>
      <c r="E275" s="231" t="s">
        <v>1</v>
      </c>
      <c r="F275" s="232" t="s">
        <v>219</v>
      </c>
      <c r="G275" s="230"/>
      <c r="H275" s="233">
        <v>588</v>
      </c>
      <c r="I275" s="234"/>
      <c r="J275" s="230"/>
      <c r="K275" s="230"/>
      <c r="L275" s="235"/>
      <c r="M275" s="236"/>
      <c r="N275" s="237"/>
      <c r="O275" s="237"/>
      <c r="P275" s="237"/>
      <c r="Q275" s="237"/>
      <c r="R275" s="237"/>
      <c r="S275" s="237"/>
      <c r="T275" s="238"/>
      <c r="AT275" s="239" t="s">
        <v>216</v>
      </c>
      <c r="AU275" s="239" t="s">
        <v>85</v>
      </c>
      <c r="AV275" s="15" t="s">
        <v>215</v>
      </c>
      <c r="AW275" s="15" t="s">
        <v>31</v>
      </c>
      <c r="AX275" s="15" t="s">
        <v>83</v>
      </c>
      <c r="AY275" s="239" t="s">
        <v>209</v>
      </c>
    </row>
    <row r="276" spans="1:65" s="2" customFormat="1" ht="24.2" customHeight="1">
      <c r="A276" s="35"/>
      <c r="B276" s="36"/>
      <c r="C276" s="193" t="s">
        <v>351</v>
      </c>
      <c r="D276" s="193" t="s">
        <v>211</v>
      </c>
      <c r="E276" s="194" t="s">
        <v>352</v>
      </c>
      <c r="F276" s="195" t="s">
        <v>353</v>
      </c>
      <c r="G276" s="196" t="s">
        <v>228</v>
      </c>
      <c r="H276" s="197">
        <v>5</v>
      </c>
      <c r="I276" s="198"/>
      <c r="J276" s="199">
        <f>ROUND(I276*H276,2)</f>
        <v>0</v>
      </c>
      <c r="K276" s="200"/>
      <c r="L276" s="40"/>
      <c r="M276" s="201" t="s">
        <v>1</v>
      </c>
      <c r="N276" s="202" t="s">
        <v>40</v>
      </c>
      <c r="O276" s="72"/>
      <c r="P276" s="203">
        <f>O276*H276</f>
        <v>0</v>
      </c>
      <c r="Q276" s="203">
        <v>0</v>
      </c>
      <c r="R276" s="203">
        <f>Q276*H276</f>
        <v>0</v>
      </c>
      <c r="S276" s="203">
        <v>0</v>
      </c>
      <c r="T276" s="204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05" t="s">
        <v>215</v>
      </c>
      <c r="AT276" s="205" t="s">
        <v>211</v>
      </c>
      <c r="AU276" s="205" t="s">
        <v>85</v>
      </c>
      <c r="AY276" s="18" t="s">
        <v>209</v>
      </c>
      <c r="BE276" s="206">
        <f>IF(N276="základní",J276,0)</f>
        <v>0</v>
      </c>
      <c r="BF276" s="206">
        <f>IF(N276="snížená",J276,0)</f>
        <v>0</v>
      </c>
      <c r="BG276" s="206">
        <f>IF(N276="zákl. přenesená",J276,0)</f>
        <v>0</v>
      </c>
      <c r="BH276" s="206">
        <f>IF(N276="sníž. přenesená",J276,0)</f>
        <v>0</v>
      </c>
      <c r="BI276" s="206">
        <f>IF(N276="nulová",J276,0)</f>
        <v>0</v>
      </c>
      <c r="BJ276" s="18" t="s">
        <v>83</v>
      </c>
      <c r="BK276" s="206">
        <f>ROUND(I276*H276,2)</f>
        <v>0</v>
      </c>
      <c r="BL276" s="18" t="s">
        <v>215</v>
      </c>
      <c r="BM276" s="205" t="s">
        <v>354</v>
      </c>
    </row>
    <row r="277" spans="1:65" s="13" customFormat="1" ht="11.25">
      <c r="B277" s="207"/>
      <c r="C277" s="208"/>
      <c r="D277" s="209" t="s">
        <v>216</v>
      </c>
      <c r="E277" s="210" t="s">
        <v>1</v>
      </c>
      <c r="F277" s="211" t="s">
        <v>355</v>
      </c>
      <c r="G277" s="208"/>
      <c r="H277" s="210" t="s">
        <v>1</v>
      </c>
      <c r="I277" s="212"/>
      <c r="J277" s="208"/>
      <c r="K277" s="208"/>
      <c r="L277" s="213"/>
      <c r="M277" s="214"/>
      <c r="N277" s="215"/>
      <c r="O277" s="215"/>
      <c r="P277" s="215"/>
      <c r="Q277" s="215"/>
      <c r="R277" s="215"/>
      <c r="S277" s="215"/>
      <c r="T277" s="216"/>
      <c r="AT277" s="217" t="s">
        <v>216</v>
      </c>
      <c r="AU277" s="217" t="s">
        <v>85</v>
      </c>
      <c r="AV277" s="13" t="s">
        <v>83</v>
      </c>
      <c r="AW277" s="13" t="s">
        <v>31</v>
      </c>
      <c r="AX277" s="13" t="s">
        <v>75</v>
      </c>
      <c r="AY277" s="217" t="s">
        <v>209</v>
      </c>
    </row>
    <row r="278" spans="1:65" s="14" customFormat="1" ht="22.5">
      <c r="B278" s="218"/>
      <c r="C278" s="219"/>
      <c r="D278" s="209" t="s">
        <v>216</v>
      </c>
      <c r="E278" s="220" t="s">
        <v>1</v>
      </c>
      <c r="F278" s="221" t="s">
        <v>356</v>
      </c>
      <c r="G278" s="219"/>
      <c r="H278" s="222">
        <v>5</v>
      </c>
      <c r="I278" s="223"/>
      <c r="J278" s="219"/>
      <c r="K278" s="219"/>
      <c r="L278" s="224"/>
      <c r="M278" s="225"/>
      <c r="N278" s="226"/>
      <c r="O278" s="226"/>
      <c r="P278" s="226"/>
      <c r="Q278" s="226"/>
      <c r="R278" s="226"/>
      <c r="S278" s="226"/>
      <c r="T278" s="227"/>
      <c r="AT278" s="228" t="s">
        <v>216</v>
      </c>
      <c r="AU278" s="228" t="s">
        <v>85</v>
      </c>
      <c r="AV278" s="14" t="s">
        <v>85</v>
      </c>
      <c r="AW278" s="14" t="s">
        <v>31</v>
      </c>
      <c r="AX278" s="14" t="s">
        <v>75</v>
      </c>
      <c r="AY278" s="228" t="s">
        <v>209</v>
      </c>
    </row>
    <row r="279" spans="1:65" s="15" customFormat="1" ht="11.25">
      <c r="B279" s="229"/>
      <c r="C279" s="230"/>
      <c r="D279" s="209" t="s">
        <v>216</v>
      </c>
      <c r="E279" s="231" t="s">
        <v>1</v>
      </c>
      <c r="F279" s="232" t="s">
        <v>219</v>
      </c>
      <c r="G279" s="230"/>
      <c r="H279" s="233">
        <v>5</v>
      </c>
      <c r="I279" s="234"/>
      <c r="J279" s="230"/>
      <c r="K279" s="230"/>
      <c r="L279" s="235"/>
      <c r="M279" s="236"/>
      <c r="N279" s="237"/>
      <c r="O279" s="237"/>
      <c r="P279" s="237"/>
      <c r="Q279" s="237"/>
      <c r="R279" s="237"/>
      <c r="S279" s="237"/>
      <c r="T279" s="238"/>
      <c r="AT279" s="239" t="s">
        <v>216</v>
      </c>
      <c r="AU279" s="239" t="s">
        <v>85</v>
      </c>
      <c r="AV279" s="15" t="s">
        <v>215</v>
      </c>
      <c r="AW279" s="15" t="s">
        <v>31</v>
      </c>
      <c r="AX279" s="15" t="s">
        <v>83</v>
      </c>
      <c r="AY279" s="239" t="s">
        <v>209</v>
      </c>
    </row>
    <row r="280" spans="1:65" s="2" customFormat="1" ht="24.2" customHeight="1">
      <c r="A280" s="35"/>
      <c r="B280" s="36"/>
      <c r="C280" s="193" t="s">
        <v>279</v>
      </c>
      <c r="D280" s="193" t="s">
        <v>211</v>
      </c>
      <c r="E280" s="194" t="s">
        <v>352</v>
      </c>
      <c r="F280" s="195" t="s">
        <v>353</v>
      </c>
      <c r="G280" s="196" t="s">
        <v>228</v>
      </c>
      <c r="H280" s="197">
        <v>31.98</v>
      </c>
      <c r="I280" s="198"/>
      <c r="J280" s="199">
        <f>ROUND(I280*H280,2)</f>
        <v>0</v>
      </c>
      <c r="K280" s="200"/>
      <c r="L280" s="40"/>
      <c r="M280" s="201" t="s">
        <v>1</v>
      </c>
      <c r="N280" s="202" t="s">
        <v>40</v>
      </c>
      <c r="O280" s="72"/>
      <c r="P280" s="203">
        <f>O280*H280</f>
        <v>0</v>
      </c>
      <c r="Q280" s="203">
        <v>0</v>
      </c>
      <c r="R280" s="203">
        <f>Q280*H280</f>
        <v>0</v>
      </c>
      <c r="S280" s="203">
        <v>0</v>
      </c>
      <c r="T280" s="204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05" t="s">
        <v>215</v>
      </c>
      <c r="AT280" s="205" t="s">
        <v>211</v>
      </c>
      <c r="AU280" s="205" t="s">
        <v>85</v>
      </c>
      <c r="AY280" s="18" t="s">
        <v>209</v>
      </c>
      <c r="BE280" s="206">
        <f>IF(N280="základní",J280,0)</f>
        <v>0</v>
      </c>
      <c r="BF280" s="206">
        <f>IF(N280="snížená",J280,0)</f>
        <v>0</v>
      </c>
      <c r="BG280" s="206">
        <f>IF(N280="zákl. přenesená",J280,0)</f>
        <v>0</v>
      </c>
      <c r="BH280" s="206">
        <f>IF(N280="sníž. přenesená",J280,0)</f>
        <v>0</v>
      </c>
      <c r="BI280" s="206">
        <f>IF(N280="nulová",J280,0)</f>
        <v>0</v>
      </c>
      <c r="BJ280" s="18" t="s">
        <v>83</v>
      </c>
      <c r="BK280" s="206">
        <f>ROUND(I280*H280,2)</f>
        <v>0</v>
      </c>
      <c r="BL280" s="18" t="s">
        <v>215</v>
      </c>
      <c r="BM280" s="205" t="s">
        <v>357</v>
      </c>
    </row>
    <row r="281" spans="1:65" s="13" customFormat="1" ht="11.25">
      <c r="B281" s="207"/>
      <c r="C281" s="208"/>
      <c r="D281" s="209" t="s">
        <v>216</v>
      </c>
      <c r="E281" s="210" t="s">
        <v>1</v>
      </c>
      <c r="F281" s="211" t="s">
        <v>358</v>
      </c>
      <c r="G281" s="208"/>
      <c r="H281" s="210" t="s">
        <v>1</v>
      </c>
      <c r="I281" s="212"/>
      <c r="J281" s="208"/>
      <c r="K281" s="208"/>
      <c r="L281" s="213"/>
      <c r="M281" s="214"/>
      <c r="N281" s="215"/>
      <c r="O281" s="215"/>
      <c r="P281" s="215"/>
      <c r="Q281" s="215"/>
      <c r="R281" s="215"/>
      <c r="S281" s="215"/>
      <c r="T281" s="216"/>
      <c r="AT281" s="217" t="s">
        <v>216</v>
      </c>
      <c r="AU281" s="217" t="s">
        <v>85</v>
      </c>
      <c r="AV281" s="13" t="s">
        <v>83</v>
      </c>
      <c r="AW281" s="13" t="s">
        <v>31</v>
      </c>
      <c r="AX281" s="13" t="s">
        <v>75</v>
      </c>
      <c r="AY281" s="217" t="s">
        <v>209</v>
      </c>
    </row>
    <row r="282" spans="1:65" s="14" customFormat="1" ht="11.25">
      <c r="B282" s="218"/>
      <c r="C282" s="219"/>
      <c r="D282" s="209" t="s">
        <v>216</v>
      </c>
      <c r="E282" s="220" t="s">
        <v>1</v>
      </c>
      <c r="F282" s="221" t="s">
        <v>359</v>
      </c>
      <c r="G282" s="219"/>
      <c r="H282" s="222">
        <v>18.48</v>
      </c>
      <c r="I282" s="223"/>
      <c r="J282" s="219"/>
      <c r="K282" s="219"/>
      <c r="L282" s="224"/>
      <c r="M282" s="225"/>
      <c r="N282" s="226"/>
      <c r="O282" s="226"/>
      <c r="P282" s="226"/>
      <c r="Q282" s="226"/>
      <c r="R282" s="226"/>
      <c r="S282" s="226"/>
      <c r="T282" s="227"/>
      <c r="AT282" s="228" t="s">
        <v>216</v>
      </c>
      <c r="AU282" s="228" t="s">
        <v>85</v>
      </c>
      <c r="AV282" s="14" t="s">
        <v>85</v>
      </c>
      <c r="AW282" s="14" t="s">
        <v>31</v>
      </c>
      <c r="AX282" s="14" t="s">
        <v>75</v>
      </c>
      <c r="AY282" s="228" t="s">
        <v>209</v>
      </c>
    </row>
    <row r="283" spans="1:65" s="16" customFormat="1" ht="11.25">
      <c r="B283" s="255"/>
      <c r="C283" s="256"/>
      <c r="D283" s="209" t="s">
        <v>216</v>
      </c>
      <c r="E283" s="257" t="s">
        <v>1</v>
      </c>
      <c r="F283" s="258" t="s">
        <v>360</v>
      </c>
      <c r="G283" s="256"/>
      <c r="H283" s="259">
        <v>18.48</v>
      </c>
      <c r="I283" s="260"/>
      <c r="J283" s="256"/>
      <c r="K283" s="256"/>
      <c r="L283" s="261"/>
      <c r="M283" s="262"/>
      <c r="N283" s="263"/>
      <c r="O283" s="263"/>
      <c r="P283" s="263"/>
      <c r="Q283" s="263"/>
      <c r="R283" s="263"/>
      <c r="S283" s="263"/>
      <c r="T283" s="264"/>
      <c r="AT283" s="265" t="s">
        <v>216</v>
      </c>
      <c r="AU283" s="265" t="s">
        <v>85</v>
      </c>
      <c r="AV283" s="16" t="s">
        <v>106</v>
      </c>
      <c r="AW283" s="16" t="s">
        <v>31</v>
      </c>
      <c r="AX283" s="16" t="s">
        <v>75</v>
      </c>
      <c r="AY283" s="265" t="s">
        <v>209</v>
      </c>
    </row>
    <row r="284" spans="1:65" s="14" customFormat="1" ht="22.5">
      <c r="B284" s="218"/>
      <c r="C284" s="219"/>
      <c r="D284" s="209" t="s">
        <v>216</v>
      </c>
      <c r="E284" s="220" t="s">
        <v>1</v>
      </c>
      <c r="F284" s="221" t="s">
        <v>361</v>
      </c>
      <c r="G284" s="219"/>
      <c r="H284" s="222">
        <v>13.5</v>
      </c>
      <c r="I284" s="223"/>
      <c r="J284" s="219"/>
      <c r="K284" s="219"/>
      <c r="L284" s="224"/>
      <c r="M284" s="225"/>
      <c r="N284" s="226"/>
      <c r="O284" s="226"/>
      <c r="P284" s="226"/>
      <c r="Q284" s="226"/>
      <c r="R284" s="226"/>
      <c r="S284" s="226"/>
      <c r="T284" s="227"/>
      <c r="AT284" s="228" t="s">
        <v>216</v>
      </c>
      <c r="AU284" s="228" t="s">
        <v>85</v>
      </c>
      <c r="AV284" s="14" t="s">
        <v>85</v>
      </c>
      <c r="AW284" s="14" t="s">
        <v>31</v>
      </c>
      <c r="AX284" s="14" t="s">
        <v>75</v>
      </c>
      <c r="AY284" s="228" t="s">
        <v>209</v>
      </c>
    </row>
    <row r="285" spans="1:65" s="15" customFormat="1" ht="11.25">
      <c r="B285" s="229"/>
      <c r="C285" s="230"/>
      <c r="D285" s="209" t="s">
        <v>216</v>
      </c>
      <c r="E285" s="231" t="s">
        <v>1</v>
      </c>
      <c r="F285" s="232" t="s">
        <v>219</v>
      </c>
      <c r="G285" s="230"/>
      <c r="H285" s="233">
        <v>31.98</v>
      </c>
      <c r="I285" s="234"/>
      <c r="J285" s="230"/>
      <c r="K285" s="230"/>
      <c r="L285" s="235"/>
      <c r="M285" s="236"/>
      <c r="N285" s="237"/>
      <c r="O285" s="237"/>
      <c r="P285" s="237"/>
      <c r="Q285" s="237"/>
      <c r="R285" s="237"/>
      <c r="S285" s="237"/>
      <c r="T285" s="238"/>
      <c r="AT285" s="239" t="s">
        <v>216</v>
      </c>
      <c r="AU285" s="239" t="s">
        <v>85</v>
      </c>
      <c r="AV285" s="15" t="s">
        <v>215</v>
      </c>
      <c r="AW285" s="15" t="s">
        <v>31</v>
      </c>
      <c r="AX285" s="15" t="s">
        <v>83</v>
      </c>
      <c r="AY285" s="239" t="s">
        <v>209</v>
      </c>
    </row>
    <row r="286" spans="1:65" s="2" customFormat="1" ht="37.9" customHeight="1">
      <c r="A286" s="35"/>
      <c r="B286" s="36"/>
      <c r="C286" s="193" t="s">
        <v>362</v>
      </c>
      <c r="D286" s="193" t="s">
        <v>211</v>
      </c>
      <c r="E286" s="194" t="s">
        <v>363</v>
      </c>
      <c r="F286" s="195" t="s">
        <v>364</v>
      </c>
      <c r="G286" s="196" t="s">
        <v>214</v>
      </c>
      <c r="H286" s="197">
        <v>15.839</v>
      </c>
      <c r="I286" s="198"/>
      <c r="J286" s="199">
        <f>ROUND(I286*H286,2)</f>
        <v>0</v>
      </c>
      <c r="K286" s="200"/>
      <c r="L286" s="40"/>
      <c r="M286" s="201" t="s">
        <v>1</v>
      </c>
      <c r="N286" s="202" t="s">
        <v>40</v>
      </c>
      <c r="O286" s="72"/>
      <c r="P286" s="203">
        <f>O286*H286</f>
        <v>0</v>
      </c>
      <c r="Q286" s="203">
        <v>0</v>
      </c>
      <c r="R286" s="203">
        <f>Q286*H286</f>
        <v>0</v>
      </c>
      <c r="S286" s="203">
        <v>0</v>
      </c>
      <c r="T286" s="204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05" t="s">
        <v>215</v>
      </c>
      <c r="AT286" s="205" t="s">
        <v>211</v>
      </c>
      <c r="AU286" s="205" t="s">
        <v>85</v>
      </c>
      <c r="AY286" s="18" t="s">
        <v>209</v>
      </c>
      <c r="BE286" s="206">
        <f>IF(N286="základní",J286,0)</f>
        <v>0</v>
      </c>
      <c r="BF286" s="206">
        <f>IF(N286="snížená",J286,0)</f>
        <v>0</v>
      </c>
      <c r="BG286" s="206">
        <f>IF(N286="zákl. přenesená",J286,0)</f>
        <v>0</v>
      </c>
      <c r="BH286" s="206">
        <f>IF(N286="sníž. přenesená",J286,0)</f>
        <v>0</v>
      </c>
      <c r="BI286" s="206">
        <f>IF(N286="nulová",J286,0)</f>
        <v>0</v>
      </c>
      <c r="BJ286" s="18" t="s">
        <v>83</v>
      </c>
      <c r="BK286" s="206">
        <f>ROUND(I286*H286,2)</f>
        <v>0</v>
      </c>
      <c r="BL286" s="18" t="s">
        <v>215</v>
      </c>
      <c r="BM286" s="205" t="s">
        <v>365</v>
      </c>
    </row>
    <row r="287" spans="1:65" s="13" customFormat="1" ht="11.25">
      <c r="B287" s="207"/>
      <c r="C287" s="208"/>
      <c r="D287" s="209" t="s">
        <v>216</v>
      </c>
      <c r="E287" s="210" t="s">
        <v>1</v>
      </c>
      <c r="F287" s="211" t="s">
        <v>358</v>
      </c>
      <c r="G287" s="208"/>
      <c r="H287" s="210" t="s">
        <v>1</v>
      </c>
      <c r="I287" s="212"/>
      <c r="J287" s="208"/>
      <c r="K287" s="208"/>
      <c r="L287" s="213"/>
      <c r="M287" s="214"/>
      <c r="N287" s="215"/>
      <c r="O287" s="215"/>
      <c r="P287" s="215"/>
      <c r="Q287" s="215"/>
      <c r="R287" s="215"/>
      <c r="S287" s="215"/>
      <c r="T287" s="216"/>
      <c r="AT287" s="217" t="s">
        <v>216</v>
      </c>
      <c r="AU287" s="217" t="s">
        <v>85</v>
      </c>
      <c r="AV287" s="13" t="s">
        <v>83</v>
      </c>
      <c r="AW287" s="13" t="s">
        <v>31</v>
      </c>
      <c r="AX287" s="13" t="s">
        <v>75</v>
      </c>
      <c r="AY287" s="217" t="s">
        <v>209</v>
      </c>
    </row>
    <row r="288" spans="1:65" s="14" customFormat="1" ht="11.25">
      <c r="B288" s="218"/>
      <c r="C288" s="219"/>
      <c r="D288" s="209" t="s">
        <v>216</v>
      </c>
      <c r="E288" s="220" t="s">
        <v>1</v>
      </c>
      <c r="F288" s="221" t="s">
        <v>366</v>
      </c>
      <c r="G288" s="219"/>
      <c r="H288" s="222">
        <v>15.839</v>
      </c>
      <c r="I288" s="223"/>
      <c r="J288" s="219"/>
      <c r="K288" s="219"/>
      <c r="L288" s="224"/>
      <c r="M288" s="225"/>
      <c r="N288" s="226"/>
      <c r="O288" s="226"/>
      <c r="P288" s="226"/>
      <c r="Q288" s="226"/>
      <c r="R288" s="226"/>
      <c r="S288" s="226"/>
      <c r="T288" s="227"/>
      <c r="AT288" s="228" t="s">
        <v>216</v>
      </c>
      <c r="AU288" s="228" t="s">
        <v>85</v>
      </c>
      <c r="AV288" s="14" t="s">
        <v>85</v>
      </c>
      <c r="AW288" s="14" t="s">
        <v>31</v>
      </c>
      <c r="AX288" s="14" t="s">
        <v>75</v>
      </c>
      <c r="AY288" s="228" t="s">
        <v>209</v>
      </c>
    </row>
    <row r="289" spans="1:65" s="15" customFormat="1" ht="11.25">
      <c r="B289" s="229"/>
      <c r="C289" s="230"/>
      <c r="D289" s="209" t="s">
        <v>216</v>
      </c>
      <c r="E289" s="231" t="s">
        <v>1</v>
      </c>
      <c r="F289" s="232" t="s">
        <v>219</v>
      </c>
      <c r="G289" s="230"/>
      <c r="H289" s="233">
        <v>15.839</v>
      </c>
      <c r="I289" s="234"/>
      <c r="J289" s="230"/>
      <c r="K289" s="230"/>
      <c r="L289" s="235"/>
      <c r="M289" s="236"/>
      <c r="N289" s="237"/>
      <c r="O289" s="237"/>
      <c r="P289" s="237"/>
      <c r="Q289" s="237"/>
      <c r="R289" s="237"/>
      <c r="S289" s="237"/>
      <c r="T289" s="238"/>
      <c r="AT289" s="239" t="s">
        <v>216</v>
      </c>
      <c r="AU289" s="239" t="s">
        <v>85</v>
      </c>
      <c r="AV289" s="15" t="s">
        <v>215</v>
      </c>
      <c r="AW289" s="15" t="s">
        <v>31</v>
      </c>
      <c r="AX289" s="15" t="s">
        <v>83</v>
      </c>
      <c r="AY289" s="239" t="s">
        <v>209</v>
      </c>
    </row>
    <row r="290" spans="1:65" s="2" customFormat="1" ht="21.75" customHeight="1">
      <c r="A290" s="35"/>
      <c r="B290" s="36"/>
      <c r="C290" s="193" t="s">
        <v>282</v>
      </c>
      <c r="D290" s="193" t="s">
        <v>211</v>
      </c>
      <c r="E290" s="194" t="s">
        <v>367</v>
      </c>
      <c r="F290" s="195" t="s">
        <v>368</v>
      </c>
      <c r="G290" s="196" t="s">
        <v>340</v>
      </c>
      <c r="H290" s="197">
        <v>21</v>
      </c>
      <c r="I290" s="198"/>
      <c r="J290" s="199">
        <f>ROUND(I290*H290,2)</f>
        <v>0</v>
      </c>
      <c r="K290" s="200"/>
      <c r="L290" s="40"/>
      <c r="M290" s="201" t="s">
        <v>1</v>
      </c>
      <c r="N290" s="202" t="s">
        <v>40</v>
      </c>
      <c r="O290" s="72"/>
      <c r="P290" s="203">
        <f>O290*H290</f>
        <v>0</v>
      </c>
      <c r="Q290" s="203">
        <v>0</v>
      </c>
      <c r="R290" s="203">
        <f>Q290*H290</f>
        <v>0</v>
      </c>
      <c r="S290" s="203">
        <v>0</v>
      </c>
      <c r="T290" s="204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05" t="s">
        <v>215</v>
      </c>
      <c r="AT290" s="205" t="s">
        <v>211</v>
      </c>
      <c r="AU290" s="205" t="s">
        <v>85</v>
      </c>
      <c r="AY290" s="18" t="s">
        <v>209</v>
      </c>
      <c r="BE290" s="206">
        <f>IF(N290="základní",J290,0)</f>
        <v>0</v>
      </c>
      <c r="BF290" s="206">
        <f>IF(N290="snížená",J290,0)</f>
        <v>0</v>
      </c>
      <c r="BG290" s="206">
        <f>IF(N290="zákl. přenesená",J290,0)</f>
        <v>0</v>
      </c>
      <c r="BH290" s="206">
        <f>IF(N290="sníž. přenesená",J290,0)</f>
        <v>0</v>
      </c>
      <c r="BI290" s="206">
        <f>IF(N290="nulová",J290,0)</f>
        <v>0</v>
      </c>
      <c r="BJ290" s="18" t="s">
        <v>83</v>
      </c>
      <c r="BK290" s="206">
        <f>ROUND(I290*H290,2)</f>
        <v>0</v>
      </c>
      <c r="BL290" s="18" t="s">
        <v>215</v>
      </c>
      <c r="BM290" s="205" t="s">
        <v>369</v>
      </c>
    </row>
    <row r="291" spans="1:65" s="2" customFormat="1" ht="21.75" customHeight="1">
      <c r="A291" s="35"/>
      <c r="B291" s="36"/>
      <c r="C291" s="193" t="s">
        <v>370</v>
      </c>
      <c r="D291" s="193" t="s">
        <v>211</v>
      </c>
      <c r="E291" s="194" t="s">
        <v>371</v>
      </c>
      <c r="F291" s="195" t="s">
        <v>372</v>
      </c>
      <c r="G291" s="196" t="s">
        <v>340</v>
      </c>
      <c r="H291" s="197">
        <v>7</v>
      </c>
      <c r="I291" s="198"/>
      <c r="J291" s="199">
        <f>ROUND(I291*H291,2)</f>
        <v>0</v>
      </c>
      <c r="K291" s="200"/>
      <c r="L291" s="40"/>
      <c r="M291" s="201" t="s">
        <v>1</v>
      </c>
      <c r="N291" s="202" t="s">
        <v>40</v>
      </c>
      <c r="O291" s="72"/>
      <c r="P291" s="203">
        <f>O291*H291</f>
        <v>0</v>
      </c>
      <c r="Q291" s="203">
        <v>0</v>
      </c>
      <c r="R291" s="203">
        <f>Q291*H291</f>
        <v>0</v>
      </c>
      <c r="S291" s="203">
        <v>0</v>
      </c>
      <c r="T291" s="204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05" t="s">
        <v>215</v>
      </c>
      <c r="AT291" s="205" t="s">
        <v>211</v>
      </c>
      <c r="AU291" s="205" t="s">
        <v>85</v>
      </c>
      <c r="AY291" s="18" t="s">
        <v>209</v>
      </c>
      <c r="BE291" s="206">
        <f>IF(N291="základní",J291,0)</f>
        <v>0</v>
      </c>
      <c r="BF291" s="206">
        <f>IF(N291="snížená",J291,0)</f>
        <v>0</v>
      </c>
      <c r="BG291" s="206">
        <f>IF(N291="zákl. přenesená",J291,0)</f>
        <v>0</v>
      </c>
      <c r="BH291" s="206">
        <f>IF(N291="sníž. přenesená",J291,0)</f>
        <v>0</v>
      </c>
      <c r="BI291" s="206">
        <f>IF(N291="nulová",J291,0)</f>
        <v>0</v>
      </c>
      <c r="BJ291" s="18" t="s">
        <v>83</v>
      </c>
      <c r="BK291" s="206">
        <f>ROUND(I291*H291,2)</f>
        <v>0</v>
      </c>
      <c r="BL291" s="18" t="s">
        <v>215</v>
      </c>
      <c r="BM291" s="205" t="s">
        <v>373</v>
      </c>
    </row>
    <row r="292" spans="1:65" s="2" customFormat="1" ht="21.75" customHeight="1">
      <c r="A292" s="35"/>
      <c r="B292" s="36"/>
      <c r="C292" s="193" t="s">
        <v>285</v>
      </c>
      <c r="D292" s="193" t="s">
        <v>211</v>
      </c>
      <c r="E292" s="194" t="s">
        <v>374</v>
      </c>
      <c r="F292" s="195" t="s">
        <v>375</v>
      </c>
      <c r="G292" s="196" t="s">
        <v>340</v>
      </c>
      <c r="H292" s="197">
        <v>1</v>
      </c>
      <c r="I292" s="198"/>
      <c r="J292" s="199">
        <f>ROUND(I292*H292,2)</f>
        <v>0</v>
      </c>
      <c r="K292" s="200"/>
      <c r="L292" s="40"/>
      <c r="M292" s="201" t="s">
        <v>1</v>
      </c>
      <c r="N292" s="202" t="s">
        <v>40</v>
      </c>
      <c r="O292" s="72"/>
      <c r="P292" s="203">
        <f>O292*H292</f>
        <v>0</v>
      </c>
      <c r="Q292" s="203">
        <v>0</v>
      </c>
      <c r="R292" s="203">
        <f>Q292*H292</f>
        <v>0</v>
      </c>
      <c r="S292" s="203">
        <v>0</v>
      </c>
      <c r="T292" s="204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05" t="s">
        <v>215</v>
      </c>
      <c r="AT292" s="205" t="s">
        <v>211</v>
      </c>
      <c r="AU292" s="205" t="s">
        <v>85</v>
      </c>
      <c r="AY292" s="18" t="s">
        <v>209</v>
      </c>
      <c r="BE292" s="206">
        <f>IF(N292="základní",J292,0)</f>
        <v>0</v>
      </c>
      <c r="BF292" s="206">
        <f>IF(N292="snížená",J292,0)</f>
        <v>0</v>
      </c>
      <c r="BG292" s="206">
        <f>IF(N292="zákl. přenesená",J292,0)</f>
        <v>0</v>
      </c>
      <c r="BH292" s="206">
        <f>IF(N292="sníž. přenesená",J292,0)</f>
        <v>0</v>
      </c>
      <c r="BI292" s="206">
        <f>IF(N292="nulová",J292,0)</f>
        <v>0</v>
      </c>
      <c r="BJ292" s="18" t="s">
        <v>83</v>
      </c>
      <c r="BK292" s="206">
        <f>ROUND(I292*H292,2)</f>
        <v>0</v>
      </c>
      <c r="BL292" s="18" t="s">
        <v>215</v>
      </c>
      <c r="BM292" s="205" t="s">
        <v>376</v>
      </c>
    </row>
    <row r="293" spans="1:65" s="2" customFormat="1" ht="24.2" customHeight="1">
      <c r="A293" s="35"/>
      <c r="B293" s="36"/>
      <c r="C293" s="193" t="s">
        <v>377</v>
      </c>
      <c r="D293" s="193" t="s">
        <v>211</v>
      </c>
      <c r="E293" s="194" t="s">
        <v>378</v>
      </c>
      <c r="F293" s="195" t="s">
        <v>379</v>
      </c>
      <c r="G293" s="196" t="s">
        <v>270</v>
      </c>
      <c r="H293" s="197">
        <v>0.27500000000000002</v>
      </c>
      <c r="I293" s="198"/>
      <c r="J293" s="199">
        <f>ROUND(I293*H293,2)</f>
        <v>0</v>
      </c>
      <c r="K293" s="200"/>
      <c r="L293" s="40"/>
      <c r="M293" s="201" t="s">
        <v>1</v>
      </c>
      <c r="N293" s="202" t="s">
        <v>40</v>
      </c>
      <c r="O293" s="72"/>
      <c r="P293" s="203">
        <f>O293*H293</f>
        <v>0</v>
      </c>
      <c r="Q293" s="203">
        <v>0</v>
      </c>
      <c r="R293" s="203">
        <f>Q293*H293</f>
        <v>0</v>
      </c>
      <c r="S293" s="203">
        <v>0</v>
      </c>
      <c r="T293" s="204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05" t="s">
        <v>215</v>
      </c>
      <c r="AT293" s="205" t="s">
        <v>211</v>
      </c>
      <c r="AU293" s="205" t="s">
        <v>85</v>
      </c>
      <c r="AY293" s="18" t="s">
        <v>209</v>
      </c>
      <c r="BE293" s="206">
        <f>IF(N293="základní",J293,0)</f>
        <v>0</v>
      </c>
      <c r="BF293" s="206">
        <f>IF(N293="snížená",J293,0)</f>
        <v>0</v>
      </c>
      <c r="BG293" s="206">
        <f>IF(N293="zákl. přenesená",J293,0)</f>
        <v>0</v>
      </c>
      <c r="BH293" s="206">
        <f>IF(N293="sníž. přenesená",J293,0)</f>
        <v>0</v>
      </c>
      <c r="BI293" s="206">
        <f>IF(N293="nulová",J293,0)</f>
        <v>0</v>
      </c>
      <c r="BJ293" s="18" t="s">
        <v>83</v>
      </c>
      <c r="BK293" s="206">
        <f>ROUND(I293*H293,2)</f>
        <v>0</v>
      </c>
      <c r="BL293" s="18" t="s">
        <v>215</v>
      </c>
      <c r="BM293" s="205" t="s">
        <v>380</v>
      </c>
    </row>
    <row r="294" spans="1:65" s="13" customFormat="1" ht="11.25">
      <c r="B294" s="207"/>
      <c r="C294" s="208"/>
      <c r="D294" s="209" t="s">
        <v>216</v>
      </c>
      <c r="E294" s="210" t="s">
        <v>1</v>
      </c>
      <c r="F294" s="211" t="s">
        <v>358</v>
      </c>
      <c r="G294" s="208"/>
      <c r="H294" s="210" t="s">
        <v>1</v>
      </c>
      <c r="I294" s="212"/>
      <c r="J294" s="208"/>
      <c r="K294" s="208"/>
      <c r="L294" s="213"/>
      <c r="M294" s="214"/>
      <c r="N294" s="215"/>
      <c r="O294" s="215"/>
      <c r="P294" s="215"/>
      <c r="Q294" s="215"/>
      <c r="R294" s="215"/>
      <c r="S294" s="215"/>
      <c r="T294" s="216"/>
      <c r="AT294" s="217" t="s">
        <v>216</v>
      </c>
      <c r="AU294" s="217" t="s">
        <v>85</v>
      </c>
      <c r="AV294" s="13" t="s">
        <v>83</v>
      </c>
      <c r="AW294" s="13" t="s">
        <v>31</v>
      </c>
      <c r="AX294" s="13" t="s">
        <v>75</v>
      </c>
      <c r="AY294" s="217" t="s">
        <v>209</v>
      </c>
    </row>
    <row r="295" spans="1:65" s="14" customFormat="1" ht="11.25">
      <c r="B295" s="218"/>
      <c r="C295" s="219"/>
      <c r="D295" s="209" t="s">
        <v>216</v>
      </c>
      <c r="E295" s="220" t="s">
        <v>1</v>
      </c>
      <c r="F295" s="221" t="s">
        <v>381</v>
      </c>
      <c r="G295" s="219"/>
      <c r="H295" s="222">
        <v>0.03</v>
      </c>
      <c r="I295" s="223"/>
      <c r="J295" s="219"/>
      <c r="K295" s="219"/>
      <c r="L295" s="224"/>
      <c r="M295" s="225"/>
      <c r="N295" s="226"/>
      <c r="O295" s="226"/>
      <c r="P295" s="226"/>
      <c r="Q295" s="226"/>
      <c r="R295" s="226"/>
      <c r="S295" s="226"/>
      <c r="T295" s="227"/>
      <c r="AT295" s="228" t="s">
        <v>216</v>
      </c>
      <c r="AU295" s="228" t="s">
        <v>85</v>
      </c>
      <c r="AV295" s="14" t="s">
        <v>85</v>
      </c>
      <c r="AW295" s="14" t="s">
        <v>31</v>
      </c>
      <c r="AX295" s="14" t="s">
        <v>75</v>
      </c>
      <c r="AY295" s="228" t="s">
        <v>209</v>
      </c>
    </row>
    <row r="296" spans="1:65" s="14" customFormat="1" ht="11.25">
      <c r="B296" s="218"/>
      <c r="C296" s="219"/>
      <c r="D296" s="209" t="s">
        <v>216</v>
      </c>
      <c r="E296" s="220" t="s">
        <v>1</v>
      </c>
      <c r="F296" s="221" t="s">
        <v>382</v>
      </c>
      <c r="G296" s="219"/>
      <c r="H296" s="222">
        <v>9.8000000000000004E-2</v>
      </c>
      <c r="I296" s="223"/>
      <c r="J296" s="219"/>
      <c r="K296" s="219"/>
      <c r="L296" s="224"/>
      <c r="M296" s="225"/>
      <c r="N296" s="226"/>
      <c r="O296" s="226"/>
      <c r="P296" s="226"/>
      <c r="Q296" s="226"/>
      <c r="R296" s="226"/>
      <c r="S296" s="226"/>
      <c r="T296" s="227"/>
      <c r="AT296" s="228" t="s">
        <v>216</v>
      </c>
      <c r="AU296" s="228" t="s">
        <v>85</v>
      </c>
      <c r="AV296" s="14" t="s">
        <v>85</v>
      </c>
      <c r="AW296" s="14" t="s">
        <v>31</v>
      </c>
      <c r="AX296" s="14" t="s">
        <v>75</v>
      </c>
      <c r="AY296" s="228" t="s">
        <v>209</v>
      </c>
    </row>
    <row r="297" spans="1:65" s="14" customFormat="1" ht="11.25">
      <c r="B297" s="218"/>
      <c r="C297" s="219"/>
      <c r="D297" s="209" t="s">
        <v>216</v>
      </c>
      <c r="E297" s="220" t="s">
        <v>1</v>
      </c>
      <c r="F297" s="221" t="s">
        <v>383</v>
      </c>
      <c r="G297" s="219"/>
      <c r="H297" s="222">
        <v>1.4E-2</v>
      </c>
      <c r="I297" s="223"/>
      <c r="J297" s="219"/>
      <c r="K297" s="219"/>
      <c r="L297" s="224"/>
      <c r="M297" s="225"/>
      <c r="N297" s="226"/>
      <c r="O297" s="226"/>
      <c r="P297" s="226"/>
      <c r="Q297" s="226"/>
      <c r="R297" s="226"/>
      <c r="S297" s="226"/>
      <c r="T297" s="227"/>
      <c r="AT297" s="228" t="s">
        <v>216</v>
      </c>
      <c r="AU297" s="228" t="s">
        <v>85</v>
      </c>
      <c r="AV297" s="14" t="s">
        <v>85</v>
      </c>
      <c r="AW297" s="14" t="s">
        <v>31</v>
      </c>
      <c r="AX297" s="14" t="s">
        <v>75</v>
      </c>
      <c r="AY297" s="228" t="s">
        <v>209</v>
      </c>
    </row>
    <row r="298" spans="1:65" s="14" customFormat="1" ht="11.25">
      <c r="B298" s="218"/>
      <c r="C298" s="219"/>
      <c r="D298" s="209" t="s">
        <v>216</v>
      </c>
      <c r="E298" s="220" t="s">
        <v>1</v>
      </c>
      <c r="F298" s="221" t="s">
        <v>384</v>
      </c>
      <c r="G298" s="219"/>
      <c r="H298" s="222">
        <v>2.1000000000000001E-2</v>
      </c>
      <c r="I298" s="223"/>
      <c r="J298" s="219"/>
      <c r="K298" s="219"/>
      <c r="L298" s="224"/>
      <c r="M298" s="225"/>
      <c r="N298" s="226"/>
      <c r="O298" s="226"/>
      <c r="P298" s="226"/>
      <c r="Q298" s="226"/>
      <c r="R298" s="226"/>
      <c r="S298" s="226"/>
      <c r="T298" s="227"/>
      <c r="AT298" s="228" t="s">
        <v>216</v>
      </c>
      <c r="AU298" s="228" t="s">
        <v>85</v>
      </c>
      <c r="AV298" s="14" t="s">
        <v>85</v>
      </c>
      <c r="AW298" s="14" t="s">
        <v>31</v>
      </c>
      <c r="AX298" s="14" t="s">
        <v>75</v>
      </c>
      <c r="AY298" s="228" t="s">
        <v>209</v>
      </c>
    </row>
    <row r="299" spans="1:65" s="14" customFormat="1" ht="11.25">
      <c r="B299" s="218"/>
      <c r="C299" s="219"/>
      <c r="D299" s="209" t="s">
        <v>216</v>
      </c>
      <c r="E299" s="220" t="s">
        <v>1</v>
      </c>
      <c r="F299" s="221" t="s">
        <v>385</v>
      </c>
      <c r="G299" s="219"/>
      <c r="H299" s="222">
        <v>5.7000000000000002E-2</v>
      </c>
      <c r="I299" s="223"/>
      <c r="J299" s="219"/>
      <c r="K299" s="219"/>
      <c r="L299" s="224"/>
      <c r="M299" s="225"/>
      <c r="N299" s="226"/>
      <c r="O299" s="226"/>
      <c r="P299" s="226"/>
      <c r="Q299" s="226"/>
      <c r="R299" s="226"/>
      <c r="S299" s="226"/>
      <c r="T299" s="227"/>
      <c r="AT299" s="228" t="s">
        <v>216</v>
      </c>
      <c r="AU299" s="228" t="s">
        <v>85</v>
      </c>
      <c r="AV299" s="14" t="s">
        <v>85</v>
      </c>
      <c r="AW299" s="14" t="s">
        <v>31</v>
      </c>
      <c r="AX299" s="14" t="s">
        <v>75</v>
      </c>
      <c r="AY299" s="228" t="s">
        <v>209</v>
      </c>
    </row>
    <row r="300" spans="1:65" s="16" customFormat="1" ht="11.25">
      <c r="B300" s="255"/>
      <c r="C300" s="256"/>
      <c r="D300" s="209" t="s">
        <v>216</v>
      </c>
      <c r="E300" s="257" t="s">
        <v>1</v>
      </c>
      <c r="F300" s="258" t="s">
        <v>360</v>
      </c>
      <c r="G300" s="256"/>
      <c r="H300" s="259">
        <v>0.22</v>
      </c>
      <c r="I300" s="260"/>
      <c r="J300" s="256"/>
      <c r="K300" s="256"/>
      <c r="L300" s="261"/>
      <c r="M300" s="262"/>
      <c r="N300" s="263"/>
      <c r="O300" s="263"/>
      <c r="P300" s="263"/>
      <c r="Q300" s="263"/>
      <c r="R300" s="263"/>
      <c r="S300" s="263"/>
      <c r="T300" s="264"/>
      <c r="AT300" s="265" t="s">
        <v>216</v>
      </c>
      <c r="AU300" s="265" t="s">
        <v>85</v>
      </c>
      <c r="AV300" s="16" t="s">
        <v>106</v>
      </c>
      <c r="AW300" s="16" t="s">
        <v>31</v>
      </c>
      <c r="AX300" s="16" t="s">
        <v>75</v>
      </c>
      <c r="AY300" s="265" t="s">
        <v>209</v>
      </c>
    </row>
    <row r="301" spans="1:65" s="14" customFormat="1" ht="11.25">
      <c r="B301" s="218"/>
      <c r="C301" s="219"/>
      <c r="D301" s="209" t="s">
        <v>216</v>
      </c>
      <c r="E301" s="220" t="s">
        <v>1</v>
      </c>
      <c r="F301" s="221" t="s">
        <v>386</v>
      </c>
      <c r="G301" s="219"/>
      <c r="H301" s="222">
        <v>5.5E-2</v>
      </c>
      <c r="I301" s="223"/>
      <c r="J301" s="219"/>
      <c r="K301" s="219"/>
      <c r="L301" s="224"/>
      <c r="M301" s="225"/>
      <c r="N301" s="226"/>
      <c r="O301" s="226"/>
      <c r="P301" s="226"/>
      <c r="Q301" s="226"/>
      <c r="R301" s="226"/>
      <c r="S301" s="226"/>
      <c r="T301" s="227"/>
      <c r="AT301" s="228" t="s">
        <v>216</v>
      </c>
      <c r="AU301" s="228" t="s">
        <v>85</v>
      </c>
      <c r="AV301" s="14" t="s">
        <v>85</v>
      </c>
      <c r="AW301" s="14" t="s">
        <v>31</v>
      </c>
      <c r="AX301" s="14" t="s">
        <v>75</v>
      </c>
      <c r="AY301" s="228" t="s">
        <v>209</v>
      </c>
    </row>
    <row r="302" spans="1:65" s="15" customFormat="1" ht="11.25">
      <c r="B302" s="229"/>
      <c r="C302" s="230"/>
      <c r="D302" s="209" t="s">
        <v>216</v>
      </c>
      <c r="E302" s="231" t="s">
        <v>1</v>
      </c>
      <c r="F302" s="232" t="s">
        <v>219</v>
      </c>
      <c r="G302" s="230"/>
      <c r="H302" s="233">
        <v>0.27500000000000002</v>
      </c>
      <c r="I302" s="234"/>
      <c r="J302" s="230"/>
      <c r="K302" s="230"/>
      <c r="L302" s="235"/>
      <c r="M302" s="236"/>
      <c r="N302" s="237"/>
      <c r="O302" s="237"/>
      <c r="P302" s="237"/>
      <c r="Q302" s="237"/>
      <c r="R302" s="237"/>
      <c r="S302" s="237"/>
      <c r="T302" s="238"/>
      <c r="AT302" s="239" t="s">
        <v>216</v>
      </c>
      <c r="AU302" s="239" t="s">
        <v>85</v>
      </c>
      <c r="AV302" s="15" t="s">
        <v>215</v>
      </c>
      <c r="AW302" s="15" t="s">
        <v>31</v>
      </c>
      <c r="AX302" s="15" t="s">
        <v>83</v>
      </c>
      <c r="AY302" s="239" t="s">
        <v>209</v>
      </c>
    </row>
    <row r="303" spans="1:65" s="2" customFormat="1" ht="24.2" customHeight="1">
      <c r="A303" s="35"/>
      <c r="B303" s="36"/>
      <c r="C303" s="193" t="s">
        <v>290</v>
      </c>
      <c r="D303" s="193" t="s">
        <v>211</v>
      </c>
      <c r="E303" s="194" t="s">
        <v>387</v>
      </c>
      <c r="F303" s="195" t="s">
        <v>388</v>
      </c>
      <c r="G303" s="196" t="s">
        <v>270</v>
      </c>
      <c r="H303" s="197">
        <v>3.306</v>
      </c>
      <c r="I303" s="198"/>
      <c r="J303" s="199">
        <f>ROUND(I303*H303,2)</f>
        <v>0</v>
      </c>
      <c r="K303" s="200"/>
      <c r="L303" s="40"/>
      <c r="M303" s="201" t="s">
        <v>1</v>
      </c>
      <c r="N303" s="202" t="s">
        <v>40</v>
      </c>
      <c r="O303" s="72"/>
      <c r="P303" s="203">
        <f>O303*H303</f>
        <v>0</v>
      </c>
      <c r="Q303" s="203">
        <v>0</v>
      </c>
      <c r="R303" s="203">
        <f>Q303*H303</f>
        <v>0</v>
      </c>
      <c r="S303" s="203">
        <v>0</v>
      </c>
      <c r="T303" s="204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05" t="s">
        <v>215</v>
      </c>
      <c r="AT303" s="205" t="s">
        <v>211</v>
      </c>
      <c r="AU303" s="205" t="s">
        <v>85</v>
      </c>
      <c r="AY303" s="18" t="s">
        <v>209</v>
      </c>
      <c r="BE303" s="206">
        <f>IF(N303="základní",J303,0)</f>
        <v>0</v>
      </c>
      <c r="BF303" s="206">
        <f>IF(N303="snížená",J303,0)</f>
        <v>0</v>
      </c>
      <c r="BG303" s="206">
        <f>IF(N303="zákl. přenesená",J303,0)</f>
        <v>0</v>
      </c>
      <c r="BH303" s="206">
        <f>IF(N303="sníž. přenesená",J303,0)</f>
        <v>0</v>
      </c>
      <c r="BI303" s="206">
        <f>IF(N303="nulová",J303,0)</f>
        <v>0</v>
      </c>
      <c r="BJ303" s="18" t="s">
        <v>83</v>
      </c>
      <c r="BK303" s="206">
        <f>ROUND(I303*H303,2)</f>
        <v>0</v>
      </c>
      <c r="BL303" s="18" t="s">
        <v>215</v>
      </c>
      <c r="BM303" s="205" t="s">
        <v>389</v>
      </c>
    </row>
    <row r="304" spans="1:65" s="13" customFormat="1" ht="11.25">
      <c r="B304" s="207"/>
      <c r="C304" s="208"/>
      <c r="D304" s="209" t="s">
        <v>216</v>
      </c>
      <c r="E304" s="210" t="s">
        <v>1</v>
      </c>
      <c r="F304" s="211" t="s">
        <v>390</v>
      </c>
      <c r="G304" s="208"/>
      <c r="H304" s="210" t="s">
        <v>1</v>
      </c>
      <c r="I304" s="212"/>
      <c r="J304" s="208"/>
      <c r="K304" s="208"/>
      <c r="L304" s="213"/>
      <c r="M304" s="214"/>
      <c r="N304" s="215"/>
      <c r="O304" s="215"/>
      <c r="P304" s="215"/>
      <c r="Q304" s="215"/>
      <c r="R304" s="215"/>
      <c r="S304" s="215"/>
      <c r="T304" s="216"/>
      <c r="AT304" s="217" t="s">
        <v>216</v>
      </c>
      <c r="AU304" s="217" t="s">
        <v>85</v>
      </c>
      <c r="AV304" s="13" t="s">
        <v>83</v>
      </c>
      <c r="AW304" s="13" t="s">
        <v>31</v>
      </c>
      <c r="AX304" s="13" t="s">
        <v>75</v>
      </c>
      <c r="AY304" s="217" t="s">
        <v>209</v>
      </c>
    </row>
    <row r="305" spans="1:65" s="14" customFormat="1" ht="11.25">
      <c r="B305" s="218"/>
      <c r="C305" s="219"/>
      <c r="D305" s="209" t="s">
        <v>216</v>
      </c>
      <c r="E305" s="220" t="s">
        <v>1</v>
      </c>
      <c r="F305" s="221" t="s">
        <v>391</v>
      </c>
      <c r="G305" s="219"/>
      <c r="H305" s="222">
        <v>1.746</v>
      </c>
      <c r="I305" s="223"/>
      <c r="J305" s="219"/>
      <c r="K305" s="219"/>
      <c r="L305" s="224"/>
      <c r="M305" s="225"/>
      <c r="N305" s="226"/>
      <c r="O305" s="226"/>
      <c r="P305" s="226"/>
      <c r="Q305" s="226"/>
      <c r="R305" s="226"/>
      <c r="S305" s="226"/>
      <c r="T305" s="227"/>
      <c r="AT305" s="228" t="s">
        <v>216</v>
      </c>
      <c r="AU305" s="228" t="s">
        <v>85</v>
      </c>
      <c r="AV305" s="14" t="s">
        <v>85</v>
      </c>
      <c r="AW305" s="14" t="s">
        <v>31</v>
      </c>
      <c r="AX305" s="14" t="s">
        <v>75</v>
      </c>
      <c r="AY305" s="228" t="s">
        <v>209</v>
      </c>
    </row>
    <row r="306" spans="1:65" s="14" customFormat="1" ht="11.25">
      <c r="B306" s="218"/>
      <c r="C306" s="219"/>
      <c r="D306" s="209" t="s">
        <v>216</v>
      </c>
      <c r="E306" s="220" t="s">
        <v>1</v>
      </c>
      <c r="F306" s="221" t="s">
        <v>392</v>
      </c>
      <c r="G306" s="219"/>
      <c r="H306" s="222">
        <v>0.52800000000000002</v>
      </c>
      <c r="I306" s="223"/>
      <c r="J306" s="219"/>
      <c r="K306" s="219"/>
      <c r="L306" s="224"/>
      <c r="M306" s="225"/>
      <c r="N306" s="226"/>
      <c r="O306" s="226"/>
      <c r="P306" s="226"/>
      <c r="Q306" s="226"/>
      <c r="R306" s="226"/>
      <c r="S306" s="226"/>
      <c r="T306" s="227"/>
      <c r="AT306" s="228" t="s">
        <v>216</v>
      </c>
      <c r="AU306" s="228" t="s">
        <v>85</v>
      </c>
      <c r="AV306" s="14" t="s">
        <v>85</v>
      </c>
      <c r="AW306" s="14" t="s">
        <v>31</v>
      </c>
      <c r="AX306" s="14" t="s">
        <v>75</v>
      </c>
      <c r="AY306" s="228" t="s">
        <v>209</v>
      </c>
    </row>
    <row r="307" spans="1:65" s="14" customFormat="1" ht="11.25">
      <c r="B307" s="218"/>
      <c r="C307" s="219"/>
      <c r="D307" s="209" t="s">
        <v>216</v>
      </c>
      <c r="E307" s="220" t="s">
        <v>1</v>
      </c>
      <c r="F307" s="221" t="s">
        <v>393</v>
      </c>
      <c r="G307" s="219"/>
      <c r="H307" s="222">
        <v>0.28499999999999998</v>
      </c>
      <c r="I307" s="223"/>
      <c r="J307" s="219"/>
      <c r="K307" s="219"/>
      <c r="L307" s="224"/>
      <c r="M307" s="225"/>
      <c r="N307" s="226"/>
      <c r="O307" s="226"/>
      <c r="P307" s="226"/>
      <c r="Q307" s="226"/>
      <c r="R307" s="226"/>
      <c r="S307" s="226"/>
      <c r="T307" s="227"/>
      <c r="AT307" s="228" t="s">
        <v>216</v>
      </c>
      <c r="AU307" s="228" t="s">
        <v>85</v>
      </c>
      <c r="AV307" s="14" t="s">
        <v>85</v>
      </c>
      <c r="AW307" s="14" t="s">
        <v>31</v>
      </c>
      <c r="AX307" s="14" t="s">
        <v>75</v>
      </c>
      <c r="AY307" s="228" t="s">
        <v>209</v>
      </c>
    </row>
    <row r="308" spans="1:65" s="16" customFormat="1" ht="11.25">
      <c r="B308" s="255"/>
      <c r="C308" s="256"/>
      <c r="D308" s="209" t="s">
        <v>216</v>
      </c>
      <c r="E308" s="257" t="s">
        <v>1</v>
      </c>
      <c r="F308" s="258" t="s">
        <v>360</v>
      </c>
      <c r="G308" s="256"/>
      <c r="H308" s="259">
        <v>2.5590000000000002</v>
      </c>
      <c r="I308" s="260"/>
      <c r="J308" s="256"/>
      <c r="K308" s="256"/>
      <c r="L308" s="261"/>
      <c r="M308" s="262"/>
      <c r="N308" s="263"/>
      <c r="O308" s="263"/>
      <c r="P308" s="263"/>
      <c r="Q308" s="263"/>
      <c r="R308" s="263"/>
      <c r="S308" s="263"/>
      <c r="T308" s="264"/>
      <c r="AT308" s="265" t="s">
        <v>216</v>
      </c>
      <c r="AU308" s="265" t="s">
        <v>85</v>
      </c>
      <c r="AV308" s="16" t="s">
        <v>106</v>
      </c>
      <c r="AW308" s="16" t="s">
        <v>31</v>
      </c>
      <c r="AX308" s="16" t="s">
        <v>75</v>
      </c>
      <c r="AY308" s="265" t="s">
        <v>209</v>
      </c>
    </row>
    <row r="309" spans="1:65" s="13" customFormat="1" ht="11.25">
      <c r="B309" s="207"/>
      <c r="C309" s="208"/>
      <c r="D309" s="209" t="s">
        <v>216</v>
      </c>
      <c r="E309" s="210" t="s">
        <v>1</v>
      </c>
      <c r="F309" s="211" t="s">
        <v>342</v>
      </c>
      <c r="G309" s="208"/>
      <c r="H309" s="210" t="s">
        <v>1</v>
      </c>
      <c r="I309" s="212"/>
      <c r="J309" s="208"/>
      <c r="K309" s="208"/>
      <c r="L309" s="213"/>
      <c r="M309" s="214"/>
      <c r="N309" s="215"/>
      <c r="O309" s="215"/>
      <c r="P309" s="215"/>
      <c r="Q309" s="215"/>
      <c r="R309" s="215"/>
      <c r="S309" s="215"/>
      <c r="T309" s="216"/>
      <c r="AT309" s="217" t="s">
        <v>216</v>
      </c>
      <c r="AU309" s="217" t="s">
        <v>85</v>
      </c>
      <c r="AV309" s="13" t="s">
        <v>83</v>
      </c>
      <c r="AW309" s="13" t="s">
        <v>31</v>
      </c>
      <c r="AX309" s="13" t="s">
        <v>75</v>
      </c>
      <c r="AY309" s="217" t="s">
        <v>209</v>
      </c>
    </row>
    <row r="310" spans="1:65" s="14" customFormat="1" ht="11.25">
      <c r="B310" s="218"/>
      <c r="C310" s="219"/>
      <c r="D310" s="209" t="s">
        <v>216</v>
      </c>
      <c r="E310" s="220" t="s">
        <v>1</v>
      </c>
      <c r="F310" s="221" t="s">
        <v>394</v>
      </c>
      <c r="G310" s="219"/>
      <c r="H310" s="222">
        <v>8.5999999999999993E-2</v>
      </c>
      <c r="I310" s="223"/>
      <c r="J310" s="219"/>
      <c r="K310" s="219"/>
      <c r="L310" s="224"/>
      <c r="M310" s="225"/>
      <c r="N310" s="226"/>
      <c r="O310" s="226"/>
      <c r="P310" s="226"/>
      <c r="Q310" s="226"/>
      <c r="R310" s="226"/>
      <c r="S310" s="226"/>
      <c r="T310" s="227"/>
      <c r="AT310" s="228" t="s">
        <v>216</v>
      </c>
      <c r="AU310" s="228" t="s">
        <v>85</v>
      </c>
      <c r="AV310" s="14" t="s">
        <v>85</v>
      </c>
      <c r="AW310" s="14" t="s">
        <v>31</v>
      </c>
      <c r="AX310" s="14" t="s">
        <v>75</v>
      </c>
      <c r="AY310" s="228" t="s">
        <v>209</v>
      </c>
    </row>
    <row r="311" spans="1:65" s="16" customFormat="1" ht="11.25">
      <c r="B311" s="255"/>
      <c r="C311" s="256"/>
      <c r="D311" s="209" t="s">
        <v>216</v>
      </c>
      <c r="E311" s="257" t="s">
        <v>1</v>
      </c>
      <c r="F311" s="258" t="s">
        <v>360</v>
      </c>
      <c r="G311" s="256"/>
      <c r="H311" s="259">
        <v>8.5999999999999993E-2</v>
      </c>
      <c r="I311" s="260"/>
      <c r="J311" s="256"/>
      <c r="K311" s="256"/>
      <c r="L311" s="261"/>
      <c r="M311" s="262"/>
      <c r="N311" s="263"/>
      <c r="O311" s="263"/>
      <c r="P311" s="263"/>
      <c r="Q311" s="263"/>
      <c r="R311" s="263"/>
      <c r="S311" s="263"/>
      <c r="T311" s="264"/>
      <c r="AT311" s="265" t="s">
        <v>216</v>
      </c>
      <c r="AU311" s="265" t="s">
        <v>85</v>
      </c>
      <c r="AV311" s="16" t="s">
        <v>106</v>
      </c>
      <c r="AW311" s="16" t="s">
        <v>31</v>
      </c>
      <c r="AX311" s="16" t="s">
        <v>75</v>
      </c>
      <c r="AY311" s="265" t="s">
        <v>209</v>
      </c>
    </row>
    <row r="312" spans="1:65" s="14" customFormat="1" ht="22.5">
      <c r="B312" s="218"/>
      <c r="C312" s="219"/>
      <c r="D312" s="209" t="s">
        <v>216</v>
      </c>
      <c r="E312" s="220" t="s">
        <v>1</v>
      </c>
      <c r="F312" s="221" t="s">
        <v>395</v>
      </c>
      <c r="G312" s="219"/>
      <c r="H312" s="222">
        <v>0.66100000000000003</v>
      </c>
      <c r="I312" s="223"/>
      <c r="J312" s="219"/>
      <c r="K312" s="219"/>
      <c r="L312" s="224"/>
      <c r="M312" s="225"/>
      <c r="N312" s="226"/>
      <c r="O312" s="226"/>
      <c r="P312" s="226"/>
      <c r="Q312" s="226"/>
      <c r="R312" s="226"/>
      <c r="S312" s="226"/>
      <c r="T312" s="227"/>
      <c r="AT312" s="228" t="s">
        <v>216</v>
      </c>
      <c r="AU312" s="228" t="s">
        <v>85</v>
      </c>
      <c r="AV312" s="14" t="s">
        <v>85</v>
      </c>
      <c r="AW312" s="14" t="s">
        <v>31</v>
      </c>
      <c r="AX312" s="14" t="s">
        <v>75</v>
      </c>
      <c r="AY312" s="228" t="s">
        <v>209</v>
      </c>
    </row>
    <row r="313" spans="1:65" s="15" customFormat="1" ht="11.25">
      <c r="B313" s="229"/>
      <c r="C313" s="230"/>
      <c r="D313" s="209" t="s">
        <v>216</v>
      </c>
      <c r="E313" s="231" t="s">
        <v>1</v>
      </c>
      <c r="F313" s="232" t="s">
        <v>219</v>
      </c>
      <c r="G313" s="230"/>
      <c r="H313" s="233">
        <v>3.306</v>
      </c>
      <c r="I313" s="234"/>
      <c r="J313" s="230"/>
      <c r="K313" s="230"/>
      <c r="L313" s="235"/>
      <c r="M313" s="236"/>
      <c r="N313" s="237"/>
      <c r="O313" s="237"/>
      <c r="P313" s="237"/>
      <c r="Q313" s="237"/>
      <c r="R313" s="237"/>
      <c r="S313" s="237"/>
      <c r="T313" s="238"/>
      <c r="AT313" s="239" t="s">
        <v>216</v>
      </c>
      <c r="AU313" s="239" t="s">
        <v>85</v>
      </c>
      <c r="AV313" s="15" t="s">
        <v>215</v>
      </c>
      <c r="AW313" s="15" t="s">
        <v>31</v>
      </c>
      <c r="AX313" s="15" t="s">
        <v>83</v>
      </c>
      <c r="AY313" s="239" t="s">
        <v>209</v>
      </c>
    </row>
    <row r="314" spans="1:65" s="2" customFormat="1" ht="21.75" customHeight="1">
      <c r="A314" s="35"/>
      <c r="B314" s="36"/>
      <c r="C314" s="193" t="s">
        <v>396</v>
      </c>
      <c r="D314" s="193" t="s">
        <v>211</v>
      </c>
      <c r="E314" s="194" t="s">
        <v>397</v>
      </c>
      <c r="F314" s="195" t="s">
        <v>398</v>
      </c>
      <c r="G314" s="196" t="s">
        <v>214</v>
      </c>
      <c r="H314" s="197">
        <v>3006.692</v>
      </c>
      <c r="I314" s="198"/>
      <c r="J314" s="199">
        <f>ROUND(I314*H314,2)</f>
        <v>0</v>
      </c>
      <c r="K314" s="200"/>
      <c r="L314" s="40"/>
      <c r="M314" s="201" t="s">
        <v>1</v>
      </c>
      <c r="N314" s="202" t="s">
        <v>40</v>
      </c>
      <c r="O314" s="72"/>
      <c r="P314" s="203">
        <f>O314*H314</f>
        <v>0</v>
      </c>
      <c r="Q314" s="203">
        <v>0</v>
      </c>
      <c r="R314" s="203">
        <f>Q314*H314</f>
        <v>0</v>
      </c>
      <c r="S314" s="203">
        <v>0</v>
      </c>
      <c r="T314" s="204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05" t="s">
        <v>215</v>
      </c>
      <c r="AT314" s="205" t="s">
        <v>211</v>
      </c>
      <c r="AU314" s="205" t="s">
        <v>85</v>
      </c>
      <c r="AY314" s="18" t="s">
        <v>209</v>
      </c>
      <c r="BE314" s="206">
        <f>IF(N314="základní",J314,0)</f>
        <v>0</v>
      </c>
      <c r="BF314" s="206">
        <f>IF(N314="snížená",J314,0)</f>
        <v>0</v>
      </c>
      <c r="BG314" s="206">
        <f>IF(N314="zákl. přenesená",J314,0)</f>
        <v>0</v>
      </c>
      <c r="BH314" s="206">
        <f>IF(N314="sníž. přenesená",J314,0)</f>
        <v>0</v>
      </c>
      <c r="BI314" s="206">
        <f>IF(N314="nulová",J314,0)</f>
        <v>0</v>
      </c>
      <c r="BJ314" s="18" t="s">
        <v>83</v>
      </c>
      <c r="BK314" s="206">
        <f>ROUND(I314*H314,2)</f>
        <v>0</v>
      </c>
      <c r="BL314" s="18" t="s">
        <v>215</v>
      </c>
      <c r="BM314" s="205" t="s">
        <v>399</v>
      </c>
    </row>
    <row r="315" spans="1:65" s="14" customFormat="1" ht="11.25">
      <c r="B315" s="218"/>
      <c r="C315" s="219"/>
      <c r="D315" s="209" t="s">
        <v>216</v>
      </c>
      <c r="E315" s="220" t="s">
        <v>1</v>
      </c>
      <c r="F315" s="221" t="s">
        <v>400</v>
      </c>
      <c r="G315" s="219"/>
      <c r="H315" s="222">
        <v>3006.692</v>
      </c>
      <c r="I315" s="223"/>
      <c r="J315" s="219"/>
      <c r="K315" s="219"/>
      <c r="L315" s="224"/>
      <c r="M315" s="225"/>
      <c r="N315" s="226"/>
      <c r="O315" s="226"/>
      <c r="P315" s="226"/>
      <c r="Q315" s="226"/>
      <c r="R315" s="226"/>
      <c r="S315" s="226"/>
      <c r="T315" s="227"/>
      <c r="AT315" s="228" t="s">
        <v>216</v>
      </c>
      <c r="AU315" s="228" t="s">
        <v>85</v>
      </c>
      <c r="AV315" s="14" t="s">
        <v>85</v>
      </c>
      <c r="AW315" s="14" t="s">
        <v>31</v>
      </c>
      <c r="AX315" s="14" t="s">
        <v>75</v>
      </c>
      <c r="AY315" s="228" t="s">
        <v>209</v>
      </c>
    </row>
    <row r="316" spans="1:65" s="15" customFormat="1" ht="11.25">
      <c r="B316" s="229"/>
      <c r="C316" s="230"/>
      <c r="D316" s="209" t="s">
        <v>216</v>
      </c>
      <c r="E316" s="231" t="s">
        <v>1</v>
      </c>
      <c r="F316" s="232" t="s">
        <v>219</v>
      </c>
      <c r="G316" s="230"/>
      <c r="H316" s="233">
        <v>3006.692</v>
      </c>
      <c r="I316" s="234"/>
      <c r="J316" s="230"/>
      <c r="K316" s="230"/>
      <c r="L316" s="235"/>
      <c r="M316" s="236"/>
      <c r="N316" s="237"/>
      <c r="O316" s="237"/>
      <c r="P316" s="237"/>
      <c r="Q316" s="237"/>
      <c r="R316" s="237"/>
      <c r="S316" s="237"/>
      <c r="T316" s="238"/>
      <c r="AT316" s="239" t="s">
        <v>216</v>
      </c>
      <c r="AU316" s="239" t="s">
        <v>85</v>
      </c>
      <c r="AV316" s="15" t="s">
        <v>215</v>
      </c>
      <c r="AW316" s="15" t="s">
        <v>31</v>
      </c>
      <c r="AX316" s="15" t="s">
        <v>83</v>
      </c>
      <c r="AY316" s="239" t="s">
        <v>209</v>
      </c>
    </row>
    <row r="317" spans="1:65" s="2" customFormat="1" ht="24.2" customHeight="1">
      <c r="A317" s="35"/>
      <c r="B317" s="36"/>
      <c r="C317" s="193" t="s">
        <v>295</v>
      </c>
      <c r="D317" s="193" t="s">
        <v>211</v>
      </c>
      <c r="E317" s="194" t="s">
        <v>401</v>
      </c>
      <c r="F317" s="195" t="s">
        <v>402</v>
      </c>
      <c r="G317" s="196" t="s">
        <v>228</v>
      </c>
      <c r="H317" s="197">
        <v>11.75</v>
      </c>
      <c r="I317" s="198"/>
      <c r="J317" s="199">
        <f>ROUND(I317*H317,2)</f>
        <v>0</v>
      </c>
      <c r="K317" s="200"/>
      <c r="L317" s="40"/>
      <c r="M317" s="201" t="s">
        <v>1</v>
      </c>
      <c r="N317" s="202" t="s">
        <v>40</v>
      </c>
      <c r="O317" s="72"/>
      <c r="P317" s="203">
        <f>O317*H317</f>
        <v>0</v>
      </c>
      <c r="Q317" s="203">
        <v>0</v>
      </c>
      <c r="R317" s="203">
        <f>Q317*H317</f>
        <v>0</v>
      </c>
      <c r="S317" s="203">
        <v>0</v>
      </c>
      <c r="T317" s="204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05" t="s">
        <v>215</v>
      </c>
      <c r="AT317" s="205" t="s">
        <v>211</v>
      </c>
      <c r="AU317" s="205" t="s">
        <v>85</v>
      </c>
      <c r="AY317" s="18" t="s">
        <v>209</v>
      </c>
      <c r="BE317" s="206">
        <f>IF(N317="základní",J317,0)</f>
        <v>0</v>
      </c>
      <c r="BF317" s="206">
        <f>IF(N317="snížená",J317,0)</f>
        <v>0</v>
      </c>
      <c r="BG317" s="206">
        <f>IF(N317="zákl. přenesená",J317,0)</f>
        <v>0</v>
      </c>
      <c r="BH317" s="206">
        <f>IF(N317="sníž. přenesená",J317,0)</f>
        <v>0</v>
      </c>
      <c r="BI317" s="206">
        <f>IF(N317="nulová",J317,0)</f>
        <v>0</v>
      </c>
      <c r="BJ317" s="18" t="s">
        <v>83</v>
      </c>
      <c r="BK317" s="206">
        <f>ROUND(I317*H317,2)</f>
        <v>0</v>
      </c>
      <c r="BL317" s="18" t="s">
        <v>215</v>
      </c>
      <c r="BM317" s="205" t="s">
        <v>403</v>
      </c>
    </row>
    <row r="318" spans="1:65" s="13" customFormat="1" ht="11.25">
      <c r="B318" s="207"/>
      <c r="C318" s="208"/>
      <c r="D318" s="209" t="s">
        <v>216</v>
      </c>
      <c r="E318" s="210" t="s">
        <v>1</v>
      </c>
      <c r="F318" s="211" t="s">
        <v>390</v>
      </c>
      <c r="G318" s="208"/>
      <c r="H318" s="210" t="s">
        <v>1</v>
      </c>
      <c r="I318" s="212"/>
      <c r="J318" s="208"/>
      <c r="K318" s="208"/>
      <c r="L318" s="213"/>
      <c r="M318" s="214"/>
      <c r="N318" s="215"/>
      <c r="O318" s="215"/>
      <c r="P318" s="215"/>
      <c r="Q318" s="215"/>
      <c r="R318" s="215"/>
      <c r="S318" s="215"/>
      <c r="T318" s="216"/>
      <c r="AT318" s="217" t="s">
        <v>216</v>
      </c>
      <c r="AU318" s="217" t="s">
        <v>85</v>
      </c>
      <c r="AV318" s="13" t="s">
        <v>83</v>
      </c>
      <c r="AW318" s="13" t="s">
        <v>31</v>
      </c>
      <c r="AX318" s="13" t="s">
        <v>75</v>
      </c>
      <c r="AY318" s="217" t="s">
        <v>209</v>
      </c>
    </row>
    <row r="319" spans="1:65" s="14" customFormat="1" ht="22.5">
      <c r="B319" s="218"/>
      <c r="C319" s="219"/>
      <c r="D319" s="209" t="s">
        <v>216</v>
      </c>
      <c r="E319" s="220" t="s">
        <v>1</v>
      </c>
      <c r="F319" s="221" t="s">
        <v>404</v>
      </c>
      <c r="G319" s="219"/>
      <c r="H319" s="222">
        <v>11.75</v>
      </c>
      <c r="I319" s="223"/>
      <c r="J319" s="219"/>
      <c r="K319" s="219"/>
      <c r="L319" s="224"/>
      <c r="M319" s="225"/>
      <c r="N319" s="226"/>
      <c r="O319" s="226"/>
      <c r="P319" s="226"/>
      <c r="Q319" s="226"/>
      <c r="R319" s="226"/>
      <c r="S319" s="226"/>
      <c r="T319" s="227"/>
      <c r="AT319" s="228" t="s">
        <v>216</v>
      </c>
      <c r="AU319" s="228" t="s">
        <v>85</v>
      </c>
      <c r="AV319" s="14" t="s">
        <v>85</v>
      </c>
      <c r="AW319" s="14" t="s">
        <v>31</v>
      </c>
      <c r="AX319" s="14" t="s">
        <v>75</v>
      </c>
      <c r="AY319" s="228" t="s">
        <v>209</v>
      </c>
    </row>
    <row r="320" spans="1:65" s="15" customFormat="1" ht="11.25">
      <c r="B320" s="229"/>
      <c r="C320" s="230"/>
      <c r="D320" s="209" t="s">
        <v>216</v>
      </c>
      <c r="E320" s="231" t="s">
        <v>1</v>
      </c>
      <c r="F320" s="232" t="s">
        <v>219</v>
      </c>
      <c r="G320" s="230"/>
      <c r="H320" s="233">
        <v>11.75</v>
      </c>
      <c r="I320" s="234"/>
      <c r="J320" s="230"/>
      <c r="K320" s="230"/>
      <c r="L320" s="235"/>
      <c r="M320" s="236"/>
      <c r="N320" s="237"/>
      <c r="O320" s="237"/>
      <c r="P320" s="237"/>
      <c r="Q320" s="237"/>
      <c r="R320" s="237"/>
      <c r="S320" s="237"/>
      <c r="T320" s="238"/>
      <c r="AT320" s="239" t="s">
        <v>216</v>
      </c>
      <c r="AU320" s="239" t="s">
        <v>85</v>
      </c>
      <c r="AV320" s="15" t="s">
        <v>215</v>
      </c>
      <c r="AW320" s="15" t="s">
        <v>31</v>
      </c>
      <c r="AX320" s="15" t="s">
        <v>83</v>
      </c>
      <c r="AY320" s="239" t="s">
        <v>209</v>
      </c>
    </row>
    <row r="321" spans="1:65" s="2" customFormat="1" ht="24.2" customHeight="1">
      <c r="A321" s="35"/>
      <c r="B321" s="36"/>
      <c r="C321" s="193" t="s">
        <v>405</v>
      </c>
      <c r="D321" s="193" t="s">
        <v>211</v>
      </c>
      <c r="E321" s="194" t="s">
        <v>406</v>
      </c>
      <c r="F321" s="195" t="s">
        <v>407</v>
      </c>
      <c r="G321" s="196" t="s">
        <v>214</v>
      </c>
      <c r="H321" s="197">
        <v>396.32100000000003</v>
      </c>
      <c r="I321" s="198"/>
      <c r="J321" s="199">
        <f>ROUND(I321*H321,2)</f>
        <v>0</v>
      </c>
      <c r="K321" s="200"/>
      <c r="L321" s="40"/>
      <c r="M321" s="201" t="s">
        <v>1</v>
      </c>
      <c r="N321" s="202" t="s">
        <v>40</v>
      </c>
      <c r="O321" s="72"/>
      <c r="P321" s="203">
        <f>O321*H321</f>
        <v>0</v>
      </c>
      <c r="Q321" s="203">
        <v>0</v>
      </c>
      <c r="R321" s="203">
        <f>Q321*H321</f>
        <v>0</v>
      </c>
      <c r="S321" s="203">
        <v>0</v>
      </c>
      <c r="T321" s="204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205" t="s">
        <v>215</v>
      </c>
      <c r="AT321" s="205" t="s">
        <v>211</v>
      </c>
      <c r="AU321" s="205" t="s">
        <v>85</v>
      </c>
      <c r="AY321" s="18" t="s">
        <v>209</v>
      </c>
      <c r="BE321" s="206">
        <f>IF(N321="základní",J321,0)</f>
        <v>0</v>
      </c>
      <c r="BF321" s="206">
        <f>IF(N321="snížená",J321,0)</f>
        <v>0</v>
      </c>
      <c r="BG321" s="206">
        <f>IF(N321="zákl. přenesená",J321,0)</f>
        <v>0</v>
      </c>
      <c r="BH321" s="206">
        <f>IF(N321="sníž. přenesená",J321,0)</f>
        <v>0</v>
      </c>
      <c r="BI321" s="206">
        <f>IF(N321="nulová",J321,0)</f>
        <v>0</v>
      </c>
      <c r="BJ321" s="18" t="s">
        <v>83</v>
      </c>
      <c r="BK321" s="206">
        <f>ROUND(I321*H321,2)</f>
        <v>0</v>
      </c>
      <c r="BL321" s="18" t="s">
        <v>215</v>
      </c>
      <c r="BM321" s="205" t="s">
        <v>408</v>
      </c>
    </row>
    <row r="322" spans="1:65" s="13" customFormat="1" ht="11.25">
      <c r="B322" s="207"/>
      <c r="C322" s="208"/>
      <c r="D322" s="209" t="s">
        <v>216</v>
      </c>
      <c r="E322" s="210" t="s">
        <v>1</v>
      </c>
      <c r="F322" s="211" t="s">
        <v>358</v>
      </c>
      <c r="G322" s="208"/>
      <c r="H322" s="210" t="s">
        <v>1</v>
      </c>
      <c r="I322" s="212"/>
      <c r="J322" s="208"/>
      <c r="K322" s="208"/>
      <c r="L322" s="213"/>
      <c r="M322" s="214"/>
      <c r="N322" s="215"/>
      <c r="O322" s="215"/>
      <c r="P322" s="215"/>
      <c r="Q322" s="215"/>
      <c r="R322" s="215"/>
      <c r="S322" s="215"/>
      <c r="T322" s="216"/>
      <c r="AT322" s="217" t="s">
        <v>216</v>
      </c>
      <c r="AU322" s="217" t="s">
        <v>85</v>
      </c>
      <c r="AV322" s="13" t="s">
        <v>83</v>
      </c>
      <c r="AW322" s="13" t="s">
        <v>31</v>
      </c>
      <c r="AX322" s="13" t="s">
        <v>75</v>
      </c>
      <c r="AY322" s="217" t="s">
        <v>209</v>
      </c>
    </row>
    <row r="323" spans="1:65" s="14" customFormat="1" ht="11.25">
      <c r="B323" s="218"/>
      <c r="C323" s="219"/>
      <c r="D323" s="209" t="s">
        <v>216</v>
      </c>
      <c r="E323" s="220" t="s">
        <v>1</v>
      </c>
      <c r="F323" s="221" t="s">
        <v>409</v>
      </c>
      <c r="G323" s="219"/>
      <c r="H323" s="222">
        <v>118.205</v>
      </c>
      <c r="I323" s="223"/>
      <c r="J323" s="219"/>
      <c r="K323" s="219"/>
      <c r="L323" s="224"/>
      <c r="M323" s="225"/>
      <c r="N323" s="226"/>
      <c r="O323" s="226"/>
      <c r="P323" s="226"/>
      <c r="Q323" s="226"/>
      <c r="R323" s="226"/>
      <c r="S323" s="226"/>
      <c r="T323" s="227"/>
      <c r="AT323" s="228" t="s">
        <v>216</v>
      </c>
      <c r="AU323" s="228" t="s">
        <v>85</v>
      </c>
      <c r="AV323" s="14" t="s">
        <v>85</v>
      </c>
      <c r="AW323" s="14" t="s">
        <v>31</v>
      </c>
      <c r="AX323" s="14" t="s">
        <v>75</v>
      </c>
      <c r="AY323" s="228" t="s">
        <v>209</v>
      </c>
    </row>
    <row r="324" spans="1:65" s="14" customFormat="1" ht="11.25">
      <c r="B324" s="218"/>
      <c r="C324" s="219"/>
      <c r="D324" s="209" t="s">
        <v>216</v>
      </c>
      <c r="E324" s="220" t="s">
        <v>1</v>
      </c>
      <c r="F324" s="221" t="s">
        <v>410</v>
      </c>
      <c r="G324" s="219"/>
      <c r="H324" s="222">
        <v>166.09800000000001</v>
      </c>
      <c r="I324" s="223"/>
      <c r="J324" s="219"/>
      <c r="K324" s="219"/>
      <c r="L324" s="224"/>
      <c r="M324" s="225"/>
      <c r="N324" s="226"/>
      <c r="O324" s="226"/>
      <c r="P324" s="226"/>
      <c r="Q324" s="226"/>
      <c r="R324" s="226"/>
      <c r="S324" s="226"/>
      <c r="T324" s="227"/>
      <c r="AT324" s="228" t="s">
        <v>216</v>
      </c>
      <c r="AU324" s="228" t="s">
        <v>85</v>
      </c>
      <c r="AV324" s="14" t="s">
        <v>85</v>
      </c>
      <c r="AW324" s="14" t="s">
        <v>31</v>
      </c>
      <c r="AX324" s="14" t="s">
        <v>75</v>
      </c>
      <c r="AY324" s="228" t="s">
        <v>209</v>
      </c>
    </row>
    <row r="325" spans="1:65" s="14" customFormat="1" ht="11.25">
      <c r="B325" s="218"/>
      <c r="C325" s="219"/>
      <c r="D325" s="209" t="s">
        <v>216</v>
      </c>
      <c r="E325" s="220" t="s">
        <v>1</v>
      </c>
      <c r="F325" s="221" t="s">
        <v>411</v>
      </c>
      <c r="G325" s="219"/>
      <c r="H325" s="222">
        <v>137.268</v>
      </c>
      <c r="I325" s="223"/>
      <c r="J325" s="219"/>
      <c r="K325" s="219"/>
      <c r="L325" s="224"/>
      <c r="M325" s="225"/>
      <c r="N325" s="226"/>
      <c r="O325" s="226"/>
      <c r="P325" s="226"/>
      <c r="Q325" s="226"/>
      <c r="R325" s="226"/>
      <c r="S325" s="226"/>
      <c r="T325" s="227"/>
      <c r="AT325" s="228" t="s">
        <v>216</v>
      </c>
      <c r="AU325" s="228" t="s">
        <v>85</v>
      </c>
      <c r="AV325" s="14" t="s">
        <v>85</v>
      </c>
      <c r="AW325" s="14" t="s">
        <v>31</v>
      </c>
      <c r="AX325" s="14" t="s">
        <v>75</v>
      </c>
      <c r="AY325" s="228" t="s">
        <v>209</v>
      </c>
    </row>
    <row r="326" spans="1:65" s="16" customFormat="1" ht="11.25">
      <c r="B326" s="255"/>
      <c r="C326" s="256"/>
      <c r="D326" s="209" t="s">
        <v>216</v>
      </c>
      <c r="E326" s="257" t="s">
        <v>1</v>
      </c>
      <c r="F326" s="258" t="s">
        <v>360</v>
      </c>
      <c r="G326" s="256"/>
      <c r="H326" s="259">
        <v>421.57100000000003</v>
      </c>
      <c r="I326" s="260"/>
      <c r="J326" s="256"/>
      <c r="K326" s="256"/>
      <c r="L326" s="261"/>
      <c r="M326" s="262"/>
      <c r="N326" s="263"/>
      <c r="O326" s="263"/>
      <c r="P326" s="263"/>
      <c r="Q326" s="263"/>
      <c r="R326" s="263"/>
      <c r="S326" s="263"/>
      <c r="T326" s="264"/>
      <c r="AT326" s="265" t="s">
        <v>216</v>
      </c>
      <c r="AU326" s="265" t="s">
        <v>85</v>
      </c>
      <c r="AV326" s="16" t="s">
        <v>106</v>
      </c>
      <c r="AW326" s="16" t="s">
        <v>31</v>
      </c>
      <c r="AX326" s="16" t="s">
        <v>75</v>
      </c>
      <c r="AY326" s="265" t="s">
        <v>209</v>
      </c>
    </row>
    <row r="327" spans="1:65" s="14" customFormat="1" ht="11.25">
      <c r="B327" s="218"/>
      <c r="C327" s="219"/>
      <c r="D327" s="209" t="s">
        <v>216</v>
      </c>
      <c r="E327" s="220" t="s">
        <v>1</v>
      </c>
      <c r="F327" s="221" t="s">
        <v>412</v>
      </c>
      <c r="G327" s="219"/>
      <c r="H327" s="222">
        <v>-25.25</v>
      </c>
      <c r="I327" s="223"/>
      <c r="J327" s="219"/>
      <c r="K327" s="219"/>
      <c r="L327" s="224"/>
      <c r="M327" s="225"/>
      <c r="N327" s="226"/>
      <c r="O327" s="226"/>
      <c r="P327" s="226"/>
      <c r="Q327" s="226"/>
      <c r="R327" s="226"/>
      <c r="S327" s="226"/>
      <c r="T327" s="227"/>
      <c r="AT327" s="228" t="s">
        <v>216</v>
      </c>
      <c r="AU327" s="228" t="s">
        <v>85</v>
      </c>
      <c r="AV327" s="14" t="s">
        <v>85</v>
      </c>
      <c r="AW327" s="14" t="s">
        <v>31</v>
      </c>
      <c r="AX327" s="14" t="s">
        <v>75</v>
      </c>
      <c r="AY327" s="228" t="s">
        <v>209</v>
      </c>
    </row>
    <row r="328" spans="1:65" s="15" customFormat="1" ht="11.25">
      <c r="B328" s="229"/>
      <c r="C328" s="230"/>
      <c r="D328" s="209" t="s">
        <v>216</v>
      </c>
      <c r="E328" s="231" t="s">
        <v>1</v>
      </c>
      <c r="F328" s="232" t="s">
        <v>219</v>
      </c>
      <c r="G328" s="230"/>
      <c r="H328" s="233">
        <v>396.32100000000003</v>
      </c>
      <c r="I328" s="234"/>
      <c r="J328" s="230"/>
      <c r="K328" s="230"/>
      <c r="L328" s="235"/>
      <c r="M328" s="236"/>
      <c r="N328" s="237"/>
      <c r="O328" s="237"/>
      <c r="P328" s="237"/>
      <c r="Q328" s="237"/>
      <c r="R328" s="237"/>
      <c r="S328" s="237"/>
      <c r="T328" s="238"/>
      <c r="AT328" s="239" t="s">
        <v>216</v>
      </c>
      <c r="AU328" s="239" t="s">
        <v>85</v>
      </c>
      <c r="AV328" s="15" t="s">
        <v>215</v>
      </c>
      <c r="AW328" s="15" t="s">
        <v>31</v>
      </c>
      <c r="AX328" s="15" t="s">
        <v>83</v>
      </c>
      <c r="AY328" s="239" t="s">
        <v>209</v>
      </c>
    </row>
    <row r="329" spans="1:65" s="2" customFormat="1" ht="24.2" customHeight="1">
      <c r="A329" s="35"/>
      <c r="B329" s="36"/>
      <c r="C329" s="193" t="s">
        <v>299</v>
      </c>
      <c r="D329" s="193" t="s">
        <v>211</v>
      </c>
      <c r="E329" s="194" t="s">
        <v>413</v>
      </c>
      <c r="F329" s="195" t="s">
        <v>414</v>
      </c>
      <c r="G329" s="196" t="s">
        <v>214</v>
      </c>
      <c r="H329" s="197">
        <v>736.34799999999996</v>
      </c>
      <c r="I329" s="198"/>
      <c r="J329" s="199">
        <f>ROUND(I329*H329,2)</f>
        <v>0</v>
      </c>
      <c r="K329" s="200"/>
      <c r="L329" s="40"/>
      <c r="M329" s="201" t="s">
        <v>1</v>
      </c>
      <c r="N329" s="202" t="s">
        <v>40</v>
      </c>
      <c r="O329" s="72"/>
      <c r="P329" s="203">
        <f>O329*H329</f>
        <v>0</v>
      </c>
      <c r="Q329" s="203">
        <v>0</v>
      </c>
      <c r="R329" s="203">
        <f>Q329*H329</f>
        <v>0</v>
      </c>
      <c r="S329" s="203">
        <v>0</v>
      </c>
      <c r="T329" s="204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205" t="s">
        <v>215</v>
      </c>
      <c r="AT329" s="205" t="s">
        <v>211</v>
      </c>
      <c r="AU329" s="205" t="s">
        <v>85</v>
      </c>
      <c r="AY329" s="18" t="s">
        <v>209</v>
      </c>
      <c r="BE329" s="206">
        <f>IF(N329="základní",J329,0)</f>
        <v>0</v>
      </c>
      <c r="BF329" s="206">
        <f>IF(N329="snížená",J329,0)</f>
        <v>0</v>
      </c>
      <c r="BG329" s="206">
        <f>IF(N329="zákl. přenesená",J329,0)</f>
        <v>0</v>
      </c>
      <c r="BH329" s="206">
        <f>IF(N329="sníž. přenesená",J329,0)</f>
        <v>0</v>
      </c>
      <c r="BI329" s="206">
        <f>IF(N329="nulová",J329,0)</f>
        <v>0</v>
      </c>
      <c r="BJ329" s="18" t="s">
        <v>83</v>
      </c>
      <c r="BK329" s="206">
        <f>ROUND(I329*H329,2)</f>
        <v>0</v>
      </c>
      <c r="BL329" s="18" t="s">
        <v>215</v>
      </c>
      <c r="BM329" s="205" t="s">
        <v>415</v>
      </c>
    </row>
    <row r="330" spans="1:65" s="13" customFormat="1" ht="11.25">
      <c r="B330" s="207"/>
      <c r="C330" s="208"/>
      <c r="D330" s="209" t="s">
        <v>216</v>
      </c>
      <c r="E330" s="210" t="s">
        <v>1</v>
      </c>
      <c r="F330" s="211" t="s">
        <v>358</v>
      </c>
      <c r="G330" s="208"/>
      <c r="H330" s="210" t="s">
        <v>1</v>
      </c>
      <c r="I330" s="212"/>
      <c r="J330" s="208"/>
      <c r="K330" s="208"/>
      <c r="L330" s="213"/>
      <c r="M330" s="214"/>
      <c r="N330" s="215"/>
      <c r="O330" s="215"/>
      <c r="P330" s="215"/>
      <c r="Q330" s="215"/>
      <c r="R330" s="215"/>
      <c r="S330" s="215"/>
      <c r="T330" s="216"/>
      <c r="AT330" s="217" t="s">
        <v>216</v>
      </c>
      <c r="AU330" s="217" t="s">
        <v>85</v>
      </c>
      <c r="AV330" s="13" t="s">
        <v>83</v>
      </c>
      <c r="AW330" s="13" t="s">
        <v>31</v>
      </c>
      <c r="AX330" s="13" t="s">
        <v>75</v>
      </c>
      <c r="AY330" s="217" t="s">
        <v>209</v>
      </c>
    </row>
    <row r="331" spans="1:65" s="14" customFormat="1" ht="11.25">
      <c r="B331" s="218"/>
      <c r="C331" s="219"/>
      <c r="D331" s="209" t="s">
        <v>216</v>
      </c>
      <c r="E331" s="220" t="s">
        <v>1</v>
      </c>
      <c r="F331" s="221" t="s">
        <v>416</v>
      </c>
      <c r="G331" s="219"/>
      <c r="H331" s="222">
        <v>10.058999999999999</v>
      </c>
      <c r="I331" s="223"/>
      <c r="J331" s="219"/>
      <c r="K331" s="219"/>
      <c r="L331" s="224"/>
      <c r="M331" s="225"/>
      <c r="N331" s="226"/>
      <c r="O331" s="226"/>
      <c r="P331" s="226"/>
      <c r="Q331" s="226"/>
      <c r="R331" s="226"/>
      <c r="S331" s="226"/>
      <c r="T331" s="227"/>
      <c r="AT331" s="228" t="s">
        <v>216</v>
      </c>
      <c r="AU331" s="228" t="s">
        <v>85</v>
      </c>
      <c r="AV331" s="14" t="s">
        <v>85</v>
      </c>
      <c r="AW331" s="14" t="s">
        <v>31</v>
      </c>
      <c r="AX331" s="14" t="s">
        <v>75</v>
      </c>
      <c r="AY331" s="228" t="s">
        <v>209</v>
      </c>
    </row>
    <row r="332" spans="1:65" s="14" customFormat="1" ht="11.25">
      <c r="B332" s="218"/>
      <c r="C332" s="219"/>
      <c r="D332" s="209" t="s">
        <v>216</v>
      </c>
      <c r="E332" s="220" t="s">
        <v>1</v>
      </c>
      <c r="F332" s="221" t="s">
        <v>417</v>
      </c>
      <c r="G332" s="219"/>
      <c r="H332" s="222">
        <v>331.86700000000002</v>
      </c>
      <c r="I332" s="223"/>
      <c r="J332" s="219"/>
      <c r="K332" s="219"/>
      <c r="L332" s="224"/>
      <c r="M332" s="225"/>
      <c r="N332" s="226"/>
      <c r="O332" s="226"/>
      <c r="P332" s="226"/>
      <c r="Q332" s="226"/>
      <c r="R332" s="226"/>
      <c r="S332" s="226"/>
      <c r="T332" s="227"/>
      <c r="AT332" s="228" t="s">
        <v>216</v>
      </c>
      <c r="AU332" s="228" t="s">
        <v>85</v>
      </c>
      <c r="AV332" s="14" t="s">
        <v>85</v>
      </c>
      <c r="AW332" s="14" t="s">
        <v>31</v>
      </c>
      <c r="AX332" s="14" t="s">
        <v>75</v>
      </c>
      <c r="AY332" s="228" t="s">
        <v>209</v>
      </c>
    </row>
    <row r="333" spans="1:65" s="14" customFormat="1" ht="11.25">
      <c r="B333" s="218"/>
      <c r="C333" s="219"/>
      <c r="D333" s="209" t="s">
        <v>216</v>
      </c>
      <c r="E333" s="220" t="s">
        <v>1</v>
      </c>
      <c r="F333" s="221" t="s">
        <v>418</v>
      </c>
      <c r="G333" s="219"/>
      <c r="H333" s="222">
        <v>332.666</v>
      </c>
      <c r="I333" s="223"/>
      <c r="J333" s="219"/>
      <c r="K333" s="219"/>
      <c r="L333" s="224"/>
      <c r="M333" s="225"/>
      <c r="N333" s="226"/>
      <c r="O333" s="226"/>
      <c r="P333" s="226"/>
      <c r="Q333" s="226"/>
      <c r="R333" s="226"/>
      <c r="S333" s="226"/>
      <c r="T333" s="227"/>
      <c r="AT333" s="228" t="s">
        <v>216</v>
      </c>
      <c r="AU333" s="228" t="s">
        <v>85</v>
      </c>
      <c r="AV333" s="14" t="s">
        <v>85</v>
      </c>
      <c r="AW333" s="14" t="s">
        <v>31</v>
      </c>
      <c r="AX333" s="14" t="s">
        <v>75</v>
      </c>
      <c r="AY333" s="228" t="s">
        <v>209</v>
      </c>
    </row>
    <row r="334" spans="1:65" s="14" customFormat="1" ht="11.25">
      <c r="B334" s="218"/>
      <c r="C334" s="219"/>
      <c r="D334" s="209" t="s">
        <v>216</v>
      </c>
      <c r="E334" s="220" t="s">
        <v>1</v>
      </c>
      <c r="F334" s="221" t="s">
        <v>419</v>
      </c>
      <c r="G334" s="219"/>
      <c r="H334" s="222">
        <v>57.845999999999997</v>
      </c>
      <c r="I334" s="223"/>
      <c r="J334" s="219"/>
      <c r="K334" s="219"/>
      <c r="L334" s="224"/>
      <c r="M334" s="225"/>
      <c r="N334" s="226"/>
      <c r="O334" s="226"/>
      <c r="P334" s="226"/>
      <c r="Q334" s="226"/>
      <c r="R334" s="226"/>
      <c r="S334" s="226"/>
      <c r="T334" s="227"/>
      <c r="AT334" s="228" t="s">
        <v>216</v>
      </c>
      <c r="AU334" s="228" t="s">
        <v>85</v>
      </c>
      <c r="AV334" s="14" t="s">
        <v>85</v>
      </c>
      <c r="AW334" s="14" t="s">
        <v>31</v>
      </c>
      <c r="AX334" s="14" t="s">
        <v>75</v>
      </c>
      <c r="AY334" s="228" t="s">
        <v>209</v>
      </c>
    </row>
    <row r="335" spans="1:65" s="14" customFormat="1" ht="11.25">
      <c r="B335" s="218"/>
      <c r="C335" s="219"/>
      <c r="D335" s="209" t="s">
        <v>216</v>
      </c>
      <c r="E335" s="220" t="s">
        <v>1</v>
      </c>
      <c r="F335" s="221" t="s">
        <v>420</v>
      </c>
      <c r="G335" s="219"/>
      <c r="H335" s="222">
        <v>50.76</v>
      </c>
      <c r="I335" s="223"/>
      <c r="J335" s="219"/>
      <c r="K335" s="219"/>
      <c r="L335" s="224"/>
      <c r="M335" s="225"/>
      <c r="N335" s="226"/>
      <c r="O335" s="226"/>
      <c r="P335" s="226"/>
      <c r="Q335" s="226"/>
      <c r="R335" s="226"/>
      <c r="S335" s="226"/>
      <c r="T335" s="227"/>
      <c r="AT335" s="228" t="s">
        <v>216</v>
      </c>
      <c r="AU335" s="228" t="s">
        <v>85</v>
      </c>
      <c r="AV335" s="14" t="s">
        <v>85</v>
      </c>
      <c r="AW335" s="14" t="s">
        <v>31</v>
      </c>
      <c r="AX335" s="14" t="s">
        <v>75</v>
      </c>
      <c r="AY335" s="228" t="s">
        <v>209</v>
      </c>
    </row>
    <row r="336" spans="1:65" s="16" customFormat="1" ht="11.25">
      <c r="B336" s="255"/>
      <c r="C336" s="256"/>
      <c r="D336" s="209" t="s">
        <v>216</v>
      </c>
      <c r="E336" s="257" t="s">
        <v>1</v>
      </c>
      <c r="F336" s="258" t="s">
        <v>360</v>
      </c>
      <c r="G336" s="256"/>
      <c r="H336" s="259">
        <v>783.19799999999998</v>
      </c>
      <c r="I336" s="260"/>
      <c r="J336" s="256"/>
      <c r="K336" s="256"/>
      <c r="L336" s="261"/>
      <c r="M336" s="262"/>
      <c r="N336" s="263"/>
      <c r="O336" s="263"/>
      <c r="P336" s="263"/>
      <c r="Q336" s="263"/>
      <c r="R336" s="263"/>
      <c r="S336" s="263"/>
      <c r="T336" s="264"/>
      <c r="AT336" s="265" t="s">
        <v>216</v>
      </c>
      <c r="AU336" s="265" t="s">
        <v>85</v>
      </c>
      <c r="AV336" s="16" t="s">
        <v>106</v>
      </c>
      <c r="AW336" s="16" t="s">
        <v>31</v>
      </c>
      <c r="AX336" s="16" t="s">
        <v>75</v>
      </c>
      <c r="AY336" s="265" t="s">
        <v>209</v>
      </c>
    </row>
    <row r="337" spans="1:65" s="14" customFormat="1" ht="11.25">
      <c r="B337" s="218"/>
      <c r="C337" s="219"/>
      <c r="D337" s="209" t="s">
        <v>216</v>
      </c>
      <c r="E337" s="220" t="s">
        <v>1</v>
      </c>
      <c r="F337" s="221" t="s">
        <v>421</v>
      </c>
      <c r="G337" s="219"/>
      <c r="H337" s="222">
        <v>-46.85</v>
      </c>
      <c r="I337" s="223"/>
      <c r="J337" s="219"/>
      <c r="K337" s="219"/>
      <c r="L337" s="224"/>
      <c r="M337" s="225"/>
      <c r="N337" s="226"/>
      <c r="O337" s="226"/>
      <c r="P337" s="226"/>
      <c r="Q337" s="226"/>
      <c r="R337" s="226"/>
      <c r="S337" s="226"/>
      <c r="T337" s="227"/>
      <c r="AT337" s="228" t="s">
        <v>216</v>
      </c>
      <c r="AU337" s="228" t="s">
        <v>85</v>
      </c>
      <c r="AV337" s="14" t="s">
        <v>85</v>
      </c>
      <c r="AW337" s="14" t="s">
        <v>31</v>
      </c>
      <c r="AX337" s="14" t="s">
        <v>75</v>
      </c>
      <c r="AY337" s="228" t="s">
        <v>209</v>
      </c>
    </row>
    <row r="338" spans="1:65" s="15" customFormat="1" ht="11.25">
      <c r="B338" s="229"/>
      <c r="C338" s="230"/>
      <c r="D338" s="209" t="s">
        <v>216</v>
      </c>
      <c r="E338" s="231" t="s">
        <v>1</v>
      </c>
      <c r="F338" s="232" t="s">
        <v>219</v>
      </c>
      <c r="G338" s="230"/>
      <c r="H338" s="233">
        <v>736.34799999999996</v>
      </c>
      <c r="I338" s="234"/>
      <c r="J338" s="230"/>
      <c r="K338" s="230"/>
      <c r="L338" s="235"/>
      <c r="M338" s="236"/>
      <c r="N338" s="237"/>
      <c r="O338" s="237"/>
      <c r="P338" s="237"/>
      <c r="Q338" s="237"/>
      <c r="R338" s="237"/>
      <c r="S338" s="237"/>
      <c r="T338" s="238"/>
      <c r="AT338" s="239" t="s">
        <v>216</v>
      </c>
      <c r="AU338" s="239" t="s">
        <v>85</v>
      </c>
      <c r="AV338" s="15" t="s">
        <v>215</v>
      </c>
      <c r="AW338" s="15" t="s">
        <v>31</v>
      </c>
      <c r="AX338" s="15" t="s">
        <v>83</v>
      </c>
      <c r="AY338" s="239" t="s">
        <v>209</v>
      </c>
    </row>
    <row r="339" spans="1:65" s="2" customFormat="1" ht="24.2" customHeight="1">
      <c r="A339" s="35"/>
      <c r="B339" s="36"/>
      <c r="C339" s="193" t="s">
        <v>422</v>
      </c>
      <c r="D339" s="193" t="s">
        <v>211</v>
      </c>
      <c r="E339" s="194" t="s">
        <v>423</v>
      </c>
      <c r="F339" s="195" t="s">
        <v>424</v>
      </c>
      <c r="G339" s="196" t="s">
        <v>425</v>
      </c>
      <c r="H339" s="197">
        <v>486.45</v>
      </c>
      <c r="I339" s="198"/>
      <c r="J339" s="199">
        <f>ROUND(I339*H339,2)</f>
        <v>0</v>
      </c>
      <c r="K339" s="200"/>
      <c r="L339" s="40"/>
      <c r="M339" s="201" t="s">
        <v>1</v>
      </c>
      <c r="N339" s="202" t="s">
        <v>40</v>
      </c>
      <c r="O339" s="72"/>
      <c r="P339" s="203">
        <f>O339*H339</f>
        <v>0</v>
      </c>
      <c r="Q339" s="203">
        <v>0</v>
      </c>
      <c r="R339" s="203">
        <f>Q339*H339</f>
        <v>0</v>
      </c>
      <c r="S339" s="203">
        <v>0</v>
      </c>
      <c r="T339" s="204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205" t="s">
        <v>215</v>
      </c>
      <c r="AT339" s="205" t="s">
        <v>211</v>
      </c>
      <c r="AU339" s="205" t="s">
        <v>85</v>
      </c>
      <c r="AY339" s="18" t="s">
        <v>209</v>
      </c>
      <c r="BE339" s="206">
        <f>IF(N339="základní",J339,0)</f>
        <v>0</v>
      </c>
      <c r="BF339" s="206">
        <f>IF(N339="snížená",J339,0)</f>
        <v>0</v>
      </c>
      <c r="BG339" s="206">
        <f>IF(N339="zákl. přenesená",J339,0)</f>
        <v>0</v>
      </c>
      <c r="BH339" s="206">
        <f>IF(N339="sníž. přenesená",J339,0)</f>
        <v>0</v>
      </c>
      <c r="BI339" s="206">
        <f>IF(N339="nulová",J339,0)</f>
        <v>0</v>
      </c>
      <c r="BJ339" s="18" t="s">
        <v>83</v>
      </c>
      <c r="BK339" s="206">
        <f>ROUND(I339*H339,2)</f>
        <v>0</v>
      </c>
      <c r="BL339" s="18" t="s">
        <v>215</v>
      </c>
      <c r="BM339" s="205" t="s">
        <v>426</v>
      </c>
    </row>
    <row r="340" spans="1:65" s="2" customFormat="1" ht="16.5" customHeight="1">
      <c r="A340" s="35"/>
      <c r="B340" s="36"/>
      <c r="C340" s="193" t="s">
        <v>304</v>
      </c>
      <c r="D340" s="193" t="s">
        <v>211</v>
      </c>
      <c r="E340" s="194" t="s">
        <v>427</v>
      </c>
      <c r="F340" s="195" t="s">
        <v>428</v>
      </c>
      <c r="G340" s="196" t="s">
        <v>214</v>
      </c>
      <c r="H340" s="197">
        <v>175.25</v>
      </c>
      <c r="I340" s="198"/>
      <c r="J340" s="199">
        <f>ROUND(I340*H340,2)</f>
        <v>0</v>
      </c>
      <c r="K340" s="200"/>
      <c r="L340" s="40"/>
      <c r="M340" s="201" t="s">
        <v>1</v>
      </c>
      <c r="N340" s="202" t="s">
        <v>40</v>
      </c>
      <c r="O340" s="72"/>
      <c r="P340" s="203">
        <f>O340*H340</f>
        <v>0</v>
      </c>
      <c r="Q340" s="203">
        <v>0</v>
      </c>
      <c r="R340" s="203">
        <f>Q340*H340</f>
        <v>0</v>
      </c>
      <c r="S340" s="203">
        <v>0</v>
      </c>
      <c r="T340" s="204">
        <f>S340*H340</f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205" t="s">
        <v>215</v>
      </c>
      <c r="AT340" s="205" t="s">
        <v>211</v>
      </c>
      <c r="AU340" s="205" t="s">
        <v>85</v>
      </c>
      <c r="AY340" s="18" t="s">
        <v>209</v>
      </c>
      <c r="BE340" s="206">
        <f>IF(N340="základní",J340,0)</f>
        <v>0</v>
      </c>
      <c r="BF340" s="206">
        <f>IF(N340="snížená",J340,0)</f>
        <v>0</v>
      </c>
      <c r="BG340" s="206">
        <f>IF(N340="zákl. přenesená",J340,0)</f>
        <v>0</v>
      </c>
      <c r="BH340" s="206">
        <f>IF(N340="sníž. přenesená",J340,0)</f>
        <v>0</v>
      </c>
      <c r="BI340" s="206">
        <f>IF(N340="nulová",J340,0)</f>
        <v>0</v>
      </c>
      <c r="BJ340" s="18" t="s">
        <v>83</v>
      </c>
      <c r="BK340" s="206">
        <f>ROUND(I340*H340,2)</f>
        <v>0</v>
      </c>
      <c r="BL340" s="18" t="s">
        <v>215</v>
      </c>
      <c r="BM340" s="205" t="s">
        <v>429</v>
      </c>
    </row>
    <row r="341" spans="1:65" s="2" customFormat="1" ht="21.75" customHeight="1">
      <c r="A341" s="35"/>
      <c r="B341" s="36"/>
      <c r="C341" s="193" t="s">
        <v>430</v>
      </c>
      <c r="D341" s="193" t="s">
        <v>211</v>
      </c>
      <c r="E341" s="194" t="s">
        <v>431</v>
      </c>
      <c r="F341" s="195" t="s">
        <v>432</v>
      </c>
      <c r="G341" s="196" t="s">
        <v>214</v>
      </c>
      <c r="H341" s="197">
        <v>89.337999999999994</v>
      </c>
      <c r="I341" s="198"/>
      <c r="J341" s="199">
        <f>ROUND(I341*H341,2)</f>
        <v>0</v>
      </c>
      <c r="K341" s="200"/>
      <c r="L341" s="40"/>
      <c r="M341" s="201" t="s">
        <v>1</v>
      </c>
      <c r="N341" s="202" t="s">
        <v>40</v>
      </c>
      <c r="O341" s="72"/>
      <c r="P341" s="203">
        <f>O341*H341</f>
        <v>0</v>
      </c>
      <c r="Q341" s="203">
        <v>0</v>
      </c>
      <c r="R341" s="203">
        <f>Q341*H341</f>
        <v>0</v>
      </c>
      <c r="S341" s="203">
        <v>0</v>
      </c>
      <c r="T341" s="204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205" t="s">
        <v>215</v>
      </c>
      <c r="AT341" s="205" t="s">
        <v>211</v>
      </c>
      <c r="AU341" s="205" t="s">
        <v>85</v>
      </c>
      <c r="AY341" s="18" t="s">
        <v>209</v>
      </c>
      <c r="BE341" s="206">
        <f>IF(N341="základní",J341,0)</f>
        <v>0</v>
      </c>
      <c r="BF341" s="206">
        <f>IF(N341="snížená",J341,0)</f>
        <v>0</v>
      </c>
      <c r="BG341" s="206">
        <f>IF(N341="zákl. přenesená",J341,0)</f>
        <v>0</v>
      </c>
      <c r="BH341" s="206">
        <f>IF(N341="sníž. přenesená",J341,0)</f>
        <v>0</v>
      </c>
      <c r="BI341" s="206">
        <f>IF(N341="nulová",J341,0)</f>
        <v>0</v>
      </c>
      <c r="BJ341" s="18" t="s">
        <v>83</v>
      </c>
      <c r="BK341" s="206">
        <f>ROUND(I341*H341,2)</f>
        <v>0</v>
      </c>
      <c r="BL341" s="18" t="s">
        <v>215</v>
      </c>
      <c r="BM341" s="205" t="s">
        <v>433</v>
      </c>
    </row>
    <row r="342" spans="1:65" s="13" customFormat="1" ht="11.25">
      <c r="B342" s="207"/>
      <c r="C342" s="208"/>
      <c r="D342" s="209" t="s">
        <v>216</v>
      </c>
      <c r="E342" s="210" t="s">
        <v>1</v>
      </c>
      <c r="F342" s="211" t="s">
        <v>358</v>
      </c>
      <c r="G342" s="208"/>
      <c r="H342" s="210" t="s">
        <v>1</v>
      </c>
      <c r="I342" s="212"/>
      <c r="J342" s="208"/>
      <c r="K342" s="208"/>
      <c r="L342" s="213"/>
      <c r="M342" s="214"/>
      <c r="N342" s="215"/>
      <c r="O342" s="215"/>
      <c r="P342" s="215"/>
      <c r="Q342" s="215"/>
      <c r="R342" s="215"/>
      <c r="S342" s="215"/>
      <c r="T342" s="216"/>
      <c r="AT342" s="217" t="s">
        <v>216</v>
      </c>
      <c r="AU342" s="217" t="s">
        <v>85</v>
      </c>
      <c r="AV342" s="13" t="s">
        <v>83</v>
      </c>
      <c r="AW342" s="13" t="s">
        <v>31</v>
      </c>
      <c r="AX342" s="13" t="s">
        <v>75</v>
      </c>
      <c r="AY342" s="217" t="s">
        <v>209</v>
      </c>
    </row>
    <row r="343" spans="1:65" s="13" customFormat="1" ht="11.25">
      <c r="B343" s="207"/>
      <c r="C343" s="208"/>
      <c r="D343" s="209" t="s">
        <v>216</v>
      </c>
      <c r="E343" s="210" t="s">
        <v>1</v>
      </c>
      <c r="F343" s="211" t="s">
        <v>434</v>
      </c>
      <c r="G343" s="208"/>
      <c r="H343" s="210" t="s">
        <v>1</v>
      </c>
      <c r="I343" s="212"/>
      <c r="J343" s="208"/>
      <c r="K343" s="208"/>
      <c r="L343" s="213"/>
      <c r="M343" s="214"/>
      <c r="N343" s="215"/>
      <c r="O343" s="215"/>
      <c r="P343" s="215"/>
      <c r="Q343" s="215"/>
      <c r="R343" s="215"/>
      <c r="S343" s="215"/>
      <c r="T343" s="216"/>
      <c r="AT343" s="217" t="s">
        <v>216</v>
      </c>
      <c r="AU343" s="217" t="s">
        <v>85</v>
      </c>
      <c r="AV343" s="13" t="s">
        <v>83</v>
      </c>
      <c r="AW343" s="13" t="s">
        <v>31</v>
      </c>
      <c r="AX343" s="13" t="s">
        <v>75</v>
      </c>
      <c r="AY343" s="217" t="s">
        <v>209</v>
      </c>
    </row>
    <row r="344" spans="1:65" s="14" customFormat="1" ht="11.25">
      <c r="B344" s="218"/>
      <c r="C344" s="219"/>
      <c r="D344" s="209" t="s">
        <v>216</v>
      </c>
      <c r="E344" s="220" t="s">
        <v>1</v>
      </c>
      <c r="F344" s="221" t="s">
        <v>435</v>
      </c>
      <c r="G344" s="219"/>
      <c r="H344" s="222">
        <v>22.556000000000001</v>
      </c>
      <c r="I344" s="223"/>
      <c r="J344" s="219"/>
      <c r="K344" s="219"/>
      <c r="L344" s="224"/>
      <c r="M344" s="225"/>
      <c r="N344" s="226"/>
      <c r="O344" s="226"/>
      <c r="P344" s="226"/>
      <c r="Q344" s="226"/>
      <c r="R344" s="226"/>
      <c r="S344" s="226"/>
      <c r="T344" s="227"/>
      <c r="AT344" s="228" t="s">
        <v>216</v>
      </c>
      <c r="AU344" s="228" t="s">
        <v>85</v>
      </c>
      <c r="AV344" s="14" t="s">
        <v>85</v>
      </c>
      <c r="AW344" s="14" t="s">
        <v>31</v>
      </c>
      <c r="AX344" s="14" t="s">
        <v>75</v>
      </c>
      <c r="AY344" s="228" t="s">
        <v>209</v>
      </c>
    </row>
    <row r="345" spans="1:65" s="14" customFormat="1" ht="22.5">
      <c r="B345" s="218"/>
      <c r="C345" s="219"/>
      <c r="D345" s="209" t="s">
        <v>216</v>
      </c>
      <c r="E345" s="220" t="s">
        <v>1</v>
      </c>
      <c r="F345" s="221" t="s">
        <v>436</v>
      </c>
      <c r="G345" s="219"/>
      <c r="H345" s="222">
        <v>34.359000000000002</v>
      </c>
      <c r="I345" s="223"/>
      <c r="J345" s="219"/>
      <c r="K345" s="219"/>
      <c r="L345" s="224"/>
      <c r="M345" s="225"/>
      <c r="N345" s="226"/>
      <c r="O345" s="226"/>
      <c r="P345" s="226"/>
      <c r="Q345" s="226"/>
      <c r="R345" s="226"/>
      <c r="S345" s="226"/>
      <c r="T345" s="227"/>
      <c r="AT345" s="228" t="s">
        <v>216</v>
      </c>
      <c r="AU345" s="228" t="s">
        <v>85</v>
      </c>
      <c r="AV345" s="14" t="s">
        <v>85</v>
      </c>
      <c r="AW345" s="14" t="s">
        <v>31</v>
      </c>
      <c r="AX345" s="14" t="s">
        <v>75</v>
      </c>
      <c r="AY345" s="228" t="s">
        <v>209</v>
      </c>
    </row>
    <row r="346" spans="1:65" s="14" customFormat="1" ht="11.25">
      <c r="B346" s="218"/>
      <c r="C346" s="219"/>
      <c r="D346" s="209" t="s">
        <v>216</v>
      </c>
      <c r="E346" s="220" t="s">
        <v>1</v>
      </c>
      <c r="F346" s="221" t="s">
        <v>437</v>
      </c>
      <c r="G346" s="219"/>
      <c r="H346" s="222">
        <v>32.423000000000002</v>
      </c>
      <c r="I346" s="223"/>
      <c r="J346" s="219"/>
      <c r="K346" s="219"/>
      <c r="L346" s="224"/>
      <c r="M346" s="225"/>
      <c r="N346" s="226"/>
      <c r="O346" s="226"/>
      <c r="P346" s="226"/>
      <c r="Q346" s="226"/>
      <c r="R346" s="226"/>
      <c r="S346" s="226"/>
      <c r="T346" s="227"/>
      <c r="AT346" s="228" t="s">
        <v>216</v>
      </c>
      <c r="AU346" s="228" t="s">
        <v>85</v>
      </c>
      <c r="AV346" s="14" t="s">
        <v>85</v>
      </c>
      <c r="AW346" s="14" t="s">
        <v>31</v>
      </c>
      <c r="AX346" s="14" t="s">
        <v>75</v>
      </c>
      <c r="AY346" s="228" t="s">
        <v>209</v>
      </c>
    </row>
    <row r="347" spans="1:65" s="15" customFormat="1" ht="11.25">
      <c r="B347" s="229"/>
      <c r="C347" s="230"/>
      <c r="D347" s="209" t="s">
        <v>216</v>
      </c>
      <c r="E347" s="231" t="s">
        <v>1</v>
      </c>
      <c r="F347" s="232" t="s">
        <v>219</v>
      </c>
      <c r="G347" s="230"/>
      <c r="H347" s="233">
        <v>89.337999999999994</v>
      </c>
      <c r="I347" s="234"/>
      <c r="J347" s="230"/>
      <c r="K347" s="230"/>
      <c r="L347" s="235"/>
      <c r="M347" s="236"/>
      <c r="N347" s="237"/>
      <c r="O347" s="237"/>
      <c r="P347" s="237"/>
      <c r="Q347" s="237"/>
      <c r="R347" s="237"/>
      <c r="S347" s="237"/>
      <c r="T347" s="238"/>
      <c r="AT347" s="239" t="s">
        <v>216</v>
      </c>
      <c r="AU347" s="239" t="s">
        <v>85</v>
      </c>
      <c r="AV347" s="15" t="s">
        <v>215</v>
      </c>
      <c r="AW347" s="15" t="s">
        <v>31</v>
      </c>
      <c r="AX347" s="15" t="s">
        <v>83</v>
      </c>
      <c r="AY347" s="239" t="s">
        <v>209</v>
      </c>
    </row>
    <row r="348" spans="1:65" s="2" customFormat="1" ht="24.2" customHeight="1">
      <c r="A348" s="35"/>
      <c r="B348" s="36"/>
      <c r="C348" s="193" t="s">
        <v>308</v>
      </c>
      <c r="D348" s="193" t="s">
        <v>211</v>
      </c>
      <c r="E348" s="194" t="s">
        <v>438</v>
      </c>
      <c r="F348" s="195" t="s">
        <v>439</v>
      </c>
      <c r="G348" s="196" t="s">
        <v>214</v>
      </c>
      <c r="H348" s="197">
        <v>12.5</v>
      </c>
      <c r="I348" s="198"/>
      <c r="J348" s="199">
        <f>ROUND(I348*H348,2)</f>
        <v>0</v>
      </c>
      <c r="K348" s="200"/>
      <c r="L348" s="40"/>
      <c r="M348" s="201" t="s">
        <v>1</v>
      </c>
      <c r="N348" s="202" t="s">
        <v>40</v>
      </c>
      <c r="O348" s="72"/>
      <c r="P348" s="203">
        <f>O348*H348</f>
        <v>0</v>
      </c>
      <c r="Q348" s="203">
        <v>0</v>
      </c>
      <c r="R348" s="203">
        <f>Q348*H348</f>
        <v>0</v>
      </c>
      <c r="S348" s="203">
        <v>0</v>
      </c>
      <c r="T348" s="204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205" t="s">
        <v>215</v>
      </c>
      <c r="AT348" s="205" t="s">
        <v>211</v>
      </c>
      <c r="AU348" s="205" t="s">
        <v>85</v>
      </c>
      <c r="AY348" s="18" t="s">
        <v>209</v>
      </c>
      <c r="BE348" s="206">
        <f>IF(N348="základní",J348,0)</f>
        <v>0</v>
      </c>
      <c r="BF348" s="206">
        <f>IF(N348="snížená",J348,0)</f>
        <v>0</v>
      </c>
      <c r="BG348" s="206">
        <f>IF(N348="zákl. přenesená",J348,0)</f>
        <v>0</v>
      </c>
      <c r="BH348" s="206">
        <f>IF(N348="sníž. přenesená",J348,0)</f>
        <v>0</v>
      </c>
      <c r="BI348" s="206">
        <f>IF(N348="nulová",J348,0)</f>
        <v>0</v>
      </c>
      <c r="BJ348" s="18" t="s">
        <v>83</v>
      </c>
      <c r="BK348" s="206">
        <f>ROUND(I348*H348,2)</f>
        <v>0</v>
      </c>
      <c r="BL348" s="18" t="s">
        <v>215</v>
      </c>
      <c r="BM348" s="205" t="s">
        <v>440</v>
      </c>
    </row>
    <row r="349" spans="1:65" s="14" customFormat="1" ht="11.25">
      <c r="B349" s="218"/>
      <c r="C349" s="219"/>
      <c r="D349" s="209" t="s">
        <v>216</v>
      </c>
      <c r="E349" s="220" t="s">
        <v>1</v>
      </c>
      <c r="F349" s="221" t="s">
        <v>441</v>
      </c>
      <c r="G349" s="219"/>
      <c r="H349" s="222">
        <v>12.5</v>
      </c>
      <c r="I349" s="223"/>
      <c r="J349" s="219"/>
      <c r="K349" s="219"/>
      <c r="L349" s="224"/>
      <c r="M349" s="225"/>
      <c r="N349" s="226"/>
      <c r="O349" s="226"/>
      <c r="P349" s="226"/>
      <c r="Q349" s="226"/>
      <c r="R349" s="226"/>
      <c r="S349" s="226"/>
      <c r="T349" s="227"/>
      <c r="AT349" s="228" t="s">
        <v>216</v>
      </c>
      <c r="AU349" s="228" t="s">
        <v>85</v>
      </c>
      <c r="AV349" s="14" t="s">
        <v>85</v>
      </c>
      <c r="AW349" s="14" t="s">
        <v>31</v>
      </c>
      <c r="AX349" s="14" t="s">
        <v>75</v>
      </c>
      <c r="AY349" s="228" t="s">
        <v>209</v>
      </c>
    </row>
    <row r="350" spans="1:65" s="15" customFormat="1" ht="11.25">
      <c r="B350" s="229"/>
      <c r="C350" s="230"/>
      <c r="D350" s="209" t="s">
        <v>216</v>
      </c>
      <c r="E350" s="231" t="s">
        <v>1</v>
      </c>
      <c r="F350" s="232" t="s">
        <v>219</v>
      </c>
      <c r="G350" s="230"/>
      <c r="H350" s="233">
        <v>12.5</v>
      </c>
      <c r="I350" s="234"/>
      <c r="J350" s="230"/>
      <c r="K350" s="230"/>
      <c r="L350" s="235"/>
      <c r="M350" s="236"/>
      <c r="N350" s="237"/>
      <c r="O350" s="237"/>
      <c r="P350" s="237"/>
      <c r="Q350" s="237"/>
      <c r="R350" s="237"/>
      <c r="S350" s="237"/>
      <c r="T350" s="238"/>
      <c r="AT350" s="239" t="s">
        <v>216</v>
      </c>
      <c r="AU350" s="239" t="s">
        <v>85</v>
      </c>
      <c r="AV350" s="15" t="s">
        <v>215</v>
      </c>
      <c r="AW350" s="15" t="s">
        <v>31</v>
      </c>
      <c r="AX350" s="15" t="s">
        <v>83</v>
      </c>
      <c r="AY350" s="239" t="s">
        <v>209</v>
      </c>
    </row>
    <row r="351" spans="1:65" s="12" customFormat="1" ht="22.9" customHeight="1">
      <c r="B351" s="177"/>
      <c r="C351" s="178"/>
      <c r="D351" s="179" t="s">
        <v>74</v>
      </c>
      <c r="E351" s="191" t="s">
        <v>215</v>
      </c>
      <c r="F351" s="191" t="s">
        <v>442</v>
      </c>
      <c r="G351" s="178"/>
      <c r="H351" s="178"/>
      <c r="I351" s="181"/>
      <c r="J351" s="192">
        <f>BK351</f>
        <v>0</v>
      </c>
      <c r="K351" s="178"/>
      <c r="L351" s="183"/>
      <c r="M351" s="184"/>
      <c r="N351" s="185"/>
      <c r="O351" s="185"/>
      <c r="P351" s="186">
        <f>P352</f>
        <v>0</v>
      </c>
      <c r="Q351" s="185"/>
      <c r="R351" s="186">
        <f>R352</f>
        <v>0</v>
      </c>
      <c r="S351" s="185"/>
      <c r="T351" s="187">
        <f>T352</f>
        <v>0</v>
      </c>
      <c r="AR351" s="188" t="s">
        <v>83</v>
      </c>
      <c r="AT351" s="189" t="s">
        <v>74</v>
      </c>
      <c r="AU351" s="189" t="s">
        <v>83</v>
      </c>
      <c r="AY351" s="188" t="s">
        <v>209</v>
      </c>
      <c r="BK351" s="190">
        <f>BK352</f>
        <v>0</v>
      </c>
    </row>
    <row r="352" spans="1:65" s="2" customFormat="1" ht="21.75" customHeight="1">
      <c r="A352" s="35"/>
      <c r="B352" s="36"/>
      <c r="C352" s="193" t="s">
        <v>443</v>
      </c>
      <c r="D352" s="193" t="s">
        <v>211</v>
      </c>
      <c r="E352" s="194" t="s">
        <v>444</v>
      </c>
      <c r="F352" s="195" t="s">
        <v>445</v>
      </c>
      <c r="G352" s="196" t="s">
        <v>340</v>
      </c>
      <c r="H352" s="197">
        <v>406</v>
      </c>
      <c r="I352" s="198"/>
      <c r="J352" s="199">
        <f>ROUND(I352*H352,2)</f>
        <v>0</v>
      </c>
      <c r="K352" s="200"/>
      <c r="L352" s="40"/>
      <c r="M352" s="201" t="s">
        <v>1</v>
      </c>
      <c r="N352" s="202" t="s">
        <v>40</v>
      </c>
      <c r="O352" s="72"/>
      <c r="P352" s="203">
        <f>O352*H352</f>
        <v>0</v>
      </c>
      <c r="Q352" s="203">
        <v>0</v>
      </c>
      <c r="R352" s="203">
        <f>Q352*H352</f>
        <v>0</v>
      </c>
      <c r="S352" s="203">
        <v>0</v>
      </c>
      <c r="T352" s="204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205" t="s">
        <v>215</v>
      </c>
      <c r="AT352" s="205" t="s">
        <v>211</v>
      </c>
      <c r="AU352" s="205" t="s">
        <v>85</v>
      </c>
      <c r="AY352" s="18" t="s">
        <v>209</v>
      </c>
      <c r="BE352" s="206">
        <f>IF(N352="základní",J352,0)</f>
        <v>0</v>
      </c>
      <c r="BF352" s="206">
        <f>IF(N352="snížená",J352,0)</f>
        <v>0</v>
      </c>
      <c r="BG352" s="206">
        <f>IF(N352="zákl. přenesená",J352,0)</f>
        <v>0</v>
      </c>
      <c r="BH352" s="206">
        <f>IF(N352="sníž. přenesená",J352,0)</f>
        <v>0</v>
      </c>
      <c r="BI352" s="206">
        <f>IF(N352="nulová",J352,0)</f>
        <v>0</v>
      </c>
      <c r="BJ352" s="18" t="s">
        <v>83</v>
      </c>
      <c r="BK352" s="206">
        <f>ROUND(I352*H352,2)</f>
        <v>0</v>
      </c>
      <c r="BL352" s="18" t="s">
        <v>215</v>
      </c>
      <c r="BM352" s="205" t="s">
        <v>446</v>
      </c>
    </row>
    <row r="353" spans="1:65" s="12" customFormat="1" ht="22.9" customHeight="1">
      <c r="B353" s="177"/>
      <c r="C353" s="178"/>
      <c r="D353" s="179" t="s">
        <v>74</v>
      </c>
      <c r="E353" s="191" t="s">
        <v>232</v>
      </c>
      <c r="F353" s="191" t="s">
        <v>447</v>
      </c>
      <c r="G353" s="178"/>
      <c r="H353" s="178"/>
      <c r="I353" s="181"/>
      <c r="J353" s="192">
        <f>BK353</f>
        <v>0</v>
      </c>
      <c r="K353" s="178"/>
      <c r="L353" s="183"/>
      <c r="M353" s="184"/>
      <c r="N353" s="185"/>
      <c r="O353" s="185"/>
      <c r="P353" s="186">
        <f>SUM(P354:P379)</f>
        <v>0</v>
      </c>
      <c r="Q353" s="185"/>
      <c r="R353" s="186">
        <f>SUM(R354:R379)</f>
        <v>0</v>
      </c>
      <c r="S353" s="185"/>
      <c r="T353" s="187">
        <f>SUM(T354:T379)</f>
        <v>0</v>
      </c>
      <c r="AR353" s="188" t="s">
        <v>83</v>
      </c>
      <c r="AT353" s="189" t="s">
        <v>74</v>
      </c>
      <c r="AU353" s="189" t="s">
        <v>83</v>
      </c>
      <c r="AY353" s="188" t="s">
        <v>209</v>
      </c>
      <c r="BK353" s="190">
        <f>SUM(BK354:BK379)</f>
        <v>0</v>
      </c>
    </row>
    <row r="354" spans="1:65" s="2" customFormat="1" ht="21.75" customHeight="1">
      <c r="A354" s="35"/>
      <c r="B354" s="36"/>
      <c r="C354" s="193" t="s">
        <v>313</v>
      </c>
      <c r="D354" s="193" t="s">
        <v>211</v>
      </c>
      <c r="E354" s="194" t="s">
        <v>448</v>
      </c>
      <c r="F354" s="195" t="s">
        <v>449</v>
      </c>
      <c r="G354" s="196" t="s">
        <v>214</v>
      </c>
      <c r="H354" s="197">
        <v>93</v>
      </c>
      <c r="I354" s="198"/>
      <c r="J354" s="199">
        <f>ROUND(I354*H354,2)</f>
        <v>0</v>
      </c>
      <c r="K354" s="200"/>
      <c r="L354" s="40"/>
      <c r="M354" s="201" t="s">
        <v>1</v>
      </c>
      <c r="N354" s="202" t="s">
        <v>40</v>
      </c>
      <c r="O354" s="72"/>
      <c r="P354" s="203">
        <f>O354*H354</f>
        <v>0</v>
      </c>
      <c r="Q354" s="203">
        <v>0</v>
      </c>
      <c r="R354" s="203">
        <f>Q354*H354</f>
        <v>0</v>
      </c>
      <c r="S354" s="203">
        <v>0</v>
      </c>
      <c r="T354" s="204">
        <f>S354*H354</f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205" t="s">
        <v>215</v>
      </c>
      <c r="AT354" s="205" t="s">
        <v>211</v>
      </c>
      <c r="AU354" s="205" t="s">
        <v>85</v>
      </c>
      <c r="AY354" s="18" t="s">
        <v>209</v>
      </c>
      <c r="BE354" s="206">
        <f>IF(N354="základní",J354,0)</f>
        <v>0</v>
      </c>
      <c r="BF354" s="206">
        <f>IF(N354="snížená",J354,0)</f>
        <v>0</v>
      </c>
      <c r="BG354" s="206">
        <f>IF(N354="zákl. přenesená",J354,0)</f>
        <v>0</v>
      </c>
      <c r="BH354" s="206">
        <f>IF(N354="sníž. přenesená",J354,0)</f>
        <v>0</v>
      </c>
      <c r="BI354" s="206">
        <f>IF(N354="nulová",J354,0)</f>
        <v>0</v>
      </c>
      <c r="BJ354" s="18" t="s">
        <v>83</v>
      </c>
      <c r="BK354" s="206">
        <f>ROUND(I354*H354,2)</f>
        <v>0</v>
      </c>
      <c r="BL354" s="18" t="s">
        <v>215</v>
      </c>
      <c r="BM354" s="205" t="s">
        <v>450</v>
      </c>
    </row>
    <row r="355" spans="1:65" s="13" customFormat="1" ht="11.25">
      <c r="B355" s="207"/>
      <c r="C355" s="208"/>
      <c r="D355" s="209" t="s">
        <v>216</v>
      </c>
      <c r="E355" s="210" t="s">
        <v>1</v>
      </c>
      <c r="F355" s="211" t="s">
        <v>217</v>
      </c>
      <c r="G355" s="208"/>
      <c r="H355" s="210" t="s">
        <v>1</v>
      </c>
      <c r="I355" s="212"/>
      <c r="J355" s="208"/>
      <c r="K355" s="208"/>
      <c r="L355" s="213"/>
      <c r="M355" s="214"/>
      <c r="N355" s="215"/>
      <c r="O355" s="215"/>
      <c r="P355" s="215"/>
      <c r="Q355" s="215"/>
      <c r="R355" s="215"/>
      <c r="S355" s="215"/>
      <c r="T355" s="216"/>
      <c r="AT355" s="217" t="s">
        <v>216</v>
      </c>
      <c r="AU355" s="217" t="s">
        <v>85</v>
      </c>
      <c r="AV355" s="13" t="s">
        <v>83</v>
      </c>
      <c r="AW355" s="13" t="s">
        <v>31</v>
      </c>
      <c r="AX355" s="13" t="s">
        <v>75</v>
      </c>
      <c r="AY355" s="217" t="s">
        <v>209</v>
      </c>
    </row>
    <row r="356" spans="1:65" s="14" customFormat="1" ht="11.25">
      <c r="B356" s="218"/>
      <c r="C356" s="219"/>
      <c r="D356" s="209" t="s">
        <v>216</v>
      </c>
      <c r="E356" s="220" t="s">
        <v>1</v>
      </c>
      <c r="F356" s="221" t="s">
        <v>305</v>
      </c>
      <c r="G356" s="219"/>
      <c r="H356" s="222">
        <v>93</v>
      </c>
      <c r="I356" s="223"/>
      <c r="J356" s="219"/>
      <c r="K356" s="219"/>
      <c r="L356" s="224"/>
      <c r="M356" s="225"/>
      <c r="N356" s="226"/>
      <c r="O356" s="226"/>
      <c r="P356" s="226"/>
      <c r="Q356" s="226"/>
      <c r="R356" s="226"/>
      <c r="S356" s="226"/>
      <c r="T356" s="227"/>
      <c r="AT356" s="228" t="s">
        <v>216</v>
      </c>
      <c r="AU356" s="228" t="s">
        <v>85</v>
      </c>
      <c r="AV356" s="14" t="s">
        <v>85</v>
      </c>
      <c r="AW356" s="14" t="s">
        <v>31</v>
      </c>
      <c r="AX356" s="14" t="s">
        <v>75</v>
      </c>
      <c r="AY356" s="228" t="s">
        <v>209</v>
      </c>
    </row>
    <row r="357" spans="1:65" s="15" customFormat="1" ht="11.25">
      <c r="B357" s="229"/>
      <c r="C357" s="230"/>
      <c r="D357" s="209" t="s">
        <v>216</v>
      </c>
      <c r="E357" s="231" t="s">
        <v>1</v>
      </c>
      <c r="F357" s="232" t="s">
        <v>219</v>
      </c>
      <c r="G357" s="230"/>
      <c r="H357" s="233">
        <v>93</v>
      </c>
      <c r="I357" s="234"/>
      <c r="J357" s="230"/>
      <c r="K357" s="230"/>
      <c r="L357" s="235"/>
      <c r="M357" s="236"/>
      <c r="N357" s="237"/>
      <c r="O357" s="237"/>
      <c r="P357" s="237"/>
      <c r="Q357" s="237"/>
      <c r="R357" s="237"/>
      <c r="S357" s="237"/>
      <c r="T357" s="238"/>
      <c r="AT357" s="239" t="s">
        <v>216</v>
      </c>
      <c r="AU357" s="239" t="s">
        <v>85</v>
      </c>
      <c r="AV357" s="15" t="s">
        <v>215</v>
      </c>
      <c r="AW357" s="15" t="s">
        <v>31</v>
      </c>
      <c r="AX357" s="15" t="s">
        <v>83</v>
      </c>
      <c r="AY357" s="239" t="s">
        <v>209</v>
      </c>
    </row>
    <row r="358" spans="1:65" s="2" customFormat="1" ht="21.75" customHeight="1">
      <c r="A358" s="35"/>
      <c r="B358" s="36"/>
      <c r="C358" s="193" t="s">
        <v>451</v>
      </c>
      <c r="D358" s="193" t="s">
        <v>211</v>
      </c>
      <c r="E358" s="194" t="s">
        <v>452</v>
      </c>
      <c r="F358" s="195" t="s">
        <v>453</v>
      </c>
      <c r="G358" s="196" t="s">
        <v>214</v>
      </c>
      <c r="H358" s="197">
        <v>93</v>
      </c>
      <c r="I358" s="198"/>
      <c r="J358" s="199">
        <f>ROUND(I358*H358,2)</f>
        <v>0</v>
      </c>
      <c r="K358" s="200"/>
      <c r="L358" s="40"/>
      <c r="M358" s="201" t="s">
        <v>1</v>
      </c>
      <c r="N358" s="202" t="s">
        <v>40</v>
      </c>
      <c r="O358" s="72"/>
      <c r="P358" s="203">
        <f>O358*H358</f>
        <v>0</v>
      </c>
      <c r="Q358" s="203">
        <v>0</v>
      </c>
      <c r="R358" s="203">
        <f>Q358*H358</f>
        <v>0</v>
      </c>
      <c r="S358" s="203">
        <v>0</v>
      </c>
      <c r="T358" s="204">
        <f>S358*H358</f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205" t="s">
        <v>215</v>
      </c>
      <c r="AT358" s="205" t="s">
        <v>211</v>
      </c>
      <c r="AU358" s="205" t="s">
        <v>85</v>
      </c>
      <c r="AY358" s="18" t="s">
        <v>209</v>
      </c>
      <c r="BE358" s="206">
        <f>IF(N358="základní",J358,0)</f>
        <v>0</v>
      </c>
      <c r="BF358" s="206">
        <f>IF(N358="snížená",J358,0)</f>
        <v>0</v>
      </c>
      <c r="BG358" s="206">
        <f>IF(N358="zákl. přenesená",J358,0)</f>
        <v>0</v>
      </c>
      <c r="BH358" s="206">
        <f>IF(N358="sníž. přenesená",J358,0)</f>
        <v>0</v>
      </c>
      <c r="BI358" s="206">
        <f>IF(N358="nulová",J358,0)</f>
        <v>0</v>
      </c>
      <c r="BJ358" s="18" t="s">
        <v>83</v>
      </c>
      <c r="BK358" s="206">
        <f>ROUND(I358*H358,2)</f>
        <v>0</v>
      </c>
      <c r="BL358" s="18" t="s">
        <v>215</v>
      </c>
      <c r="BM358" s="205" t="s">
        <v>454</v>
      </c>
    </row>
    <row r="359" spans="1:65" s="13" customFormat="1" ht="11.25">
      <c r="B359" s="207"/>
      <c r="C359" s="208"/>
      <c r="D359" s="209" t="s">
        <v>216</v>
      </c>
      <c r="E359" s="210" t="s">
        <v>1</v>
      </c>
      <c r="F359" s="211" t="s">
        <v>217</v>
      </c>
      <c r="G359" s="208"/>
      <c r="H359" s="210" t="s">
        <v>1</v>
      </c>
      <c r="I359" s="212"/>
      <c r="J359" s="208"/>
      <c r="K359" s="208"/>
      <c r="L359" s="213"/>
      <c r="M359" s="214"/>
      <c r="N359" s="215"/>
      <c r="O359" s="215"/>
      <c r="P359" s="215"/>
      <c r="Q359" s="215"/>
      <c r="R359" s="215"/>
      <c r="S359" s="215"/>
      <c r="T359" s="216"/>
      <c r="AT359" s="217" t="s">
        <v>216</v>
      </c>
      <c r="AU359" s="217" t="s">
        <v>85</v>
      </c>
      <c r="AV359" s="13" t="s">
        <v>83</v>
      </c>
      <c r="AW359" s="13" t="s">
        <v>31</v>
      </c>
      <c r="AX359" s="13" t="s">
        <v>75</v>
      </c>
      <c r="AY359" s="217" t="s">
        <v>209</v>
      </c>
    </row>
    <row r="360" spans="1:65" s="14" customFormat="1" ht="11.25">
      <c r="B360" s="218"/>
      <c r="C360" s="219"/>
      <c r="D360" s="209" t="s">
        <v>216</v>
      </c>
      <c r="E360" s="220" t="s">
        <v>1</v>
      </c>
      <c r="F360" s="221" t="s">
        <v>305</v>
      </c>
      <c r="G360" s="219"/>
      <c r="H360" s="222">
        <v>93</v>
      </c>
      <c r="I360" s="223"/>
      <c r="J360" s="219"/>
      <c r="K360" s="219"/>
      <c r="L360" s="224"/>
      <c r="M360" s="225"/>
      <c r="N360" s="226"/>
      <c r="O360" s="226"/>
      <c r="P360" s="226"/>
      <c r="Q360" s="226"/>
      <c r="R360" s="226"/>
      <c r="S360" s="226"/>
      <c r="T360" s="227"/>
      <c r="AT360" s="228" t="s">
        <v>216</v>
      </c>
      <c r="AU360" s="228" t="s">
        <v>85</v>
      </c>
      <c r="AV360" s="14" t="s">
        <v>85</v>
      </c>
      <c r="AW360" s="14" t="s">
        <v>31</v>
      </c>
      <c r="AX360" s="14" t="s">
        <v>75</v>
      </c>
      <c r="AY360" s="228" t="s">
        <v>209</v>
      </c>
    </row>
    <row r="361" spans="1:65" s="15" customFormat="1" ht="11.25">
      <c r="B361" s="229"/>
      <c r="C361" s="230"/>
      <c r="D361" s="209" t="s">
        <v>216</v>
      </c>
      <c r="E361" s="231" t="s">
        <v>1</v>
      </c>
      <c r="F361" s="232" t="s">
        <v>219</v>
      </c>
      <c r="G361" s="230"/>
      <c r="H361" s="233">
        <v>93</v>
      </c>
      <c r="I361" s="234"/>
      <c r="J361" s="230"/>
      <c r="K361" s="230"/>
      <c r="L361" s="235"/>
      <c r="M361" s="236"/>
      <c r="N361" s="237"/>
      <c r="O361" s="237"/>
      <c r="P361" s="237"/>
      <c r="Q361" s="237"/>
      <c r="R361" s="237"/>
      <c r="S361" s="237"/>
      <c r="T361" s="238"/>
      <c r="AT361" s="239" t="s">
        <v>216</v>
      </c>
      <c r="AU361" s="239" t="s">
        <v>85</v>
      </c>
      <c r="AV361" s="15" t="s">
        <v>215</v>
      </c>
      <c r="AW361" s="15" t="s">
        <v>31</v>
      </c>
      <c r="AX361" s="15" t="s">
        <v>83</v>
      </c>
      <c r="AY361" s="239" t="s">
        <v>209</v>
      </c>
    </row>
    <row r="362" spans="1:65" s="2" customFormat="1" ht="16.5" customHeight="1">
      <c r="A362" s="35"/>
      <c r="B362" s="36"/>
      <c r="C362" s="193" t="s">
        <v>317</v>
      </c>
      <c r="D362" s="193" t="s">
        <v>211</v>
      </c>
      <c r="E362" s="194" t="s">
        <v>455</v>
      </c>
      <c r="F362" s="195" t="s">
        <v>456</v>
      </c>
      <c r="G362" s="196" t="s">
        <v>214</v>
      </c>
      <c r="H362" s="197">
        <v>93</v>
      </c>
      <c r="I362" s="198"/>
      <c r="J362" s="199">
        <f>ROUND(I362*H362,2)</f>
        <v>0</v>
      </c>
      <c r="K362" s="200"/>
      <c r="L362" s="40"/>
      <c r="M362" s="201" t="s">
        <v>1</v>
      </c>
      <c r="N362" s="202" t="s">
        <v>40</v>
      </c>
      <c r="O362" s="72"/>
      <c r="P362" s="203">
        <f>O362*H362</f>
        <v>0</v>
      </c>
      <c r="Q362" s="203">
        <v>0</v>
      </c>
      <c r="R362" s="203">
        <f>Q362*H362</f>
        <v>0</v>
      </c>
      <c r="S362" s="203">
        <v>0</v>
      </c>
      <c r="T362" s="204">
        <f>S362*H362</f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205" t="s">
        <v>215</v>
      </c>
      <c r="AT362" s="205" t="s">
        <v>211</v>
      </c>
      <c r="AU362" s="205" t="s">
        <v>85</v>
      </c>
      <c r="AY362" s="18" t="s">
        <v>209</v>
      </c>
      <c r="BE362" s="206">
        <f>IF(N362="základní",J362,0)</f>
        <v>0</v>
      </c>
      <c r="BF362" s="206">
        <f>IF(N362="snížená",J362,0)</f>
        <v>0</v>
      </c>
      <c r="BG362" s="206">
        <f>IF(N362="zákl. přenesená",J362,0)</f>
        <v>0</v>
      </c>
      <c r="BH362" s="206">
        <f>IF(N362="sníž. přenesená",J362,0)</f>
        <v>0</v>
      </c>
      <c r="BI362" s="206">
        <f>IF(N362="nulová",J362,0)</f>
        <v>0</v>
      </c>
      <c r="BJ362" s="18" t="s">
        <v>83</v>
      </c>
      <c r="BK362" s="206">
        <f>ROUND(I362*H362,2)</f>
        <v>0</v>
      </c>
      <c r="BL362" s="18" t="s">
        <v>215</v>
      </c>
      <c r="BM362" s="205" t="s">
        <v>457</v>
      </c>
    </row>
    <row r="363" spans="1:65" s="13" customFormat="1" ht="11.25">
      <c r="B363" s="207"/>
      <c r="C363" s="208"/>
      <c r="D363" s="209" t="s">
        <v>216</v>
      </c>
      <c r="E363" s="210" t="s">
        <v>1</v>
      </c>
      <c r="F363" s="211" t="s">
        <v>217</v>
      </c>
      <c r="G363" s="208"/>
      <c r="H363" s="210" t="s">
        <v>1</v>
      </c>
      <c r="I363" s="212"/>
      <c r="J363" s="208"/>
      <c r="K363" s="208"/>
      <c r="L363" s="213"/>
      <c r="M363" s="214"/>
      <c r="N363" s="215"/>
      <c r="O363" s="215"/>
      <c r="P363" s="215"/>
      <c r="Q363" s="215"/>
      <c r="R363" s="215"/>
      <c r="S363" s="215"/>
      <c r="T363" s="216"/>
      <c r="AT363" s="217" t="s">
        <v>216</v>
      </c>
      <c r="AU363" s="217" t="s">
        <v>85</v>
      </c>
      <c r="AV363" s="13" t="s">
        <v>83</v>
      </c>
      <c r="AW363" s="13" t="s">
        <v>31</v>
      </c>
      <c r="AX363" s="13" t="s">
        <v>75</v>
      </c>
      <c r="AY363" s="217" t="s">
        <v>209</v>
      </c>
    </row>
    <row r="364" spans="1:65" s="14" customFormat="1" ht="11.25">
      <c r="B364" s="218"/>
      <c r="C364" s="219"/>
      <c r="D364" s="209" t="s">
        <v>216</v>
      </c>
      <c r="E364" s="220" t="s">
        <v>1</v>
      </c>
      <c r="F364" s="221" t="s">
        <v>305</v>
      </c>
      <c r="G364" s="219"/>
      <c r="H364" s="222">
        <v>93</v>
      </c>
      <c r="I364" s="223"/>
      <c r="J364" s="219"/>
      <c r="K364" s="219"/>
      <c r="L364" s="224"/>
      <c r="M364" s="225"/>
      <c r="N364" s="226"/>
      <c r="O364" s="226"/>
      <c r="P364" s="226"/>
      <c r="Q364" s="226"/>
      <c r="R364" s="226"/>
      <c r="S364" s="226"/>
      <c r="T364" s="227"/>
      <c r="AT364" s="228" t="s">
        <v>216</v>
      </c>
      <c r="AU364" s="228" t="s">
        <v>85</v>
      </c>
      <c r="AV364" s="14" t="s">
        <v>85</v>
      </c>
      <c r="AW364" s="14" t="s">
        <v>31</v>
      </c>
      <c r="AX364" s="14" t="s">
        <v>75</v>
      </c>
      <c r="AY364" s="228" t="s">
        <v>209</v>
      </c>
    </row>
    <row r="365" spans="1:65" s="15" customFormat="1" ht="11.25">
      <c r="B365" s="229"/>
      <c r="C365" s="230"/>
      <c r="D365" s="209" t="s">
        <v>216</v>
      </c>
      <c r="E365" s="231" t="s">
        <v>1</v>
      </c>
      <c r="F365" s="232" t="s">
        <v>219</v>
      </c>
      <c r="G365" s="230"/>
      <c r="H365" s="233">
        <v>93</v>
      </c>
      <c r="I365" s="234"/>
      <c r="J365" s="230"/>
      <c r="K365" s="230"/>
      <c r="L365" s="235"/>
      <c r="M365" s="236"/>
      <c r="N365" s="237"/>
      <c r="O365" s="237"/>
      <c r="P365" s="237"/>
      <c r="Q365" s="237"/>
      <c r="R365" s="237"/>
      <c r="S365" s="237"/>
      <c r="T365" s="238"/>
      <c r="AT365" s="239" t="s">
        <v>216</v>
      </c>
      <c r="AU365" s="239" t="s">
        <v>85</v>
      </c>
      <c r="AV365" s="15" t="s">
        <v>215</v>
      </c>
      <c r="AW365" s="15" t="s">
        <v>31</v>
      </c>
      <c r="AX365" s="15" t="s">
        <v>83</v>
      </c>
      <c r="AY365" s="239" t="s">
        <v>209</v>
      </c>
    </row>
    <row r="366" spans="1:65" s="2" customFormat="1" ht="16.5" customHeight="1">
      <c r="A366" s="35"/>
      <c r="B366" s="36"/>
      <c r="C366" s="193" t="s">
        <v>458</v>
      </c>
      <c r="D366" s="193" t="s">
        <v>211</v>
      </c>
      <c r="E366" s="194" t="s">
        <v>459</v>
      </c>
      <c r="F366" s="195" t="s">
        <v>460</v>
      </c>
      <c r="G366" s="196" t="s">
        <v>214</v>
      </c>
      <c r="H366" s="197">
        <v>93</v>
      </c>
      <c r="I366" s="198"/>
      <c r="J366" s="199">
        <f>ROUND(I366*H366,2)</f>
        <v>0</v>
      </c>
      <c r="K366" s="200"/>
      <c r="L366" s="40"/>
      <c r="M366" s="201" t="s">
        <v>1</v>
      </c>
      <c r="N366" s="202" t="s">
        <v>40</v>
      </c>
      <c r="O366" s="72"/>
      <c r="P366" s="203">
        <f>O366*H366</f>
        <v>0</v>
      </c>
      <c r="Q366" s="203">
        <v>0</v>
      </c>
      <c r="R366" s="203">
        <f>Q366*H366</f>
        <v>0</v>
      </c>
      <c r="S366" s="203">
        <v>0</v>
      </c>
      <c r="T366" s="204">
        <f>S366*H366</f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205" t="s">
        <v>215</v>
      </c>
      <c r="AT366" s="205" t="s">
        <v>211</v>
      </c>
      <c r="AU366" s="205" t="s">
        <v>85</v>
      </c>
      <c r="AY366" s="18" t="s">
        <v>209</v>
      </c>
      <c r="BE366" s="206">
        <f>IF(N366="základní",J366,0)</f>
        <v>0</v>
      </c>
      <c r="BF366" s="206">
        <f>IF(N366="snížená",J366,0)</f>
        <v>0</v>
      </c>
      <c r="BG366" s="206">
        <f>IF(N366="zákl. přenesená",J366,0)</f>
        <v>0</v>
      </c>
      <c r="BH366" s="206">
        <f>IF(N366="sníž. přenesená",J366,0)</f>
        <v>0</v>
      </c>
      <c r="BI366" s="206">
        <f>IF(N366="nulová",J366,0)</f>
        <v>0</v>
      </c>
      <c r="BJ366" s="18" t="s">
        <v>83</v>
      </c>
      <c r="BK366" s="206">
        <f>ROUND(I366*H366,2)</f>
        <v>0</v>
      </c>
      <c r="BL366" s="18" t="s">
        <v>215</v>
      </c>
      <c r="BM366" s="205" t="s">
        <v>461</v>
      </c>
    </row>
    <row r="367" spans="1:65" s="13" customFormat="1" ht="11.25">
      <c r="B367" s="207"/>
      <c r="C367" s="208"/>
      <c r="D367" s="209" t="s">
        <v>216</v>
      </c>
      <c r="E367" s="210" t="s">
        <v>1</v>
      </c>
      <c r="F367" s="211" t="s">
        <v>217</v>
      </c>
      <c r="G367" s="208"/>
      <c r="H367" s="210" t="s">
        <v>1</v>
      </c>
      <c r="I367" s="212"/>
      <c r="J367" s="208"/>
      <c r="K367" s="208"/>
      <c r="L367" s="213"/>
      <c r="M367" s="214"/>
      <c r="N367" s="215"/>
      <c r="O367" s="215"/>
      <c r="P367" s="215"/>
      <c r="Q367" s="215"/>
      <c r="R367" s="215"/>
      <c r="S367" s="215"/>
      <c r="T367" s="216"/>
      <c r="AT367" s="217" t="s">
        <v>216</v>
      </c>
      <c r="AU367" s="217" t="s">
        <v>85</v>
      </c>
      <c r="AV367" s="13" t="s">
        <v>83</v>
      </c>
      <c r="AW367" s="13" t="s">
        <v>31</v>
      </c>
      <c r="AX367" s="13" t="s">
        <v>75</v>
      </c>
      <c r="AY367" s="217" t="s">
        <v>209</v>
      </c>
    </row>
    <row r="368" spans="1:65" s="14" customFormat="1" ht="11.25">
      <c r="B368" s="218"/>
      <c r="C368" s="219"/>
      <c r="D368" s="209" t="s">
        <v>216</v>
      </c>
      <c r="E368" s="220" t="s">
        <v>1</v>
      </c>
      <c r="F368" s="221" t="s">
        <v>305</v>
      </c>
      <c r="G368" s="219"/>
      <c r="H368" s="222">
        <v>93</v>
      </c>
      <c r="I368" s="223"/>
      <c r="J368" s="219"/>
      <c r="K368" s="219"/>
      <c r="L368" s="224"/>
      <c r="M368" s="225"/>
      <c r="N368" s="226"/>
      <c r="O368" s="226"/>
      <c r="P368" s="226"/>
      <c r="Q368" s="226"/>
      <c r="R368" s="226"/>
      <c r="S368" s="226"/>
      <c r="T368" s="227"/>
      <c r="AT368" s="228" t="s">
        <v>216</v>
      </c>
      <c r="AU368" s="228" t="s">
        <v>85</v>
      </c>
      <c r="AV368" s="14" t="s">
        <v>85</v>
      </c>
      <c r="AW368" s="14" t="s">
        <v>31</v>
      </c>
      <c r="AX368" s="14" t="s">
        <v>75</v>
      </c>
      <c r="AY368" s="228" t="s">
        <v>209</v>
      </c>
    </row>
    <row r="369" spans="1:65" s="15" customFormat="1" ht="11.25">
      <c r="B369" s="229"/>
      <c r="C369" s="230"/>
      <c r="D369" s="209" t="s">
        <v>216</v>
      </c>
      <c r="E369" s="231" t="s">
        <v>1</v>
      </c>
      <c r="F369" s="232" t="s">
        <v>219</v>
      </c>
      <c r="G369" s="230"/>
      <c r="H369" s="233">
        <v>93</v>
      </c>
      <c r="I369" s="234"/>
      <c r="J369" s="230"/>
      <c r="K369" s="230"/>
      <c r="L369" s="235"/>
      <c r="M369" s="236"/>
      <c r="N369" s="237"/>
      <c r="O369" s="237"/>
      <c r="P369" s="237"/>
      <c r="Q369" s="237"/>
      <c r="R369" s="237"/>
      <c r="S369" s="237"/>
      <c r="T369" s="238"/>
      <c r="AT369" s="239" t="s">
        <v>216</v>
      </c>
      <c r="AU369" s="239" t="s">
        <v>85</v>
      </c>
      <c r="AV369" s="15" t="s">
        <v>215</v>
      </c>
      <c r="AW369" s="15" t="s">
        <v>31</v>
      </c>
      <c r="AX369" s="15" t="s">
        <v>83</v>
      </c>
      <c r="AY369" s="239" t="s">
        <v>209</v>
      </c>
    </row>
    <row r="370" spans="1:65" s="2" customFormat="1" ht="24.2" customHeight="1">
      <c r="A370" s="35"/>
      <c r="B370" s="36"/>
      <c r="C370" s="193" t="s">
        <v>321</v>
      </c>
      <c r="D370" s="193" t="s">
        <v>211</v>
      </c>
      <c r="E370" s="194" t="s">
        <v>462</v>
      </c>
      <c r="F370" s="195" t="s">
        <v>463</v>
      </c>
      <c r="G370" s="196" t="s">
        <v>214</v>
      </c>
      <c r="H370" s="197">
        <v>32</v>
      </c>
      <c r="I370" s="198"/>
      <c r="J370" s="199">
        <f>ROUND(I370*H370,2)</f>
        <v>0</v>
      </c>
      <c r="K370" s="200"/>
      <c r="L370" s="40"/>
      <c r="M370" s="201" t="s">
        <v>1</v>
      </c>
      <c r="N370" s="202" t="s">
        <v>40</v>
      </c>
      <c r="O370" s="72"/>
      <c r="P370" s="203">
        <f>O370*H370</f>
        <v>0</v>
      </c>
      <c r="Q370" s="203">
        <v>0</v>
      </c>
      <c r="R370" s="203">
        <f>Q370*H370</f>
        <v>0</v>
      </c>
      <c r="S370" s="203">
        <v>0</v>
      </c>
      <c r="T370" s="204">
        <f>S370*H370</f>
        <v>0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205" t="s">
        <v>215</v>
      </c>
      <c r="AT370" s="205" t="s">
        <v>211</v>
      </c>
      <c r="AU370" s="205" t="s">
        <v>85</v>
      </c>
      <c r="AY370" s="18" t="s">
        <v>209</v>
      </c>
      <c r="BE370" s="206">
        <f>IF(N370="základní",J370,0)</f>
        <v>0</v>
      </c>
      <c r="BF370" s="206">
        <f>IF(N370="snížená",J370,0)</f>
        <v>0</v>
      </c>
      <c r="BG370" s="206">
        <f>IF(N370="zákl. přenesená",J370,0)</f>
        <v>0</v>
      </c>
      <c r="BH370" s="206">
        <f>IF(N370="sníž. přenesená",J370,0)</f>
        <v>0</v>
      </c>
      <c r="BI370" s="206">
        <f>IF(N370="nulová",J370,0)</f>
        <v>0</v>
      </c>
      <c r="BJ370" s="18" t="s">
        <v>83</v>
      </c>
      <c r="BK370" s="206">
        <f>ROUND(I370*H370,2)</f>
        <v>0</v>
      </c>
      <c r="BL370" s="18" t="s">
        <v>215</v>
      </c>
      <c r="BM370" s="205" t="s">
        <v>464</v>
      </c>
    </row>
    <row r="371" spans="1:65" s="13" customFormat="1" ht="11.25">
      <c r="B371" s="207"/>
      <c r="C371" s="208"/>
      <c r="D371" s="209" t="s">
        <v>216</v>
      </c>
      <c r="E371" s="210" t="s">
        <v>1</v>
      </c>
      <c r="F371" s="211" t="s">
        <v>217</v>
      </c>
      <c r="G371" s="208"/>
      <c r="H371" s="210" t="s">
        <v>1</v>
      </c>
      <c r="I371" s="212"/>
      <c r="J371" s="208"/>
      <c r="K371" s="208"/>
      <c r="L371" s="213"/>
      <c r="M371" s="214"/>
      <c r="N371" s="215"/>
      <c r="O371" s="215"/>
      <c r="P371" s="215"/>
      <c r="Q371" s="215"/>
      <c r="R371" s="215"/>
      <c r="S371" s="215"/>
      <c r="T371" s="216"/>
      <c r="AT371" s="217" t="s">
        <v>216</v>
      </c>
      <c r="AU371" s="217" t="s">
        <v>85</v>
      </c>
      <c r="AV371" s="13" t="s">
        <v>83</v>
      </c>
      <c r="AW371" s="13" t="s">
        <v>31</v>
      </c>
      <c r="AX371" s="13" t="s">
        <v>75</v>
      </c>
      <c r="AY371" s="217" t="s">
        <v>209</v>
      </c>
    </row>
    <row r="372" spans="1:65" s="14" customFormat="1" ht="11.25">
      <c r="B372" s="218"/>
      <c r="C372" s="219"/>
      <c r="D372" s="209" t="s">
        <v>216</v>
      </c>
      <c r="E372" s="220" t="s">
        <v>1</v>
      </c>
      <c r="F372" s="221" t="s">
        <v>465</v>
      </c>
      <c r="G372" s="219"/>
      <c r="H372" s="222">
        <v>32</v>
      </c>
      <c r="I372" s="223"/>
      <c r="J372" s="219"/>
      <c r="K372" s="219"/>
      <c r="L372" s="224"/>
      <c r="M372" s="225"/>
      <c r="N372" s="226"/>
      <c r="O372" s="226"/>
      <c r="P372" s="226"/>
      <c r="Q372" s="226"/>
      <c r="R372" s="226"/>
      <c r="S372" s="226"/>
      <c r="T372" s="227"/>
      <c r="AT372" s="228" t="s">
        <v>216</v>
      </c>
      <c r="AU372" s="228" t="s">
        <v>85</v>
      </c>
      <c r="AV372" s="14" t="s">
        <v>85</v>
      </c>
      <c r="AW372" s="14" t="s">
        <v>31</v>
      </c>
      <c r="AX372" s="14" t="s">
        <v>75</v>
      </c>
      <c r="AY372" s="228" t="s">
        <v>209</v>
      </c>
    </row>
    <row r="373" spans="1:65" s="15" customFormat="1" ht="11.25">
      <c r="B373" s="229"/>
      <c r="C373" s="230"/>
      <c r="D373" s="209" t="s">
        <v>216</v>
      </c>
      <c r="E373" s="231" t="s">
        <v>1</v>
      </c>
      <c r="F373" s="232" t="s">
        <v>219</v>
      </c>
      <c r="G373" s="230"/>
      <c r="H373" s="233">
        <v>32</v>
      </c>
      <c r="I373" s="234"/>
      <c r="J373" s="230"/>
      <c r="K373" s="230"/>
      <c r="L373" s="235"/>
      <c r="M373" s="236"/>
      <c r="N373" s="237"/>
      <c r="O373" s="237"/>
      <c r="P373" s="237"/>
      <c r="Q373" s="237"/>
      <c r="R373" s="237"/>
      <c r="S373" s="237"/>
      <c r="T373" s="238"/>
      <c r="AT373" s="239" t="s">
        <v>216</v>
      </c>
      <c r="AU373" s="239" t="s">
        <v>85</v>
      </c>
      <c r="AV373" s="15" t="s">
        <v>215</v>
      </c>
      <c r="AW373" s="15" t="s">
        <v>31</v>
      </c>
      <c r="AX373" s="15" t="s">
        <v>83</v>
      </c>
      <c r="AY373" s="239" t="s">
        <v>209</v>
      </c>
    </row>
    <row r="374" spans="1:65" s="2" customFormat="1" ht="24.2" customHeight="1">
      <c r="A374" s="35"/>
      <c r="B374" s="36"/>
      <c r="C374" s="193" t="s">
        <v>466</v>
      </c>
      <c r="D374" s="193" t="s">
        <v>211</v>
      </c>
      <c r="E374" s="194" t="s">
        <v>467</v>
      </c>
      <c r="F374" s="195" t="s">
        <v>468</v>
      </c>
      <c r="G374" s="196" t="s">
        <v>214</v>
      </c>
      <c r="H374" s="197">
        <v>61</v>
      </c>
      <c r="I374" s="198"/>
      <c r="J374" s="199">
        <f>ROUND(I374*H374,2)</f>
        <v>0</v>
      </c>
      <c r="K374" s="200"/>
      <c r="L374" s="40"/>
      <c r="M374" s="201" t="s">
        <v>1</v>
      </c>
      <c r="N374" s="202" t="s">
        <v>40</v>
      </c>
      <c r="O374" s="72"/>
      <c r="P374" s="203">
        <f>O374*H374</f>
        <v>0</v>
      </c>
      <c r="Q374" s="203">
        <v>0</v>
      </c>
      <c r="R374" s="203">
        <f>Q374*H374</f>
        <v>0</v>
      </c>
      <c r="S374" s="203">
        <v>0</v>
      </c>
      <c r="T374" s="204">
        <f>S374*H374</f>
        <v>0</v>
      </c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R374" s="205" t="s">
        <v>215</v>
      </c>
      <c r="AT374" s="205" t="s">
        <v>211</v>
      </c>
      <c r="AU374" s="205" t="s">
        <v>85</v>
      </c>
      <c r="AY374" s="18" t="s">
        <v>209</v>
      </c>
      <c r="BE374" s="206">
        <f>IF(N374="základní",J374,0)</f>
        <v>0</v>
      </c>
      <c r="BF374" s="206">
        <f>IF(N374="snížená",J374,0)</f>
        <v>0</v>
      </c>
      <c r="BG374" s="206">
        <f>IF(N374="zákl. přenesená",J374,0)</f>
        <v>0</v>
      </c>
      <c r="BH374" s="206">
        <f>IF(N374="sníž. přenesená",J374,0)</f>
        <v>0</v>
      </c>
      <c r="BI374" s="206">
        <f>IF(N374="nulová",J374,0)</f>
        <v>0</v>
      </c>
      <c r="BJ374" s="18" t="s">
        <v>83</v>
      </c>
      <c r="BK374" s="206">
        <f>ROUND(I374*H374,2)</f>
        <v>0</v>
      </c>
      <c r="BL374" s="18" t="s">
        <v>215</v>
      </c>
      <c r="BM374" s="205" t="s">
        <v>469</v>
      </c>
    </row>
    <row r="375" spans="1:65" s="13" customFormat="1" ht="11.25">
      <c r="B375" s="207"/>
      <c r="C375" s="208"/>
      <c r="D375" s="209" t="s">
        <v>216</v>
      </c>
      <c r="E375" s="210" t="s">
        <v>1</v>
      </c>
      <c r="F375" s="211" t="s">
        <v>217</v>
      </c>
      <c r="G375" s="208"/>
      <c r="H375" s="210" t="s">
        <v>1</v>
      </c>
      <c r="I375" s="212"/>
      <c r="J375" s="208"/>
      <c r="K375" s="208"/>
      <c r="L375" s="213"/>
      <c r="M375" s="214"/>
      <c r="N375" s="215"/>
      <c r="O375" s="215"/>
      <c r="P375" s="215"/>
      <c r="Q375" s="215"/>
      <c r="R375" s="215"/>
      <c r="S375" s="215"/>
      <c r="T375" s="216"/>
      <c r="AT375" s="217" t="s">
        <v>216</v>
      </c>
      <c r="AU375" s="217" t="s">
        <v>85</v>
      </c>
      <c r="AV375" s="13" t="s">
        <v>83</v>
      </c>
      <c r="AW375" s="13" t="s">
        <v>31</v>
      </c>
      <c r="AX375" s="13" t="s">
        <v>75</v>
      </c>
      <c r="AY375" s="217" t="s">
        <v>209</v>
      </c>
    </row>
    <row r="376" spans="1:65" s="14" customFormat="1" ht="11.25">
      <c r="B376" s="218"/>
      <c r="C376" s="219"/>
      <c r="D376" s="209" t="s">
        <v>216</v>
      </c>
      <c r="E376" s="220" t="s">
        <v>1</v>
      </c>
      <c r="F376" s="221" t="s">
        <v>470</v>
      </c>
      <c r="G376" s="219"/>
      <c r="H376" s="222">
        <v>61</v>
      </c>
      <c r="I376" s="223"/>
      <c r="J376" s="219"/>
      <c r="K376" s="219"/>
      <c r="L376" s="224"/>
      <c r="M376" s="225"/>
      <c r="N376" s="226"/>
      <c r="O376" s="226"/>
      <c r="P376" s="226"/>
      <c r="Q376" s="226"/>
      <c r="R376" s="226"/>
      <c r="S376" s="226"/>
      <c r="T376" s="227"/>
      <c r="AT376" s="228" t="s">
        <v>216</v>
      </c>
      <c r="AU376" s="228" t="s">
        <v>85</v>
      </c>
      <c r="AV376" s="14" t="s">
        <v>85</v>
      </c>
      <c r="AW376" s="14" t="s">
        <v>31</v>
      </c>
      <c r="AX376" s="14" t="s">
        <v>75</v>
      </c>
      <c r="AY376" s="228" t="s">
        <v>209</v>
      </c>
    </row>
    <row r="377" spans="1:65" s="15" customFormat="1" ht="11.25">
      <c r="B377" s="229"/>
      <c r="C377" s="230"/>
      <c r="D377" s="209" t="s">
        <v>216</v>
      </c>
      <c r="E377" s="231" t="s">
        <v>1</v>
      </c>
      <c r="F377" s="232" t="s">
        <v>219</v>
      </c>
      <c r="G377" s="230"/>
      <c r="H377" s="233">
        <v>61</v>
      </c>
      <c r="I377" s="234"/>
      <c r="J377" s="230"/>
      <c r="K377" s="230"/>
      <c r="L377" s="235"/>
      <c r="M377" s="236"/>
      <c r="N377" s="237"/>
      <c r="O377" s="237"/>
      <c r="P377" s="237"/>
      <c r="Q377" s="237"/>
      <c r="R377" s="237"/>
      <c r="S377" s="237"/>
      <c r="T377" s="238"/>
      <c r="AT377" s="239" t="s">
        <v>216</v>
      </c>
      <c r="AU377" s="239" t="s">
        <v>85</v>
      </c>
      <c r="AV377" s="15" t="s">
        <v>215</v>
      </c>
      <c r="AW377" s="15" t="s">
        <v>31</v>
      </c>
      <c r="AX377" s="15" t="s">
        <v>83</v>
      </c>
      <c r="AY377" s="239" t="s">
        <v>209</v>
      </c>
    </row>
    <row r="378" spans="1:65" s="2" customFormat="1" ht="16.5" customHeight="1">
      <c r="A378" s="35"/>
      <c r="B378" s="36"/>
      <c r="C378" s="244" t="s">
        <v>325</v>
      </c>
      <c r="D378" s="244" t="s">
        <v>287</v>
      </c>
      <c r="E378" s="245" t="s">
        <v>471</v>
      </c>
      <c r="F378" s="246" t="s">
        <v>472</v>
      </c>
      <c r="G378" s="247" t="s">
        <v>214</v>
      </c>
      <c r="H378" s="248">
        <v>102.3</v>
      </c>
      <c r="I378" s="249"/>
      <c r="J378" s="250">
        <f>ROUND(I378*H378,2)</f>
        <v>0</v>
      </c>
      <c r="K378" s="251"/>
      <c r="L378" s="252"/>
      <c r="M378" s="253" t="s">
        <v>1</v>
      </c>
      <c r="N378" s="254" t="s">
        <v>40</v>
      </c>
      <c r="O378" s="72"/>
      <c r="P378" s="203">
        <f>O378*H378</f>
        <v>0</v>
      </c>
      <c r="Q378" s="203">
        <v>0</v>
      </c>
      <c r="R378" s="203">
        <f>Q378*H378</f>
        <v>0</v>
      </c>
      <c r="S378" s="203">
        <v>0</v>
      </c>
      <c r="T378" s="204">
        <f>S378*H378</f>
        <v>0</v>
      </c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R378" s="205" t="s">
        <v>229</v>
      </c>
      <c r="AT378" s="205" t="s">
        <v>287</v>
      </c>
      <c r="AU378" s="205" t="s">
        <v>85</v>
      </c>
      <c r="AY378" s="18" t="s">
        <v>209</v>
      </c>
      <c r="BE378" s="206">
        <f>IF(N378="základní",J378,0)</f>
        <v>0</v>
      </c>
      <c r="BF378" s="206">
        <f>IF(N378="snížená",J378,0)</f>
        <v>0</v>
      </c>
      <c r="BG378" s="206">
        <f>IF(N378="zákl. přenesená",J378,0)</f>
        <v>0</v>
      </c>
      <c r="BH378" s="206">
        <f>IF(N378="sníž. přenesená",J378,0)</f>
        <v>0</v>
      </c>
      <c r="BI378" s="206">
        <f>IF(N378="nulová",J378,0)</f>
        <v>0</v>
      </c>
      <c r="BJ378" s="18" t="s">
        <v>83</v>
      </c>
      <c r="BK378" s="206">
        <f>ROUND(I378*H378,2)</f>
        <v>0</v>
      </c>
      <c r="BL378" s="18" t="s">
        <v>215</v>
      </c>
      <c r="BM378" s="205" t="s">
        <v>473</v>
      </c>
    </row>
    <row r="379" spans="1:65" s="2" customFormat="1" ht="19.5">
      <c r="A379" s="35"/>
      <c r="B379" s="36"/>
      <c r="C379" s="37"/>
      <c r="D379" s="209" t="s">
        <v>253</v>
      </c>
      <c r="E379" s="37"/>
      <c r="F379" s="240" t="s">
        <v>474</v>
      </c>
      <c r="G379" s="37"/>
      <c r="H379" s="37"/>
      <c r="I379" s="241"/>
      <c r="J379" s="37"/>
      <c r="K379" s="37"/>
      <c r="L379" s="40"/>
      <c r="M379" s="242"/>
      <c r="N379" s="243"/>
      <c r="O379" s="72"/>
      <c r="P379" s="72"/>
      <c r="Q379" s="72"/>
      <c r="R379" s="72"/>
      <c r="S379" s="72"/>
      <c r="T379" s="73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T379" s="18" t="s">
        <v>253</v>
      </c>
      <c r="AU379" s="18" t="s">
        <v>85</v>
      </c>
    </row>
    <row r="380" spans="1:65" s="12" customFormat="1" ht="22.9" customHeight="1">
      <c r="B380" s="177"/>
      <c r="C380" s="178"/>
      <c r="D380" s="179" t="s">
        <v>74</v>
      </c>
      <c r="E380" s="191" t="s">
        <v>224</v>
      </c>
      <c r="F380" s="191" t="s">
        <v>475</v>
      </c>
      <c r="G380" s="178"/>
      <c r="H380" s="178"/>
      <c r="I380" s="181"/>
      <c r="J380" s="192">
        <f>BK380</f>
        <v>0</v>
      </c>
      <c r="K380" s="178"/>
      <c r="L380" s="183"/>
      <c r="M380" s="184"/>
      <c r="N380" s="185"/>
      <c r="O380" s="185"/>
      <c r="P380" s="186">
        <f>SUM(P381:P556)</f>
        <v>0</v>
      </c>
      <c r="Q380" s="185"/>
      <c r="R380" s="186">
        <f>SUM(R381:R556)</f>
        <v>0</v>
      </c>
      <c r="S380" s="185"/>
      <c r="T380" s="187">
        <f>SUM(T381:T556)</f>
        <v>0</v>
      </c>
      <c r="AR380" s="188" t="s">
        <v>83</v>
      </c>
      <c r="AT380" s="189" t="s">
        <v>74</v>
      </c>
      <c r="AU380" s="189" t="s">
        <v>83</v>
      </c>
      <c r="AY380" s="188" t="s">
        <v>209</v>
      </c>
      <c r="BK380" s="190">
        <f>SUM(BK381:BK556)</f>
        <v>0</v>
      </c>
    </row>
    <row r="381" spans="1:65" s="2" customFormat="1" ht="24.2" customHeight="1">
      <c r="A381" s="35"/>
      <c r="B381" s="36"/>
      <c r="C381" s="193" t="s">
        <v>476</v>
      </c>
      <c r="D381" s="193" t="s">
        <v>211</v>
      </c>
      <c r="E381" s="194" t="s">
        <v>477</v>
      </c>
      <c r="F381" s="195" t="s">
        <v>478</v>
      </c>
      <c r="G381" s="196" t="s">
        <v>214</v>
      </c>
      <c r="H381" s="197">
        <v>143.05000000000001</v>
      </c>
      <c r="I381" s="198"/>
      <c r="J381" s="199">
        <f>ROUND(I381*H381,2)</f>
        <v>0</v>
      </c>
      <c r="K381" s="200"/>
      <c r="L381" s="40"/>
      <c r="M381" s="201" t="s">
        <v>1</v>
      </c>
      <c r="N381" s="202" t="s">
        <v>40</v>
      </c>
      <c r="O381" s="72"/>
      <c r="P381" s="203">
        <f>O381*H381</f>
        <v>0</v>
      </c>
      <c r="Q381" s="203">
        <v>0</v>
      </c>
      <c r="R381" s="203">
        <f>Q381*H381</f>
        <v>0</v>
      </c>
      <c r="S381" s="203">
        <v>0</v>
      </c>
      <c r="T381" s="204">
        <f>S381*H381</f>
        <v>0</v>
      </c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R381" s="205" t="s">
        <v>215</v>
      </c>
      <c r="AT381" s="205" t="s">
        <v>211</v>
      </c>
      <c r="AU381" s="205" t="s">
        <v>85</v>
      </c>
      <c r="AY381" s="18" t="s">
        <v>209</v>
      </c>
      <c r="BE381" s="206">
        <f>IF(N381="základní",J381,0)</f>
        <v>0</v>
      </c>
      <c r="BF381" s="206">
        <f>IF(N381="snížená",J381,0)</f>
        <v>0</v>
      </c>
      <c r="BG381" s="206">
        <f>IF(N381="zákl. přenesená",J381,0)</f>
        <v>0</v>
      </c>
      <c r="BH381" s="206">
        <f>IF(N381="sníž. přenesená",J381,0)</f>
        <v>0</v>
      </c>
      <c r="BI381" s="206">
        <f>IF(N381="nulová",J381,0)</f>
        <v>0</v>
      </c>
      <c r="BJ381" s="18" t="s">
        <v>83</v>
      </c>
      <c r="BK381" s="206">
        <f>ROUND(I381*H381,2)</f>
        <v>0</v>
      </c>
      <c r="BL381" s="18" t="s">
        <v>215</v>
      </c>
      <c r="BM381" s="205" t="s">
        <v>479</v>
      </c>
    </row>
    <row r="382" spans="1:65" s="13" customFormat="1" ht="11.25">
      <c r="B382" s="207"/>
      <c r="C382" s="208"/>
      <c r="D382" s="209" t="s">
        <v>216</v>
      </c>
      <c r="E382" s="210" t="s">
        <v>1</v>
      </c>
      <c r="F382" s="211" t="s">
        <v>480</v>
      </c>
      <c r="G382" s="208"/>
      <c r="H382" s="210" t="s">
        <v>1</v>
      </c>
      <c r="I382" s="212"/>
      <c r="J382" s="208"/>
      <c r="K382" s="208"/>
      <c r="L382" s="213"/>
      <c r="M382" s="214"/>
      <c r="N382" s="215"/>
      <c r="O382" s="215"/>
      <c r="P382" s="215"/>
      <c r="Q382" s="215"/>
      <c r="R382" s="215"/>
      <c r="S382" s="215"/>
      <c r="T382" s="216"/>
      <c r="AT382" s="217" t="s">
        <v>216</v>
      </c>
      <c r="AU382" s="217" t="s">
        <v>85</v>
      </c>
      <c r="AV382" s="13" t="s">
        <v>83</v>
      </c>
      <c r="AW382" s="13" t="s">
        <v>31</v>
      </c>
      <c r="AX382" s="13" t="s">
        <v>75</v>
      </c>
      <c r="AY382" s="217" t="s">
        <v>209</v>
      </c>
    </row>
    <row r="383" spans="1:65" s="14" customFormat="1" ht="22.5">
      <c r="B383" s="218"/>
      <c r="C383" s="219"/>
      <c r="D383" s="209" t="s">
        <v>216</v>
      </c>
      <c r="E383" s="220" t="s">
        <v>1</v>
      </c>
      <c r="F383" s="221" t="s">
        <v>481</v>
      </c>
      <c r="G383" s="219"/>
      <c r="H383" s="222">
        <v>80.2</v>
      </c>
      <c r="I383" s="223"/>
      <c r="J383" s="219"/>
      <c r="K383" s="219"/>
      <c r="L383" s="224"/>
      <c r="M383" s="225"/>
      <c r="N383" s="226"/>
      <c r="O383" s="226"/>
      <c r="P383" s="226"/>
      <c r="Q383" s="226"/>
      <c r="R383" s="226"/>
      <c r="S383" s="226"/>
      <c r="T383" s="227"/>
      <c r="AT383" s="228" t="s">
        <v>216</v>
      </c>
      <c r="AU383" s="228" t="s">
        <v>85</v>
      </c>
      <c r="AV383" s="14" t="s">
        <v>85</v>
      </c>
      <c r="AW383" s="14" t="s">
        <v>31</v>
      </c>
      <c r="AX383" s="14" t="s">
        <v>75</v>
      </c>
      <c r="AY383" s="228" t="s">
        <v>209</v>
      </c>
    </row>
    <row r="384" spans="1:65" s="14" customFormat="1" ht="11.25">
      <c r="B384" s="218"/>
      <c r="C384" s="219"/>
      <c r="D384" s="209" t="s">
        <v>216</v>
      </c>
      <c r="E384" s="220" t="s">
        <v>1</v>
      </c>
      <c r="F384" s="221" t="s">
        <v>482</v>
      </c>
      <c r="G384" s="219"/>
      <c r="H384" s="222">
        <v>11.3</v>
      </c>
      <c r="I384" s="223"/>
      <c r="J384" s="219"/>
      <c r="K384" s="219"/>
      <c r="L384" s="224"/>
      <c r="M384" s="225"/>
      <c r="N384" s="226"/>
      <c r="O384" s="226"/>
      <c r="P384" s="226"/>
      <c r="Q384" s="226"/>
      <c r="R384" s="226"/>
      <c r="S384" s="226"/>
      <c r="T384" s="227"/>
      <c r="AT384" s="228" t="s">
        <v>216</v>
      </c>
      <c r="AU384" s="228" t="s">
        <v>85</v>
      </c>
      <c r="AV384" s="14" t="s">
        <v>85</v>
      </c>
      <c r="AW384" s="14" t="s">
        <v>31</v>
      </c>
      <c r="AX384" s="14" t="s">
        <v>75</v>
      </c>
      <c r="AY384" s="228" t="s">
        <v>209</v>
      </c>
    </row>
    <row r="385" spans="1:65" s="14" customFormat="1" ht="22.5">
      <c r="B385" s="218"/>
      <c r="C385" s="219"/>
      <c r="D385" s="209" t="s">
        <v>216</v>
      </c>
      <c r="E385" s="220" t="s">
        <v>1</v>
      </c>
      <c r="F385" s="221" t="s">
        <v>483</v>
      </c>
      <c r="G385" s="219"/>
      <c r="H385" s="222">
        <v>51.55</v>
      </c>
      <c r="I385" s="223"/>
      <c r="J385" s="219"/>
      <c r="K385" s="219"/>
      <c r="L385" s="224"/>
      <c r="M385" s="225"/>
      <c r="N385" s="226"/>
      <c r="O385" s="226"/>
      <c r="P385" s="226"/>
      <c r="Q385" s="226"/>
      <c r="R385" s="226"/>
      <c r="S385" s="226"/>
      <c r="T385" s="227"/>
      <c r="AT385" s="228" t="s">
        <v>216</v>
      </c>
      <c r="AU385" s="228" t="s">
        <v>85</v>
      </c>
      <c r="AV385" s="14" t="s">
        <v>85</v>
      </c>
      <c r="AW385" s="14" t="s">
        <v>31</v>
      </c>
      <c r="AX385" s="14" t="s">
        <v>75</v>
      </c>
      <c r="AY385" s="228" t="s">
        <v>209</v>
      </c>
    </row>
    <row r="386" spans="1:65" s="15" customFormat="1" ht="11.25">
      <c r="B386" s="229"/>
      <c r="C386" s="230"/>
      <c r="D386" s="209" t="s">
        <v>216</v>
      </c>
      <c r="E386" s="231" t="s">
        <v>1</v>
      </c>
      <c r="F386" s="232" t="s">
        <v>219</v>
      </c>
      <c r="G386" s="230"/>
      <c r="H386" s="233">
        <v>143.05000000000001</v>
      </c>
      <c r="I386" s="234"/>
      <c r="J386" s="230"/>
      <c r="K386" s="230"/>
      <c r="L386" s="235"/>
      <c r="M386" s="236"/>
      <c r="N386" s="237"/>
      <c r="O386" s="237"/>
      <c r="P386" s="237"/>
      <c r="Q386" s="237"/>
      <c r="R386" s="237"/>
      <c r="S386" s="237"/>
      <c r="T386" s="238"/>
      <c r="AT386" s="239" t="s">
        <v>216</v>
      </c>
      <c r="AU386" s="239" t="s">
        <v>85</v>
      </c>
      <c r="AV386" s="15" t="s">
        <v>215</v>
      </c>
      <c r="AW386" s="15" t="s">
        <v>31</v>
      </c>
      <c r="AX386" s="15" t="s">
        <v>83</v>
      </c>
      <c r="AY386" s="239" t="s">
        <v>209</v>
      </c>
    </row>
    <row r="387" spans="1:65" s="2" customFormat="1" ht="21.75" customHeight="1">
      <c r="A387" s="35"/>
      <c r="B387" s="36"/>
      <c r="C387" s="193" t="s">
        <v>330</v>
      </c>
      <c r="D387" s="193" t="s">
        <v>211</v>
      </c>
      <c r="E387" s="194" t="s">
        <v>484</v>
      </c>
      <c r="F387" s="195" t="s">
        <v>485</v>
      </c>
      <c r="G387" s="196" t="s">
        <v>214</v>
      </c>
      <c r="H387" s="197">
        <v>14.305</v>
      </c>
      <c r="I387" s="198"/>
      <c r="J387" s="199">
        <f>ROUND(I387*H387,2)</f>
        <v>0</v>
      </c>
      <c r="K387" s="200"/>
      <c r="L387" s="40"/>
      <c r="M387" s="201" t="s">
        <v>1</v>
      </c>
      <c r="N387" s="202" t="s">
        <v>40</v>
      </c>
      <c r="O387" s="72"/>
      <c r="P387" s="203">
        <f>O387*H387</f>
        <v>0</v>
      </c>
      <c r="Q387" s="203">
        <v>0</v>
      </c>
      <c r="R387" s="203">
        <f>Q387*H387</f>
        <v>0</v>
      </c>
      <c r="S387" s="203">
        <v>0</v>
      </c>
      <c r="T387" s="204">
        <f>S387*H387</f>
        <v>0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205" t="s">
        <v>215</v>
      </c>
      <c r="AT387" s="205" t="s">
        <v>211</v>
      </c>
      <c r="AU387" s="205" t="s">
        <v>85</v>
      </c>
      <c r="AY387" s="18" t="s">
        <v>209</v>
      </c>
      <c r="BE387" s="206">
        <f>IF(N387="základní",J387,0)</f>
        <v>0</v>
      </c>
      <c r="BF387" s="206">
        <f>IF(N387="snížená",J387,0)</f>
        <v>0</v>
      </c>
      <c r="BG387" s="206">
        <f>IF(N387="zákl. přenesená",J387,0)</f>
        <v>0</v>
      </c>
      <c r="BH387" s="206">
        <f>IF(N387="sníž. přenesená",J387,0)</f>
        <v>0</v>
      </c>
      <c r="BI387" s="206">
        <f>IF(N387="nulová",J387,0)</f>
        <v>0</v>
      </c>
      <c r="BJ387" s="18" t="s">
        <v>83</v>
      </c>
      <c r="BK387" s="206">
        <f>ROUND(I387*H387,2)</f>
        <v>0</v>
      </c>
      <c r="BL387" s="18" t="s">
        <v>215</v>
      </c>
      <c r="BM387" s="205" t="s">
        <v>486</v>
      </c>
    </row>
    <row r="388" spans="1:65" s="13" customFormat="1" ht="11.25">
      <c r="B388" s="207"/>
      <c r="C388" s="208"/>
      <c r="D388" s="209" t="s">
        <v>216</v>
      </c>
      <c r="E388" s="210" t="s">
        <v>1</v>
      </c>
      <c r="F388" s="211" t="s">
        <v>480</v>
      </c>
      <c r="G388" s="208"/>
      <c r="H388" s="210" t="s">
        <v>1</v>
      </c>
      <c r="I388" s="212"/>
      <c r="J388" s="208"/>
      <c r="K388" s="208"/>
      <c r="L388" s="213"/>
      <c r="M388" s="214"/>
      <c r="N388" s="215"/>
      <c r="O388" s="215"/>
      <c r="P388" s="215"/>
      <c r="Q388" s="215"/>
      <c r="R388" s="215"/>
      <c r="S388" s="215"/>
      <c r="T388" s="216"/>
      <c r="AT388" s="217" t="s">
        <v>216</v>
      </c>
      <c r="AU388" s="217" t="s">
        <v>85</v>
      </c>
      <c r="AV388" s="13" t="s">
        <v>83</v>
      </c>
      <c r="AW388" s="13" t="s">
        <v>31</v>
      </c>
      <c r="AX388" s="13" t="s">
        <v>75</v>
      </c>
      <c r="AY388" s="217" t="s">
        <v>209</v>
      </c>
    </row>
    <row r="389" spans="1:65" s="13" customFormat="1" ht="11.25">
      <c r="B389" s="207"/>
      <c r="C389" s="208"/>
      <c r="D389" s="209" t="s">
        <v>216</v>
      </c>
      <c r="E389" s="210" t="s">
        <v>1</v>
      </c>
      <c r="F389" s="211" t="s">
        <v>487</v>
      </c>
      <c r="G389" s="208"/>
      <c r="H389" s="210" t="s">
        <v>1</v>
      </c>
      <c r="I389" s="212"/>
      <c r="J389" s="208"/>
      <c r="K389" s="208"/>
      <c r="L389" s="213"/>
      <c r="M389" s="214"/>
      <c r="N389" s="215"/>
      <c r="O389" s="215"/>
      <c r="P389" s="215"/>
      <c r="Q389" s="215"/>
      <c r="R389" s="215"/>
      <c r="S389" s="215"/>
      <c r="T389" s="216"/>
      <c r="AT389" s="217" t="s">
        <v>216</v>
      </c>
      <c r="AU389" s="217" t="s">
        <v>85</v>
      </c>
      <c r="AV389" s="13" t="s">
        <v>83</v>
      </c>
      <c r="AW389" s="13" t="s">
        <v>31</v>
      </c>
      <c r="AX389" s="13" t="s">
        <v>75</v>
      </c>
      <c r="AY389" s="217" t="s">
        <v>209</v>
      </c>
    </row>
    <row r="390" spans="1:65" s="14" customFormat="1" ht="22.5">
      <c r="B390" s="218"/>
      <c r="C390" s="219"/>
      <c r="D390" s="209" t="s">
        <v>216</v>
      </c>
      <c r="E390" s="220" t="s">
        <v>1</v>
      </c>
      <c r="F390" s="221" t="s">
        <v>488</v>
      </c>
      <c r="G390" s="219"/>
      <c r="H390" s="222">
        <v>8.02</v>
      </c>
      <c r="I390" s="223"/>
      <c r="J390" s="219"/>
      <c r="K390" s="219"/>
      <c r="L390" s="224"/>
      <c r="M390" s="225"/>
      <c r="N390" s="226"/>
      <c r="O390" s="226"/>
      <c r="P390" s="226"/>
      <c r="Q390" s="226"/>
      <c r="R390" s="226"/>
      <c r="S390" s="226"/>
      <c r="T390" s="227"/>
      <c r="AT390" s="228" t="s">
        <v>216</v>
      </c>
      <c r="AU390" s="228" t="s">
        <v>85</v>
      </c>
      <c r="AV390" s="14" t="s">
        <v>85</v>
      </c>
      <c r="AW390" s="14" t="s">
        <v>31</v>
      </c>
      <c r="AX390" s="14" t="s">
        <v>75</v>
      </c>
      <c r="AY390" s="228" t="s">
        <v>209</v>
      </c>
    </row>
    <row r="391" spans="1:65" s="14" customFormat="1" ht="22.5">
      <c r="B391" s="218"/>
      <c r="C391" s="219"/>
      <c r="D391" s="209" t="s">
        <v>216</v>
      </c>
      <c r="E391" s="220" t="s">
        <v>1</v>
      </c>
      <c r="F391" s="221" t="s">
        <v>489</v>
      </c>
      <c r="G391" s="219"/>
      <c r="H391" s="222">
        <v>1.1299999999999999</v>
      </c>
      <c r="I391" s="223"/>
      <c r="J391" s="219"/>
      <c r="K391" s="219"/>
      <c r="L391" s="224"/>
      <c r="M391" s="225"/>
      <c r="N391" s="226"/>
      <c r="O391" s="226"/>
      <c r="P391" s="226"/>
      <c r="Q391" s="226"/>
      <c r="R391" s="226"/>
      <c r="S391" s="226"/>
      <c r="T391" s="227"/>
      <c r="AT391" s="228" t="s">
        <v>216</v>
      </c>
      <c r="AU391" s="228" t="s">
        <v>85</v>
      </c>
      <c r="AV391" s="14" t="s">
        <v>85</v>
      </c>
      <c r="AW391" s="14" t="s">
        <v>31</v>
      </c>
      <c r="AX391" s="14" t="s">
        <v>75</v>
      </c>
      <c r="AY391" s="228" t="s">
        <v>209</v>
      </c>
    </row>
    <row r="392" spans="1:65" s="14" customFormat="1" ht="22.5">
      <c r="B392" s="218"/>
      <c r="C392" s="219"/>
      <c r="D392" s="209" t="s">
        <v>216</v>
      </c>
      <c r="E392" s="220" t="s">
        <v>1</v>
      </c>
      <c r="F392" s="221" t="s">
        <v>490</v>
      </c>
      <c r="G392" s="219"/>
      <c r="H392" s="222">
        <v>5.1550000000000002</v>
      </c>
      <c r="I392" s="223"/>
      <c r="J392" s="219"/>
      <c r="K392" s="219"/>
      <c r="L392" s="224"/>
      <c r="M392" s="225"/>
      <c r="N392" s="226"/>
      <c r="O392" s="226"/>
      <c r="P392" s="226"/>
      <c r="Q392" s="226"/>
      <c r="R392" s="226"/>
      <c r="S392" s="226"/>
      <c r="T392" s="227"/>
      <c r="AT392" s="228" t="s">
        <v>216</v>
      </c>
      <c r="AU392" s="228" t="s">
        <v>85</v>
      </c>
      <c r="AV392" s="14" t="s">
        <v>85</v>
      </c>
      <c r="AW392" s="14" t="s">
        <v>31</v>
      </c>
      <c r="AX392" s="14" t="s">
        <v>75</v>
      </c>
      <c r="AY392" s="228" t="s">
        <v>209</v>
      </c>
    </row>
    <row r="393" spans="1:65" s="15" customFormat="1" ht="11.25">
      <c r="B393" s="229"/>
      <c r="C393" s="230"/>
      <c r="D393" s="209" t="s">
        <v>216</v>
      </c>
      <c r="E393" s="231" t="s">
        <v>1</v>
      </c>
      <c r="F393" s="232" t="s">
        <v>219</v>
      </c>
      <c r="G393" s="230"/>
      <c r="H393" s="233">
        <v>14.305</v>
      </c>
      <c r="I393" s="234"/>
      <c r="J393" s="230"/>
      <c r="K393" s="230"/>
      <c r="L393" s="235"/>
      <c r="M393" s="236"/>
      <c r="N393" s="237"/>
      <c r="O393" s="237"/>
      <c r="P393" s="237"/>
      <c r="Q393" s="237"/>
      <c r="R393" s="237"/>
      <c r="S393" s="237"/>
      <c r="T393" s="238"/>
      <c r="AT393" s="239" t="s">
        <v>216</v>
      </c>
      <c r="AU393" s="239" t="s">
        <v>85</v>
      </c>
      <c r="AV393" s="15" t="s">
        <v>215</v>
      </c>
      <c r="AW393" s="15" t="s">
        <v>31</v>
      </c>
      <c r="AX393" s="15" t="s">
        <v>83</v>
      </c>
      <c r="AY393" s="239" t="s">
        <v>209</v>
      </c>
    </row>
    <row r="394" spans="1:65" s="2" customFormat="1" ht="24.2" customHeight="1">
      <c r="A394" s="35"/>
      <c r="B394" s="36"/>
      <c r="C394" s="193" t="s">
        <v>491</v>
      </c>
      <c r="D394" s="193" t="s">
        <v>211</v>
      </c>
      <c r="E394" s="194" t="s">
        <v>492</v>
      </c>
      <c r="F394" s="195" t="s">
        <v>493</v>
      </c>
      <c r="G394" s="196" t="s">
        <v>214</v>
      </c>
      <c r="H394" s="197">
        <v>17.166</v>
      </c>
      <c r="I394" s="198"/>
      <c r="J394" s="199">
        <f>ROUND(I394*H394,2)</f>
        <v>0</v>
      </c>
      <c r="K394" s="200"/>
      <c r="L394" s="40"/>
      <c r="M394" s="201" t="s">
        <v>1</v>
      </c>
      <c r="N394" s="202" t="s">
        <v>40</v>
      </c>
      <c r="O394" s="72"/>
      <c r="P394" s="203">
        <f>O394*H394</f>
        <v>0</v>
      </c>
      <c r="Q394" s="203">
        <v>0</v>
      </c>
      <c r="R394" s="203">
        <f>Q394*H394</f>
        <v>0</v>
      </c>
      <c r="S394" s="203">
        <v>0</v>
      </c>
      <c r="T394" s="204">
        <f>S394*H394</f>
        <v>0</v>
      </c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R394" s="205" t="s">
        <v>215</v>
      </c>
      <c r="AT394" s="205" t="s">
        <v>211</v>
      </c>
      <c r="AU394" s="205" t="s">
        <v>85</v>
      </c>
      <c r="AY394" s="18" t="s">
        <v>209</v>
      </c>
      <c r="BE394" s="206">
        <f>IF(N394="základní",J394,0)</f>
        <v>0</v>
      </c>
      <c r="BF394" s="206">
        <f>IF(N394="snížená",J394,0)</f>
        <v>0</v>
      </c>
      <c r="BG394" s="206">
        <f>IF(N394="zákl. přenesená",J394,0)</f>
        <v>0</v>
      </c>
      <c r="BH394" s="206">
        <f>IF(N394="sníž. přenesená",J394,0)</f>
        <v>0</v>
      </c>
      <c r="BI394" s="206">
        <f>IF(N394="nulová",J394,0)</f>
        <v>0</v>
      </c>
      <c r="BJ394" s="18" t="s">
        <v>83</v>
      </c>
      <c r="BK394" s="206">
        <f>ROUND(I394*H394,2)</f>
        <v>0</v>
      </c>
      <c r="BL394" s="18" t="s">
        <v>215</v>
      </c>
      <c r="BM394" s="205" t="s">
        <v>494</v>
      </c>
    </row>
    <row r="395" spans="1:65" s="14" customFormat="1" ht="11.25">
      <c r="B395" s="218"/>
      <c r="C395" s="219"/>
      <c r="D395" s="209" t="s">
        <v>216</v>
      </c>
      <c r="E395" s="220" t="s">
        <v>1</v>
      </c>
      <c r="F395" s="221" t="s">
        <v>495</v>
      </c>
      <c r="G395" s="219"/>
      <c r="H395" s="222">
        <v>17.166</v>
      </c>
      <c r="I395" s="223"/>
      <c r="J395" s="219"/>
      <c r="K395" s="219"/>
      <c r="L395" s="224"/>
      <c r="M395" s="225"/>
      <c r="N395" s="226"/>
      <c r="O395" s="226"/>
      <c r="P395" s="226"/>
      <c r="Q395" s="226"/>
      <c r="R395" s="226"/>
      <c r="S395" s="226"/>
      <c r="T395" s="227"/>
      <c r="AT395" s="228" t="s">
        <v>216</v>
      </c>
      <c r="AU395" s="228" t="s">
        <v>85</v>
      </c>
      <c r="AV395" s="14" t="s">
        <v>85</v>
      </c>
      <c r="AW395" s="14" t="s">
        <v>31</v>
      </c>
      <c r="AX395" s="14" t="s">
        <v>75</v>
      </c>
      <c r="AY395" s="228" t="s">
        <v>209</v>
      </c>
    </row>
    <row r="396" spans="1:65" s="15" customFormat="1" ht="11.25">
      <c r="B396" s="229"/>
      <c r="C396" s="230"/>
      <c r="D396" s="209" t="s">
        <v>216</v>
      </c>
      <c r="E396" s="231" t="s">
        <v>1</v>
      </c>
      <c r="F396" s="232" t="s">
        <v>219</v>
      </c>
      <c r="G396" s="230"/>
      <c r="H396" s="233">
        <v>17.166</v>
      </c>
      <c r="I396" s="234"/>
      <c r="J396" s="230"/>
      <c r="K396" s="230"/>
      <c r="L396" s="235"/>
      <c r="M396" s="236"/>
      <c r="N396" s="237"/>
      <c r="O396" s="237"/>
      <c r="P396" s="237"/>
      <c r="Q396" s="237"/>
      <c r="R396" s="237"/>
      <c r="S396" s="237"/>
      <c r="T396" s="238"/>
      <c r="AT396" s="239" t="s">
        <v>216</v>
      </c>
      <c r="AU396" s="239" t="s">
        <v>85</v>
      </c>
      <c r="AV396" s="15" t="s">
        <v>215</v>
      </c>
      <c r="AW396" s="15" t="s">
        <v>31</v>
      </c>
      <c r="AX396" s="15" t="s">
        <v>83</v>
      </c>
      <c r="AY396" s="239" t="s">
        <v>209</v>
      </c>
    </row>
    <row r="397" spans="1:65" s="2" customFormat="1" ht="24.2" customHeight="1">
      <c r="A397" s="35"/>
      <c r="B397" s="36"/>
      <c r="C397" s="193" t="s">
        <v>334</v>
      </c>
      <c r="D397" s="193" t="s">
        <v>211</v>
      </c>
      <c r="E397" s="194" t="s">
        <v>496</v>
      </c>
      <c r="F397" s="195" t="s">
        <v>497</v>
      </c>
      <c r="G397" s="196" t="s">
        <v>214</v>
      </c>
      <c r="H397" s="197">
        <v>143.05000000000001</v>
      </c>
      <c r="I397" s="198"/>
      <c r="J397" s="199">
        <f>ROUND(I397*H397,2)</f>
        <v>0</v>
      </c>
      <c r="K397" s="200"/>
      <c r="L397" s="40"/>
      <c r="M397" s="201" t="s">
        <v>1</v>
      </c>
      <c r="N397" s="202" t="s">
        <v>40</v>
      </c>
      <c r="O397" s="72"/>
      <c r="P397" s="203">
        <f>O397*H397</f>
        <v>0</v>
      </c>
      <c r="Q397" s="203">
        <v>0</v>
      </c>
      <c r="R397" s="203">
        <f>Q397*H397</f>
        <v>0</v>
      </c>
      <c r="S397" s="203">
        <v>0</v>
      </c>
      <c r="T397" s="204">
        <f>S397*H397</f>
        <v>0</v>
      </c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R397" s="205" t="s">
        <v>215</v>
      </c>
      <c r="AT397" s="205" t="s">
        <v>211</v>
      </c>
      <c r="AU397" s="205" t="s">
        <v>85</v>
      </c>
      <c r="AY397" s="18" t="s">
        <v>209</v>
      </c>
      <c r="BE397" s="206">
        <f>IF(N397="základní",J397,0)</f>
        <v>0</v>
      </c>
      <c r="BF397" s="206">
        <f>IF(N397="snížená",J397,0)</f>
        <v>0</v>
      </c>
      <c r="BG397" s="206">
        <f>IF(N397="zákl. přenesená",J397,0)</f>
        <v>0</v>
      </c>
      <c r="BH397" s="206">
        <f>IF(N397="sníž. přenesená",J397,0)</f>
        <v>0</v>
      </c>
      <c r="BI397" s="206">
        <f>IF(N397="nulová",J397,0)</f>
        <v>0</v>
      </c>
      <c r="BJ397" s="18" t="s">
        <v>83</v>
      </c>
      <c r="BK397" s="206">
        <f>ROUND(I397*H397,2)</f>
        <v>0</v>
      </c>
      <c r="BL397" s="18" t="s">
        <v>215</v>
      </c>
      <c r="BM397" s="205" t="s">
        <v>498</v>
      </c>
    </row>
    <row r="398" spans="1:65" s="13" customFormat="1" ht="11.25">
      <c r="B398" s="207"/>
      <c r="C398" s="208"/>
      <c r="D398" s="209" t="s">
        <v>216</v>
      </c>
      <c r="E398" s="210" t="s">
        <v>1</v>
      </c>
      <c r="F398" s="211" t="s">
        <v>480</v>
      </c>
      <c r="G398" s="208"/>
      <c r="H398" s="210" t="s">
        <v>1</v>
      </c>
      <c r="I398" s="212"/>
      <c r="J398" s="208"/>
      <c r="K398" s="208"/>
      <c r="L398" s="213"/>
      <c r="M398" s="214"/>
      <c r="N398" s="215"/>
      <c r="O398" s="215"/>
      <c r="P398" s="215"/>
      <c r="Q398" s="215"/>
      <c r="R398" s="215"/>
      <c r="S398" s="215"/>
      <c r="T398" s="216"/>
      <c r="AT398" s="217" t="s">
        <v>216</v>
      </c>
      <c r="AU398" s="217" t="s">
        <v>85</v>
      </c>
      <c r="AV398" s="13" t="s">
        <v>83</v>
      </c>
      <c r="AW398" s="13" t="s">
        <v>31</v>
      </c>
      <c r="AX398" s="13" t="s">
        <v>75</v>
      </c>
      <c r="AY398" s="217" t="s">
        <v>209</v>
      </c>
    </row>
    <row r="399" spans="1:65" s="14" customFormat="1" ht="22.5">
      <c r="B399" s="218"/>
      <c r="C399" s="219"/>
      <c r="D399" s="209" t="s">
        <v>216</v>
      </c>
      <c r="E399" s="220" t="s">
        <v>1</v>
      </c>
      <c r="F399" s="221" t="s">
        <v>481</v>
      </c>
      <c r="G399" s="219"/>
      <c r="H399" s="222">
        <v>80.2</v>
      </c>
      <c r="I399" s="223"/>
      <c r="J399" s="219"/>
      <c r="K399" s="219"/>
      <c r="L399" s="224"/>
      <c r="M399" s="225"/>
      <c r="N399" s="226"/>
      <c r="O399" s="226"/>
      <c r="P399" s="226"/>
      <c r="Q399" s="226"/>
      <c r="R399" s="226"/>
      <c r="S399" s="226"/>
      <c r="T399" s="227"/>
      <c r="AT399" s="228" t="s">
        <v>216</v>
      </c>
      <c r="AU399" s="228" t="s">
        <v>85</v>
      </c>
      <c r="AV399" s="14" t="s">
        <v>85</v>
      </c>
      <c r="AW399" s="14" t="s">
        <v>31</v>
      </c>
      <c r="AX399" s="14" t="s">
        <v>75</v>
      </c>
      <c r="AY399" s="228" t="s">
        <v>209</v>
      </c>
    </row>
    <row r="400" spans="1:65" s="14" customFormat="1" ht="11.25">
      <c r="B400" s="218"/>
      <c r="C400" s="219"/>
      <c r="D400" s="209" t="s">
        <v>216</v>
      </c>
      <c r="E400" s="220" t="s">
        <v>1</v>
      </c>
      <c r="F400" s="221" t="s">
        <v>482</v>
      </c>
      <c r="G400" s="219"/>
      <c r="H400" s="222">
        <v>11.3</v>
      </c>
      <c r="I400" s="223"/>
      <c r="J400" s="219"/>
      <c r="K400" s="219"/>
      <c r="L400" s="224"/>
      <c r="M400" s="225"/>
      <c r="N400" s="226"/>
      <c r="O400" s="226"/>
      <c r="P400" s="226"/>
      <c r="Q400" s="226"/>
      <c r="R400" s="226"/>
      <c r="S400" s="226"/>
      <c r="T400" s="227"/>
      <c r="AT400" s="228" t="s">
        <v>216</v>
      </c>
      <c r="AU400" s="228" t="s">
        <v>85</v>
      </c>
      <c r="AV400" s="14" t="s">
        <v>85</v>
      </c>
      <c r="AW400" s="14" t="s">
        <v>31</v>
      </c>
      <c r="AX400" s="14" t="s">
        <v>75</v>
      </c>
      <c r="AY400" s="228" t="s">
        <v>209</v>
      </c>
    </row>
    <row r="401" spans="1:65" s="14" customFormat="1" ht="22.5">
      <c r="B401" s="218"/>
      <c r="C401" s="219"/>
      <c r="D401" s="209" t="s">
        <v>216</v>
      </c>
      <c r="E401" s="220" t="s">
        <v>1</v>
      </c>
      <c r="F401" s="221" t="s">
        <v>483</v>
      </c>
      <c r="G401" s="219"/>
      <c r="H401" s="222">
        <v>51.55</v>
      </c>
      <c r="I401" s="223"/>
      <c r="J401" s="219"/>
      <c r="K401" s="219"/>
      <c r="L401" s="224"/>
      <c r="M401" s="225"/>
      <c r="N401" s="226"/>
      <c r="O401" s="226"/>
      <c r="P401" s="226"/>
      <c r="Q401" s="226"/>
      <c r="R401" s="226"/>
      <c r="S401" s="226"/>
      <c r="T401" s="227"/>
      <c r="AT401" s="228" t="s">
        <v>216</v>
      </c>
      <c r="AU401" s="228" t="s">
        <v>85</v>
      </c>
      <c r="AV401" s="14" t="s">
        <v>85</v>
      </c>
      <c r="AW401" s="14" t="s">
        <v>31</v>
      </c>
      <c r="AX401" s="14" t="s">
        <v>75</v>
      </c>
      <c r="AY401" s="228" t="s">
        <v>209</v>
      </c>
    </row>
    <row r="402" spans="1:65" s="15" customFormat="1" ht="11.25">
      <c r="B402" s="229"/>
      <c r="C402" s="230"/>
      <c r="D402" s="209" t="s">
        <v>216</v>
      </c>
      <c r="E402" s="231" t="s">
        <v>1</v>
      </c>
      <c r="F402" s="232" t="s">
        <v>219</v>
      </c>
      <c r="G402" s="230"/>
      <c r="H402" s="233">
        <v>143.05000000000001</v>
      </c>
      <c r="I402" s="234"/>
      <c r="J402" s="230"/>
      <c r="K402" s="230"/>
      <c r="L402" s="235"/>
      <c r="M402" s="236"/>
      <c r="N402" s="237"/>
      <c r="O402" s="237"/>
      <c r="P402" s="237"/>
      <c r="Q402" s="237"/>
      <c r="R402" s="237"/>
      <c r="S402" s="237"/>
      <c r="T402" s="238"/>
      <c r="AT402" s="239" t="s">
        <v>216</v>
      </c>
      <c r="AU402" s="239" t="s">
        <v>85</v>
      </c>
      <c r="AV402" s="15" t="s">
        <v>215</v>
      </c>
      <c r="AW402" s="15" t="s">
        <v>31</v>
      </c>
      <c r="AX402" s="15" t="s">
        <v>83</v>
      </c>
      <c r="AY402" s="239" t="s">
        <v>209</v>
      </c>
    </row>
    <row r="403" spans="1:65" s="2" customFormat="1" ht="24.2" customHeight="1">
      <c r="A403" s="35"/>
      <c r="B403" s="36"/>
      <c r="C403" s="193" t="s">
        <v>499</v>
      </c>
      <c r="D403" s="193" t="s">
        <v>211</v>
      </c>
      <c r="E403" s="194" t="s">
        <v>500</v>
      </c>
      <c r="F403" s="195" t="s">
        <v>501</v>
      </c>
      <c r="G403" s="196" t="s">
        <v>214</v>
      </c>
      <c r="H403" s="197">
        <v>286.10000000000002</v>
      </c>
      <c r="I403" s="198"/>
      <c r="J403" s="199">
        <f>ROUND(I403*H403,2)</f>
        <v>0</v>
      </c>
      <c r="K403" s="200"/>
      <c r="L403" s="40"/>
      <c r="M403" s="201" t="s">
        <v>1</v>
      </c>
      <c r="N403" s="202" t="s">
        <v>40</v>
      </c>
      <c r="O403" s="72"/>
      <c r="P403" s="203">
        <f>O403*H403</f>
        <v>0</v>
      </c>
      <c r="Q403" s="203">
        <v>0</v>
      </c>
      <c r="R403" s="203">
        <f>Q403*H403</f>
        <v>0</v>
      </c>
      <c r="S403" s="203">
        <v>0</v>
      </c>
      <c r="T403" s="204">
        <f>S403*H403</f>
        <v>0</v>
      </c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R403" s="205" t="s">
        <v>215</v>
      </c>
      <c r="AT403" s="205" t="s">
        <v>211</v>
      </c>
      <c r="AU403" s="205" t="s">
        <v>85</v>
      </c>
      <c r="AY403" s="18" t="s">
        <v>209</v>
      </c>
      <c r="BE403" s="206">
        <f>IF(N403="základní",J403,0)</f>
        <v>0</v>
      </c>
      <c r="BF403" s="206">
        <f>IF(N403="snížená",J403,0)</f>
        <v>0</v>
      </c>
      <c r="BG403" s="206">
        <f>IF(N403="zákl. přenesená",J403,0)</f>
        <v>0</v>
      </c>
      <c r="BH403" s="206">
        <f>IF(N403="sníž. přenesená",J403,0)</f>
        <v>0</v>
      </c>
      <c r="BI403" s="206">
        <f>IF(N403="nulová",J403,0)</f>
        <v>0</v>
      </c>
      <c r="BJ403" s="18" t="s">
        <v>83</v>
      </c>
      <c r="BK403" s="206">
        <f>ROUND(I403*H403,2)</f>
        <v>0</v>
      </c>
      <c r="BL403" s="18" t="s">
        <v>215</v>
      </c>
      <c r="BM403" s="205" t="s">
        <v>502</v>
      </c>
    </row>
    <row r="404" spans="1:65" s="14" customFormat="1" ht="11.25">
      <c r="B404" s="218"/>
      <c r="C404" s="219"/>
      <c r="D404" s="209" t="s">
        <v>216</v>
      </c>
      <c r="E404" s="220" t="s">
        <v>1</v>
      </c>
      <c r="F404" s="221" t="s">
        <v>503</v>
      </c>
      <c r="G404" s="219"/>
      <c r="H404" s="222">
        <v>286.10000000000002</v>
      </c>
      <c r="I404" s="223"/>
      <c r="J404" s="219"/>
      <c r="K404" s="219"/>
      <c r="L404" s="224"/>
      <c r="M404" s="225"/>
      <c r="N404" s="226"/>
      <c r="O404" s="226"/>
      <c r="P404" s="226"/>
      <c r="Q404" s="226"/>
      <c r="R404" s="226"/>
      <c r="S404" s="226"/>
      <c r="T404" s="227"/>
      <c r="AT404" s="228" t="s">
        <v>216</v>
      </c>
      <c r="AU404" s="228" t="s">
        <v>85</v>
      </c>
      <c r="AV404" s="14" t="s">
        <v>85</v>
      </c>
      <c r="AW404" s="14" t="s">
        <v>31</v>
      </c>
      <c r="AX404" s="14" t="s">
        <v>75</v>
      </c>
      <c r="AY404" s="228" t="s">
        <v>209</v>
      </c>
    </row>
    <row r="405" spans="1:65" s="15" customFormat="1" ht="11.25">
      <c r="B405" s="229"/>
      <c r="C405" s="230"/>
      <c r="D405" s="209" t="s">
        <v>216</v>
      </c>
      <c r="E405" s="231" t="s">
        <v>1</v>
      </c>
      <c r="F405" s="232" t="s">
        <v>219</v>
      </c>
      <c r="G405" s="230"/>
      <c r="H405" s="233">
        <v>286.10000000000002</v>
      </c>
      <c r="I405" s="234"/>
      <c r="J405" s="230"/>
      <c r="K405" s="230"/>
      <c r="L405" s="235"/>
      <c r="M405" s="236"/>
      <c r="N405" s="237"/>
      <c r="O405" s="237"/>
      <c r="P405" s="237"/>
      <c r="Q405" s="237"/>
      <c r="R405" s="237"/>
      <c r="S405" s="237"/>
      <c r="T405" s="238"/>
      <c r="AT405" s="239" t="s">
        <v>216</v>
      </c>
      <c r="AU405" s="239" t="s">
        <v>85</v>
      </c>
      <c r="AV405" s="15" t="s">
        <v>215</v>
      </c>
      <c r="AW405" s="15" t="s">
        <v>31</v>
      </c>
      <c r="AX405" s="15" t="s">
        <v>83</v>
      </c>
      <c r="AY405" s="239" t="s">
        <v>209</v>
      </c>
    </row>
    <row r="406" spans="1:65" s="2" customFormat="1" ht="33" customHeight="1">
      <c r="A406" s="35"/>
      <c r="B406" s="36"/>
      <c r="C406" s="193" t="s">
        <v>341</v>
      </c>
      <c r="D406" s="193" t="s">
        <v>211</v>
      </c>
      <c r="E406" s="194" t="s">
        <v>504</v>
      </c>
      <c r="F406" s="195" t="s">
        <v>505</v>
      </c>
      <c r="G406" s="196" t="s">
        <v>425</v>
      </c>
      <c r="H406" s="197">
        <v>155</v>
      </c>
      <c r="I406" s="198"/>
      <c r="J406" s="199">
        <f>ROUND(I406*H406,2)</f>
        <v>0</v>
      </c>
      <c r="K406" s="200"/>
      <c r="L406" s="40"/>
      <c r="M406" s="201" t="s">
        <v>1</v>
      </c>
      <c r="N406" s="202" t="s">
        <v>40</v>
      </c>
      <c r="O406" s="72"/>
      <c r="P406" s="203">
        <f>O406*H406</f>
        <v>0</v>
      </c>
      <c r="Q406" s="203">
        <v>0</v>
      </c>
      <c r="R406" s="203">
        <f>Q406*H406</f>
        <v>0</v>
      </c>
      <c r="S406" s="203">
        <v>0</v>
      </c>
      <c r="T406" s="204">
        <f>S406*H406</f>
        <v>0</v>
      </c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R406" s="205" t="s">
        <v>215</v>
      </c>
      <c r="AT406" s="205" t="s">
        <v>211</v>
      </c>
      <c r="AU406" s="205" t="s">
        <v>85</v>
      </c>
      <c r="AY406" s="18" t="s">
        <v>209</v>
      </c>
      <c r="BE406" s="206">
        <f>IF(N406="základní",J406,0)</f>
        <v>0</v>
      </c>
      <c r="BF406" s="206">
        <f>IF(N406="snížená",J406,0)</f>
        <v>0</v>
      </c>
      <c r="BG406" s="206">
        <f>IF(N406="zákl. přenesená",J406,0)</f>
        <v>0</v>
      </c>
      <c r="BH406" s="206">
        <f>IF(N406="sníž. přenesená",J406,0)</f>
        <v>0</v>
      </c>
      <c r="BI406" s="206">
        <f>IF(N406="nulová",J406,0)</f>
        <v>0</v>
      </c>
      <c r="BJ406" s="18" t="s">
        <v>83</v>
      </c>
      <c r="BK406" s="206">
        <f>ROUND(I406*H406,2)</f>
        <v>0</v>
      </c>
      <c r="BL406" s="18" t="s">
        <v>215</v>
      </c>
      <c r="BM406" s="205" t="s">
        <v>506</v>
      </c>
    </row>
    <row r="407" spans="1:65" s="14" customFormat="1" ht="11.25">
      <c r="B407" s="218"/>
      <c r="C407" s="219"/>
      <c r="D407" s="209" t="s">
        <v>216</v>
      </c>
      <c r="E407" s="220" t="s">
        <v>1</v>
      </c>
      <c r="F407" s="221" t="s">
        <v>507</v>
      </c>
      <c r="G407" s="219"/>
      <c r="H407" s="222">
        <v>108</v>
      </c>
      <c r="I407" s="223"/>
      <c r="J407" s="219"/>
      <c r="K407" s="219"/>
      <c r="L407" s="224"/>
      <c r="M407" s="225"/>
      <c r="N407" s="226"/>
      <c r="O407" s="226"/>
      <c r="P407" s="226"/>
      <c r="Q407" s="226"/>
      <c r="R407" s="226"/>
      <c r="S407" s="226"/>
      <c r="T407" s="227"/>
      <c r="AT407" s="228" t="s">
        <v>216</v>
      </c>
      <c r="AU407" s="228" t="s">
        <v>85</v>
      </c>
      <c r="AV407" s="14" t="s">
        <v>85</v>
      </c>
      <c r="AW407" s="14" t="s">
        <v>31</v>
      </c>
      <c r="AX407" s="14" t="s">
        <v>75</v>
      </c>
      <c r="AY407" s="228" t="s">
        <v>209</v>
      </c>
    </row>
    <row r="408" spans="1:65" s="14" customFormat="1" ht="11.25">
      <c r="B408" s="218"/>
      <c r="C408" s="219"/>
      <c r="D408" s="209" t="s">
        <v>216</v>
      </c>
      <c r="E408" s="220" t="s">
        <v>1</v>
      </c>
      <c r="F408" s="221" t="s">
        <v>508</v>
      </c>
      <c r="G408" s="219"/>
      <c r="H408" s="222">
        <v>24.6</v>
      </c>
      <c r="I408" s="223"/>
      <c r="J408" s="219"/>
      <c r="K408" s="219"/>
      <c r="L408" s="224"/>
      <c r="M408" s="225"/>
      <c r="N408" s="226"/>
      <c r="O408" s="226"/>
      <c r="P408" s="226"/>
      <c r="Q408" s="226"/>
      <c r="R408" s="226"/>
      <c r="S408" s="226"/>
      <c r="T408" s="227"/>
      <c r="AT408" s="228" t="s">
        <v>216</v>
      </c>
      <c r="AU408" s="228" t="s">
        <v>85</v>
      </c>
      <c r="AV408" s="14" t="s">
        <v>85</v>
      </c>
      <c r="AW408" s="14" t="s">
        <v>31</v>
      </c>
      <c r="AX408" s="14" t="s">
        <v>75</v>
      </c>
      <c r="AY408" s="228" t="s">
        <v>209</v>
      </c>
    </row>
    <row r="409" spans="1:65" s="14" customFormat="1" ht="11.25">
      <c r="B409" s="218"/>
      <c r="C409" s="219"/>
      <c r="D409" s="209" t="s">
        <v>216</v>
      </c>
      <c r="E409" s="220" t="s">
        <v>1</v>
      </c>
      <c r="F409" s="221" t="s">
        <v>509</v>
      </c>
      <c r="G409" s="219"/>
      <c r="H409" s="222">
        <v>22.4</v>
      </c>
      <c r="I409" s="223"/>
      <c r="J409" s="219"/>
      <c r="K409" s="219"/>
      <c r="L409" s="224"/>
      <c r="M409" s="225"/>
      <c r="N409" s="226"/>
      <c r="O409" s="226"/>
      <c r="P409" s="226"/>
      <c r="Q409" s="226"/>
      <c r="R409" s="226"/>
      <c r="S409" s="226"/>
      <c r="T409" s="227"/>
      <c r="AT409" s="228" t="s">
        <v>216</v>
      </c>
      <c r="AU409" s="228" t="s">
        <v>85</v>
      </c>
      <c r="AV409" s="14" t="s">
        <v>85</v>
      </c>
      <c r="AW409" s="14" t="s">
        <v>31</v>
      </c>
      <c r="AX409" s="14" t="s">
        <v>75</v>
      </c>
      <c r="AY409" s="228" t="s">
        <v>209</v>
      </c>
    </row>
    <row r="410" spans="1:65" s="15" customFormat="1" ht="11.25">
      <c r="B410" s="229"/>
      <c r="C410" s="230"/>
      <c r="D410" s="209" t="s">
        <v>216</v>
      </c>
      <c r="E410" s="231" t="s">
        <v>1</v>
      </c>
      <c r="F410" s="232" t="s">
        <v>219</v>
      </c>
      <c r="G410" s="230"/>
      <c r="H410" s="233">
        <v>155</v>
      </c>
      <c r="I410" s="234"/>
      <c r="J410" s="230"/>
      <c r="K410" s="230"/>
      <c r="L410" s="235"/>
      <c r="M410" s="236"/>
      <c r="N410" s="237"/>
      <c r="O410" s="237"/>
      <c r="P410" s="237"/>
      <c r="Q410" s="237"/>
      <c r="R410" s="237"/>
      <c r="S410" s="237"/>
      <c r="T410" s="238"/>
      <c r="AT410" s="239" t="s">
        <v>216</v>
      </c>
      <c r="AU410" s="239" t="s">
        <v>85</v>
      </c>
      <c r="AV410" s="15" t="s">
        <v>215</v>
      </c>
      <c r="AW410" s="15" t="s">
        <v>31</v>
      </c>
      <c r="AX410" s="15" t="s">
        <v>83</v>
      </c>
      <c r="AY410" s="239" t="s">
        <v>209</v>
      </c>
    </row>
    <row r="411" spans="1:65" s="2" customFormat="1" ht="37.9" customHeight="1">
      <c r="A411" s="35"/>
      <c r="B411" s="36"/>
      <c r="C411" s="193" t="s">
        <v>510</v>
      </c>
      <c r="D411" s="193" t="s">
        <v>211</v>
      </c>
      <c r="E411" s="194" t="s">
        <v>511</v>
      </c>
      <c r="F411" s="195" t="s">
        <v>512</v>
      </c>
      <c r="G411" s="196" t="s">
        <v>513</v>
      </c>
      <c r="H411" s="197">
        <v>19</v>
      </c>
      <c r="I411" s="198"/>
      <c r="J411" s="199">
        <f>ROUND(I411*H411,2)</f>
        <v>0</v>
      </c>
      <c r="K411" s="200"/>
      <c r="L411" s="40"/>
      <c r="M411" s="201" t="s">
        <v>1</v>
      </c>
      <c r="N411" s="202" t="s">
        <v>40</v>
      </c>
      <c r="O411" s="72"/>
      <c r="P411" s="203">
        <f>O411*H411</f>
        <v>0</v>
      </c>
      <c r="Q411" s="203">
        <v>0</v>
      </c>
      <c r="R411" s="203">
        <f>Q411*H411</f>
        <v>0</v>
      </c>
      <c r="S411" s="203">
        <v>0</v>
      </c>
      <c r="T411" s="204">
        <f>S411*H411</f>
        <v>0</v>
      </c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R411" s="205" t="s">
        <v>215</v>
      </c>
      <c r="AT411" s="205" t="s">
        <v>211</v>
      </c>
      <c r="AU411" s="205" t="s">
        <v>85</v>
      </c>
      <c r="AY411" s="18" t="s">
        <v>209</v>
      </c>
      <c r="BE411" s="206">
        <f>IF(N411="základní",J411,0)</f>
        <v>0</v>
      </c>
      <c r="BF411" s="206">
        <f>IF(N411="snížená",J411,0)</f>
        <v>0</v>
      </c>
      <c r="BG411" s="206">
        <f>IF(N411="zákl. přenesená",J411,0)</f>
        <v>0</v>
      </c>
      <c r="BH411" s="206">
        <f>IF(N411="sníž. přenesená",J411,0)</f>
        <v>0</v>
      </c>
      <c r="BI411" s="206">
        <f>IF(N411="nulová",J411,0)</f>
        <v>0</v>
      </c>
      <c r="BJ411" s="18" t="s">
        <v>83</v>
      </c>
      <c r="BK411" s="206">
        <f>ROUND(I411*H411,2)</f>
        <v>0</v>
      </c>
      <c r="BL411" s="18" t="s">
        <v>215</v>
      </c>
      <c r="BM411" s="205" t="s">
        <v>514</v>
      </c>
    </row>
    <row r="412" spans="1:65" s="14" customFormat="1" ht="11.25">
      <c r="B412" s="218"/>
      <c r="C412" s="219"/>
      <c r="D412" s="209" t="s">
        <v>216</v>
      </c>
      <c r="E412" s="220" t="s">
        <v>1</v>
      </c>
      <c r="F412" s="221" t="s">
        <v>515</v>
      </c>
      <c r="G412" s="219"/>
      <c r="H412" s="222">
        <v>19</v>
      </c>
      <c r="I412" s="223"/>
      <c r="J412" s="219"/>
      <c r="K412" s="219"/>
      <c r="L412" s="224"/>
      <c r="M412" s="225"/>
      <c r="N412" s="226"/>
      <c r="O412" s="226"/>
      <c r="P412" s="226"/>
      <c r="Q412" s="226"/>
      <c r="R412" s="226"/>
      <c r="S412" s="226"/>
      <c r="T412" s="227"/>
      <c r="AT412" s="228" t="s">
        <v>216</v>
      </c>
      <c r="AU412" s="228" t="s">
        <v>85</v>
      </c>
      <c r="AV412" s="14" t="s">
        <v>85</v>
      </c>
      <c r="AW412" s="14" t="s">
        <v>31</v>
      </c>
      <c r="AX412" s="14" t="s">
        <v>75</v>
      </c>
      <c r="AY412" s="228" t="s">
        <v>209</v>
      </c>
    </row>
    <row r="413" spans="1:65" s="15" customFormat="1" ht="11.25">
      <c r="B413" s="229"/>
      <c r="C413" s="230"/>
      <c r="D413" s="209" t="s">
        <v>216</v>
      </c>
      <c r="E413" s="231" t="s">
        <v>1</v>
      </c>
      <c r="F413" s="232" t="s">
        <v>219</v>
      </c>
      <c r="G413" s="230"/>
      <c r="H413" s="233">
        <v>19</v>
      </c>
      <c r="I413" s="234"/>
      <c r="J413" s="230"/>
      <c r="K413" s="230"/>
      <c r="L413" s="235"/>
      <c r="M413" s="236"/>
      <c r="N413" s="237"/>
      <c r="O413" s="237"/>
      <c r="P413" s="237"/>
      <c r="Q413" s="237"/>
      <c r="R413" s="237"/>
      <c r="S413" s="237"/>
      <c r="T413" s="238"/>
      <c r="AT413" s="239" t="s">
        <v>216</v>
      </c>
      <c r="AU413" s="239" t="s">
        <v>85</v>
      </c>
      <c r="AV413" s="15" t="s">
        <v>215</v>
      </c>
      <c r="AW413" s="15" t="s">
        <v>31</v>
      </c>
      <c r="AX413" s="15" t="s">
        <v>83</v>
      </c>
      <c r="AY413" s="239" t="s">
        <v>209</v>
      </c>
    </row>
    <row r="414" spans="1:65" s="2" customFormat="1" ht="21.75" customHeight="1">
      <c r="A414" s="35"/>
      <c r="B414" s="36"/>
      <c r="C414" s="193" t="s">
        <v>347</v>
      </c>
      <c r="D414" s="193" t="s">
        <v>211</v>
      </c>
      <c r="E414" s="194" t="s">
        <v>516</v>
      </c>
      <c r="F414" s="195" t="s">
        <v>517</v>
      </c>
      <c r="G414" s="196" t="s">
        <v>513</v>
      </c>
      <c r="H414" s="197">
        <v>2</v>
      </c>
      <c r="I414" s="198"/>
      <c r="J414" s="199">
        <f>ROUND(I414*H414,2)</f>
        <v>0</v>
      </c>
      <c r="K414" s="200"/>
      <c r="L414" s="40"/>
      <c r="M414" s="201" t="s">
        <v>1</v>
      </c>
      <c r="N414" s="202" t="s">
        <v>40</v>
      </c>
      <c r="O414" s="72"/>
      <c r="P414" s="203">
        <f>O414*H414</f>
        <v>0</v>
      </c>
      <c r="Q414" s="203">
        <v>0</v>
      </c>
      <c r="R414" s="203">
        <f>Q414*H414</f>
        <v>0</v>
      </c>
      <c r="S414" s="203">
        <v>0</v>
      </c>
      <c r="T414" s="204">
        <f>S414*H414</f>
        <v>0</v>
      </c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R414" s="205" t="s">
        <v>215</v>
      </c>
      <c r="AT414" s="205" t="s">
        <v>211</v>
      </c>
      <c r="AU414" s="205" t="s">
        <v>85</v>
      </c>
      <c r="AY414" s="18" t="s">
        <v>209</v>
      </c>
      <c r="BE414" s="206">
        <f>IF(N414="základní",J414,0)</f>
        <v>0</v>
      </c>
      <c r="BF414" s="206">
        <f>IF(N414="snížená",J414,0)</f>
        <v>0</v>
      </c>
      <c r="BG414" s="206">
        <f>IF(N414="zákl. přenesená",J414,0)</f>
        <v>0</v>
      </c>
      <c r="BH414" s="206">
        <f>IF(N414="sníž. přenesená",J414,0)</f>
        <v>0</v>
      </c>
      <c r="BI414" s="206">
        <f>IF(N414="nulová",J414,0)</f>
        <v>0</v>
      </c>
      <c r="BJ414" s="18" t="s">
        <v>83</v>
      </c>
      <c r="BK414" s="206">
        <f>ROUND(I414*H414,2)</f>
        <v>0</v>
      </c>
      <c r="BL414" s="18" t="s">
        <v>215</v>
      </c>
      <c r="BM414" s="205" t="s">
        <v>518</v>
      </c>
    </row>
    <row r="415" spans="1:65" s="13" customFormat="1" ht="22.5">
      <c r="B415" s="207"/>
      <c r="C415" s="208"/>
      <c r="D415" s="209" t="s">
        <v>216</v>
      </c>
      <c r="E415" s="210" t="s">
        <v>1</v>
      </c>
      <c r="F415" s="211" t="s">
        <v>519</v>
      </c>
      <c r="G415" s="208"/>
      <c r="H415" s="210" t="s">
        <v>1</v>
      </c>
      <c r="I415" s="212"/>
      <c r="J415" s="208"/>
      <c r="K415" s="208"/>
      <c r="L415" s="213"/>
      <c r="M415" s="214"/>
      <c r="N415" s="215"/>
      <c r="O415" s="215"/>
      <c r="P415" s="215"/>
      <c r="Q415" s="215"/>
      <c r="R415" s="215"/>
      <c r="S415" s="215"/>
      <c r="T415" s="216"/>
      <c r="AT415" s="217" t="s">
        <v>216</v>
      </c>
      <c r="AU415" s="217" t="s">
        <v>85</v>
      </c>
      <c r="AV415" s="13" t="s">
        <v>83</v>
      </c>
      <c r="AW415" s="13" t="s">
        <v>31</v>
      </c>
      <c r="AX415" s="13" t="s">
        <v>75</v>
      </c>
      <c r="AY415" s="217" t="s">
        <v>209</v>
      </c>
    </row>
    <row r="416" spans="1:65" s="13" customFormat="1" ht="11.25">
      <c r="B416" s="207"/>
      <c r="C416" s="208"/>
      <c r="D416" s="209" t="s">
        <v>216</v>
      </c>
      <c r="E416" s="210" t="s">
        <v>1</v>
      </c>
      <c r="F416" s="211" t="s">
        <v>520</v>
      </c>
      <c r="G416" s="208"/>
      <c r="H416" s="210" t="s">
        <v>1</v>
      </c>
      <c r="I416" s="212"/>
      <c r="J416" s="208"/>
      <c r="K416" s="208"/>
      <c r="L416" s="213"/>
      <c r="M416" s="214"/>
      <c r="N416" s="215"/>
      <c r="O416" s="215"/>
      <c r="P416" s="215"/>
      <c r="Q416" s="215"/>
      <c r="R416" s="215"/>
      <c r="S416" s="215"/>
      <c r="T416" s="216"/>
      <c r="AT416" s="217" t="s">
        <v>216</v>
      </c>
      <c r="AU416" s="217" t="s">
        <v>85</v>
      </c>
      <c r="AV416" s="13" t="s">
        <v>83</v>
      </c>
      <c r="AW416" s="13" t="s">
        <v>31</v>
      </c>
      <c r="AX416" s="13" t="s">
        <v>75</v>
      </c>
      <c r="AY416" s="217" t="s">
        <v>209</v>
      </c>
    </row>
    <row r="417" spans="1:65" s="14" customFormat="1" ht="11.25">
      <c r="B417" s="218"/>
      <c r="C417" s="219"/>
      <c r="D417" s="209" t="s">
        <v>216</v>
      </c>
      <c r="E417" s="220" t="s">
        <v>1</v>
      </c>
      <c r="F417" s="221" t="s">
        <v>85</v>
      </c>
      <c r="G417" s="219"/>
      <c r="H417" s="222">
        <v>2</v>
      </c>
      <c r="I417" s="223"/>
      <c r="J417" s="219"/>
      <c r="K417" s="219"/>
      <c r="L417" s="224"/>
      <c r="M417" s="225"/>
      <c r="N417" s="226"/>
      <c r="O417" s="226"/>
      <c r="P417" s="226"/>
      <c r="Q417" s="226"/>
      <c r="R417" s="226"/>
      <c r="S417" s="226"/>
      <c r="T417" s="227"/>
      <c r="AT417" s="228" t="s">
        <v>216</v>
      </c>
      <c r="AU417" s="228" t="s">
        <v>85</v>
      </c>
      <c r="AV417" s="14" t="s">
        <v>85</v>
      </c>
      <c r="AW417" s="14" t="s">
        <v>31</v>
      </c>
      <c r="AX417" s="14" t="s">
        <v>75</v>
      </c>
      <c r="AY417" s="228" t="s">
        <v>209</v>
      </c>
    </row>
    <row r="418" spans="1:65" s="15" customFormat="1" ht="11.25">
      <c r="B418" s="229"/>
      <c r="C418" s="230"/>
      <c r="D418" s="209" t="s">
        <v>216</v>
      </c>
      <c r="E418" s="231" t="s">
        <v>1</v>
      </c>
      <c r="F418" s="232" t="s">
        <v>219</v>
      </c>
      <c r="G418" s="230"/>
      <c r="H418" s="233">
        <v>2</v>
      </c>
      <c r="I418" s="234"/>
      <c r="J418" s="230"/>
      <c r="K418" s="230"/>
      <c r="L418" s="235"/>
      <c r="M418" s="236"/>
      <c r="N418" s="237"/>
      <c r="O418" s="237"/>
      <c r="P418" s="237"/>
      <c r="Q418" s="237"/>
      <c r="R418" s="237"/>
      <c r="S418" s="237"/>
      <c r="T418" s="238"/>
      <c r="AT418" s="239" t="s">
        <v>216</v>
      </c>
      <c r="AU418" s="239" t="s">
        <v>85</v>
      </c>
      <c r="AV418" s="15" t="s">
        <v>215</v>
      </c>
      <c r="AW418" s="15" t="s">
        <v>31</v>
      </c>
      <c r="AX418" s="15" t="s">
        <v>83</v>
      </c>
      <c r="AY418" s="239" t="s">
        <v>209</v>
      </c>
    </row>
    <row r="419" spans="1:65" s="2" customFormat="1" ht="24.2" customHeight="1">
      <c r="A419" s="35"/>
      <c r="B419" s="36"/>
      <c r="C419" s="193" t="s">
        <v>521</v>
      </c>
      <c r="D419" s="193" t="s">
        <v>211</v>
      </c>
      <c r="E419" s="194" t="s">
        <v>522</v>
      </c>
      <c r="F419" s="195" t="s">
        <v>523</v>
      </c>
      <c r="G419" s="196" t="s">
        <v>214</v>
      </c>
      <c r="H419" s="197">
        <v>8191.2049999999999</v>
      </c>
      <c r="I419" s="198"/>
      <c r="J419" s="199">
        <f>ROUND(I419*H419,2)</f>
        <v>0</v>
      </c>
      <c r="K419" s="200"/>
      <c r="L419" s="40"/>
      <c r="M419" s="201" t="s">
        <v>1</v>
      </c>
      <c r="N419" s="202" t="s">
        <v>40</v>
      </c>
      <c r="O419" s="72"/>
      <c r="P419" s="203">
        <f>O419*H419</f>
        <v>0</v>
      </c>
      <c r="Q419" s="203">
        <v>0</v>
      </c>
      <c r="R419" s="203">
        <f>Q419*H419</f>
        <v>0</v>
      </c>
      <c r="S419" s="203">
        <v>0</v>
      </c>
      <c r="T419" s="204">
        <f>S419*H419</f>
        <v>0</v>
      </c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R419" s="205" t="s">
        <v>215</v>
      </c>
      <c r="AT419" s="205" t="s">
        <v>211</v>
      </c>
      <c r="AU419" s="205" t="s">
        <v>85</v>
      </c>
      <c r="AY419" s="18" t="s">
        <v>209</v>
      </c>
      <c r="BE419" s="206">
        <f>IF(N419="základní",J419,0)</f>
        <v>0</v>
      </c>
      <c r="BF419" s="206">
        <f>IF(N419="snížená",J419,0)</f>
        <v>0</v>
      </c>
      <c r="BG419" s="206">
        <f>IF(N419="zákl. přenesená",J419,0)</f>
        <v>0</v>
      </c>
      <c r="BH419" s="206">
        <f>IF(N419="sníž. přenesená",J419,0)</f>
        <v>0</v>
      </c>
      <c r="BI419" s="206">
        <f>IF(N419="nulová",J419,0)</f>
        <v>0</v>
      </c>
      <c r="BJ419" s="18" t="s">
        <v>83</v>
      </c>
      <c r="BK419" s="206">
        <f>ROUND(I419*H419,2)</f>
        <v>0</v>
      </c>
      <c r="BL419" s="18" t="s">
        <v>215</v>
      </c>
      <c r="BM419" s="205" t="s">
        <v>524</v>
      </c>
    </row>
    <row r="420" spans="1:65" s="13" customFormat="1" ht="11.25">
      <c r="B420" s="207"/>
      <c r="C420" s="208"/>
      <c r="D420" s="209" t="s">
        <v>216</v>
      </c>
      <c r="E420" s="210" t="s">
        <v>1</v>
      </c>
      <c r="F420" s="211" t="s">
        <v>358</v>
      </c>
      <c r="G420" s="208"/>
      <c r="H420" s="210" t="s">
        <v>1</v>
      </c>
      <c r="I420" s="212"/>
      <c r="J420" s="208"/>
      <c r="K420" s="208"/>
      <c r="L420" s="213"/>
      <c r="M420" s="214"/>
      <c r="N420" s="215"/>
      <c r="O420" s="215"/>
      <c r="P420" s="215"/>
      <c r="Q420" s="215"/>
      <c r="R420" s="215"/>
      <c r="S420" s="215"/>
      <c r="T420" s="216"/>
      <c r="AT420" s="217" t="s">
        <v>216</v>
      </c>
      <c r="AU420" s="217" t="s">
        <v>85</v>
      </c>
      <c r="AV420" s="13" t="s">
        <v>83</v>
      </c>
      <c r="AW420" s="13" t="s">
        <v>31</v>
      </c>
      <c r="AX420" s="13" t="s">
        <v>75</v>
      </c>
      <c r="AY420" s="217" t="s">
        <v>209</v>
      </c>
    </row>
    <row r="421" spans="1:65" s="13" customFormat="1" ht="11.25">
      <c r="B421" s="207"/>
      <c r="C421" s="208"/>
      <c r="D421" s="209" t="s">
        <v>216</v>
      </c>
      <c r="E421" s="210" t="s">
        <v>1</v>
      </c>
      <c r="F421" s="211" t="s">
        <v>525</v>
      </c>
      <c r="G421" s="208"/>
      <c r="H421" s="210" t="s">
        <v>1</v>
      </c>
      <c r="I421" s="212"/>
      <c r="J421" s="208"/>
      <c r="K421" s="208"/>
      <c r="L421" s="213"/>
      <c r="M421" s="214"/>
      <c r="N421" s="215"/>
      <c r="O421" s="215"/>
      <c r="P421" s="215"/>
      <c r="Q421" s="215"/>
      <c r="R421" s="215"/>
      <c r="S421" s="215"/>
      <c r="T421" s="216"/>
      <c r="AT421" s="217" t="s">
        <v>216</v>
      </c>
      <c r="AU421" s="217" t="s">
        <v>85</v>
      </c>
      <c r="AV421" s="13" t="s">
        <v>83</v>
      </c>
      <c r="AW421" s="13" t="s">
        <v>31</v>
      </c>
      <c r="AX421" s="13" t="s">
        <v>75</v>
      </c>
      <c r="AY421" s="217" t="s">
        <v>209</v>
      </c>
    </row>
    <row r="422" spans="1:65" s="14" customFormat="1" ht="22.5">
      <c r="B422" s="218"/>
      <c r="C422" s="219"/>
      <c r="D422" s="209" t="s">
        <v>216</v>
      </c>
      <c r="E422" s="220" t="s">
        <v>1</v>
      </c>
      <c r="F422" s="221" t="s">
        <v>526</v>
      </c>
      <c r="G422" s="219"/>
      <c r="H422" s="222">
        <v>6204.4390000000003</v>
      </c>
      <c r="I422" s="223"/>
      <c r="J422" s="219"/>
      <c r="K422" s="219"/>
      <c r="L422" s="224"/>
      <c r="M422" s="225"/>
      <c r="N422" s="226"/>
      <c r="O422" s="226"/>
      <c r="P422" s="226"/>
      <c r="Q422" s="226"/>
      <c r="R422" s="226"/>
      <c r="S422" s="226"/>
      <c r="T422" s="227"/>
      <c r="AT422" s="228" t="s">
        <v>216</v>
      </c>
      <c r="AU422" s="228" t="s">
        <v>85</v>
      </c>
      <c r="AV422" s="14" t="s">
        <v>85</v>
      </c>
      <c r="AW422" s="14" t="s">
        <v>31</v>
      </c>
      <c r="AX422" s="14" t="s">
        <v>75</v>
      </c>
      <c r="AY422" s="228" t="s">
        <v>209</v>
      </c>
    </row>
    <row r="423" spans="1:65" s="14" customFormat="1" ht="11.25">
      <c r="B423" s="218"/>
      <c r="C423" s="219"/>
      <c r="D423" s="209" t="s">
        <v>216</v>
      </c>
      <c r="E423" s="220" t="s">
        <v>1</v>
      </c>
      <c r="F423" s="221" t="s">
        <v>527</v>
      </c>
      <c r="G423" s="219"/>
      <c r="H423" s="222">
        <v>-310.25</v>
      </c>
      <c r="I423" s="223"/>
      <c r="J423" s="219"/>
      <c r="K423" s="219"/>
      <c r="L423" s="224"/>
      <c r="M423" s="225"/>
      <c r="N423" s="226"/>
      <c r="O423" s="226"/>
      <c r="P423" s="226"/>
      <c r="Q423" s="226"/>
      <c r="R423" s="226"/>
      <c r="S423" s="226"/>
      <c r="T423" s="227"/>
      <c r="AT423" s="228" t="s">
        <v>216</v>
      </c>
      <c r="AU423" s="228" t="s">
        <v>85</v>
      </c>
      <c r="AV423" s="14" t="s">
        <v>85</v>
      </c>
      <c r="AW423" s="14" t="s">
        <v>31</v>
      </c>
      <c r="AX423" s="14" t="s">
        <v>75</v>
      </c>
      <c r="AY423" s="228" t="s">
        <v>209</v>
      </c>
    </row>
    <row r="424" spans="1:65" s="13" customFormat="1" ht="11.25">
      <c r="B424" s="207"/>
      <c r="C424" s="208"/>
      <c r="D424" s="209" t="s">
        <v>216</v>
      </c>
      <c r="E424" s="210" t="s">
        <v>1</v>
      </c>
      <c r="F424" s="211" t="s">
        <v>528</v>
      </c>
      <c r="G424" s="208"/>
      <c r="H424" s="210" t="s">
        <v>1</v>
      </c>
      <c r="I424" s="212"/>
      <c r="J424" s="208"/>
      <c r="K424" s="208"/>
      <c r="L424" s="213"/>
      <c r="M424" s="214"/>
      <c r="N424" s="215"/>
      <c r="O424" s="215"/>
      <c r="P424" s="215"/>
      <c r="Q424" s="215"/>
      <c r="R424" s="215"/>
      <c r="S424" s="215"/>
      <c r="T424" s="216"/>
      <c r="AT424" s="217" t="s">
        <v>216</v>
      </c>
      <c r="AU424" s="217" t="s">
        <v>85</v>
      </c>
      <c r="AV424" s="13" t="s">
        <v>83</v>
      </c>
      <c r="AW424" s="13" t="s">
        <v>31</v>
      </c>
      <c r="AX424" s="13" t="s">
        <v>75</v>
      </c>
      <c r="AY424" s="217" t="s">
        <v>209</v>
      </c>
    </row>
    <row r="425" spans="1:65" s="14" customFormat="1" ht="11.25">
      <c r="B425" s="218"/>
      <c r="C425" s="219"/>
      <c r="D425" s="209" t="s">
        <v>216</v>
      </c>
      <c r="E425" s="220" t="s">
        <v>1</v>
      </c>
      <c r="F425" s="221" t="s">
        <v>529</v>
      </c>
      <c r="G425" s="219"/>
      <c r="H425" s="222">
        <v>2297.0160000000001</v>
      </c>
      <c r="I425" s="223"/>
      <c r="J425" s="219"/>
      <c r="K425" s="219"/>
      <c r="L425" s="224"/>
      <c r="M425" s="225"/>
      <c r="N425" s="226"/>
      <c r="O425" s="226"/>
      <c r="P425" s="226"/>
      <c r="Q425" s="226"/>
      <c r="R425" s="226"/>
      <c r="S425" s="226"/>
      <c r="T425" s="227"/>
      <c r="AT425" s="228" t="s">
        <v>216</v>
      </c>
      <c r="AU425" s="228" t="s">
        <v>85</v>
      </c>
      <c r="AV425" s="14" t="s">
        <v>85</v>
      </c>
      <c r="AW425" s="14" t="s">
        <v>31</v>
      </c>
      <c r="AX425" s="14" t="s">
        <v>75</v>
      </c>
      <c r="AY425" s="228" t="s">
        <v>209</v>
      </c>
    </row>
    <row r="426" spans="1:65" s="15" customFormat="1" ht="11.25">
      <c r="B426" s="229"/>
      <c r="C426" s="230"/>
      <c r="D426" s="209" t="s">
        <v>216</v>
      </c>
      <c r="E426" s="231" t="s">
        <v>1</v>
      </c>
      <c r="F426" s="232" t="s">
        <v>219</v>
      </c>
      <c r="G426" s="230"/>
      <c r="H426" s="233">
        <v>8191.2049999999999</v>
      </c>
      <c r="I426" s="234"/>
      <c r="J426" s="230"/>
      <c r="K426" s="230"/>
      <c r="L426" s="235"/>
      <c r="M426" s="236"/>
      <c r="N426" s="237"/>
      <c r="O426" s="237"/>
      <c r="P426" s="237"/>
      <c r="Q426" s="237"/>
      <c r="R426" s="237"/>
      <c r="S426" s="237"/>
      <c r="T426" s="238"/>
      <c r="AT426" s="239" t="s">
        <v>216</v>
      </c>
      <c r="AU426" s="239" t="s">
        <v>85</v>
      </c>
      <c r="AV426" s="15" t="s">
        <v>215</v>
      </c>
      <c r="AW426" s="15" t="s">
        <v>31</v>
      </c>
      <c r="AX426" s="15" t="s">
        <v>83</v>
      </c>
      <c r="AY426" s="239" t="s">
        <v>209</v>
      </c>
    </row>
    <row r="427" spans="1:65" s="2" customFormat="1" ht="24.2" customHeight="1">
      <c r="A427" s="35"/>
      <c r="B427" s="36"/>
      <c r="C427" s="193" t="s">
        <v>354</v>
      </c>
      <c r="D427" s="193" t="s">
        <v>211</v>
      </c>
      <c r="E427" s="194" t="s">
        <v>530</v>
      </c>
      <c r="F427" s="195" t="s">
        <v>531</v>
      </c>
      <c r="G427" s="196" t="s">
        <v>214</v>
      </c>
      <c r="H427" s="197">
        <v>8191.2049999999999</v>
      </c>
      <c r="I427" s="198"/>
      <c r="J427" s="199">
        <f>ROUND(I427*H427,2)</f>
        <v>0</v>
      </c>
      <c r="K427" s="200"/>
      <c r="L427" s="40"/>
      <c r="M427" s="201" t="s">
        <v>1</v>
      </c>
      <c r="N427" s="202" t="s">
        <v>40</v>
      </c>
      <c r="O427" s="72"/>
      <c r="P427" s="203">
        <f>O427*H427</f>
        <v>0</v>
      </c>
      <c r="Q427" s="203">
        <v>0</v>
      </c>
      <c r="R427" s="203">
        <f>Q427*H427</f>
        <v>0</v>
      </c>
      <c r="S427" s="203">
        <v>0</v>
      </c>
      <c r="T427" s="204">
        <f>S427*H427</f>
        <v>0</v>
      </c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R427" s="205" t="s">
        <v>215</v>
      </c>
      <c r="AT427" s="205" t="s">
        <v>211</v>
      </c>
      <c r="AU427" s="205" t="s">
        <v>85</v>
      </c>
      <c r="AY427" s="18" t="s">
        <v>209</v>
      </c>
      <c r="BE427" s="206">
        <f>IF(N427="základní",J427,0)</f>
        <v>0</v>
      </c>
      <c r="BF427" s="206">
        <f>IF(N427="snížená",J427,0)</f>
        <v>0</v>
      </c>
      <c r="BG427" s="206">
        <f>IF(N427="zákl. přenesená",J427,0)</f>
        <v>0</v>
      </c>
      <c r="BH427" s="206">
        <f>IF(N427="sníž. přenesená",J427,0)</f>
        <v>0</v>
      </c>
      <c r="BI427" s="206">
        <f>IF(N427="nulová",J427,0)</f>
        <v>0</v>
      </c>
      <c r="BJ427" s="18" t="s">
        <v>83</v>
      </c>
      <c r="BK427" s="206">
        <f>ROUND(I427*H427,2)</f>
        <v>0</v>
      </c>
      <c r="BL427" s="18" t="s">
        <v>215</v>
      </c>
      <c r="BM427" s="205" t="s">
        <v>532</v>
      </c>
    </row>
    <row r="428" spans="1:65" s="13" customFormat="1" ht="11.25">
      <c r="B428" s="207"/>
      <c r="C428" s="208"/>
      <c r="D428" s="209" t="s">
        <v>216</v>
      </c>
      <c r="E428" s="210" t="s">
        <v>1</v>
      </c>
      <c r="F428" s="211" t="s">
        <v>358</v>
      </c>
      <c r="G428" s="208"/>
      <c r="H428" s="210" t="s">
        <v>1</v>
      </c>
      <c r="I428" s="212"/>
      <c r="J428" s="208"/>
      <c r="K428" s="208"/>
      <c r="L428" s="213"/>
      <c r="M428" s="214"/>
      <c r="N428" s="215"/>
      <c r="O428" s="215"/>
      <c r="P428" s="215"/>
      <c r="Q428" s="215"/>
      <c r="R428" s="215"/>
      <c r="S428" s="215"/>
      <c r="T428" s="216"/>
      <c r="AT428" s="217" t="s">
        <v>216</v>
      </c>
      <c r="AU428" s="217" t="s">
        <v>85</v>
      </c>
      <c r="AV428" s="13" t="s">
        <v>83</v>
      </c>
      <c r="AW428" s="13" t="s">
        <v>31</v>
      </c>
      <c r="AX428" s="13" t="s">
        <v>75</v>
      </c>
      <c r="AY428" s="217" t="s">
        <v>209</v>
      </c>
    </row>
    <row r="429" spans="1:65" s="13" customFormat="1" ht="11.25">
      <c r="B429" s="207"/>
      <c r="C429" s="208"/>
      <c r="D429" s="209" t="s">
        <v>216</v>
      </c>
      <c r="E429" s="210" t="s">
        <v>1</v>
      </c>
      <c r="F429" s="211" t="s">
        <v>525</v>
      </c>
      <c r="G429" s="208"/>
      <c r="H429" s="210" t="s">
        <v>1</v>
      </c>
      <c r="I429" s="212"/>
      <c r="J429" s="208"/>
      <c r="K429" s="208"/>
      <c r="L429" s="213"/>
      <c r="M429" s="214"/>
      <c r="N429" s="215"/>
      <c r="O429" s="215"/>
      <c r="P429" s="215"/>
      <c r="Q429" s="215"/>
      <c r="R429" s="215"/>
      <c r="S429" s="215"/>
      <c r="T429" s="216"/>
      <c r="AT429" s="217" t="s">
        <v>216</v>
      </c>
      <c r="AU429" s="217" t="s">
        <v>85</v>
      </c>
      <c r="AV429" s="13" t="s">
        <v>83</v>
      </c>
      <c r="AW429" s="13" t="s">
        <v>31</v>
      </c>
      <c r="AX429" s="13" t="s">
        <v>75</v>
      </c>
      <c r="AY429" s="217" t="s">
        <v>209</v>
      </c>
    </row>
    <row r="430" spans="1:65" s="14" customFormat="1" ht="22.5">
      <c r="B430" s="218"/>
      <c r="C430" s="219"/>
      <c r="D430" s="209" t="s">
        <v>216</v>
      </c>
      <c r="E430" s="220" t="s">
        <v>1</v>
      </c>
      <c r="F430" s="221" t="s">
        <v>526</v>
      </c>
      <c r="G430" s="219"/>
      <c r="H430" s="222">
        <v>6204.4390000000003</v>
      </c>
      <c r="I430" s="223"/>
      <c r="J430" s="219"/>
      <c r="K430" s="219"/>
      <c r="L430" s="224"/>
      <c r="M430" s="225"/>
      <c r="N430" s="226"/>
      <c r="O430" s="226"/>
      <c r="P430" s="226"/>
      <c r="Q430" s="226"/>
      <c r="R430" s="226"/>
      <c r="S430" s="226"/>
      <c r="T430" s="227"/>
      <c r="AT430" s="228" t="s">
        <v>216</v>
      </c>
      <c r="AU430" s="228" t="s">
        <v>85</v>
      </c>
      <c r="AV430" s="14" t="s">
        <v>85</v>
      </c>
      <c r="AW430" s="14" t="s">
        <v>31</v>
      </c>
      <c r="AX430" s="14" t="s">
        <v>75</v>
      </c>
      <c r="AY430" s="228" t="s">
        <v>209</v>
      </c>
    </row>
    <row r="431" spans="1:65" s="14" customFormat="1" ht="11.25">
      <c r="B431" s="218"/>
      <c r="C431" s="219"/>
      <c r="D431" s="209" t="s">
        <v>216</v>
      </c>
      <c r="E431" s="220" t="s">
        <v>1</v>
      </c>
      <c r="F431" s="221" t="s">
        <v>527</v>
      </c>
      <c r="G431" s="219"/>
      <c r="H431" s="222">
        <v>-310.25</v>
      </c>
      <c r="I431" s="223"/>
      <c r="J431" s="219"/>
      <c r="K431" s="219"/>
      <c r="L431" s="224"/>
      <c r="M431" s="225"/>
      <c r="N431" s="226"/>
      <c r="O431" s="226"/>
      <c r="P431" s="226"/>
      <c r="Q431" s="226"/>
      <c r="R431" s="226"/>
      <c r="S431" s="226"/>
      <c r="T431" s="227"/>
      <c r="AT431" s="228" t="s">
        <v>216</v>
      </c>
      <c r="AU431" s="228" t="s">
        <v>85</v>
      </c>
      <c r="AV431" s="14" t="s">
        <v>85</v>
      </c>
      <c r="AW431" s="14" t="s">
        <v>31</v>
      </c>
      <c r="AX431" s="14" t="s">
        <v>75</v>
      </c>
      <c r="AY431" s="228" t="s">
        <v>209</v>
      </c>
    </row>
    <row r="432" spans="1:65" s="13" customFormat="1" ht="11.25">
      <c r="B432" s="207"/>
      <c r="C432" s="208"/>
      <c r="D432" s="209" t="s">
        <v>216</v>
      </c>
      <c r="E432" s="210" t="s">
        <v>1</v>
      </c>
      <c r="F432" s="211" t="s">
        <v>528</v>
      </c>
      <c r="G432" s="208"/>
      <c r="H432" s="210" t="s">
        <v>1</v>
      </c>
      <c r="I432" s="212"/>
      <c r="J432" s="208"/>
      <c r="K432" s="208"/>
      <c r="L432" s="213"/>
      <c r="M432" s="214"/>
      <c r="N432" s="215"/>
      <c r="O432" s="215"/>
      <c r="P432" s="215"/>
      <c r="Q432" s="215"/>
      <c r="R432" s="215"/>
      <c r="S432" s="215"/>
      <c r="T432" s="216"/>
      <c r="AT432" s="217" t="s">
        <v>216</v>
      </c>
      <c r="AU432" s="217" t="s">
        <v>85</v>
      </c>
      <c r="AV432" s="13" t="s">
        <v>83</v>
      </c>
      <c r="AW432" s="13" t="s">
        <v>31</v>
      </c>
      <c r="AX432" s="13" t="s">
        <v>75</v>
      </c>
      <c r="AY432" s="217" t="s">
        <v>209</v>
      </c>
    </row>
    <row r="433" spans="1:65" s="14" customFormat="1" ht="11.25">
      <c r="B433" s="218"/>
      <c r="C433" s="219"/>
      <c r="D433" s="209" t="s">
        <v>216</v>
      </c>
      <c r="E433" s="220" t="s">
        <v>1</v>
      </c>
      <c r="F433" s="221" t="s">
        <v>529</v>
      </c>
      <c r="G433" s="219"/>
      <c r="H433" s="222">
        <v>2297.0160000000001</v>
      </c>
      <c r="I433" s="223"/>
      <c r="J433" s="219"/>
      <c r="K433" s="219"/>
      <c r="L433" s="224"/>
      <c r="M433" s="225"/>
      <c r="N433" s="226"/>
      <c r="O433" s="226"/>
      <c r="P433" s="226"/>
      <c r="Q433" s="226"/>
      <c r="R433" s="226"/>
      <c r="S433" s="226"/>
      <c r="T433" s="227"/>
      <c r="AT433" s="228" t="s">
        <v>216</v>
      </c>
      <c r="AU433" s="228" t="s">
        <v>85</v>
      </c>
      <c r="AV433" s="14" t="s">
        <v>85</v>
      </c>
      <c r="AW433" s="14" t="s">
        <v>31</v>
      </c>
      <c r="AX433" s="14" t="s">
        <v>75</v>
      </c>
      <c r="AY433" s="228" t="s">
        <v>209</v>
      </c>
    </row>
    <row r="434" spans="1:65" s="15" customFormat="1" ht="11.25">
      <c r="B434" s="229"/>
      <c r="C434" s="230"/>
      <c r="D434" s="209" t="s">
        <v>216</v>
      </c>
      <c r="E434" s="231" t="s">
        <v>1</v>
      </c>
      <c r="F434" s="232" t="s">
        <v>219</v>
      </c>
      <c r="G434" s="230"/>
      <c r="H434" s="233">
        <v>8191.2049999999999</v>
      </c>
      <c r="I434" s="234"/>
      <c r="J434" s="230"/>
      <c r="K434" s="230"/>
      <c r="L434" s="235"/>
      <c r="M434" s="236"/>
      <c r="N434" s="237"/>
      <c r="O434" s="237"/>
      <c r="P434" s="237"/>
      <c r="Q434" s="237"/>
      <c r="R434" s="237"/>
      <c r="S434" s="237"/>
      <c r="T434" s="238"/>
      <c r="AT434" s="239" t="s">
        <v>216</v>
      </c>
      <c r="AU434" s="239" t="s">
        <v>85</v>
      </c>
      <c r="AV434" s="15" t="s">
        <v>215</v>
      </c>
      <c r="AW434" s="15" t="s">
        <v>31</v>
      </c>
      <c r="AX434" s="15" t="s">
        <v>83</v>
      </c>
      <c r="AY434" s="239" t="s">
        <v>209</v>
      </c>
    </row>
    <row r="435" spans="1:65" s="2" customFormat="1" ht="21.75" customHeight="1">
      <c r="A435" s="35"/>
      <c r="B435" s="36"/>
      <c r="C435" s="193" t="s">
        <v>533</v>
      </c>
      <c r="D435" s="193" t="s">
        <v>211</v>
      </c>
      <c r="E435" s="194" t="s">
        <v>534</v>
      </c>
      <c r="F435" s="195" t="s">
        <v>535</v>
      </c>
      <c r="G435" s="196" t="s">
        <v>214</v>
      </c>
      <c r="H435" s="197">
        <v>819.12</v>
      </c>
      <c r="I435" s="198"/>
      <c r="J435" s="199">
        <f>ROUND(I435*H435,2)</f>
        <v>0</v>
      </c>
      <c r="K435" s="200"/>
      <c r="L435" s="40"/>
      <c r="M435" s="201" t="s">
        <v>1</v>
      </c>
      <c r="N435" s="202" t="s">
        <v>40</v>
      </c>
      <c r="O435" s="72"/>
      <c r="P435" s="203">
        <f>O435*H435</f>
        <v>0</v>
      </c>
      <c r="Q435" s="203">
        <v>0</v>
      </c>
      <c r="R435" s="203">
        <f>Q435*H435</f>
        <v>0</v>
      </c>
      <c r="S435" s="203">
        <v>0</v>
      </c>
      <c r="T435" s="204">
        <f>S435*H435</f>
        <v>0</v>
      </c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R435" s="205" t="s">
        <v>215</v>
      </c>
      <c r="AT435" s="205" t="s">
        <v>211</v>
      </c>
      <c r="AU435" s="205" t="s">
        <v>85</v>
      </c>
      <c r="AY435" s="18" t="s">
        <v>209</v>
      </c>
      <c r="BE435" s="206">
        <f>IF(N435="základní",J435,0)</f>
        <v>0</v>
      </c>
      <c r="BF435" s="206">
        <f>IF(N435="snížená",J435,0)</f>
        <v>0</v>
      </c>
      <c r="BG435" s="206">
        <f>IF(N435="zákl. přenesená",J435,0)</f>
        <v>0</v>
      </c>
      <c r="BH435" s="206">
        <f>IF(N435="sníž. přenesená",J435,0)</f>
        <v>0</v>
      </c>
      <c r="BI435" s="206">
        <f>IF(N435="nulová",J435,0)</f>
        <v>0</v>
      </c>
      <c r="BJ435" s="18" t="s">
        <v>83</v>
      </c>
      <c r="BK435" s="206">
        <f>ROUND(I435*H435,2)</f>
        <v>0</v>
      </c>
      <c r="BL435" s="18" t="s">
        <v>215</v>
      </c>
      <c r="BM435" s="205" t="s">
        <v>536</v>
      </c>
    </row>
    <row r="436" spans="1:65" s="2" customFormat="1" ht="24.2" customHeight="1">
      <c r="A436" s="35"/>
      <c r="B436" s="36"/>
      <c r="C436" s="193" t="s">
        <v>357</v>
      </c>
      <c r="D436" s="193" t="s">
        <v>211</v>
      </c>
      <c r="E436" s="194" t="s">
        <v>537</v>
      </c>
      <c r="F436" s="195" t="s">
        <v>538</v>
      </c>
      <c r="G436" s="196" t="s">
        <v>214</v>
      </c>
      <c r="H436" s="197">
        <v>1228.68</v>
      </c>
      <c r="I436" s="198"/>
      <c r="J436" s="199">
        <f>ROUND(I436*H436,2)</f>
        <v>0</v>
      </c>
      <c r="K436" s="200"/>
      <c r="L436" s="40"/>
      <c r="M436" s="201" t="s">
        <v>1</v>
      </c>
      <c r="N436" s="202" t="s">
        <v>40</v>
      </c>
      <c r="O436" s="72"/>
      <c r="P436" s="203">
        <f>O436*H436</f>
        <v>0</v>
      </c>
      <c r="Q436" s="203">
        <v>0</v>
      </c>
      <c r="R436" s="203">
        <f>Q436*H436</f>
        <v>0</v>
      </c>
      <c r="S436" s="203">
        <v>0</v>
      </c>
      <c r="T436" s="204">
        <f>S436*H436</f>
        <v>0</v>
      </c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R436" s="205" t="s">
        <v>215</v>
      </c>
      <c r="AT436" s="205" t="s">
        <v>211</v>
      </c>
      <c r="AU436" s="205" t="s">
        <v>85</v>
      </c>
      <c r="AY436" s="18" t="s">
        <v>209</v>
      </c>
      <c r="BE436" s="206">
        <f>IF(N436="základní",J436,0)</f>
        <v>0</v>
      </c>
      <c r="BF436" s="206">
        <f>IF(N436="snížená",J436,0)</f>
        <v>0</v>
      </c>
      <c r="BG436" s="206">
        <f>IF(N436="zákl. přenesená",J436,0)</f>
        <v>0</v>
      </c>
      <c r="BH436" s="206">
        <f>IF(N436="sníž. přenesená",J436,0)</f>
        <v>0</v>
      </c>
      <c r="BI436" s="206">
        <f>IF(N436="nulová",J436,0)</f>
        <v>0</v>
      </c>
      <c r="BJ436" s="18" t="s">
        <v>83</v>
      </c>
      <c r="BK436" s="206">
        <f>ROUND(I436*H436,2)</f>
        <v>0</v>
      </c>
      <c r="BL436" s="18" t="s">
        <v>215</v>
      </c>
      <c r="BM436" s="205" t="s">
        <v>539</v>
      </c>
    </row>
    <row r="437" spans="1:65" s="14" customFormat="1" ht="11.25">
      <c r="B437" s="218"/>
      <c r="C437" s="219"/>
      <c r="D437" s="209" t="s">
        <v>216</v>
      </c>
      <c r="E437" s="220" t="s">
        <v>1</v>
      </c>
      <c r="F437" s="221" t="s">
        <v>540</v>
      </c>
      <c r="G437" s="219"/>
      <c r="H437" s="222">
        <v>1228.68</v>
      </c>
      <c r="I437" s="223"/>
      <c r="J437" s="219"/>
      <c r="K437" s="219"/>
      <c r="L437" s="224"/>
      <c r="M437" s="225"/>
      <c r="N437" s="226"/>
      <c r="O437" s="226"/>
      <c r="P437" s="226"/>
      <c r="Q437" s="226"/>
      <c r="R437" s="226"/>
      <c r="S437" s="226"/>
      <c r="T437" s="227"/>
      <c r="AT437" s="228" t="s">
        <v>216</v>
      </c>
      <c r="AU437" s="228" t="s">
        <v>85</v>
      </c>
      <c r="AV437" s="14" t="s">
        <v>85</v>
      </c>
      <c r="AW437" s="14" t="s">
        <v>31</v>
      </c>
      <c r="AX437" s="14" t="s">
        <v>75</v>
      </c>
      <c r="AY437" s="228" t="s">
        <v>209</v>
      </c>
    </row>
    <row r="438" spans="1:65" s="15" customFormat="1" ht="11.25">
      <c r="B438" s="229"/>
      <c r="C438" s="230"/>
      <c r="D438" s="209" t="s">
        <v>216</v>
      </c>
      <c r="E438" s="231" t="s">
        <v>1</v>
      </c>
      <c r="F438" s="232" t="s">
        <v>219</v>
      </c>
      <c r="G438" s="230"/>
      <c r="H438" s="233">
        <v>1228.68</v>
      </c>
      <c r="I438" s="234"/>
      <c r="J438" s="230"/>
      <c r="K438" s="230"/>
      <c r="L438" s="235"/>
      <c r="M438" s="236"/>
      <c r="N438" s="237"/>
      <c r="O438" s="237"/>
      <c r="P438" s="237"/>
      <c r="Q438" s="237"/>
      <c r="R438" s="237"/>
      <c r="S438" s="237"/>
      <c r="T438" s="238"/>
      <c r="AT438" s="239" t="s">
        <v>216</v>
      </c>
      <c r="AU438" s="239" t="s">
        <v>85</v>
      </c>
      <c r="AV438" s="15" t="s">
        <v>215</v>
      </c>
      <c r="AW438" s="15" t="s">
        <v>31</v>
      </c>
      <c r="AX438" s="15" t="s">
        <v>83</v>
      </c>
      <c r="AY438" s="239" t="s">
        <v>209</v>
      </c>
    </row>
    <row r="439" spans="1:65" s="2" customFormat="1" ht="44.25" customHeight="1">
      <c r="A439" s="35"/>
      <c r="B439" s="36"/>
      <c r="C439" s="193" t="s">
        <v>541</v>
      </c>
      <c r="D439" s="193" t="s">
        <v>211</v>
      </c>
      <c r="E439" s="194" t="s">
        <v>542</v>
      </c>
      <c r="F439" s="195" t="s">
        <v>543</v>
      </c>
      <c r="G439" s="196" t="s">
        <v>214</v>
      </c>
      <c r="H439" s="197">
        <v>9666.8649999999998</v>
      </c>
      <c r="I439" s="198"/>
      <c r="J439" s="199">
        <f>ROUND(I439*H439,2)</f>
        <v>0</v>
      </c>
      <c r="K439" s="200"/>
      <c r="L439" s="40"/>
      <c r="M439" s="201" t="s">
        <v>1</v>
      </c>
      <c r="N439" s="202" t="s">
        <v>40</v>
      </c>
      <c r="O439" s="72"/>
      <c r="P439" s="203">
        <f>O439*H439</f>
        <v>0</v>
      </c>
      <c r="Q439" s="203">
        <v>0</v>
      </c>
      <c r="R439" s="203">
        <f>Q439*H439</f>
        <v>0</v>
      </c>
      <c r="S439" s="203">
        <v>0</v>
      </c>
      <c r="T439" s="204">
        <f>S439*H439</f>
        <v>0</v>
      </c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R439" s="205" t="s">
        <v>215</v>
      </c>
      <c r="AT439" s="205" t="s">
        <v>211</v>
      </c>
      <c r="AU439" s="205" t="s">
        <v>85</v>
      </c>
      <c r="AY439" s="18" t="s">
        <v>209</v>
      </c>
      <c r="BE439" s="206">
        <f>IF(N439="základní",J439,0)</f>
        <v>0</v>
      </c>
      <c r="BF439" s="206">
        <f>IF(N439="snížená",J439,0)</f>
        <v>0</v>
      </c>
      <c r="BG439" s="206">
        <f>IF(N439="zákl. přenesená",J439,0)</f>
        <v>0</v>
      </c>
      <c r="BH439" s="206">
        <f>IF(N439="sníž. přenesená",J439,0)</f>
        <v>0</v>
      </c>
      <c r="BI439" s="206">
        <f>IF(N439="nulová",J439,0)</f>
        <v>0</v>
      </c>
      <c r="BJ439" s="18" t="s">
        <v>83</v>
      </c>
      <c r="BK439" s="206">
        <f>ROUND(I439*H439,2)</f>
        <v>0</v>
      </c>
      <c r="BL439" s="18" t="s">
        <v>215</v>
      </c>
      <c r="BM439" s="205" t="s">
        <v>544</v>
      </c>
    </row>
    <row r="440" spans="1:65" s="13" customFormat="1" ht="22.5">
      <c r="B440" s="207"/>
      <c r="C440" s="208"/>
      <c r="D440" s="209" t="s">
        <v>216</v>
      </c>
      <c r="E440" s="210" t="s">
        <v>1</v>
      </c>
      <c r="F440" s="211" t="s">
        <v>545</v>
      </c>
      <c r="G440" s="208"/>
      <c r="H440" s="210" t="s">
        <v>1</v>
      </c>
      <c r="I440" s="212"/>
      <c r="J440" s="208"/>
      <c r="K440" s="208"/>
      <c r="L440" s="213"/>
      <c r="M440" s="214"/>
      <c r="N440" s="215"/>
      <c r="O440" s="215"/>
      <c r="P440" s="215"/>
      <c r="Q440" s="215"/>
      <c r="R440" s="215"/>
      <c r="S440" s="215"/>
      <c r="T440" s="216"/>
      <c r="AT440" s="217" t="s">
        <v>216</v>
      </c>
      <c r="AU440" s="217" t="s">
        <v>85</v>
      </c>
      <c r="AV440" s="13" t="s">
        <v>83</v>
      </c>
      <c r="AW440" s="13" t="s">
        <v>31</v>
      </c>
      <c r="AX440" s="13" t="s">
        <v>75</v>
      </c>
      <c r="AY440" s="217" t="s">
        <v>209</v>
      </c>
    </row>
    <row r="441" spans="1:65" s="14" customFormat="1" ht="22.5">
      <c r="B441" s="218"/>
      <c r="C441" s="219"/>
      <c r="D441" s="209" t="s">
        <v>216</v>
      </c>
      <c r="E441" s="220" t="s">
        <v>1</v>
      </c>
      <c r="F441" s="221" t="s">
        <v>546</v>
      </c>
      <c r="G441" s="219"/>
      <c r="H441" s="222">
        <v>9666.8649999999998</v>
      </c>
      <c r="I441" s="223"/>
      <c r="J441" s="219"/>
      <c r="K441" s="219"/>
      <c r="L441" s="224"/>
      <c r="M441" s="225"/>
      <c r="N441" s="226"/>
      <c r="O441" s="226"/>
      <c r="P441" s="226"/>
      <c r="Q441" s="226"/>
      <c r="R441" s="226"/>
      <c r="S441" s="226"/>
      <c r="T441" s="227"/>
      <c r="AT441" s="228" t="s">
        <v>216</v>
      </c>
      <c r="AU441" s="228" t="s">
        <v>85</v>
      </c>
      <c r="AV441" s="14" t="s">
        <v>85</v>
      </c>
      <c r="AW441" s="14" t="s">
        <v>31</v>
      </c>
      <c r="AX441" s="14" t="s">
        <v>75</v>
      </c>
      <c r="AY441" s="228" t="s">
        <v>209</v>
      </c>
    </row>
    <row r="442" spans="1:65" s="15" customFormat="1" ht="11.25">
      <c r="B442" s="229"/>
      <c r="C442" s="230"/>
      <c r="D442" s="209" t="s">
        <v>216</v>
      </c>
      <c r="E442" s="231" t="s">
        <v>1</v>
      </c>
      <c r="F442" s="232" t="s">
        <v>219</v>
      </c>
      <c r="G442" s="230"/>
      <c r="H442" s="233">
        <v>9666.8649999999998</v>
      </c>
      <c r="I442" s="234"/>
      <c r="J442" s="230"/>
      <c r="K442" s="230"/>
      <c r="L442" s="235"/>
      <c r="M442" s="236"/>
      <c r="N442" s="237"/>
      <c r="O442" s="237"/>
      <c r="P442" s="237"/>
      <c r="Q442" s="237"/>
      <c r="R442" s="237"/>
      <c r="S442" s="237"/>
      <c r="T442" s="238"/>
      <c r="AT442" s="239" t="s">
        <v>216</v>
      </c>
      <c r="AU442" s="239" t="s">
        <v>85</v>
      </c>
      <c r="AV442" s="15" t="s">
        <v>215</v>
      </c>
      <c r="AW442" s="15" t="s">
        <v>31</v>
      </c>
      <c r="AX442" s="15" t="s">
        <v>83</v>
      </c>
      <c r="AY442" s="239" t="s">
        <v>209</v>
      </c>
    </row>
    <row r="443" spans="1:65" s="2" customFormat="1" ht="24.2" customHeight="1">
      <c r="A443" s="35"/>
      <c r="B443" s="36"/>
      <c r="C443" s="193" t="s">
        <v>365</v>
      </c>
      <c r="D443" s="193" t="s">
        <v>211</v>
      </c>
      <c r="E443" s="194" t="s">
        <v>547</v>
      </c>
      <c r="F443" s="195" t="s">
        <v>548</v>
      </c>
      <c r="G443" s="196" t="s">
        <v>214</v>
      </c>
      <c r="H443" s="197">
        <v>785.97</v>
      </c>
      <c r="I443" s="198"/>
      <c r="J443" s="199">
        <f>ROUND(I443*H443,2)</f>
        <v>0</v>
      </c>
      <c r="K443" s="200"/>
      <c r="L443" s="40"/>
      <c r="M443" s="201" t="s">
        <v>1</v>
      </c>
      <c r="N443" s="202" t="s">
        <v>40</v>
      </c>
      <c r="O443" s="72"/>
      <c r="P443" s="203">
        <f>O443*H443</f>
        <v>0</v>
      </c>
      <c r="Q443" s="203">
        <v>0</v>
      </c>
      <c r="R443" s="203">
        <f>Q443*H443</f>
        <v>0</v>
      </c>
      <c r="S443" s="203">
        <v>0</v>
      </c>
      <c r="T443" s="204">
        <f>S443*H443</f>
        <v>0</v>
      </c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R443" s="205" t="s">
        <v>215</v>
      </c>
      <c r="AT443" s="205" t="s">
        <v>211</v>
      </c>
      <c r="AU443" s="205" t="s">
        <v>85</v>
      </c>
      <c r="AY443" s="18" t="s">
        <v>209</v>
      </c>
      <c r="BE443" s="206">
        <f>IF(N443="základní",J443,0)</f>
        <v>0</v>
      </c>
      <c r="BF443" s="206">
        <f>IF(N443="snížená",J443,0)</f>
        <v>0</v>
      </c>
      <c r="BG443" s="206">
        <f>IF(N443="zákl. přenesená",J443,0)</f>
        <v>0</v>
      </c>
      <c r="BH443" s="206">
        <f>IF(N443="sníž. přenesená",J443,0)</f>
        <v>0</v>
      </c>
      <c r="BI443" s="206">
        <f>IF(N443="nulová",J443,0)</f>
        <v>0</v>
      </c>
      <c r="BJ443" s="18" t="s">
        <v>83</v>
      </c>
      <c r="BK443" s="206">
        <f>ROUND(I443*H443,2)</f>
        <v>0</v>
      </c>
      <c r="BL443" s="18" t="s">
        <v>215</v>
      </c>
      <c r="BM443" s="205" t="s">
        <v>549</v>
      </c>
    </row>
    <row r="444" spans="1:65" s="13" customFormat="1" ht="11.25">
      <c r="B444" s="207"/>
      <c r="C444" s="208"/>
      <c r="D444" s="209" t="s">
        <v>216</v>
      </c>
      <c r="E444" s="210" t="s">
        <v>1</v>
      </c>
      <c r="F444" s="211" t="s">
        <v>358</v>
      </c>
      <c r="G444" s="208"/>
      <c r="H444" s="210" t="s">
        <v>1</v>
      </c>
      <c r="I444" s="212"/>
      <c r="J444" s="208"/>
      <c r="K444" s="208"/>
      <c r="L444" s="213"/>
      <c r="M444" s="214"/>
      <c r="N444" s="215"/>
      <c r="O444" s="215"/>
      <c r="P444" s="215"/>
      <c r="Q444" s="215"/>
      <c r="R444" s="215"/>
      <c r="S444" s="215"/>
      <c r="T444" s="216"/>
      <c r="AT444" s="217" t="s">
        <v>216</v>
      </c>
      <c r="AU444" s="217" t="s">
        <v>85</v>
      </c>
      <c r="AV444" s="13" t="s">
        <v>83</v>
      </c>
      <c r="AW444" s="13" t="s">
        <v>31</v>
      </c>
      <c r="AX444" s="13" t="s">
        <v>75</v>
      </c>
      <c r="AY444" s="217" t="s">
        <v>209</v>
      </c>
    </row>
    <row r="445" spans="1:65" s="13" customFormat="1" ht="22.5">
      <c r="B445" s="207"/>
      <c r="C445" s="208"/>
      <c r="D445" s="209" t="s">
        <v>216</v>
      </c>
      <c r="E445" s="210" t="s">
        <v>1</v>
      </c>
      <c r="F445" s="211" t="s">
        <v>550</v>
      </c>
      <c r="G445" s="208"/>
      <c r="H445" s="210" t="s">
        <v>1</v>
      </c>
      <c r="I445" s="212"/>
      <c r="J445" s="208"/>
      <c r="K445" s="208"/>
      <c r="L445" s="213"/>
      <c r="M445" s="214"/>
      <c r="N445" s="215"/>
      <c r="O445" s="215"/>
      <c r="P445" s="215"/>
      <c r="Q445" s="215"/>
      <c r="R445" s="215"/>
      <c r="S445" s="215"/>
      <c r="T445" s="216"/>
      <c r="AT445" s="217" t="s">
        <v>216</v>
      </c>
      <c r="AU445" s="217" t="s">
        <v>85</v>
      </c>
      <c r="AV445" s="13" t="s">
        <v>83</v>
      </c>
      <c r="AW445" s="13" t="s">
        <v>31</v>
      </c>
      <c r="AX445" s="13" t="s">
        <v>75</v>
      </c>
      <c r="AY445" s="217" t="s">
        <v>209</v>
      </c>
    </row>
    <row r="446" spans="1:65" s="14" customFormat="1" ht="11.25">
      <c r="B446" s="218"/>
      <c r="C446" s="219"/>
      <c r="D446" s="209" t="s">
        <v>216</v>
      </c>
      <c r="E446" s="220" t="s">
        <v>1</v>
      </c>
      <c r="F446" s="221" t="s">
        <v>551</v>
      </c>
      <c r="G446" s="219"/>
      <c r="H446" s="222">
        <v>856.72</v>
      </c>
      <c r="I446" s="223"/>
      <c r="J446" s="219"/>
      <c r="K446" s="219"/>
      <c r="L446" s="224"/>
      <c r="M446" s="225"/>
      <c r="N446" s="226"/>
      <c r="O446" s="226"/>
      <c r="P446" s="226"/>
      <c r="Q446" s="226"/>
      <c r="R446" s="226"/>
      <c r="S446" s="226"/>
      <c r="T446" s="227"/>
      <c r="AT446" s="228" t="s">
        <v>216</v>
      </c>
      <c r="AU446" s="228" t="s">
        <v>85</v>
      </c>
      <c r="AV446" s="14" t="s">
        <v>85</v>
      </c>
      <c r="AW446" s="14" t="s">
        <v>31</v>
      </c>
      <c r="AX446" s="14" t="s">
        <v>75</v>
      </c>
      <c r="AY446" s="228" t="s">
        <v>209</v>
      </c>
    </row>
    <row r="447" spans="1:65" s="14" customFormat="1" ht="11.25">
      <c r="B447" s="218"/>
      <c r="C447" s="219"/>
      <c r="D447" s="209" t="s">
        <v>216</v>
      </c>
      <c r="E447" s="220" t="s">
        <v>1</v>
      </c>
      <c r="F447" s="221" t="s">
        <v>552</v>
      </c>
      <c r="G447" s="219"/>
      <c r="H447" s="222">
        <v>-70.75</v>
      </c>
      <c r="I447" s="223"/>
      <c r="J447" s="219"/>
      <c r="K447" s="219"/>
      <c r="L447" s="224"/>
      <c r="M447" s="225"/>
      <c r="N447" s="226"/>
      <c r="O447" s="226"/>
      <c r="P447" s="226"/>
      <c r="Q447" s="226"/>
      <c r="R447" s="226"/>
      <c r="S447" s="226"/>
      <c r="T447" s="227"/>
      <c r="AT447" s="228" t="s">
        <v>216</v>
      </c>
      <c r="AU447" s="228" t="s">
        <v>85</v>
      </c>
      <c r="AV447" s="14" t="s">
        <v>85</v>
      </c>
      <c r="AW447" s="14" t="s">
        <v>31</v>
      </c>
      <c r="AX447" s="14" t="s">
        <v>75</v>
      </c>
      <c r="AY447" s="228" t="s">
        <v>209</v>
      </c>
    </row>
    <row r="448" spans="1:65" s="15" customFormat="1" ht="11.25">
      <c r="B448" s="229"/>
      <c r="C448" s="230"/>
      <c r="D448" s="209" t="s">
        <v>216</v>
      </c>
      <c r="E448" s="231" t="s">
        <v>1</v>
      </c>
      <c r="F448" s="232" t="s">
        <v>219</v>
      </c>
      <c r="G448" s="230"/>
      <c r="H448" s="233">
        <v>785.97</v>
      </c>
      <c r="I448" s="234"/>
      <c r="J448" s="230"/>
      <c r="K448" s="230"/>
      <c r="L448" s="235"/>
      <c r="M448" s="236"/>
      <c r="N448" s="237"/>
      <c r="O448" s="237"/>
      <c r="P448" s="237"/>
      <c r="Q448" s="237"/>
      <c r="R448" s="237"/>
      <c r="S448" s="237"/>
      <c r="T448" s="238"/>
      <c r="AT448" s="239" t="s">
        <v>216</v>
      </c>
      <c r="AU448" s="239" t="s">
        <v>85</v>
      </c>
      <c r="AV448" s="15" t="s">
        <v>215</v>
      </c>
      <c r="AW448" s="15" t="s">
        <v>31</v>
      </c>
      <c r="AX448" s="15" t="s">
        <v>83</v>
      </c>
      <c r="AY448" s="239" t="s">
        <v>209</v>
      </c>
    </row>
    <row r="449" spans="1:65" s="2" customFormat="1" ht="24.2" customHeight="1">
      <c r="A449" s="35"/>
      <c r="B449" s="36"/>
      <c r="C449" s="193" t="s">
        <v>553</v>
      </c>
      <c r="D449" s="193" t="s">
        <v>211</v>
      </c>
      <c r="E449" s="194" t="s">
        <v>554</v>
      </c>
      <c r="F449" s="195" t="s">
        <v>555</v>
      </c>
      <c r="G449" s="196" t="s">
        <v>214</v>
      </c>
      <c r="H449" s="197">
        <v>7405.2349999999997</v>
      </c>
      <c r="I449" s="198"/>
      <c r="J449" s="199">
        <f>ROUND(I449*H449,2)</f>
        <v>0</v>
      </c>
      <c r="K449" s="200"/>
      <c r="L449" s="40"/>
      <c r="M449" s="201" t="s">
        <v>1</v>
      </c>
      <c r="N449" s="202" t="s">
        <v>40</v>
      </c>
      <c r="O449" s="72"/>
      <c r="P449" s="203">
        <f>O449*H449</f>
        <v>0</v>
      </c>
      <c r="Q449" s="203">
        <v>0</v>
      </c>
      <c r="R449" s="203">
        <f>Q449*H449</f>
        <v>0</v>
      </c>
      <c r="S449" s="203">
        <v>0</v>
      </c>
      <c r="T449" s="204">
        <f>S449*H449</f>
        <v>0</v>
      </c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R449" s="205" t="s">
        <v>215</v>
      </c>
      <c r="AT449" s="205" t="s">
        <v>211</v>
      </c>
      <c r="AU449" s="205" t="s">
        <v>85</v>
      </c>
      <c r="AY449" s="18" t="s">
        <v>209</v>
      </c>
      <c r="BE449" s="206">
        <f>IF(N449="základní",J449,0)</f>
        <v>0</v>
      </c>
      <c r="BF449" s="206">
        <f>IF(N449="snížená",J449,0)</f>
        <v>0</v>
      </c>
      <c r="BG449" s="206">
        <f>IF(N449="zákl. přenesená",J449,0)</f>
        <v>0</v>
      </c>
      <c r="BH449" s="206">
        <f>IF(N449="sníž. přenesená",J449,0)</f>
        <v>0</v>
      </c>
      <c r="BI449" s="206">
        <f>IF(N449="nulová",J449,0)</f>
        <v>0</v>
      </c>
      <c r="BJ449" s="18" t="s">
        <v>83</v>
      </c>
      <c r="BK449" s="206">
        <f>ROUND(I449*H449,2)</f>
        <v>0</v>
      </c>
      <c r="BL449" s="18" t="s">
        <v>215</v>
      </c>
      <c r="BM449" s="205" t="s">
        <v>556</v>
      </c>
    </row>
    <row r="450" spans="1:65" s="13" customFormat="1" ht="11.25">
      <c r="B450" s="207"/>
      <c r="C450" s="208"/>
      <c r="D450" s="209" t="s">
        <v>216</v>
      </c>
      <c r="E450" s="210" t="s">
        <v>1</v>
      </c>
      <c r="F450" s="211" t="s">
        <v>358</v>
      </c>
      <c r="G450" s="208"/>
      <c r="H450" s="210" t="s">
        <v>1</v>
      </c>
      <c r="I450" s="212"/>
      <c r="J450" s="208"/>
      <c r="K450" s="208"/>
      <c r="L450" s="213"/>
      <c r="M450" s="214"/>
      <c r="N450" s="215"/>
      <c r="O450" s="215"/>
      <c r="P450" s="215"/>
      <c r="Q450" s="215"/>
      <c r="R450" s="215"/>
      <c r="S450" s="215"/>
      <c r="T450" s="216"/>
      <c r="AT450" s="217" t="s">
        <v>216</v>
      </c>
      <c r="AU450" s="217" t="s">
        <v>85</v>
      </c>
      <c r="AV450" s="13" t="s">
        <v>83</v>
      </c>
      <c r="AW450" s="13" t="s">
        <v>31</v>
      </c>
      <c r="AX450" s="13" t="s">
        <v>75</v>
      </c>
      <c r="AY450" s="217" t="s">
        <v>209</v>
      </c>
    </row>
    <row r="451" spans="1:65" s="13" customFormat="1" ht="11.25">
      <c r="B451" s="207"/>
      <c r="C451" s="208"/>
      <c r="D451" s="209" t="s">
        <v>216</v>
      </c>
      <c r="E451" s="210" t="s">
        <v>1</v>
      </c>
      <c r="F451" s="211" t="s">
        <v>525</v>
      </c>
      <c r="G451" s="208"/>
      <c r="H451" s="210" t="s">
        <v>1</v>
      </c>
      <c r="I451" s="212"/>
      <c r="J451" s="208"/>
      <c r="K451" s="208"/>
      <c r="L451" s="213"/>
      <c r="M451" s="214"/>
      <c r="N451" s="215"/>
      <c r="O451" s="215"/>
      <c r="P451" s="215"/>
      <c r="Q451" s="215"/>
      <c r="R451" s="215"/>
      <c r="S451" s="215"/>
      <c r="T451" s="216"/>
      <c r="AT451" s="217" t="s">
        <v>216</v>
      </c>
      <c r="AU451" s="217" t="s">
        <v>85</v>
      </c>
      <c r="AV451" s="13" t="s">
        <v>83</v>
      </c>
      <c r="AW451" s="13" t="s">
        <v>31</v>
      </c>
      <c r="AX451" s="13" t="s">
        <v>75</v>
      </c>
      <c r="AY451" s="217" t="s">
        <v>209</v>
      </c>
    </row>
    <row r="452" spans="1:65" s="14" customFormat="1" ht="22.5">
      <c r="B452" s="218"/>
      <c r="C452" s="219"/>
      <c r="D452" s="209" t="s">
        <v>216</v>
      </c>
      <c r="E452" s="220" t="s">
        <v>1</v>
      </c>
      <c r="F452" s="221" t="s">
        <v>526</v>
      </c>
      <c r="G452" s="219"/>
      <c r="H452" s="222">
        <v>6204.4390000000003</v>
      </c>
      <c r="I452" s="223"/>
      <c r="J452" s="219"/>
      <c r="K452" s="219"/>
      <c r="L452" s="224"/>
      <c r="M452" s="225"/>
      <c r="N452" s="226"/>
      <c r="O452" s="226"/>
      <c r="P452" s="226"/>
      <c r="Q452" s="226"/>
      <c r="R452" s="226"/>
      <c r="S452" s="226"/>
      <c r="T452" s="227"/>
      <c r="AT452" s="228" t="s">
        <v>216</v>
      </c>
      <c r="AU452" s="228" t="s">
        <v>85</v>
      </c>
      <c r="AV452" s="14" t="s">
        <v>85</v>
      </c>
      <c r="AW452" s="14" t="s">
        <v>31</v>
      </c>
      <c r="AX452" s="14" t="s">
        <v>75</v>
      </c>
      <c r="AY452" s="228" t="s">
        <v>209</v>
      </c>
    </row>
    <row r="453" spans="1:65" s="14" customFormat="1" ht="11.25">
      <c r="B453" s="218"/>
      <c r="C453" s="219"/>
      <c r="D453" s="209" t="s">
        <v>216</v>
      </c>
      <c r="E453" s="220" t="s">
        <v>1</v>
      </c>
      <c r="F453" s="221" t="s">
        <v>527</v>
      </c>
      <c r="G453" s="219"/>
      <c r="H453" s="222">
        <v>-310.25</v>
      </c>
      <c r="I453" s="223"/>
      <c r="J453" s="219"/>
      <c r="K453" s="219"/>
      <c r="L453" s="224"/>
      <c r="M453" s="225"/>
      <c r="N453" s="226"/>
      <c r="O453" s="226"/>
      <c r="P453" s="226"/>
      <c r="Q453" s="226"/>
      <c r="R453" s="226"/>
      <c r="S453" s="226"/>
      <c r="T453" s="227"/>
      <c r="AT453" s="228" t="s">
        <v>216</v>
      </c>
      <c r="AU453" s="228" t="s">
        <v>85</v>
      </c>
      <c r="AV453" s="14" t="s">
        <v>85</v>
      </c>
      <c r="AW453" s="14" t="s">
        <v>31</v>
      </c>
      <c r="AX453" s="14" t="s">
        <v>75</v>
      </c>
      <c r="AY453" s="228" t="s">
        <v>209</v>
      </c>
    </row>
    <row r="454" spans="1:65" s="13" customFormat="1" ht="11.25">
      <c r="B454" s="207"/>
      <c r="C454" s="208"/>
      <c r="D454" s="209" t="s">
        <v>216</v>
      </c>
      <c r="E454" s="210" t="s">
        <v>1</v>
      </c>
      <c r="F454" s="211" t="s">
        <v>528</v>
      </c>
      <c r="G454" s="208"/>
      <c r="H454" s="210" t="s">
        <v>1</v>
      </c>
      <c r="I454" s="212"/>
      <c r="J454" s="208"/>
      <c r="K454" s="208"/>
      <c r="L454" s="213"/>
      <c r="M454" s="214"/>
      <c r="N454" s="215"/>
      <c r="O454" s="215"/>
      <c r="P454" s="215"/>
      <c r="Q454" s="215"/>
      <c r="R454" s="215"/>
      <c r="S454" s="215"/>
      <c r="T454" s="216"/>
      <c r="AT454" s="217" t="s">
        <v>216</v>
      </c>
      <c r="AU454" s="217" t="s">
        <v>85</v>
      </c>
      <c r="AV454" s="13" t="s">
        <v>83</v>
      </c>
      <c r="AW454" s="13" t="s">
        <v>31</v>
      </c>
      <c r="AX454" s="13" t="s">
        <v>75</v>
      </c>
      <c r="AY454" s="217" t="s">
        <v>209</v>
      </c>
    </row>
    <row r="455" spans="1:65" s="14" customFormat="1" ht="11.25">
      <c r="B455" s="218"/>
      <c r="C455" s="219"/>
      <c r="D455" s="209" t="s">
        <v>216</v>
      </c>
      <c r="E455" s="220" t="s">
        <v>1</v>
      </c>
      <c r="F455" s="221" t="s">
        <v>529</v>
      </c>
      <c r="G455" s="219"/>
      <c r="H455" s="222">
        <v>2297.0160000000001</v>
      </c>
      <c r="I455" s="223"/>
      <c r="J455" s="219"/>
      <c r="K455" s="219"/>
      <c r="L455" s="224"/>
      <c r="M455" s="225"/>
      <c r="N455" s="226"/>
      <c r="O455" s="226"/>
      <c r="P455" s="226"/>
      <c r="Q455" s="226"/>
      <c r="R455" s="226"/>
      <c r="S455" s="226"/>
      <c r="T455" s="227"/>
      <c r="AT455" s="228" t="s">
        <v>216</v>
      </c>
      <c r="AU455" s="228" t="s">
        <v>85</v>
      </c>
      <c r="AV455" s="14" t="s">
        <v>85</v>
      </c>
      <c r="AW455" s="14" t="s">
        <v>31</v>
      </c>
      <c r="AX455" s="14" t="s">
        <v>75</v>
      </c>
      <c r="AY455" s="228" t="s">
        <v>209</v>
      </c>
    </row>
    <row r="456" spans="1:65" s="14" customFormat="1" ht="11.25">
      <c r="B456" s="218"/>
      <c r="C456" s="219"/>
      <c r="D456" s="209" t="s">
        <v>216</v>
      </c>
      <c r="E456" s="220" t="s">
        <v>1</v>
      </c>
      <c r="F456" s="221" t="s">
        <v>557</v>
      </c>
      <c r="G456" s="219"/>
      <c r="H456" s="222">
        <v>-785.97</v>
      </c>
      <c r="I456" s="223"/>
      <c r="J456" s="219"/>
      <c r="K456" s="219"/>
      <c r="L456" s="224"/>
      <c r="M456" s="225"/>
      <c r="N456" s="226"/>
      <c r="O456" s="226"/>
      <c r="P456" s="226"/>
      <c r="Q456" s="226"/>
      <c r="R456" s="226"/>
      <c r="S456" s="226"/>
      <c r="T456" s="227"/>
      <c r="AT456" s="228" t="s">
        <v>216</v>
      </c>
      <c r="AU456" s="228" t="s">
        <v>85</v>
      </c>
      <c r="AV456" s="14" t="s">
        <v>85</v>
      </c>
      <c r="AW456" s="14" t="s">
        <v>31</v>
      </c>
      <c r="AX456" s="14" t="s">
        <v>75</v>
      </c>
      <c r="AY456" s="228" t="s">
        <v>209</v>
      </c>
    </row>
    <row r="457" spans="1:65" s="15" customFormat="1" ht="11.25">
      <c r="B457" s="229"/>
      <c r="C457" s="230"/>
      <c r="D457" s="209" t="s">
        <v>216</v>
      </c>
      <c r="E457" s="231" t="s">
        <v>1</v>
      </c>
      <c r="F457" s="232" t="s">
        <v>219</v>
      </c>
      <c r="G457" s="230"/>
      <c r="H457" s="233">
        <v>7405.2349999999997</v>
      </c>
      <c r="I457" s="234"/>
      <c r="J457" s="230"/>
      <c r="K457" s="230"/>
      <c r="L457" s="235"/>
      <c r="M457" s="236"/>
      <c r="N457" s="237"/>
      <c r="O457" s="237"/>
      <c r="P457" s="237"/>
      <c r="Q457" s="237"/>
      <c r="R457" s="237"/>
      <c r="S457" s="237"/>
      <c r="T457" s="238"/>
      <c r="AT457" s="239" t="s">
        <v>216</v>
      </c>
      <c r="AU457" s="239" t="s">
        <v>85</v>
      </c>
      <c r="AV457" s="15" t="s">
        <v>215</v>
      </c>
      <c r="AW457" s="15" t="s">
        <v>31</v>
      </c>
      <c r="AX457" s="15" t="s">
        <v>83</v>
      </c>
      <c r="AY457" s="239" t="s">
        <v>209</v>
      </c>
    </row>
    <row r="458" spans="1:65" s="2" customFormat="1" ht="24.2" customHeight="1">
      <c r="A458" s="35"/>
      <c r="B458" s="36"/>
      <c r="C458" s="193" t="s">
        <v>369</v>
      </c>
      <c r="D458" s="193" t="s">
        <v>211</v>
      </c>
      <c r="E458" s="194" t="s">
        <v>558</v>
      </c>
      <c r="F458" s="195" t="s">
        <v>559</v>
      </c>
      <c r="G458" s="196" t="s">
        <v>214</v>
      </c>
      <c r="H458" s="197">
        <v>14810.47</v>
      </c>
      <c r="I458" s="198"/>
      <c r="J458" s="199">
        <f>ROUND(I458*H458,2)</f>
        <v>0</v>
      </c>
      <c r="K458" s="200"/>
      <c r="L458" s="40"/>
      <c r="M458" s="201" t="s">
        <v>1</v>
      </c>
      <c r="N458" s="202" t="s">
        <v>40</v>
      </c>
      <c r="O458" s="72"/>
      <c r="P458" s="203">
        <f>O458*H458</f>
        <v>0</v>
      </c>
      <c r="Q458" s="203">
        <v>0</v>
      </c>
      <c r="R458" s="203">
        <f>Q458*H458</f>
        <v>0</v>
      </c>
      <c r="S458" s="203">
        <v>0</v>
      </c>
      <c r="T458" s="204">
        <f>S458*H458</f>
        <v>0</v>
      </c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R458" s="205" t="s">
        <v>215</v>
      </c>
      <c r="AT458" s="205" t="s">
        <v>211</v>
      </c>
      <c r="AU458" s="205" t="s">
        <v>85</v>
      </c>
      <c r="AY458" s="18" t="s">
        <v>209</v>
      </c>
      <c r="BE458" s="206">
        <f>IF(N458="základní",J458,0)</f>
        <v>0</v>
      </c>
      <c r="BF458" s="206">
        <f>IF(N458="snížená",J458,0)</f>
        <v>0</v>
      </c>
      <c r="BG458" s="206">
        <f>IF(N458="zákl. přenesená",J458,0)</f>
        <v>0</v>
      </c>
      <c r="BH458" s="206">
        <f>IF(N458="sníž. přenesená",J458,0)</f>
        <v>0</v>
      </c>
      <c r="BI458" s="206">
        <f>IF(N458="nulová",J458,0)</f>
        <v>0</v>
      </c>
      <c r="BJ458" s="18" t="s">
        <v>83</v>
      </c>
      <c r="BK458" s="206">
        <f>ROUND(I458*H458,2)</f>
        <v>0</v>
      </c>
      <c r="BL458" s="18" t="s">
        <v>215</v>
      </c>
      <c r="BM458" s="205" t="s">
        <v>560</v>
      </c>
    </row>
    <row r="459" spans="1:65" s="14" customFormat="1" ht="11.25">
      <c r="B459" s="218"/>
      <c r="C459" s="219"/>
      <c r="D459" s="209" t="s">
        <v>216</v>
      </c>
      <c r="E459" s="220" t="s">
        <v>1</v>
      </c>
      <c r="F459" s="221" t="s">
        <v>561</v>
      </c>
      <c r="G459" s="219"/>
      <c r="H459" s="222">
        <v>14810.47</v>
      </c>
      <c r="I459" s="223"/>
      <c r="J459" s="219"/>
      <c r="K459" s="219"/>
      <c r="L459" s="224"/>
      <c r="M459" s="225"/>
      <c r="N459" s="226"/>
      <c r="O459" s="226"/>
      <c r="P459" s="226"/>
      <c r="Q459" s="226"/>
      <c r="R459" s="226"/>
      <c r="S459" s="226"/>
      <c r="T459" s="227"/>
      <c r="AT459" s="228" t="s">
        <v>216</v>
      </c>
      <c r="AU459" s="228" t="s">
        <v>85</v>
      </c>
      <c r="AV459" s="14" t="s">
        <v>85</v>
      </c>
      <c r="AW459" s="14" t="s">
        <v>31</v>
      </c>
      <c r="AX459" s="14" t="s">
        <v>75</v>
      </c>
      <c r="AY459" s="228" t="s">
        <v>209</v>
      </c>
    </row>
    <row r="460" spans="1:65" s="15" customFormat="1" ht="11.25">
      <c r="B460" s="229"/>
      <c r="C460" s="230"/>
      <c r="D460" s="209" t="s">
        <v>216</v>
      </c>
      <c r="E460" s="231" t="s">
        <v>1</v>
      </c>
      <c r="F460" s="232" t="s">
        <v>219</v>
      </c>
      <c r="G460" s="230"/>
      <c r="H460" s="233">
        <v>14810.47</v>
      </c>
      <c r="I460" s="234"/>
      <c r="J460" s="230"/>
      <c r="K460" s="230"/>
      <c r="L460" s="235"/>
      <c r="M460" s="236"/>
      <c r="N460" s="237"/>
      <c r="O460" s="237"/>
      <c r="P460" s="237"/>
      <c r="Q460" s="237"/>
      <c r="R460" s="237"/>
      <c r="S460" s="237"/>
      <c r="T460" s="238"/>
      <c r="AT460" s="239" t="s">
        <v>216</v>
      </c>
      <c r="AU460" s="239" t="s">
        <v>85</v>
      </c>
      <c r="AV460" s="15" t="s">
        <v>215</v>
      </c>
      <c r="AW460" s="15" t="s">
        <v>31</v>
      </c>
      <c r="AX460" s="15" t="s">
        <v>83</v>
      </c>
      <c r="AY460" s="239" t="s">
        <v>209</v>
      </c>
    </row>
    <row r="461" spans="1:65" s="2" customFormat="1" ht="24.2" customHeight="1">
      <c r="A461" s="35"/>
      <c r="B461" s="36"/>
      <c r="C461" s="193" t="s">
        <v>562</v>
      </c>
      <c r="D461" s="193" t="s">
        <v>211</v>
      </c>
      <c r="E461" s="194" t="s">
        <v>558</v>
      </c>
      <c r="F461" s="195" t="s">
        <v>559</v>
      </c>
      <c r="G461" s="196" t="s">
        <v>214</v>
      </c>
      <c r="H461" s="197">
        <v>1571.94</v>
      </c>
      <c r="I461" s="198"/>
      <c r="J461" s="199">
        <f>ROUND(I461*H461,2)</f>
        <v>0</v>
      </c>
      <c r="K461" s="200"/>
      <c r="L461" s="40"/>
      <c r="M461" s="201" t="s">
        <v>1</v>
      </c>
      <c r="N461" s="202" t="s">
        <v>40</v>
      </c>
      <c r="O461" s="72"/>
      <c r="P461" s="203">
        <f>O461*H461</f>
        <v>0</v>
      </c>
      <c r="Q461" s="203">
        <v>0</v>
      </c>
      <c r="R461" s="203">
        <f>Q461*H461</f>
        <v>0</v>
      </c>
      <c r="S461" s="203">
        <v>0</v>
      </c>
      <c r="T461" s="204">
        <f>S461*H461</f>
        <v>0</v>
      </c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R461" s="205" t="s">
        <v>215</v>
      </c>
      <c r="AT461" s="205" t="s">
        <v>211</v>
      </c>
      <c r="AU461" s="205" t="s">
        <v>85</v>
      </c>
      <c r="AY461" s="18" t="s">
        <v>209</v>
      </c>
      <c r="BE461" s="206">
        <f>IF(N461="základní",J461,0)</f>
        <v>0</v>
      </c>
      <c r="BF461" s="206">
        <f>IF(N461="snížená",J461,0)</f>
        <v>0</v>
      </c>
      <c r="BG461" s="206">
        <f>IF(N461="zákl. přenesená",J461,0)</f>
        <v>0</v>
      </c>
      <c r="BH461" s="206">
        <f>IF(N461="sníž. přenesená",J461,0)</f>
        <v>0</v>
      </c>
      <c r="BI461" s="206">
        <f>IF(N461="nulová",J461,0)</f>
        <v>0</v>
      </c>
      <c r="BJ461" s="18" t="s">
        <v>83</v>
      </c>
      <c r="BK461" s="206">
        <f>ROUND(I461*H461,2)</f>
        <v>0</v>
      </c>
      <c r="BL461" s="18" t="s">
        <v>215</v>
      </c>
      <c r="BM461" s="205" t="s">
        <v>563</v>
      </c>
    </row>
    <row r="462" spans="1:65" s="14" customFormat="1" ht="11.25">
      <c r="B462" s="218"/>
      <c r="C462" s="219"/>
      <c r="D462" s="209" t="s">
        <v>216</v>
      </c>
      <c r="E462" s="220" t="s">
        <v>1</v>
      </c>
      <c r="F462" s="221" t="s">
        <v>564</v>
      </c>
      <c r="G462" s="219"/>
      <c r="H462" s="222">
        <v>1571.94</v>
      </c>
      <c r="I462" s="223"/>
      <c r="J462" s="219"/>
      <c r="K462" s="219"/>
      <c r="L462" s="224"/>
      <c r="M462" s="225"/>
      <c r="N462" s="226"/>
      <c r="O462" s="226"/>
      <c r="P462" s="226"/>
      <c r="Q462" s="226"/>
      <c r="R462" s="226"/>
      <c r="S462" s="226"/>
      <c r="T462" s="227"/>
      <c r="AT462" s="228" t="s">
        <v>216</v>
      </c>
      <c r="AU462" s="228" t="s">
        <v>85</v>
      </c>
      <c r="AV462" s="14" t="s">
        <v>85</v>
      </c>
      <c r="AW462" s="14" t="s">
        <v>31</v>
      </c>
      <c r="AX462" s="14" t="s">
        <v>75</v>
      </c>
      <c r="AY462" s="228" t="s">
        <v>209</v>
      </c>
    </row>
    <row r="463" spans="1:65" s="15" customFormat="1" ht="11.25">
      <c r="B463" s="229"/>
      <c r="C463" s="230"/>
      <c r="D463" s="209" t="s">
        <v>216</v>
      </c>
      <c r="E463" s="231" t="s">
        <v>1</v>
      </c>
      <c r="F463" s="232" t="s">
        <v>219</v>
      </c>
      <c r="G463" s="230"/>
      <c r="H463" s="233">
        <v>1571.94</v>
      </c>
      <c r="I463" s="234"/>
      <c r="J463" s="230"/>
      <c r="K463" s="230"/>
      <c r="L463" s="235"/>
      <c r="M463" s="236"/>
      <c r="N463" s="237"/>
      <c r="O463" s="237"/>
      <c r="P463" s="237"/>
      <c r="Q463" s="237"/>
      <c r="R463" s="237"/>
      <c r="S463" s="237"/>
      <c r="T463" s="238"/>
      <c r="AT463" s="239" t="s">
        <v>216</v>
      </c>
      <c r="AU463" s="239" t="s">
        <v>85</v>
      </c>
      <c r="AV463" s="15" t="s">
        <v>215</v>
      </c>
      <c r="AW463" s="15" t="s">
        <v>31</v>
      </c>
      <c r="AX463" s="15" t="s">
        <v>83</v>
      </c>
      <c r="AY463" s="239" t="s">
        <v>209</v>
      </c>
    </row>
    <row r="464" spans="1:65" s="2" customFormat="1" ht="24.2" customHeight="1">
      <c r="A464" s="35"/>
      <c r="B464" s="36"/>
      <c r="C464" s="193" t="s">
        <v>373</v>
      </c>
      <c r="D464" s="193" t="s">
        <v>211</v>
      </c>
      <c r="E464" s="194" t="s">
        <v>565</v>
      </c>
      <c r="F464" s="195" t="s">
        <v>566</v>
      </c>
      <c r="G464" s="196" t="s">
        <v>214</v>
      </c>
      <c r="H464" s="197">
        <v>885.04</v>
      </c>
      <c r="I464" s="198"/>
      <c r="J464" s="199">
        <f>ROUND(I464*H464,2)</f>
        <v>0</v>
      </c>
      <c r="K464" s="200"/>
      <c r="L464" s="40"/>
      <c r="M464" s="201" t="s">
        <v>1</v>
      </c>
      <c r="N464" s="202" t="s">
        <v>40</v>
      </c>
      <c r="O464" s="72"/>
      <c r="P464" s="203">
        <f>O464*H464</f>
        <v>0</v>
      </c>
      <c r="Q464" s="203">
        <v>0</v>
      </c>
      <c r="R464" s="203">
        <f>Q464*H464</f>
        <v>0</v>
      </c>
      <c r="S464" s="203">
        <v>0</v>
      </c>
      <c r="T464" s="204">
        <f>S464*H464</f>
        <v>0</v>
      </c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R464" s="205" t="s">
        <v>215</v>
      </c>
      <c r="AT464" s="205" t="s">
        <v>211</v>
      </c>
      <c r="AU464" s="205" t="s">
        <v>85</v>
      </c>
      <c r="AY464" s="18" t="s">
        <v>209</v>
      </c>
      <c r="BE464" s="206">
        <f>IF(N464="základní",J464,0)</f>
        <v>0</v>
      </c>
      <c r="BF464" s="206">
        <f>IF(N464="snížená",J464,0)</f>
        <v>0</v>
      </c>
      <c r="BG464" s="206">
        <f>IF(N464="zákl. přenesená",J464,0)</f>
        <v>0</v>
      </c>
      <c r="BH464" s="206">
        <f>IF(N464="sníž. přenesená",J464,0)</f>
        <v>0</v>
      </c>
      <c r="BI464" s="206">
        <f>IF(N464="nulová",J464,0)</f>
        <v>0</v>
      </c>
      <c r="BJ464" s="18" t="s">
        <v>83</v>
      </c>
      <c r="BK464" s="206">
        <f>ROUND(I464*H464,2)</f>
        <v>0</v>
      </c>
      <c r="BL464" s="18" t="s">
        <v>215</v>
      </c>
      <c r="BM464" s="205" t="s">
        <v>567</v>
      </c>
    </row>
    <row r="465" spans="1:65" s="2" customFormat="1" ht="87.75">
      <c r="A465" s="35"/>
      <c r="B465" s="36"/>
      <c r="C465" s="37"/>
      <c r="D465" s="209" t="s">
        <v>253</v>
      </c>
      <c r="E465" s="37"/>
      <c r="F465" s="240" t="s">
        <v>568</v>
      </c>
      <c r="G465" s="37"/>
      <c r="H465" s="37"/>
      <c r="I465" s="241"/>
      <c r="J465" s="37"/>
      <c r="K465" s="37"/>
      <c r="L465" s="40"/>
      <c r="M465" s="242"/>
      <c r="N465" s="243"/>
      <c r="O465" s="72"/>
      <c r="P465" s="72"/>
      <c r="Q465" s="72"/>
      <c r="R465" s="72"/>
      <c r="S465" s="72"/>
      <c r="T465" s="73"/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T465" s="18" t="s">
        <v>253</v>
      </c>
      <c r="AU465" s="18" t="s">
        <v>85</v>
      </c>
    </row>
    <row r="466" spans="1:65" s="13" customFormat="1" ht="11.25">
      <c r="B466" s="207"/>
      <c r="C466" s="208"/>
      <c r="D466" s="209" t="s">
        <v>216</v>
      </c>
      <c r="E466" s="210" t="s">
        <v>1</v>
      </c>
      <c r="F466" s="211" t="s">
        <v>480</v>
      </c>
      <c r="G466" s="208"/>
      <c r="H466" s="210" t="s">
        <v>1</v>
      </c>
      <c r="I466" s="212"/>
      <c r="J466" s="208"/>
      <c r="K466" s="208"/>
      <c r="L466" s="213"/>
      <c r="M466" s="214"/>
      <c r="N466" s="215"/>
      <c r="O466" s="215"/>
      <c r="P466" s="215"/>
      <c r="Q466" s="215"/>
      <c r="R466" s="215"/>
      <c r="S466" s="215"/>
      <c r="T466" s="216"/>
      <c r="AT466" s="217" t="s">
        <v>216</v>
      </c>
      <c r="AU466" s="217" t="s">
        <v>85</v>
      </c>
      <c r="AV466" s="13" t="s">
        <v>83</v>
      </c>
      <c r="AW466" s="13" t="s">
        <v>31</v>
      </c>
      <c r="AX466" s="13" t="s">
        <v>75</v>
      </c>
      <c r="AY466" s="217" t="s">
        <v>209</v>
      </c>
    </row>
    <row r="467" spans="1:65" s="14" customFormat="1" ht="11.25">
      <c r="B467" s="218"/>
      <c r="C467" s="219"/>
      <c r="D467" s="209" t="s">
        <v>216</v>
      </c>
      <c r="E467" s="220" t="s">
        <v>1</v>
      </c>
      <c r="F467" s="221" t="s">
        <v>569</v>
      </c>
      <c r="G467" s="219"/>
      <c r="H467" s="222">
        <v>885.04</v>
      </c>
      <c r="I467" s="223"/>
      <c r="J467" s="219"/>
      <c r="K467" s="219"/>
      <c r="L467" s="224"/>
      <c r="M467" s="225"/>
      <c r="N467" s="226"/>
      <c r="O467" s="226"/>
      <c r="P467" s="226"/>
      <c r="Q467" s="226"/>
      <c r="R467" s="226"/>
      <c r="S467" s="226"/>
      <c r="T467" s="227"/>
      <c r="AT467" s="228" t="s">
        <v>216</v>
      </c>
      <c r="AU467" s="228" t="s">
        <v>85</v>
      </c>
      <c r="AV467" s="14" t="s">
        <v>85</v>
      </c>
      <c r="AW467" s="14" t="s">
        <v>31</v>
      </c>
      <c r="AX467" s="14" t="s">
        <v>75</v>
      </c>
      <c r="AY467" s="228" t="s">
        <v>209</v>
      </c>
    </row>
    <row r="468" spans="1:65" s="15" customFormat="1" ht="11.25">
      <c r="B468" s="229"/>
      <c r="C468" s="230"/>
      <c r="D468" s="209" t="s">
        <v>216</v>
      </c>
      <c r="E468" s="231" t="s">
        <v>1</v>
      </c>
      <c r="F468" s="232" t="s">
        <v>219</v>
      </c>
      <c r="G468" s="230"/>
      <c r="H468" s="233">
        <v>885.04</v>
      </c>
      <c r="I468" s="234"/>
      <c r="J468" s="230"/>
      <c r="K468" s="230"/>
      <c r="L468" s="235"/>
      <c r="M468" s="236"/>
      <c r="N468" s="237"/>
      <c r="O468" s="237"/>
      <c r="P468" s="237"/>
      <c r="Q468" s="237"/>
      <c r="R468" s="237"/>
      <c r="S468" s="237"/>
      <c r="T468" s="238"/>
      <c r="AT468" s="239" t="s">
        <v>216</v>
      </c>
      <c r="AU468" s="239" t="s">
        <v>85</v>
      </c>
      <c r="AV468" s="15" t="s">
        <v>215</v>
      </c>
      <c r="AW468" s="15" t="s">
        <v>31</v>
      </c>
      <c r="AX468" s="15" t="s">
        <v>83</v>
      </c>
      <c r="AY468" s="239" t="s">
        <v>209</v>
      </c>
    </row>
    <row r="469" spans="1:65" s="2" customFormat="1" ht="24.2" customHeight="1">
      <c r="A469" s="35"/>
      <c r="B469" s="36"/>
      <c r="C469" s="193" t="s">
        <v>570</v>
      </c>
      <c r="D469" s="193" t="s">
        <v>211</v>
      </c>
      <c r="E469" s="194" t="s">
        <v>565</v>
      </c>
      <c r="F469" s="195" t="s">
        <v>566</v>
      </c>
      <c r="G469" s="196" t="s">
        <v>214</v>
      </c>
      <c r="H469" s="197">
        <v>1233.54</v>
      </c>
      <c r="I469" s="198"/>
      <c r="J469" s="199">
        <f>ROUND(I469*H469,2)</f>
        <v>0</v>
      </c>
      <c r="K469" s="200"/>
      <c r="L469" s="40"/>
      <c r="M469" s="201" t="s">
        <v>1</v>
      </c>
      <c r="N469" s="202" t="s">
        <v>40</v>
      </c>
      <c r="O469" s="72"/>
      <c r="P469" s="203">
        <f>O469*H469</f>
        <v>0</v>
      </c>
      <c r="Q469" s="203">
        <v>0</v>
      </c>
      <c r="R469" s="203">
        <f>Q469*H469</f>
        <v>0</v>
      </c>
      <c r="S469" s="203">
        <v>0</v>
      </c>
      <c r="T469" s="204">
        <f>S469*H469</f>
        <v>0</v>
      </c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R469" s="205" t="s">
        <v>215</v>
      </c>
      <c r="AT469" s="205" t="s">
        <v>211</v>
      </c>
      <c r="AU469" s="205" t="s">
        <v>85</v>
      </c>
      <c r="AY469" s="18" t="s">
        <v>209</v>
      </c>
      <c r="BE469" s="206">
        <f>IF(N469="základní",J469,0)</f>
        <v>0</v>
      </c>
      <c r="BF469" s="206">
        <f>IF(N469="snížená",J469,0)</f>
        <v>0</v>
      </c>
      <c r="BG469" s="206">
        <f>IF(N469="zákl. přenesená",J469,0)</f>
        <v>0</v>
      </c>
      <c r="BH469" s="206">
        <f>IF(N469="sníž. přenesená",J469,0)</f>
        <v>0</v>
      </c>
      <c r="BI469" s="206">
        <f>IF(N469="nulová",J469,0)</f>
        <v>0</v>
      </c>
      <c r="BJ469" s="18" t="s">
        <v>83</v>
      </c>
      <c r="BK469" s="206">
        <f>ROUND(I469*H469,2)</f>
        <v>0</v>
      </c>
      <c r="BL469" s="18" t="s">
        <v>215</v>
      </c>
      <c r="BM469" s="205" t="s">
        <v>571</v>
      </c>
    </row>
    <row r="470" spans="1:65" s="2" customFormat="1" ht="87.75">
      <c r="A470" s="35"/>
      <c r="B470" s="36"/>
      <c r="C470" s="37"/>
      <c r="D470" s="209" t="s">
        <v>253</v>
      </c>
      <c r="E470" s="37"/>
      <c r="F470" s="240" t="s">
        <v>568</v>
      </c>
      <c r="G470" s="37"/>
      <c r="H470" s="37"/>
      <c r="I470" s="241"/>
      <c r="J470" s="37"/>
      <c r="K470" s="37"/>
      <c r="L470" s="40"/>
      <c r="M470" s="242"/>
      <c r="N470" s="243"/>
      <c r="O470" s="72"/>
      <c r="P470" s="72"/>
      <c r="Q470" s="72"/>
      <c r="R470" s="72"/>
      <c r="S470" s="72"/>
      <c r="T470" s="73"/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T470" s="18" t="s">
        <v>253</v>
      </c>
      <c r="AU470" s="18" t="s">
        <v>85</v>
      </c>
    </row>
    <row r="471" spans="1:65" s="13" customFormat="1" ht="11.25">
      <c r="B471" s="207"/>
      <c r="C471" s="208"/>
      <c r="D471" s="209" t="s">
        <v>216</v>
      </c>
      <c r="E471" s="210" t="s">
        <v>1</v>
      </c>
      <c r="F471" s="211" t="s">
        <v>358</v>
      </c>
      <c r="G471" s="208"/>
      <c r="H471" s="210" t="s">
        <v>1</v>
      </c>
      <c r="I471" s="212"/>
      <c r="J471" s="208"/>
      <c r="K471" s="208"/>
      <c r="L471" s="213"/>
      <c r="M471" s="214"/>
      <c r="N471" s="215"/>
      <c r="O471" s="215"/>
      <c r="P471" s="215"/>
      <c r="Q471" s="215"/>
      <c r="R471" s="215"/>
      <c r="S471" s="215"/>
      <c r="T471" s="216"/>
      <c r="AT471" s="217" t="s">
        <v>216</v>
      </c>
      <c r="AU471" s="217" t="s">
        <v>85</v>
      </c>
      <c r="AV471" s="13" t="s">
        <v>83</v>
      </c>
      <c r="AW471" s="13" t="s">
        <v>31</v>
      </c>
      <c r="AX471" s="13" t="s">
        <v>75</v>
      </c>
      <c r="AY471" s="217" t="s">
        <v>209</v>
      </c>
    </row>
    <row r="472" spans="1:65" s="14" customFormat="1" ht="11.25">
      <c r="B472" s="218"/>
      <c r="C472" s="219"/>
      <c r="D472" s="209" t="s">
        <v>216</v>
      </c>
      <c r="E472" s="220" t="s">
        <v>1</v>
      </c>
      <c r="F472" s="221" t="s">
        <v>572</v>
      </c>
      <c r="G472" s="219"/>
      <c r="H472" s="222">
        <v>1233.54</v>
      </c>
      <c r="I472" s="223"/>
      <c r="J472" s="219"/>
      <c r="K472" s="219"/>
      <c r="L472" s="224"/>
      <c r="M472" s="225"/>
      <c r="N472" s="226"/>
      <c r="O472" s="226"/>
      <c r="P472" s="226"/>
      <c r="Q472" s="226"/>
      <c r="R472" s="226"/>
      <c r="S472" s="226"/>
      <c r="T472" s="227"/>
      <c r="AT472" s="228" t="s">
        <v>216</v>
      </c>
      <c r="AU472" s="228" t="s">
        <v>85</v>
      </c>
      <c r="AV472" s="14" t="s">
        <v>85</v>
      </c>
      <c r="AW472" s="14" t="s">
        <v>31</v>
      </c>
      <c r="AX472" s="14" t="s">
        <v>75</v>
      </c>
      <c r="AY472" s="228" t="s">
        <v>209</v>
      </c>
    </row>
    <row r="473" spans="1:65" s="15" customFormat="1" ht="11.25">
      <c r="B473" s="229"/>
      <c r="C473" s="230"/>
      <c r="D473" s="209" t="s">
        <v>216</v>
      </c>
      <c r="E473" s="231" t="s">
        <v>1</v>
      </c>
      <c r="F473" s="232" t="s">
        <v>219</v>
      </c>
      <c r="G473" s="230"/>
      <c r="H473" s="233">
        <v>1233.54</v>
      </c>
      <c r="I473" s="234"/>
      <c r="J473" s="230"/>
      <c r="K473" s="230"/>
      <c r="L473" s="235"/>
      <c r="M473" s="236"/>
      <c r="N473" s="237"/>
      <c r="O473" s="237"/>
      <c r="P473" s="237"/>
      <c r="Q473" s="237"/>
      <c r="R473" s="237"/>
      <c r="S473" s="237"/>
      <c r="T473" s="238"/>
      <c r="AT473" s="239" t="s">
        <v>216</v>
      </c>
      <c r="AU473" s="239" t="s">
        <v>85</v>
      </c>
      <c r="AV473" s="15" t="s">
        <v>215</v>
      </c>
      <c r="AW473" s="15" t="s">
        <v>31</v>
      </c>
      <c r="AX473" s="15" t="s">
        <v>83</v>
      </c>
      <c r="AY473" s="239" t="s">
        <v>209</v>
      </c>
    </row>
    <row r="474" spans="1:65" s="2" customFormat="1" ht="21.75" customHeight="1">
      <c r="A474" s="35"/>
      <c r="B474" s="36"/>
      <c r="C474" s="193" t="s">
        <v>376</v>
      </c>
      <c r="D474" s="193" t="s">
        <v>211</v>
      </c>
      <c r="E474" s="194" t="s">
        <v>573</v>
      </c>
      <c r="F474" s="195" t="s">
        <v>574</v>
      </c>
      <c r="G474" s="196" t="s">
        <v>214</v>
      </c>
      <c r="H474" s="197">
        <v>2467.08</v>
      </c>
      <c r="I474" s="198"/>
      <c r="J474" s="199">
        <f>ROUND(I474*H474,2)</f>
        <v>0</v>
      </c>
      <c r="K474" s="200"/>
      <c r="L474" s="40"/>
      <c r="M474" s="201" t="s">
        <v>1</v>
      </c>
      <c r="N474" s="202" t="s">
        <v>40</v>
      </c>
      <c r="O474" s="72"/>
      <c r="P474" s="203">
        <f>O474*H474</f>
        <v>0</v>
      </c>
      <c r="Q474" s="203">
        <v>0</v>
      </c>
      <c r="R474" s="203">
        <f>Q474*H474</f>
        <v>0</v>
      </c>
      <c r="S474" s="203">
        <v>0</v>
      </c>
      <c r="T474" s="204">
        <f>S474*H474</f>
        <v>0</v>
      </c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R474" s="205" t="s">
        <v>215</v>
      </c>
      <c r="AT474" s="205" t="s">
        <v>211</v>
      </c>
      <c r="AU474" s="205" t="s">
        <v>85</v>
      </c>
      <c r="AY474" s="18" t="s">
        <v>209</v>
      </c>
      <c r="BE474" s="206">
        <f>IF(N474="základní",J474,0)</f>
        <v>0</v>
      </c>
      <c r="BF474" s="206">
        <f>IF(N474="snížená",J474,0)</f>
        <v>0</v>
      </c>
      <c r="BG474" s="206">
        <f>IF(N474="zákl. přenesená",J474,0)</f>
        <v>0</v>
      </c>
      <c r="BH474" s="206">
        <f>IF(N474="sníž. přenesená",J474,0)</f>
        <v>0</v>
      </c>
      <c r="BI474" s="206">
        <f>IF(N474="nulová",J474,0)</f>
        <v>0</v>
      </c>
      <c r="BJ474" s="18" t="s">
        <v>83</v>
      </c>
      <c r="BK474" s="206">
        <f>ROUND(I474*H474,2)</f>
        <v>0</v>
      </c>
      <c r="BL474" s="18" t="s">
        <v>215</v>
      </c>
      <c r="BM474" s="205" t="s">
        <v>575</v>
      </c>
    </row>
    <row r="475" spans="1:65" s="14" customFormat="1" ht="11.25">
      <c r="B475" s="218"/>
      <c r="C475" s="219"/>
      <c r="D475" s="209" t="s">
        <v>216</v>
      </c>
      <c r="E475" s="220" t="s">
        <v>1</v>
      </c>
      <c r="F475" s="221" t="s">
        <v>576</v>
      </c>
      <c r="G475" s="219"/>
      <c r="H475" s="222">
        <v>2467.08</v>
      </c>
      <c r="I475" s="223"/>
      <c r="J475" s="219"/>
      <c r="K475" s="219"/>
      <c r="L475" s="224"/>
      <c r="M475" s="225"/>
      <c r="N475" s="226"/>
      <c r="O475" s="226"/>
      <c r="P475" s="226"/>
      <c r="Q475" s="226"/>
      <c r="R475" s="226"/>
      <c r="S475" s="226"/>
      <c r="T475" s="227"/>
      <c r="AT475" s="228" t="s">
        <v>216</v>
      </c>
      <c r="AU475" s="228" t="s">
        <v>85</v>
      </c>
      <c r="AV475" s="14" t="s">
        <v>85</v>
      </c>
      <c r="AW475" s="14" t="s">
        <v>31</v>
      </c>
      <c r="AX475" s="14" t="s">
        <v>75</v>
      </c>
      <c r="AY475" s="228" t="s">
        <v>209</v>
      </c>
    </row>
    <row r="476" spans="1:65" s="15" customFormat="1" ht="11.25">
      <c r="B476" s="229"/>
      <c r="C476" s="230"/>
      <c r="D476" s="209" t="s">
        <v>216</v>
      </c>
      <c r="E476" s="231" t="s">
        <v>1</v>
      </c>
      <c r="F476" s="232" t="s">
        <v>219</v>
      </c>
      <c r="G476" s="230"/>
      <c r="H476" s="233">
        <v>2467.08</v>
      </c>
      <c r="I476" s="234"/>
      <c r="J476" s="230"/>
      <c r="K476" s="230"/>
      <c r="L476" s="235"/>
      <c r="M476" s="236"/>
      <c r="N476" s="237"/>
      <c r="O476" s="237"/>
      <c r="P476" s="237"/>
      <c r="Q476" s="237"/>
      <c r="R476" s="237"/>
      <c r="S476" s="237"/>
      <c r="T476" s="238"/>
      <c r="AT476" s="239" t="s">
        <v>216</v>
      </c>
      <c r="AU476" s="239" t="s">
        <v>85</v>
      </c>
      <c r="AV476" s="15" t="s">
        <v>215</v>
      </c>
      <c r="AW476" s="15" t="s">
        <v>31</v>
      </c>
      <c r="AX476" s="15" t="s">
        <v>83</v>
      </c>
      <c r="AY476" s="239" t="s">
        <v>209</v>
      </c>
    </row>
    <row r="477" spans="1:65" s="2" customFormat="1" ht="21.75" customHeight="1">
      <c r="A477" s="35"/>
      <c r="B477" s="36"/>
      <c r="C477" s="193" t="s">
        <v>577</v>
      </c>
      <c r="D477" s="193" t="s">
        <v>211</v>
      </c>
      <c r="E477" s="194" t="s">
        <v>573</v>
      </c>
      <c r="F477" s="195" t="s">
        <v>574</v>
      </c>
      <c r="G477" s="196" t="s">
        <v>214</v>
      </c>
      <c r="H477" s="197">
        <v>885.04</v>
      </c>
      <c r="I477" s="198"/>
      <c r="J477" s="199">
        <f>ROUND(I477*H477,2)</f>
        <v>0</v>
      </c>
      <c r="K477" s="200"/>
      <c r="L477" s="40"/>
      <c r="M477" s="201" t="s">
        <v>1</v>
      </c>
      <c r="N477" s="202" t="s">
        <v>40</v>
      </c>
      <c r="O477" s="72"/>
      <c r="P477" s="203">
        <f>O477*H477</f>
        <v>0</v>
      </c>
      <c r="Q477" s="203">
        <v>0</v>
      </c>
      <c r="R477" s="203">
        <f>Q477*H477</f>
        <v>0</v>
      </c>
      <c r="S477" s="203">
        <v>0</v>
      </c>
      <c r="T477" s="204">
        <f>S477*H477</f>
        <v>0</v>
      </c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R477" s="205" t="s">
        <v>215</v>
      </c>
      <c r="AT477" s="205" t="s">
        <v>211</v>
      </c>
      <c r="AU477" s="205" t="s">
        <v>85</v>
      </c>
      <c r="AY477" s="18" t="s">
        <v>209</v>
      </c>
      <c r="BE477" s="206">
        <f>IF(N477="základní",J477,0)</f>
        <v>0</v>
      </c>
      <c r="BF477" s="206">
        <f>IF(N477="snížená",J477,0)</f>
        <v>0</v>
      </c>
      <c r="BG477" s="206">
        <f>IF(N477="zákl. přenesená",J477,0)</f>
        <v>0</v>
      </c>
      <c r="BH477" s="206">
        <f>IF(N477="sníž. přenesená",J477,0)</f>
        <v>0</v>
      </c>
      <c r="BI477" s="206">
        <f>IF(N477="nulová",J477,0)</f>
        <v>0</v>
      </c>
      <c r="BJ477" s="18" t="s">
        <v>83</v>
      </c>
      <c r="BK477" s="206">
        <f>ROUND(I477*H477,2)</f>
        <v>0</v>
      </c>
      <c r="BL477" s="18" t="s">
        <v>215</v>
      </c>
      <c r="BM477" s="205" t="s">
        <v>578</v>
      </c>
    </row>
    <row r="478" spans="1:65" s="2" customFormat="1" ht="33" customHeight="1">
      <c r="A478" s="35"/>
      <c r="B478" s="36"/>
      <c r="C478" s="193" t="s">
        <v>380</v>
      </c>
      <c r="D478" s="193" t="s">
        <v>211</v>
      </c>
      <c r="E478" s="194" t="s">
        <v>579</v>
      </c>
      <c r="F478" s="195" t="s">
        <v>580</v>
      </c>
      <c r="G478" s="196" t="s">
        <v>214</v>
      </c>
      <c r="H478" s="197">
        <v>885.04</v>
      </c>
      <c r="I478" s="198"/>
      <c r="J478" s="199">
        <f>ROUND(I478*H478,2)</f>
        <v>0</v>
      </c>
      <c r="K478" s="200"/>
      <c r="L478" s="40"/>
      <c r="M478" s="201" t="s">
        <v>1</v>
      </c>
      <c r="N478" s="202" t="s">
        <v>40</v>
      </c>
      <c r="O478" s="72"/>
      <c r="P478" s="203">
        <f>O478*H478</f>
        <v>0</v>
      </c>
      <c r="Q478" s="203">
        <v>0</v>
      </c>
      <c r="R478" s="203">
        <f>Q478*H478</f>
        <v>0</v>
      </c>
      <c r="S478" s="203">
        <v>0</v>
      </c>
      <c r="T478" s="204">
        <f>S478*H478</f>
        <v>0</v>
      </c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R478" s="205" t="s">
        <v>215</v>
      </c>
      <c r="AT478" s="205" t="s">
        <v>211</v>
      </c>
      <c r="AU478" s="205" t="s">
        <v>85</v>
      </c>
      <c r="AY478" s="18" t="s">
        <v>209</v>
      </c>
      <c r="BE478" s="206">
        <f>IF(N478="základní",J478,0)</f>
        <v>0</v>
      </c>
      <c r="BF478" s="206">
        <f>IF(N478="snížená",J478,0)</f>
        <v>0</v>
      </c>
      <c r="BG478" s="206">
        <f>IF(N478="zákl. přenesená",J478,0)</f>
        <v>0</v>
      </c>
      <c r="BH478" s="206">
        <f>IF(N478="sníž. přenesená",J478,0)</f>
        <v>0</v>
      </c>
      <c r="BI478" s="206">
        <f>IF(N478="nulová",J478,0)</f>
        <v>0</v>
      </c>
      <c r="BJ478" s="18" t="s">
        <v>83</v>
      </c>
      <c r="BK478" s="206">
        <f>ROUND(I478*H478,2)</f>
        <v>0</v>
      </c>
      <c r="BL478" s="18" t="s">
        <v>215</v>
      </c>
      <c r="BM478" s="205" t="s">
        <v>581</v>
      </c>
    </row>
    <row r="479" spans="1:65" s="13" customFormat="1" ht="11.25">
      <c r="B479" s="207"/>
      <c r="C479" s="208"/>
      <c r="D479" s="209" t="s">
        <v>216</v>
      </c>
      <c r="E479" s="210" t="s">
        <v>1</v>
      </c>
      <c r="F479" s="211" t="s">
        <v>480</v>
      </c>
      <c r="G479" s="208"/>
      <c r="H479" s="210" t="s">
        <v>1</v>
      </c>
      <c r="I479" s="212"/>
      <c r="J479" s="208"/>
      <c r="K479" s="208"/>
      <c r="L479" s="213"/>
      <c r="M479" s="214"/>
      <c r="N479" s="215"/>
      <c r="O479" s="215"/>
      <c r="P479" s="215"/>
      <c r="Q479" s="215"/>
      <c r="R479" s="215"/>
      <c r="S479" s="215"/>
      <c r="T479" s="216"/>
      <c r="AT479" s="217" t="s">
        <v>216</v>
      </c>
      <c r="AU479" s="217" t="s">
        <v>85</v>
      </c>
      <c r="AV479" s="13" t="s">
        <v>83</v>
      </c>
      <c r="AW479" s="13" t="s">
        <v>31</v>
      </c>
      <c r="AX479" s="13" t="s">
        <v>75</v>
      </c>
      <c r="AY479" s="217" t="s">
        <v>209</v>
      </c>
    </row>
    <row r="480" spans="1:65" s="14" customFormat="1" ht="11.25">
      <c r="B480" s="218"/>
      <c r="C480" s="219"/>
      <c r="D480" s="209" t="s">
        <v>216</v>
      </c>
      <c r="E480" s="220" t="s">
        <v>1</v>
      </c>
      <c r="F480" s="221" t="s">
        <v>569</v>
      </c>
      <c r="G480" s="219"/>
      <c r="H480" s="222">
        <v>885.04</v>
      </c>
      <c r="I480" s="223"/>
      <c r="J480" s="219"/>
      <c r="K480" s="219"/>
      <c r="L480" s="224"/>
      <c r="M480" s="225"/>
      <c r="N480" s="226"/>
      <c r="O480" s="226"/>
      <c r="P480" s="226"/>
      <c r="Q480" s="226"/>
      <c r="R480" s="226"/>
      <c r="S480" s="226"/>
      <c r="T480" s="227"/>
      <c r="AT480" s="228" t="s">
        <v>216</v>
      </c>
      <c r="AU480" s="228" t="s">
        <v>85</v>
      </c>
      <c r="AV480" s="14" t="s">
        <v>85</v>
      </c>
      <c r="AW480" s="14" t="s">
        <v>31</v>
      </c>
      <c r="AX480" s="14" t="s">
        <v>75</v>
      </c>
      <c r="AY480" s="228" t="s">
        <v>209</v>
      </c>
    </row>
    <row r="481" spans="1:65" s="15" customFormat="1" ht="11.25">
      <c r="B481" s="229"/>
      <c r="C481" s="230"/>
      <c r="D481" s="209" t="s">
        <v>216</v>
      </c>
      <c r="E481" s="231" t="s">
        <v>1</v>
      </c>
      <c r="F481" s="232" t="s">
        <v>219</v>
      </c>
      <c r="G481" s="230"/>
      <c r="H481" s="233">
        <v>885.04</v>
      </c>
      <c r="I481" s="234"/>
      <c r="J481" s="230"/>
      <c r="K481" s="230"/>
      <c r="L481" s="235"/>
      <c r="M481" s="236"/>
      <c r="N481" s="237"/>
      <c r="O481" s="237"/>
      <c r="P481" s="237"/>
      <c r="Q481" s="237"/>
      <c r="R481" s="237"/>
      <c r="S481" s="237"/>
      <c r="T481" s="238"/>
      <c r="AT481" s="239" t="s">
        <v>216</v>
      </c>
      <c r="AU481" s="239" t="s">
        <v>85</v>
      </c>
      <c r="AV481" s="15" t="s">
        <v>215</v>
      </c>
      <c r="AW481" s="15" t="s">
        <v>31</v>
      </c>
      <c r="AX481" s="15" t="s">
        <v>83</v>
      </c>
      <c r="AY481" s="239" t="s">
        <v>209</v>
      </c>
    </row>
    <row r="482" spans="1:65" s="2" customFormat="1" ht="33" customHeight="1">
      <c r="A482" s="35"/>
      <c r="B482" s="36"/>
      <c r="C482" s="193" t="s">
        <v>582</v>
      </c>
      <c r="D482" s="193" t="s">
        <v>211</v>
      </c>
      <c r="E482" s="194" t="s">
        <v>579</v>
      </c>
      <c r="F482" s="195" t="s">
        <v>580</v>
      </c>
      <c r="G482" s="196" t="s">
        <v>214</v>
      </c>
      <c r="H482" s="197">
        <v>1233.54</v>
      </c>
      <c r="I482" s="198"/>
      <c r="J482" s="199">
        <f>ROUND(I482*H482,2)</f>
        <v>0</v>
      </c>
      <c r="K482" s="200"/>
      <c r="L482" s="40"/>
      <c r="M482" s="201" t="s">
        <v>1</v>
      </c>
      <c r="N482" s="202" t="s">
        <v>40</v>
      </c>
      <c r="O482" s="72"/>
      <c r="P482" s="203">
        <f>O482*H482</f>
        <v>0</v>
      </c>
      <c r="Q482" s="203">
        <v>0</v>
      </c>
      <c r="R482" s="203">
        <f>Q482*H482</f>
        <v>0</v>
      </c>
      <c r="S482" s="203">
        <v>0</v>
      </c>
      <c r="T482" s="204">
        <f>S482*H482</f>
        <v>0</v>
      </c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R482" s="205" t="s">
        <v>215</v>
      </c>
      <c r="AT482" s="205" t="s">
        <v>211</v>
      </c>
      <c r="AU482" s="205" t="s">
        <v>85</v>
      </c>
      <c r="AY482" s="18" t="s">
        <v>209</v>
      </c>
      <c r="BE482" s="206">
        <f>IF(N482="základní",J482,0)</f>
        <v>0</v>
      </c>
      <c r="BF482" s="206">
        <f>IF(N482="snížená",J482,0)</f>
        <v>0</v>
      </c>
      <c r="BG482" s="206">
        <f>IF(N482="zákl. přenesená",J482,0)</f>
        <v>0</v>
      </c>
      <c r="BH482" s="206">
        <f>IF(N482="sníž. přenesená",J482,0)</f>
        <v>0</v>
      </c>
      <c r="BI482" s="206">
        <f>IF(N482="nulová",J482,0)</f>
        <v>0</v>
      </c>
      <c r="BJ482" s="18" t="s">
        <v>83</v>
      </c>
      <c r="BK482" s="206">
        <f>ROUND(I482*H482,2)</f>
        <v>0</v>
      </c>
      <c r="BL482" s="18" t="s">
        <v>215</v>
      </c>
      <c r="BM482" s="205" t="s">
        <v>583</v>
      </c>
    </row>
    <row r="483" spans="1:65" s="13" customFormat="1" ht="11.25">
      <c r="B483" s="207"/>
      <c r="C483" s="208"/>
      <c r="D483" s="209" t="s">
        <v>216</v>
      </c>
      <c r="E483" s="210" t="s">
        <v>1</v>
      </c>
      <c r="F483" s="211" t="s">
        <v>358</v>
      </c>
      <c r="G483" s="208"/>
      <c r="H483" s="210" t="s">
        <v>1</v>
      </c>
      <c r="I483" s="212"/>
      <c r="J483" s="208"/>
      <c r="K483" s="208"/>
      <c r="L483" s="213"/>
      <c r="M483" s="214"/>
      <c r="N483" s="215"/>
      <c r="O483" s="215"/>
      <c r="P483" s="215"/>
      <c r="Q483" s="215"/>
      <c r="R483" s="215"/>
      <c r="S483" s="215"/>
      <c r="T483" s="216"/>
      <c r="AT483" s="217" t="s">
        <v>216</v>
      </c>
      <c r="AU483" s="217" t="s">
        <v>85</v>
      </c>
      <c r="AV483" s="13" t="s">
        <v>83</v>
      </c>
      <c r="AW483" s="13" t="s">
        <v>31</v>
      </c>
      <c r="AX483" s="13" t="s">
        <v>75</v>
      </c>
      <c r="AY483" s="217" t="s">
        <v>209</v>
      </c>
    </row>
    <row r="484" spans="1:65" s="14" customFormat="1" ht="11.25">
      <c r="B484" s="218"/>
      <c r="C484" s="219"/>
      <c r="D484" s="209" t="s">
        <v>216</v>
      </c>
      <c r="E484" s="220" t="s">
        <v>1</v>
      </c>
      <c r="F484" s="221" t="s">
        <v>572</v>
      </c>
      <c r="G484" s="219"/>
      <c r="H484" s="222">
        <v>1233.54</v>
      </c>
      <c r="I484" s="223"/>
      <c r="J484" s="219"/>
      <c r="K484" s="219"/>
      <c r="L484" s="224"/>
      <c r="M484" s="225"/>
      <c r="N484" s="226"/>
      <c r="O484" s="226"/>
      <c r="P484" s="226"/>
      <c r="Q484" s="226"/>
      <c r="R484" s="226"/>
      <c r="S484" s="226"/>
      <c r="T484" s="227"/>
      <c r="AT484" s="228" t="s">
        <v>216</v>
      </c>
      <c r="AU484" s="228" t="s">
        <v>85</v>
      </c>
      <c r="AV484" s="14" t="s">
        <v>85</v>
      </c>
      <c r="AW484" s="14" t="s">
        <v>31</v>
      </c>
      <c r="AX484" s="14" t="s">
        <v>75</v>
      </c>
      <c r="AY484" s="228" t="s">
        <v>209</v>
      </c>
    </row>
    <row r="485" spans="1:65" s="15" customFormat="1" ht="11.25">
      <c r="B485" s="229"/>
      <c r="C485" s="230"/>
      <c r="D485" s="209" t="s">
        <v>216</v>
      </c>
      <c r="E485" s="231" t="s">
        <v>1</v>
      </c>
      <c r="F485" s="232" t="s">
        <v>219</v>
      </c>
      <c r="G485" s="230"/>
      <c r="H485" s="233">
        <v>1233.54</v>
      </c>
      <c r="I485" s="234"/>
      <c r="J485" s="230"/>
      <c r="K485" s="230"/>
      <c r="L485" s="235"/>
      <c r="M485" s="236"/>
      <c r="N485" s="237"/>
      <c r="O485" s="237"/>
      <c r="P485" s="237"/>
      <c r="Q485" s="237"/>
      <c r="R485" s="237"/>
      <c r="S485" s="237"/>
      <c r="T485" s="238"/>
      <c r="AT485" s="239" t="s">
        <v>216</v>
      </c>
      <c r="AU485" s="239" t="s">
        <v>85</v>
      </c>
      <c r="AV485" s="15" t="s">
        <v>215</v>
      </c>
      <c r="AW485" s="15" t="s">
        <v>31</v>
      </c>
      <c r="AX485" s="15" t="s">
        <v>83</v>
      </c>
      <c r="AY485" s="239" t="s">
        <v>209</v>
      </c>
    </row>
    <row r="486" spans="1:65" s="2" customFormat="1" ht="24.2" customHeight="1">
      <c r="A486" s="35"/>
      <c r="B486" s="36"/>
      <c r="C486" s="193" t="s">
        <v>389</v>
      </c>
      <c r="D486" s="193" t="s">
        <v>211</v>
      </c>
      <c r="E486" s="194" t="s">
        <v>584</v>
      </c>
      <c r="F486" s="195" t="s">
        <v>585</v>
      </c>
      <c r="G486" s="196" t="s">
        <v>214</v>
      </c>
      <c r="H486" s="197">
        <v>1233.54</v>
      </c>
      <c r="I486" s="198"/>
      <c r="J486" s="199">
        <f>ROUND(I486*H486,2)</f>
        <v>0</v>
      </c>
      <c r="K486" s="200"/>
      <c r="L486" s="40"/>
      <c r="M486" s="201" t="s">
        <v>1</v>
      </c>
      <c r="N486" s="202" t="s">
        <v>40</v>
      </c>
      <c r="O486" s="72"/>
      <c r="P486" s="203">
        <f>O486*H486</f>
        <v>0</v>
      </c>
      <c r="Q486" s="203">
        <v>0</v>
      </c>
      <c r="R486" s="203">
        <f>Q486*H486</f>
        <v>0</v>
      </c>
      <c r="S486" s="203">
        <v>0</v>
      </c>
      <c r="T486" s="204">
        <f>S486*H486</f>
        <v>0</v>
      </c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R486" s="205" t="s">
        <v>215</v>
      </c>
      <c r="AT486" s="205" t="s">
        <v>211</v>
      </c>
      <c r="AU486" s="205" t="s">
        <v>85</v>
      </c>
      <c r="AY486" s="18" t="s">
        <v>209</v>
      </c>
      <c r="BE486" s="206">
        <f>IF(N486="základní",J486,0)</f>
        <v>0</v>
      </c>
      <c r="BF486" s="206">
        <f>IF(N486="snížená",J486,0)</f>
        <v>0</v>
      </c>
      <c r="BG486" s="206">
        <f>IF(N486="zákl. přenesená",J486,0)</f>
        <v>0</v>
      </c>
      <c r="BH486" s="206">
        <f>IF(N486="sníž. přenesená",J486,0)</f>
        <v>0</v>
      </c>
      <c r="BI486" s="206">
        <f>IF(N486="nulová",J486,0)</f>
        <v>0</v>
      </c>
      <c r="BJ486" s="18" t="s">
        <v>83</v>
      </c>
      <c r="BK486" s="206">
        <f>ROUND(I486*H486,2)</f>
        <v>0</v>
      </c>
      <c r="BL486" s="18" t="s">
        <v>215</v>
      </c>
      <c r="BM486" s="205" t="s">
        <v>586</v>
      </c>
    </row>
    <row r="487" spans="1:65" s="13" customFormat="1" ht="11.25">
      <c r="B487" s="207"/>
      <c r="C487" s="208"/>
      <c r="D487" s="209" t="s">
        <v>216</v>
      </c>
      <c r="E487" s="210" t="s">
        <v>1</v>
      </c>
      <c r="F487" s="211" t="s">
        <v>358</v>
      </c>
      <c r="G487" s="208"/>
      <c r="H487" s="210" t="s">
        <v>1</v>
      </c>
      <c r="I487" s="212"/>
      <c r="J487" s="208"/>
      <c r="K487" s="208"/>
      <c r="L487" s="213"/>
      <c r="M487" s="214"/>
      <c r="N487" s="215"/>
      <c r="O487" s="215"/>
      <c r="P487" s="215"/>
      <c r="Q487" s="215"/>
      <c r="R487" s="215"/>
      <c r="S487" s="215"/>
      <c r="T487" s="216"/>
      <c r="AT487" s="217" t="s">
        <v>216</v>
      </c>
      <c r="AU487" s="217" t="s">
        <v>85</v>
      </c>
      <c r="AV487" s="13" t="s">
        <v>83</v>
      </c>
      <c r="AW487" s="13" t="s">
        <v>31</v>
      </c>
      <c r="AX487" s="13" t="s">
        <v>75</v>
      </c>
      <c r="AY487" s="217" t="s">
        <v>209</v>
      </c>
    </row>
    <row r="488" spans="1:65" s="14" customFormat="1" ht="11.25">
      <c r="B488" s="218"/>
      <c r="C488" s="219"/>
      <c r="D488" s="209" t="s">
        <v>216</v>
      </c>
      <c r="E488" s="220" t="s">
        <v>1</v>
      </c>
      <c r="F488" s="221" t="s">
        <v>572</v>
      </c>
      <c r="G488" s="219"/>
      <c r="H488" s="222">
        <v>1233.54</v>
      </c>
      <c r="I488" s="223"/>
      <c r="J488" s="219"/>
      <c r="K488" s="219"/>
      <c r="L488" s="224"/>
      <c r="M488" s="225"/>
      <c r="N488" s="226"/>
      <c r="O488" s="226"/>
      <c r="P488" s="226"/>
      <c r="Q488" s="226"/>
      <c r="R488" s="226"/>
      <c r="S488" s="226"/>
      <c r="T488" s="227"/>
      <c r="AT488" s="228" t="s">
        <v>216</v>
      </c>
      <c r="AU488" s="228" t="s">
        <v>85</v>
      </c>
      <c r="AV488" s="14" t="s">
        <v>85</v>
      </c>
      <c r="AW488" s="14" t="s">
        <v>31</v>
      </c>
      <c r="AX488" s="14" t="s">
        <v>75</v>
      </c>
      <c r="AY488" s="228" t="s">
        <v>209</v>
      </c>
    </row>
    <row r="489" spans="1:65" s="15" customFormat="1" ht="11.25">
      <c r="B489" s="229"/>
      <c r="C489" s="230"/>
      <c r="D489" s="209" t="s">
        <v>216</v>
      </c>
      <c r="E489" s="231" t="s">
        <v>1</v>
      </c>
      <c r="F489" s="232" t="s">
        <v>219</v>
      </c>
      <c r="G489" s="230"/>
      <c r="H489" s="233">
        <v>1233.54</v>
      </c>
      <c r="I489" s="234"/>
      <c r="J489" s="230"/>
      <c r="K489" s="230"/>
      <c r="L489" s="235"/>
      <c r="M489" s="236"/>
      <c r="N489" s="237"/>
      <c r="O489" s="237"/>
      <c r="P489" s="237"/>
      <c r="Q489" s="237"/>
      <c r="R489" s="237"/>
      <c r="S489" s="237"/>
      <c r="T489" s="238"/>
      <c r="AT489" s="239" t="s">
        <v>216</v>
      </c>
      <c r="AU489" s="239" t="s">
        <v>85</v>
      </c>
      <c r="AV489" s="15" t="s">
        <v>215</v>
      </c>
      <c r="AW489" s="15" t="s">
        <v>31</v>
      </c>
      <c r="AX489" s="15" t="s">
        <v>83</v>
      </c>
      <c r="AY489" s="239" t="s">
        <v>209</v>
      </c>
    </row>
    <row r="490" spans="1:65" s="2" customFormat="1" ht="33" customHeight="1">
      <c r="A490" s="35"/>
      <c r="B490" s="36"/>
      <c r="C490" s="193" t="s">
        <v>587</v>
      </c>
      <c r="D490" s="193" t="s">
        <v>211</v>
      </c>
      <c r="E490" s="194" t="s">
        <v>588</v>
      </c>
      <c r="F490" s="195" t="s">
        <v>589</v>
      </c>
      <c r="G490" s="196" t="s">
        <v>214</v>
      </c>
      <c r="H490" s="197">
        <v>885.04</v>
      </c>
      <c r="I490" s="198"/>
      <c r="J490" s="199">
        <f>ROUND(I490*H490,2)</f>
        <v>0</v>
      </c>
      <c r="K490" s="200"/>
      <c r="L490" s="40"/>
      <c r="M490" s="201" t="s">
        <v>1</v>
      </c>
      <c r="N490" s="202" t="s">
        <v>40</v>
      </c>
      <c r="O490" s="72"/>
      <c r="P490" s="203">
        <f>O490*H490</f>
        <v>0</v>
      </c>
      <c r="Q490" s="203">
        <v>0</v>
      </c>
      <c r="R490" s="203">
        <f>Q490*H490</f>
        <v>0</v>
      </c>
      <c r="S490" s="203">
        <v>0</v>
      </c>
      <c r="T490" s="204">
        <f>S490*H490</f>
        <v>0</v>
      </c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R490" s="205" t="s">
        <v>215</v>
      </c>
      <c r="AT490" s="205" t="s">
        <v>211</v>
      </c>
      <c r="AU490" s="205" t="s">
        <v>85</v>
      </c>
      <c r="AY490" s="18" t="s">
        <v>209</v>
      </c>
      <c r="BE490" s="206">
        <f>IF(N490="základní",J490,0)</f>
        <v>0</v>
      </c>
      <c r="BF490" s="206">
        <f>IF(N490="snížená",J490,0)</f>
        <v>0</v>
      </c>
      <c r="BG490" s="206">
        <f>IF(N490="zákl. přenesená",J490,0)</f>
        <v>0</v>
      </c>
      <c r="BH490" s="206">
        <f>IF(N490="sníž. přenesená",J490,0)</f>
        <v>0</v>
      </c>
      <c r="BI490" s="206">
        <f>IF(N490="nulová",J490,0)</f>
        <v>0</v>
      </c>
      <c r="BJ490" s="18" t="s">
        <v>83</v>
      </c>
      <c r="BK490" s="206">
        <f>ROUND(I490*H490,2)</f>
        <v>0</v>
      </c>
      <c r="BL490" s="18" t="s">
        <v>215</v>
      </c>
      <c r="BM490" s="205" t="s">
        <v>590</v>
      </c>
    </row>
    <row r="491" spans="1:65" s="13" customFormat="1" ht="11.25">
      <c r="B491" s="207"/>
      <c r="C491" s="208"/>
      <c r="D491" s="209" t="s">
        <v>216</v>
      </c>
      <c r="E491" s="210" t="s">
        <v>1</v>
      </c>
      <c r="F491" s="211" t="s">
        <v>480</v>
      </c>
      <c r="G491" s="208"/>
      <c r="H491" s="210" t="s">
        <v>1</v>
      </c>
      <c r="I491" s="212"/>
      <c r="J491" s="208"/>
      <c r="K491" s="208"/>
      <c r="L491" s="213"/>
      <c r="M491" s="214"/>
      <c r="N491" s="215"/>
      <c r="O491" s="215"/>
      <c r="P491" s="215"/>
      <c r="Q491" s="215"/>
      <c r="R491" s="215"/>
      <c r="S491" s="215"/>
      <c r="T491" s="216"/>
      <c r="AT491" s="217" t="s">
        <v>216</v>
      </c>
      <c r="AU491" s="217" t="s">
        <v>85</v>
      </c>
      <c r="AV491" s="13" t="s">
        <v>83</v>
      </c>
      <c r="AW491" s="13" t="s">
        <v>31</v>
      </c>
      <c r="AX491" s="13" t="s">
        <v>75</v>
      </c>
      <c r="AY491" s="217" t="s">
        <v>209</v>
      </c>
    </row>
    <row r="492" spans="1:65" s="14" customFormat="1" ht="11.25">
      <c r="B492" s="218"/>
      <c r="C492" s="219"/>
      <c r="D492" s="209" t="s">
        <v>216</v>
      </c>
      <c r="E492" s="220" t="s">
        <v>1</v>
      </c>
      <c r="F492" s="221" t="s">
        <v>569</v>
      </c>
      <c r="G492" s="219"/>
      <c r="H492" s="222">
        <v>885.04</v>
      </c>
      <c r="I492" s="223"/>
      <c r="J492" s="219"/>
      <c r="K492" s="219"/>
      <c r="L492" s="224"/>
      <c r="M492" s="225"/>
      <c r="N492" s="226"/>
      <c r="O492" s="226"/>
      <c r="P492" s="226"/>
      <c r="Q492" s="226"/>
      <c r="R492" s="226"/>
      <c r="S492" s="226"/>
      <c r="T492" s="227"/>
      <c r="AT492" s="228" t="s">
        <v>216</v>
      </c>
      <c r="AU492" s="228" t="s">
        <v>85</v>
      </c>
      <c r="AV492" s="14" t="s">
        <v>85</v>
      </c>
      <c r="AW492" s="14" t="s">
        <v>31</v>
      </c>
      <c r="AX492" s="14" t="s">
        <v>75</v>
      </c>
      <c r="AY492" s="228" t="s">
        <v>209</v>
      </c>
    </row>
    <row r="493" spans="1:65" s="15" customFormat="1" ht="11.25">
      <c r="B493" s="229"/>
      <c r="C493" s="230"/>
      <c r="D493" s="209" t="s">
        <v>216</v>
      </c>
      <c r="E493" s="231" t="s">
        <v>1</v>
      </c>
      <c r="F493" s="232" t="s">
        <v>219</v>
      </c>
      <c r="G493" s="230"/>
      <c r="H493" s="233">
        <v>885.04</v>
      </c>
      <c r="I493" s="234"/>
      <c r="J493" s="230"/>
      <c r="K493" s="230"/>
      <c r="L493" s="235"/>
      <c r="M493" s="236"/>
      <c r="N493" s="237"/>
      <c r="O493" s="237"/>
      <c r="P493" s="237"/>
      <c r="Q493" s="237"/>
      <c r="R493" s="237"/>
      <c r="S493" s="237"/>
      <c r="T493" s="238"/>
      <c r="AT493" s="239" t="s">
        <v>216</v>
      </c>
      <c r="AU493" s="239" t="s">
        <v>85</v>
      </c>
      <c r="AV493" s="15" t="s">
        <v>215</v>
      </c>
      <c r="AW493" s="15" t="s">
        <v>31</v>
      </c>
      <c r="AX493" s="15" t="s">
        <v>83</v>
      </c>
      <c r="AY493" s="239" t="s">
        <v>209</v>
      </c>
    </row>
    <row r="494" spans="1:65" s="2" customFormat="1" ht="24.2" customHeight="1">
      <c r="A494" s="35"/>
      <c r="B494" s="36"/>
      <c r="C494" s="193" t="s">
        <v>399</v>
      </c>
      <c r="D494" s="193" t="s">
        <v>211</v>
      </c>
      <c r="E494" s="194" t="s">
        <v>591</v>
      </c>
      <c r="F494" s="195" t="s">
        <v>592</v>
      </c>
      <c r="G494" s="196" t="s">
        <v>214</v>
      </c>
      <c r="H494" s="197">
        <v>175.25</v>
      </c>
      <c r="I494" s="198"/>
      <c r="J494" s="199">
        <f>ROUND(I494*H494,2)</f>
        <v>0</v>
      </c>
      <c r="K494" s="200"/>
      <c r="L494" s="40"/>
      <c r="M494" s="201" t="s">
        <v>1</v>
      </c>
      <c r="N494" s="202" t="s">
        <v>40</v>
      </c>
      <c r="O494" s="72"/>
      <c r="P494" s="203">
        <f>O494*H494</f>
        <v>0</v>
      </c>
      <c r="Q494" s="203">
        <v>0</v>
      </c>
      <c r="R494" s="203">
        <f>Q494*H494</f>
        <v>0</v>
      </c>
      <c r="S494" s="203">
        <v>0</v>
      </c>
      <c r="T494" s="204">
        <f>S494*H494</f>
        <v>0</v>
      </c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R494" s="205" t="s">
        <v>215</v>
      </c>
      <c r="AT494" s="205" t="s">
        <v>211</v>
      </c>
      <c r="AU494" s="205" t="s">
        <v>85</v>
      </c>
      <c r="AY494" s="18" t="s">
        <v>209</v>
      </c>
      <c r="BE494" s="206">
        <f>IF(N494="základní",J494,0)</f>
        <v>0</v>
      </c>
      <c r="BF494" s="206">
        <f>IF(N494="snížená",J494,0)</f>
        <v>0</v>
      </c>
      <c r="BG494" s="206">
        <f>IF(N494="zákl. přenesená",J494,0)</f>
        <v>0</v>
      </c>
      <c r="BH494" s="206">
        <f>IF(N494="sníž. přenesená",J494,0)</f>
        <v>0</v>
      </c>
      <c r="BI494" s="206">
        <f>IF(N494="nulová",J494,0)</f>
        <v>0</v>
      </c>
      <c r="BJ494" s="18" t="s">
        <v>83</v>
      </c>
      <c r="BK494" s="206">
        <f>ROUND(I494*H494,2)</f>
        <v>0</v>
      </c>
      <c r="BL494" s="18" t="s">
        <v>215</v>
      </c>
      <c r="BM494" s="205" t="s">
        <v>593</v>
      </c>
    </row>
    <row r="495" spans="1:65" s="2" customFormat="1" ht="16.5" customHeight="1">
      <c r="A495" s="35"/>
      <c r="B495" s="36"/>
      <c r="C495" s="193" t="s">
        <v>594</v>
      </c>
      <c r="D495" s="193" t="s">
        <v>211</v>
      </c>
      <c r="E495" s="194" t="s">
        <v>595</v>
      </c>
      <c r="F495" s="195" t="s">
        <v>596</v>
      </c>
      <c r="G495" s="196" t="s">
        <v>214</v>
      </c>
      <c r="H495" s="197">
        <v>201.5</v>
      </c>
      <c r="I495" s="198"/>
      <c r="J495" s="199">
        <f>ROUND(I495*H495,2)</f>
        <v>0</v>
      </c>
      <c r="K495" s="200"/>
      <c r="L495" s="40"/>
      <c r="M495" s="201" t="s">
        <v>1</v>
      </c>
      <c r="N495" s="202" t="s">
        <v>40</v>
      </c>
      <c r="O495" s="72"/>
      <c r="P495" s="203">
        <f>O495*H495</f>
        <v>0</v>
      </c>
      <c r="Q495" s="203">
        <v>0</v>
      </c>
      <c r="R495" s="203">
        <f>Q495*H495</f>
        <v>0</v>
      </c>
      <c r="S495" s="203">
        <v>0</v>
      </c>
      <c r="T495" s="204">
        <f>S495*H495</f>
        <v>0</v>
      </c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R495" s="205" t="s">
        <v>215</v>
      </c>
      <c r="AT495" s="205" t="s">
        <v>211</v>
      </c>
      <c r="AU495" s="205" t="s">
        <v>85</v>
      </c>
      <c r="AY495" s="18" t="s">
        <v>209</v>
      </c>
      <c r="BE495" s="206">
        <f>IF(N495="základní",J495,0)</f>
        <v>0</v>
      </c>
      <c r="BF495" s="206">
        <f>IF(N495="snížená",J495,0)</f>
        <v>0</v>
      </c>
      <c r="BG495" s="206">
        <f>IF(N495="zákl. přenesená",J495,0)</f>
        <v>0</v>
      </c>
      <c r="BH495" s="206">
        <f>IF(N495="sníž. přenesená",J495,0)</f>
        <v>0</v>
      </c>
      <c r="BI495" s="206">
        <f>IF(N495="nulová",J495,0)</f>
        <v>0</v>
      </c>
      <c r="BJ495" s="18" t="s">
        <v>83</v>
      </c>
      <c r="BK495" s="206">
        <f>ROUND(I495*H495,2)</f>
        <v>0</v>
      </c>
      <c r="BL495" s="18" t="s">
        <v>215</v>
      </c>
      <c r="BM495" s="205" t="s">
        <v>597</v>
      </c>
    </row>
    <row r="496" spans="1:65" s="13" customFormat="1" ht="11.25">
      <c r="B496" s="207"/>
      <c r="C496" s="208"/>
      <c r="D496" s="209" t="s">
        <v>216</v>
      </c>
      <c r="E496" s="210" t="s">
        <v>1</v>
      </c>
      <c r="F496" s="211" t="s">
        <v>598</v>
      </c>
      <c r="G496" s="208"/>
      <c r="H496" s="210" t="s">
        <v>1</v>
      </c>
      <c r="I496" s="212"/>
      <c r="J496" s="208"/>
      <c r="K496" s="208"/>
      <c r="L496" s="213"/>
      <c r="M496" s="214"/>
      <c r="N496" s="215"/>
      <c r="O496" s="215"/>
      <c r="P496" s="215"/>
      <c r="Q496" s="215"/>
      <c r="R496" s="215"/>
      <c r="S496" s="215"/>
      <c r="T496" s="216"/>
      <c r="AT496" s="217" t="s">
        <v>216</v>
      </c>
      <c r="AU496" s="217" t="s">
        <v>85</v>
      </c>
      <c r="AV496" s="13" t="s">
        <v>83</v>
      </c>
      <c r="AW496" s="13" t="s">
        <v>31</v>
      </c>
      <c r="AX496" s="13" t="s">
        <v>75</v>
      </c>
      <c r="AY496" s="217" t="s">
        <v>209</v>
      </c>
    </row>
    <row r="497" spans="1:65" s="14" customFormat="1" ht="11.25">
      <c r="B497" s="218"/>
      <c r="C497" s="219"/>
      <c r="D497" s="209" t="s">
        <v>216</v>
      </c>
      <c r="E497" s="220" t="s">
        <v>1</v>
      </c>
      <c r="F497" s="221" t="s">
        <v>599</v>
      </c>
      <c r="G497" s="219"/>
      <c r="H497" s="222">
        <v>201.5</v>
      </c>
      <c r="I497" s="223"/>
      <c r="J497" s="219"/>
      <c r="K497" s="219"/>
      <c r="L497" s="224"/>
      <c r="M497" s="225"/>
      <c r="N497" s="226"/>
      <c r="O497" s="226"/>
      <c r="P497" s="226"/>
      <c r="Q497" s="226"/>
      <c r="R497" s="226"/>
      <c r="S497" s="226"/>
      <c r="T497" s="227"/>
      <c r="AT497" s="228" t="s">
        <v>216</v>
      </c>
      <c r="AU497" s="228" t="s">
        <v>85</v>
      </c>
      <c r="AV497" s="14" t="s">
        <v>85</v>
      </c>
      <c r="AW497" s="14" t="s">
        <v>31</v>
      </c>
      <c r="AX497" s="14" t="s">
        <v>75</v>
      </c>
      <c r="AY497" s="228" t="s">
        <v>209</v>
      </c>
    </row>
    <row r="498" spans="1:65" s="15" customFormat="1" ht="11.25">
      <c r="B498" s="229"/>
      <c r="C498" s="230"/>
      <c r="D498" s="209" t="s">
        <v>216</v>
      </c>
      <c r="E498" s="231" t="s">
        <v>1</v>
      </c>
      <c r="F498" s="232" t="s">
        <v>219</v>
      </c>
      <c r="G498" s="230"/>
      <c r="H498" s="233">
        <v>201.5</v>
      </c>
      <c r="I498" s="234"/>
      <c r="J498" s="230"/>
      <c r="K498" s="230"/>
      <c r="L498" s="235"/>
      <c r="M498" s="236"/>
      <c r="N498" s="237"/>
      <c r="O498" s="237"/>
      <c r="P498" s="237"/>
      <c r="Q498" s="237"/>
      <c r="R498" s="237"/>
      <c r="S498" s="237"/>
      <c r="T498" s="238"/>
      <c r="AT498" s="239" t="s">
        <v>216</v>
      </c>
      <c r="AU498" s="239" t="s">
        <v>85</v>
      </c>
      <c r="AV498" s="15" t="s">
        <v>215</v>
      </c>
      <c r="AW498" s="15" t="s">
        <v>31</v>
      </c>
      <c r="AX498" s="15" t="s">
        <v>83</v>
      </c>
      <c r="AY498" s="239" t="s">
        <v>209</v>
      </c>
    </row>
    <row r="499" spans="1:65" s="2" customFormat="1" ht="16.5" customHeight="1">
      <c r="A499" s="35"/>
      <c r="B499" s="36"/>
      <c r="C499" s="193" t="s">
        <v>403</v>
      </c>
      <c r="D499" s="193" t="s">
        <v>211</v>
      </c>
      <c r="E499" s="194" t="s">
        <v>600</v>
      </c>
      <c r="F499" s="195" t="s">
        <v>601</v>
      </c>
      <c r="G499" s="196" t="s">
        <v>214</v>
      </c>
      <c r="H499" s="197">
        <v>201.5</v>
      </c>
      <c r="I499" s="198"/>
      <c r="J499" s="199">
        <f>ROUND(I499*H499,2)</f>
        <v>0</v>
      </c>
      <c r="K499" s="200"/>
      <c r="L499" s="40"/>
      <c r="M499" s="201" t="s">
        <v>1</v>
      </c>
      <c r="N499" s="202" t="s">
        <v>40</v>
      </c>
      <c r="O499" s="72"/>
      <c r="P499" s="203">
        <f>O499*H499</f>
        <v>0</v>
      </c>
      <c r="Q499" s="203">
        <v>0</v>
      </c>
      <c r="R499" s="203">
        <f>Q499*H499</f>
        <v>0</v>
      </c>
      <c r="S499" s="203">
        <v>0</v>
      </c>
      <c r="T499" s="204">
        <f>S499*H499</f>
        <v>0</v>
      </c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R499" s="205" t="s">
        <v>215</v>
      </c>
      <c r="AT499" s="205" t="s">
        <v>211</v>
      </c>
      <c r="AU499" s="205" t="s">
        <v>85</v>
      </c>
      <c r="AY499" s="18" t="s">
        <v>209</v>
      </c>
      <c r="BE499" s="206">
        <f>IF(N499="základní",J499,0)</f>
        <v>0</v>
      </c>
      <c r="BF499" s="206">
        <f>IF(N499="snížená",J499,0)</f>
        <v>0</v>
      </c>
      <c r="BG499" s="206">
        <f>IF(N499="zákl. přenesená",J499,0)</f>
        <v>0</v>
      </c>
      <c r="BH499" s="206">
        <f>IF(N499="sníž. přenesená",J499,0)</f>
        <v>0</v>
      </c>
      <c r="BI499" s="206">
        <f>IF(N499="nulová",J499,0)</f>
        <v>0</v>
      </c>
      <c r="BJ499" s="18" t="s">
        <v>83</v>
      </c>
      <c r="BK499" s="206">
        <f>ROUND(I499*H499,2)</f>
        <v>0</v>
      </c>
      <c r="BL499" s="18" t="s">
        <v>215</v>
      </c>
      <c r="BM499" s="205" t="s">
        <v>602</v>
      </c>
    </row>
    <row r="500" spans="1:65" s="13" customFormat="1" ht="11.25">
      <c r="B500" s="207"/>
      <c r="C500" s="208"/>
      <c r="D500" s="209" t="s">
        <v>216</v>
      </c>
      <c r="E500" s="210" t="s">
        <v>1</v>
      </c>
      <c r="F500" s="211" t="s">
        <v>598</v>
      </c>
      <c r="G500" s="208"/>
      <c r="H500" s="210" t="s">
        <v>1</v>
      </c>
      <c r="I500" s="212"/>
      <c r="J500" s="208"/>
      <c r="K500" s="208"/>
      <c r="L500" s="213"/>
      <c r="M500" s="214"/>
      <c r="N500" s="215"/>
      <c r="O500" s="215"/>
      <c r="P500" s="215"/>
      <c r="Q500" s="215"/>
      <c r="R500" s="215"/>
      <c r="S500" s="215"/>
      <c r="T500" s="216"/>
      <c r="AT500" s="217" t="s">
        <v>216</v>
      </c>
      <c r="AU500" s="217" t="s">
        <v>85</v>
      </c>
      <c r="AV500" s="13" t="s">
        <v>83</v>
      </c>
      <c r="AW500" s="13" t="s">
        <v>31</v>
      </c>
      <c r="AX500" s="13" t="s">
        <v>75</v>
      </c>
      <c r="AY500" s="217" t="s">
        <v>209</v>
      </c>
    </row>
    <row r="501" spans="1:65" s="14" customFormat="1" ht="11.25">
      <c r="B501" s="218"/>
      <c r="C501" s="219"/>
      <c r="D501" s="209" t="s">
        <v>216</v>
      </c>
      <c r="E501" s="220" t="s">
        <v>1</v>
      </c>
      <c r="F501" s="221" t="s">
        <v>599</v>
      </c>
      <c r="G501" s="219"/>
      <c r="H501" s="222">
        <v>201.5</v>
      </c>
      <c r="I501" s="223"/>
      <c r="J501" s="219"/>
      <c r="K501" s="219"/>
      <c r="L501" s="224"/>
      <c r="M501" s="225"/>
      <c r="N501" s="226"/>
      <c r="O501" s="226"/>
      <c r="P501" s="226"/>
      <c r="Q501" s="226"/>
      <c r="R501" s="226"/>
      <c r="S501" s="226"/>
      <c r="T501" s="227"/>
      <c r="AT501" s="228" t="s">
        <v>216</v>
      </c>
      <c r="AU501" s="228" t="s">
        <v>85</v>
      </c>
      <c r="AV501" s="14" t="s">
        <v>85</v>
      </c>
      <c r="AW501" s="14" t="s">
        <v>31</v>
      </c>
      <c r="AX501" s="14" t="s">
        <v>75</v>
      </c>
      <c r="AY501" s="228" t="s">
        <v>209</v>
      </c>
    </row>
    <row r="502" spans="1:65" s="15" customFormat="1" ht="11.25">
      <c r="B502" s="229"/>
      <c r="C502" s="230"/>
      <c r="D502" s="209" t="s">
        <v>216</v>
      </c>
      <c r="E502" s="231" t="s">
        <v>1</v>
      </c>
      <c r="F502" s="232" t="s">
        <v>219</v>
      </c>
      <c r="G502" s="230"/>
      <c r="H502" s="233">
        <v>201.5</v>
      </c>
      <c r="I502" s="234"/>
      <c r="J502" s="230"/>
      <c r="K502" s="230"/>
      <c r="L502" s="235"/>
      <c r="M502" s="236"/>
      <c r="N502" s="237"/>
      <c r="O502" s="237"/>
      <c r="P502" s="237"/>
      <c r="Q502" s="237"/>
      <c r="R502" s="237"/>
      <c r="S502" s="237"/>
      <c r="T502" s="238"/>
      <c r="AT502" s="239" t="s">
        <v>216</v>
      </c>
      <c r="AU502" s="239" t="s">
        <v>85</v>
      </c>
      <c r="AV502" s="15" t="s">
        <v>215</v>
      </c>
      <c r="AW502" s="15" t="s">
        <v>31</v>
      </c>
      <c r="AX502" s="15" t="s">
        <v>83</v>
      </c>
      <c r="AY502" s="239" t="s">
        <v>209</v>
      </c>
    </row>
    <row r="503" spans="1:65" s="2" customFormat="1" ht="24.2" customHeight="1">
      <c r="A503" s="35"/>
      <c r="B503" s="36"/>
      <c r="C503" s="193" t="s">
        <v>603</v>
      </c>
      <c r="D503" s="193" t="s">
        <v>211</v>
      </c>
      <c r="E503" s="194" t="s">
        <v>604</v>
      </c>
      <c r="F503" s="195" t="s">
        <v>605</v>
      </c>
      <c r="G503" s="196" t="s">
        <v>214</v>
      </c>
      <c r="H503" s="197">
        <v>201.5</v>
      </c>
      <c r="I503" s="198"/>
      <c r="J503" s="199">
        <f>ROUND(I503*H503,2)</f>
        <v>0</v>
      </c>
      <c r="K503" s="200"/>
      <c r="L503" s="40"/>
      <c r="M503" s="201" t="s">
        <v>1</v>
      </c>
      <c r="N503" s="202" t="s">
        <v>40</v>
      </c>
      <c r="O503" s="72"/>
      <c r="P503" s="203">
        <f>O503*H503</f>
        <v>0</v>
      </c>
      <c r="Q503" s="203">
        <v>0</v>
      </c>
      <c r="R503" s="203">
        <f>Q503*H503</f>
        <v>0</v>
      </c>
      <c r="S503" s="203">
        <v>0</v>
      </c>
      <c r="T503" s="204">
        <f>S503*H503</f>
        <v>0</v>
      </c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R503" s="205" t="s">
        <v>215</v>
      </c>
      <c r="AT503" s="205" t="s">
        <v>211</v>
      </c>
      <c r="AU503" s="205" t="s">
        <v>85</v>
      </c>
      <c r="AY503" s="18" t="s">
        <v>209</v>
      </c>
      <c r="BE503" s="206">
        <f>IF(N503="základní",J503,0)</f>
        <v>0</v>
      </c>
      <c r="BF503" s="206">
        <f>IF(N503="snížená",J503,0)</f>
        <v>0</v>
      </c>
      <c r="BG503" s="206">
        <f>IF(N503="zákl. přenesená",J503,0)</f>
        <v>0</v>
      </c>
      <c r="BH503" s="206">
        <f>IF(N503="sníž. přenesená",J503,0)</f>
        <v>0</v>
      </c>
      <c r="BI503" s="206">
        <f>IF(N503="nulová",J503,0)</f>
        <v>0</v>
      </c>
      <c r="BJ503" s="18" t="s">
        <v>83</v>
      </c>
      <c r="BK503" s="206">
        <f>ROUND(I503*H503,2)</f>
        <v>0</v>
      </c>
      <c r="BL503" s="18" t="s">
        <v>215</v>
      </c>
      <c r="BM503" s="205" t="s">
        <v>606</v>
      </c>
    </row>
    <row r="504" spans="1:65" s="13" customFormat="1" ht="11.25">
      <c r="B504" s="207"/>
      <c r="C504" s="208"/>
      <c r="D504" s="209" t="s">
        <v>216</v>
      </c>
      <c r="E504" s="210" t="s">
        <v>1</v>
      </c>
      <c r="F504" s="211" t="s">
        <v>598</v>
      </c>
      <c r="G504" s="208"/>
      <c r="H504" s="210" t="s">
        <v>1</v>
      </c>
      <c r="I504" s="212"/>
      <c r="J504" s="208"/>
      <c r="K504" s="208"/>
      <c r="L504" s="213"/>
      <c r="M504" s="214"/>
      <c r="N504" s="215"/>
      <c r="O504" s="215"/>
      <c r="P504" s="215"/>
      <c r="Q504" s="215"/>
      <c r="R504" s="215"/>
      <c r="S504" s="215"/>
      <c r="T504" s="216"/>
      <c r="AT504" s="217" t="s">
        <v>216</v>
      </c>
      <c r="AU504" s="217" t="s">
        <v>85</v>
      </c>
      <c r="AV504" s="13" t="s">
        <v>83</v>
      </c>
      <c r="AW504" s="13" t="s">
        <v>31</v>
      </c>
      <c r="AX504" s="13" t="s">
        <v>75</v>
      </c>
      <c r="AY504" s="217" t="s">
        <v>209</v>
      </c>
    </row>
    <row r="505" spans="1:65" s="14" customFormat="1" ht="11.25">
      <c r="B505" s="218"/>
      <c r="C505" s="219"/>
      <c r="D505" s="209" t="s">
        <v>216</v>
      </c>
      <c r="E505" s="220" t="s">
        <v>1</v>
      </c>
      <c r="F505" s="221" t="s">
        <v>599</v>
      </c>
      <c r="G505" s="219"/>
      <c r="H505" s="222">
        <v>201.5</v>
      </c>
      <c r="I505" s="223"/>
      <c r="J505" s="219"/>
      <c r="K505" s="219"/>
      <c r="L505" s="224"/>
      <c r="M505" s="225"/>
      <c r="N505" s="226"/>
      <c r="O505" s="226"/>
      <c r="P505" s="226"/>
      <c r="Q505" s="226"/>
      <c r="R505" s="226"/>
      <c r="S505" s="226"/>
      <c r="T505" s="227"/>
      <c r="AT505" s="228" t="s">
        <v>216</v>
      </c>
      <c r="AU505" s="228" t="s">
        <v>85</v>
      </c>
      <c r="AV505" s="14" t="s">
        <v>85</v>
      </c>
      <c r="AW505" s="14" t="s">
        <v>31</v>
      </c>
      <c r="AX505" s="14" t="s">
        <v>75</v>
      </c>
      <c r="AY505" s="228" t="s">
        <v>209</v>
      </c>
    </row>
    <row r="506" spans="1:65" s="15" customFormat="1" ht="11.25">
      <c r="B506" s="229"/>
      <c r="C506" s="230"/>
      <c r="D506" s="209" t="s">
        <v>216</v>
      </c>
      <c r="E506" s="231" t="s">
        <v>1</v>
      </c>
      <c r="F506" s="232" t="s">
        <v>219</v>
      </c>
      <c r="G506" s="230"/>
      <c r="H506" s="233">
        <v>201.5</v>
      </c>
      <c r="I506" s="234"/>
      <c r="J506" s="230"/>
      <c r="K506" s="230"/>
      <c r="L506" s="235"/>
      <c r="M506" s="236"/>
      <c r="N506" s="237"/>
      <c r="O506" s="237"/>
      <c r="P506" s="237"/>
      <c r="Q506" s="237"/>
      <c r="R506" s="237"/>
      <c r="S506" s="237"/>
      <c r="T506" s="238"/>
      <c r="AT506" s="239" t="s">
        <v>216</v>
      </c>
      <c r="AU506" s="239" t="s">
        <v>85</v>
      </c>
      <c r="AV506" s="15" t="s">
        <v>215</v>
      </c>
      <c r="AW506" s="15" t="s">
        <v>31</v>
      </c>
      <c r="AX506" s="15" t="s">
        <v>83</v>
      </c>
      <c r="AY506" s="239" t="s">
        <v>209</v>
      </c>
    </row>
    <row r="507" spans="1:65" s="2" customFormat="1" ht="24.2" customHeight="1">
      <c r="A507" s="35"/>
      <c r="B507" s="36"/>
      <c r="C507" s="193" t="s">
        <v>408</v>
      </c>
      <c r="D507" s="193" t="s">
        <v>211</v>
      </c>
      <c r="E507" s="194" t="s">
        <v>607</v>
      </c>
      <c r="F507" s="195" t="s">
        <v>608</v>
      </c>
      <c r="G507" s="196" t="s">
        <v>340</v>
      </c>
      <c r="H507" s="197">
        <v>10</v>
      </c>
      <c r="I507" s="198"/>
      <c r="J507" s="199">
        <f>ROUND(I507*H507,2)</f>
        <v>0</v>
      </c>
      <c r="K507" s="200"/>
      <c r="L507" s="40"/>
      <c r="M507" s="201" t="s">
        <v>1</v>
      </c>
      <c r="N507" s="202" t="s">
        <v>40</v>
      </c>
      <c r="O507" s="72"/>
      <c r="P507" s="203">
        <f>O507*H507</f>
        <v>0</v>
      </c>
      <c r="Q507" s="203">
        <v>0</v>
      </c>
      <c r="R507" s="203">
        <f>Q507*H507</f>
        <v>0</v>
      </c>
      <c r="S507" s="203">
        <v>0</v>
      </c>
      <c r="T507" s="204">
        <f>S507*H507</f>
        <v>0</v>
      </c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R507" s="205" t="s">
        <v>215</v>
      </c>
      <c r="AT507" s="205" t="s">
        <v>211</v>
      </c>
      <c r="AU507" s="205" t="s">
        <v>85</v>
      </c>
      <c r="AY507" s="18" t="s">
        <v>209</v>
      </c>
      <c r="BE507" s="206">
        <f>IF(N507="základní",J507,0)</f>
        <v>0</v>
      </c>
      <c r="BF507" s="206">
        <f>IF(N507="snížená",J507,0)</f>
        <v>0</v>
      </c>
      <c r="BG507" s="206">
        <f>IF(N507="zákl. přenesená",J507,0)</f>
        <v>0</v>
      </c>
      <c r="BH507" s="206">
        <f>IF(N507="sníž. přenesená",J507,0)</f>
        <v>0</v>
      </c>
      <c r="BI507" s="206">
        <f>IF(N507="nulová",J507,0)</f>
        <v>0</v>
      </c>
      <c r="BJ507" s="18" t="s">
        <v>83</v>
      </c>
      <c r="BK507" s="206">
        <f>ROUND(I507*H507,2)</f>
        <v>0</v>
      </c>
      <c r="BL507" s="18" t="s">
        <v>215</v>
      </c>
      <c r="BM507" s="205" t="s">
        <v>609</v>
      </c>
    </row>
    <row r="508" spans="1:65" s="2" customFormat="1" ht="24.2" customHeight="1">
      <c r="A508" s="35"/>
      <c r="B508" s="36"/>
      <c r="C508" s="193" t="s">
        <v>610</v>
      </c>
      <c r="D508" s="193" t="s">
        <v>211</v>
      </c>
      <c r="E508" s="194" t="s">
        <v>611</v>
      </c>
      <c r="F508" s="195" t="s">
        <v>612</v>
      </c>
      <c r="G508" s="196" t="s">
        <v>214</v>
      </c>
      <c r="H508" s="197">
        <v>10</v>
      </c>
      <c r="I508" s="198"/>
      <c r="J508" s="199">
        <f>ROUND(I508*H508,2)</f>
        <v>0</v>
      </c>
      <c r="K508" s="200"/>
      <c r="L508" s="40"/>
      <c r="M508" s="201" t="s">
        <v>1</v>
      </c>
      <c r="N508" s="202" t="s">
        <v>40</v>
      </c>
      <c r="O508" s="72"/>
      <c r="P508" s="203">
        <f>O508*H508</f>
        <v>0</v>
      </c>
      <c r="Q508" s="203">
        <v>0</v>
      </c>
      <c r="R508" s="203">
        <f>Q508*H508</f>
        <v>0</v>
      </c>
      <c r="S508" s="203">
        <v>0</v>
      </c>
      <c r="T508" s="204">
        <f>S508*H508</f>
        <v>0</v>
      </c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R508" s="205" t="s">
        <v>215</v>
      </c>
      <c r="AT508" s="205" t="s">
        <v>211</v>
      </c>
      <c r="AU508" s="205" t="s">
        <v>85</v>
      </c>
      <c r="AY508" s="18" t="s">
        <v>209</v>
      </c>
      <c r="BE508" s="206">
        <f>IF(N508="základní",J508,0)</f>
        <v>0</v>
      </c>
      <c r="BF508" s="206">
        <f>IF(N508="snížená",J508,0)</f>
        <v>0</v>
      </c>
      <c r="BG508" s="206">
        <f>IF(N508="zákl. přenesená",J508,0)</f>
        <v>0</v>
      </c>
      <c r="BH508" s="206">
        <f>IF(N508="sníž. přenesená",J508,0)</f>
        <v>0</v>
      </c>
      <c r="BI508" s="206">
        <f>IF(N508="nulová",J508,0)</f>
        <v>0</v>
      </c>
      <c r="BJ508" s="18" t="s">
        <v>83</v>
      </c>
      <c r="BK508" s="206">
        <f>ROUND(I508*H508,2)</f>
        <v>0</v>
      </c>
      <c r="BL508" s="18" t="s">
        <v>215</v>
      </c>
      <c r="BM508" s="205" t="s">
        <v>613</v>
      </c>
    </row>
    <row r="509" spans="1:65" s="2" customFormat="1" ht="24.2" customHeight="1">
      <c r="A509" s="35"/>
      <c r="B509" s="36"/>
      <c r="C509" s="193" t="s">
        <v>415</v>
      </c>
      <c r="D509" s="193" t="s">
        <v>211</v>
      </c>
      <c r="E509" s="194" t="s">
        <v>614</v>
      </c>
      <c r="F509" s="195" t="s">
        <v>615</v>
      </c>
      <c r="G509" s="196" t="s">
        <v>228</v>
      </c>
      <c r="H509" s="197">
        <v>2.0299999999999998</v>
      </c>
      <c r="I509" s="198"/>
      <c r="J509" s="199">
        <f>ROUND(I509*H509,2)</f>
        <v>0</v>
      </c>
      <c r="K509" s="200"/>
      <c r="L509" s="40"/>
      <c r="M509" s="201" t="s">
        <v>1</v>
      </c>
      <c r="N509" s="202" t="s">
        <v>40</v>
      </c>
      <c r="O509" s="72"/>
      <c r="P509" s="203">
        <f>O509*H509</f>
        <v>0</v>
      </c>
      <c r="Q509" s="203">
        <v>0</v>
      </c>
      <c r="R509" s="203">
        <f>Q509*H509</f>
        <v>0</v>
      </c>
      <c r="S509" s="203">
        <v>0</v>
      </c>
      <c r="T509" s="204">
        <f>S509*H509</f>
        <v>0</v>
      </c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R509" s="205" t="s">
        <v>215</v>
      </c>
      <c r="AT509" s="205" t="s">
        <v>211</v>
      </c>
      <c r="AU509" s="205" t="s">
        <v>85</v>
      </c>
      <c r="AY509" s="18" t="s">
        <v>209</v>
      </c>
      <c r="BE509" s="206">
        <f>IF(N509="základní",J509,0)</f>
        <v>0</v>
      </c>
      <c r="BF509" s="206">
        <f>IF(N509="snížená",J509,0)</f>
        <v>0</v>
      </c>
      <c r="BG509" s="206">
        <f>IF(N509="zákl. přenesená",J509,0)</f>
        <v>0</v>
      </c>
      <c r="BH509" s="206">
        <f>IF(N509="sníž. přenesená",J509,0)</f>
        <v>0</v>
      </c>
      <c r="BI509" s="206">
        <f>IF(N509="nulová",J509,0)</f>
        <v>0</v>
      </c>
      <c r="BJ509" s="18" t="s">
        <v>83</v>
      </c>
      <c r="BK509" s="206">
        <f>ROUND(I509*H509,2)</f>
        <v>0</v>
      </c>
      <c r="BL509" s="18" t="s">
        <v>215</v>
      </c>
      <c r="BM509" s="205" t="s">
        <v>616</v>
      </c>
    </row>
    <row r="510" spans="1:65" s="13" customFormat="1" ht="11.25">
      <c r="B510" s="207"/>
      <c r="C510" s="208"/>
      <c r="D510" s="209" t="s">
        <v>216</v>
      </c>
      <c r="E510" s="210" t="s">
        <v>1</v>
      </c>
      <c r="F510" s="211" t="s">
        <v>355</v>
      </c>
      <c r="G510" s="208"/>
      <c r="H510" s="210" t="s">
        <v>1</v>
      </c>
      <c r="I510" s="212"/>
      <c r="J510" s="208"/>
      <c r="K510" s="208"/>
      <c r="L510" s="213"/>
      <c r="M510" s="214"/>
      <c r="N510" s="215"/>
      <c r="O510" s="215"/>
      <c r="P510" s="215"/>
      <c r="Q510" s="215"/>
      <c r="R510" s="215"/>
      <c r="S510" s="215"/>
      <c r="T510" s="216"/>
      <c r="AT510" s="217" t="s">
        <v>216</v>
      </c>
      <c r="AU510" s="217" t="s">
        <v>85</v>
      </c>
      <c r="AV510" s="13" t="s">
        <v>83</v>
      </c>
      <c r="AW510" s="13" t="s">
        <v>31</v>
      </c>
      <c r="AX510" s="13" t="s">
        <v>75</v>
      </c>
      <c r="AY510" s="217" t="s">
        <v>209</v>
      </c>
    </row>
    <row r="511" spans="1:65" s="14" customFormat="1" ht="11.25">
      <c r="B511" s="218"/>
      <c r="C511" s="219"/>
      <c r="D511" s="209" t="s">
        <v>216</v>
      </c>
      <c r="E511" s="220" t="s">
        <v>1</v>
      </c>
      <c r="F511" s="221" t="s">
        <v>617</v>
      </c>
      <c r="G511" s="219"/>
      <c r="H511" s="222">
        <v>2.0299999999999998</v>
      </c>
      <c r="I511" s="223"/>
      <c r="J511" s="219"/>
      <c r="K511" s="219"/>
      <c r="L511" s="224"/>
      <c r="M511" s="225"/>
      <c r="N511" s="226"/>
      <c r="O511" s="226"/>
      <c r="P511" s="226"/>
      <c r="Q511" s="226"/>
      <c r="R511" s="226"/>
      <c r="S511" s="226"/>
      <c r="T511" s="227"/>
      <c r="AT511" s="228" t="s">
        <v>216</v>
      </c>
      <c r="AU511" s="228" t="s">
        <v>85</v>
      </c>
      <c r="AV511" s="14" t="s">
        <v>85</v>
      </c>
      <c r="AW511" s="14" t="s">
        <v>31</v>
      </c>
      <c r="AX511" s="14" t="s">
        <v>75</v>
      </c>
      <c r="AY511" s="228" t="s">
        <v>209</v>
      </c>
    </row>
    <row r="512" spans="1:65" s="15" customFormat="1" ht="11.25">
      <c r="B512" s="229"/>
      <c r="C512" s="230"/>
      <c r="D512" s="209" t="s">
        <v>216</v>
      </c>
      <c r="E512" s="231" t="s">
        <v>1</v>
      </c>
      <c r="F512" s="232" t="s">
        <v>219</v>
      </c>
      <c r="G512" s="230"/>
      <c r="H512" s="233">
        <v>2.0299999999999998</v>
      </c>
      <c r="I512" s="234"/>
      <c r="J512" s="230"/>
      <c r="K512" s="230"/>
      <c r="L512" s="235"/>
      <c r="M512" s="236"/>
      <c r="N512" s="237"/>
      <c r="O512" s="237"/>
      <c r="P512" s="237"/>
      <c r="Q512" s="237"/>
      <c r="R512" s="237"/>
      <c r="S512" s="237"/>
      <c r="T512" s="238"/>
      <c r="AT512" s="239" t="s">
        <v>216</v>
      </c>
      <c r="AU512" s="239" t="s">
        <v>85</v>
      </c>
      <c r="AV512" s="15" t="s">
        <v>215</v>
      </c>
      <c r="AW512" s="15" t="s">
        <v>31</v>
      </c>
      <c r="AX512" s="15" t="s">
        <v>83</v>
      </c>
      <c r="AY512" s="239" t="s">
        <v>209</v>
      </c>
    </row>
    <row r="513" spans="1:65" s="2" customFormat="1" ht="24.2" customHeight="1">
      <c r="A513" s="35"/>
      <c r="B513" s="36"/>
      <c r="C513" s="193" t="s">
        <v>618</v>
      </c>
      <c r="D513" s="193" t="s">
        <v>211</v>
      </c>
      <c r="E513" s="194" t="s">
        <v>619</v>
      </c>
      <c r="F513" s="195" t="s">
        <v>620</v>
      </c>
      <c r="G513" s="196" t="s">
        <v>228</v>
      </c>
      <c r="H513" s="197">
        <v>22.347999999999999</v>
      </c>
      <c r="I513" s="198"/>
      <c r="J513" s="199">
        <f>ROUND(I513*H513,2)</f>
        <v>0</v>
      </c>
      <c r="K513" s="200"/>
      <c r="L513" s="40"/>
      <c r="M513" s="201" t="s">
        <v>1</v>
      </c>
      <c r="N513" s="202" t="s">
        <v>40</v>
      </c>
      <c r="O513" s="72"/>
      <c r="P513" s="203">
        <f>O513*H513</f>
        <v>0</v>
      </c>
      <c r="Q513" s="203">
        <v>0</v>
      </c>
      <c r="R513" s="203">
        <f>Q513*H513</f>
        <v>0</v>
      </c>
      <c r="S513" s="203">
        <v>0</v>
      </c>
      <c r="T513" s="204">
        <f>S513*H513</f>
        <v>0</v>
      </c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R513" s="205" t="s">
        <v>215</v>
      </c>
      <c r="AT513" s="205" t="s">
        <v>211</v>
      </c>
      <c r="AU513" s="205" t="s">
        <v>85</v>
      </c>
      <c r="AY513" s="18" t="s">
        <v>209</v>
      </c>
      <c r="BE513" s="206">
        <f>IF(N513="základní",J513,0)</f>
        <v>0</v>
      </c>
      <c r="BF513" s="206">
        <f>IF(N513="snížená",J513,0)</f>
        <v>0</v>
      </c>
      <c r="BG513" s="206">
        <f>IF(N513="zákl. přenesená",J513,0)</f>
        <v>0</v>
      </c>
      <c r="BH513" s="206">
        <f>IF(N513="sníž. přenesená",J513,0)</f>
        <v>0</v>
      </c>
      <c r="BI513" s="206">
        <f>IF(N513="nulová",J513,0)</f>
        <v>0</v>
      </c>
      <c r="BJ513" s="18" t="s">
        <v>83</v>
      </c>
      <c r="BK513" s="206">
        <f>ROUND(I513*H513,2)</f>
        <v>0</v>
      </c>
      <c r="BL513" s="18" t="s">
        <v>215</v>
      </c>
      <c r="BM513" s="205" t="s">
        <v>621</v>
      </c>
    </row>
    <row r="514" spans="1:65" s="13" customFormat="1" ht="11.25">
      <c r="B514" s="207"/>
      <c r="C514" s="208"/>
      <c r="D514" s="209" t="s">
        <v>216</v>
      </c>
      <c r="E514" s="210" t="s">
        <v>1</v>
      </c>
      <c r="F514" s="211" t="s">
        <v>236</v>
      </c>
      <c r="G514" s="208"/>
      <c r="H514" s="210" t="s">
        <v>1</v>
      </c>
      <c r="I514" s="212"/>
      <c r="J514" s="208"/>
      <c r="K514" s="208"/>
      <c r="L514" s="213"/>
      <c r="M514" s="214"/>
      <c r="N514" s="215"/>
      <c r="O514" s="215"/>
      <c r="P514" s="215"/>
      <c r="Q514" s="215"/>
      <c r="R514" s="215"/>
      <c r="S514" s="215"/>
      <c r="T514" s="216"/>
      <c r="AT514" s="217" t="s">
        <v>216</v>
      </c>
      <c r="AU514" s="217" t="s">
        <v>85</v>
      </c>
      <c r="AV514" s="13" t="s">
        <v>83</v>
      </c>
      <c r="AW514" s="13" t="s">
        <v>31</v>
      </c>
      <c r="AX514" s="13" t="s">
        <v>75</v>
      </c>
      <c r="AY514" s="217" t="s">
        <v>209</v>
      </c>
    </row>
    <row r="515" spans="1:65" s="14" customFormat="1" ht="11.25">
      <c r="B515" s="218"/>
      <c r="C515" s="219"/>
      <c r="D515" s="209" t="s">
        <v>216</v>
      </c>
      <c r="E515" s="220" t="s">
        <v>1</v>
      </c>
      <c r="F515" s="221" t="s">
        <v>622</v>
      </c>
      <c r="G515" s="219"/>
      <c r="H515" s="222">
        <v>9.4</v>
      </c>
      <c r="I515" s="223"/>
      <c r="J515" s="219"/>
      <c r="K515" s="219"/>
      <c r="L515" s="224"/>
      <c r="M515" s="225"/>
      <c r="N515" s="226"/>
      <c r="O515" s="226"/>
      <c r="P515" s="226"/>
      <c r="Q515" s="226"/>
      <c r="R515" s="226"/>
      <c r="S515" s="226"/>
      <c r="T515" s="227"/>
      <c r="AT515" s="228" t="s">
        <v>216</v>
      </c>
      <c r="AU515" s="228" t="s">
        <v>85</v>
      </c>
      <c r="AV515" s="14" t="s">
        <v>85</v>
      </c>
      <c r="AW515" s="14" t="s">
        <v>31</v>
      </c>
      <c r="AX515" s="14" t="s">
        <v>75</v>
      </c>
      <c r="AY515" s="228" t="s">
        <v>209</v>
      </c>
    </row>
    <row r="516" spans="1:65" s="14" customFormat="1" ht="22.5">
      <c r="B516" s="218"/>
      <c r="C516" s="219"/>
      <c r="D516" s="209" t="s">
        <v>216</v>
      </c>
      <c r="E516" s="220" t="s">
        <v>1</v>
      </c>
      <c r="F516" s="221" t="s">
        <v>623</v>
      </c>
      <c r="G516" s="219"/>
      <c r="H516" s="222">
        <v>12.948</v>
      </c>
      <c r="I516" s="223"/>
      <c r="J516" s="219"/>
      <c r="K516" s="219"/>
      <c r="L516" s="224"/>
      <c r="M516" s="225"/>
      <c r="N516" s="226"/>
      <c r="O516" s="226"/>
      <c r="P516" s="226"/>
      <c r="Q516" s="226"/>
      <c r="R516" s="226"/>
      <c r="S516" s="226"/>
      <c r="T516" s="227"/>
      <c r="AT516" s="228" t="s">
        <v>216</v>
      </c>
      <c r="AU516" s="228" t="s">
        <v>85</v>
      </c>
      <c r="AV516" s="14" t="s">
        <v>85</v>
      </c>
      <c r="AW516" s="14" t="s">
        <v>31</v>
      </c>
      <c r="AX516" s="14" t="s">
        <v>75</v>
      </c>
      <c r="AY516" s="228" t="s">
        <v>209</v>
      </c>
    </row>
    <row r="517" spans="1:65" s="15" customFormat="1" ht="11.25">
      <c r="B517" s="229"/>
      <c r="C517" s="230"/>
      <c r="D517" s="209" t="s">
        <v>216</v>
      </c>
      <c r="E517" s="231" t="s">
        <v>1</v>
      </c>
      <c r="F517" s="232" t="s">
        <v>219</v>
      </c>
      <c r="G517" s="230"/>
      <c r="H517" s="233">
        <v>22.347999999999999</v>
      </c>
      <c r="I517" s="234"/>
      <c r="J517" s="230"/>
      <c r="K517" s="230"/>
      <c r="L517" s="235"/>
      <c r="M517" s="236"/>
      <c r="N517" s="237"/>
      <c r="O517" s="237"/>
      <c r="P517" s="237"/>
      <c r="Q517" s="237"/>
      <c r="R517" s="237"/>
      <c r="S517" s="237"/>
      <c r="T517" s="238"/>
      <c r="AT517" s="239" t="s">
        <v>216</v>
      </c>
      <c r="AU517" s="239" t="s">
        <v>85</v>
      </c>
      <c r="AV517" s="15" t="s">
        <v>215</v>
      </c>
      <c r="AW517" s="15" t="s">
        <v>31</v>
      </c>
      <c r="AX517" s="15" t="s">
        <v>83</v>
      </c>
      <c r="AY517" s="239" t="s">
        <v>209</v>
      </c>
    </row>
    <row r="518" spans="1:65" s="2" customFormat="1" ht="24.2" customHeight="1">
      <c r="A518" s="35"/>
      <c r="B518" s="36"/>
      <c r="C518" s="193" t="s">
        <v>426</v>
      </c>
      <c r="D518" s="193" t="s">
        <v>211</v>
      </c>
      <c r="E518" s="194" t="s">
        <v>624</v>
      </c>
      <c r="F518" s="195" t="s">
        <v>625</v>
      </c>
      <c r="G518" s="196" t="s">
        <v>228</v>
      </c>
      <c r="H518" s="197">
        <v>4.7</v>
      </c>
      <c r="I518" s="198"/>
      <c r="J518" s="199">
        <f>ROUND(I518*H518,2)</f>
        <v>0</v>
      </c>
      <c r="K518" s="200"/>
      <c r="L518" s="40"/>
      <c r="M518" s="201" t="s">
        <v>1</v>
      </c>
      <c r="N518" s="202" t="s">
        <v>40</v>
      </c>
      <c r="O518" s="72"/>
      <c r="P518" s="203">
        <f>O518*H518</f>
        <v>0</v>
      </c>
      <c r="Q518" s="203">
        <v>0</v>
      </c>
      <c r="R518" s="203">
        <f>Q518*H518</f>
        <v>0</v>
      </c>
      <c r="S518" s="203">
        <v>0</v>
      </c>
      <c r="T518" s="204">
        <f>S518*H518</f>
        <v>0</v>
      </c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R518" s="205" t="s">
        <v>215</v>
      </c>
      <c r="AT518" s="205" t="s">
        <v>211</v>
      </c>
      <c r="AU518" s="205" t="s">
        <v>85</v>
      </c>
      <c r="AY518" s="18" t="s">
        <v>209</v>
      </c>
      <c r="BE518" s="206">
        <f>IF(N518="základní",J518,0)</f>
        <v>0</v>
      </c>
      <c r="BF518" s="206">
        <f>IF(N518="snížená",J518,0)</f>
        <v>0</v>
      </c>
      <c r="BG518" s="206">
        <f>IF(N518="zákl. přenesená",J518,0)</f>
        <v>0</v>
      </c>
      <c r="BH518" s="206">
        <f>IF(N518="sníž. přenesená",J518,0)</f>
        <v>0</v>
      </c>
      <c r="BI518" s="206">
        <f>IF(N518="nulová",J518,0)</f>
        <v>0</v>
      </c>
      <c r="BJ518" s="18" t="s">
        <v>83</v>
      </c>
      <c r="BK518" s="206">
        <f>ROUND(I518*H518,2)</f>
        <v>0</v>
      </c>
      <c r="BL518" s="18" t="s">
        <v>215</v>
      </c>
      <c r="BM518" s="205" t="s">
        <v>626</v>
      </c>
    </row>
    <row r="519" spans="1:65" s="13" customFormat="1" ht="11.25">
      <c r="B519" s="207"/>
      <c r="C519" s="208"/>
      <c r="D519" s="209" t="s">
        <v>216</v>
      </c>
      <c r="E519" s="210" t="s">
        <v>1</v>
      </c>
      <c r="F519" s="211" t="s">
        <v>236</v>
      </c>
      <c r="G519" s="208"/>
      <c r="H519" s="210" t="s">
        <v>1</v>
      </c>
      <c r="I519" s="212"/>
      <c r="J519" s="208"/>
      <c r="K519" s="208"/>
      <c r="L519" s="213"/>
      <c r="M519" s="214"/>
      <c r="N519" s="215"/>
      <c r="O519" s="215"/>
      <c r="P519" s="215"/>
      <c r="Q519" s="215"/>
      <c r="R519" s="215"/>
      <c r="S519" s="215"/>
      <c r="T519" s="216"/>
      <c r="AT519" s="217" t="s">
        <v>216</v>
      </c>
      <c r="AU519" s="217" t="s">
        <v>85</v>
      </c>
      <c r="AV519" s="13" t="s">
        <v>83</v>
      </c>
      <c r="AW519" s="13" t="s">
        <v>31</v>
      </c>
      <c r="AX519" s="13" t="s">
        <v>75</v>
      </c>
      <c r="AY519" s="217" t="s">
        <v>209</v>
      </c>
    </row>
    <row r="520" spans="1:65" s="14" customFormat="1" ht="11.25">
      <c r="B520" s="218"/>
      <c r="C520" s="219"/>
      <c r="D520" s="209" t="s">
        <v>216</v>
      </c>
      <c r="E520" s="220" t="s">
        <v>1</v>
      </c>
      <c r="F520" s="221" t="s">
        <v>335</v>
      </c>
      <c r="G520" s="219"/>
      <c r="H520" s="222">
        <v>4.7</v>
      </c>
      <c r="I520" s="223"/>
      <c r="J520" s="219"/>
      <c r="K520" s="219"/>
      <c r="L520" s="224"/>
      <c r="M520" s="225"/>
      <c r="N520" s="226"/>
      <c r="O520" s="226"/>
      <c r="P520" s="226"/>
      <c r="Q520" s="226"/>
      <c r="R520" s="226"/>
      <c r="S520" s="226"/>
      <c r="T520" s="227"/>
      <c r="AT520" s="228" t="s">
        <v>216</v>
      </c>
      <c r="AU520" s="228" t="s">
        <v>85</v>
      </c>
      <c r="AV520" s="14" t="s">
        <v>85</v>
      </c>
      <c r="AW520" s="14" t="s">
        <v>31</v>
      </c>
      <c r="AX520" s="14" t="s">
        <v>75</v>
      </c>
      <c r="AY520" s="228" t="s">
        <v>209</v>
      </c>
    </row>
    <row r="521" spans="1:65" s="15" customFormat="1" ht="11.25">
      <c r="B521" s="229"/>
      <c r="C521" s="230"/>
      <c r="D521" s="209" t="s">
        <v>216</v>
      </c>
      <c r="E521" s="231" t="s">
        <v>1</v>
      </c>
      <c r="F521" s="232" t="s">
        <v>219</v>
      </c>
      <c r="G521" s="230"/>
      <c r="H521" s="233">
        <v>4.7</v>
      </c>
      <c r="I521" s="234"/>
      <c r="J521" s="230"/>
      <c r="K521" s="230"/>
      <c r="L521" s="235"/>
      <c r="M521" s="236"/>
      <c r="N521" s="237"/>
      <c r="O521" s="237"/>
      <c r="P521" s="237"/>
      <c r="Q521" s="237"/>
      <c r="R521" s="237"/>
      <c r="S521" s="237"/>
      <c r="T521" s="238"/>
      <c r="AT521" s="239" t="s">
        <v>216</v>
      </c>
      <c r="AU521" s="239" t="s">
        <v>85</v>
      </c>
      <c r="AV521" s="15" t="s">
        <v>215</v>
      </c>
      <c r="AW521" s="15" t="s">
        <v>31</v>
      </c>
      <c r="AX521" s="15" t="s">
        <v>83</v>
      </c>
      <c r="AY521" s="239" t="s">
        <v>209</v>
      </c>
    </row>
    <row r="522" spans="1:65" s="2" customFormat="1" ht="24.2" customHeight="1">
      <c r="A522" s="35"/>
      <c r="B522" s="36"/>
      <c r="C522" s="193" t="s">
        <v>627</v>
      </c>
      <c r="D522" s="193" t="s">
        <v>211</v>
      </c>
      <c r="E522" s="194" t="s">
        <v>628</v>
      </c>
      <c r="F522" s="195" t="s">
        <v>629</v>
      </c>
      <c r="G522" s="196" t="s">
        <v>228</v>
      </c>
      <c r="H522" s="197">
        <v>2.0299999999999998</v>
      </c>
      <c r="I522" s="198"/>
      <c r="J522" s="199">
        <f>ROUND(I522*H522,2)</f>
        <v>0</v>
      </c>
      <c r="K522" s="200"/>
      <c r="L522" s="40"/>
      <c r="M522" s="201" t="s">
        <v>1</v>
      </c>
      <c r="N522" s="202" t="s">
        <v>40</v>
      </c>
      <c r="O522" s="72"/>
      <c r="P522" s="203">
        <f>O522*H522</f>
        <v>0</v>
      </c>
      <c r="Q522" s="203">
        <v>0</v>
      </c>
      <c r="R522" s="203">
        <f>Q522*H522</f>
        <v>0</v>
      </c>
      <c r="S522" s="203">
        <v>0</v>
      </c>
      <c r="T522" s="204">
        <f>S522*H522</f>
        <v>0</v>
      </c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R522" s="205" t="s">
        <v>215</v>
      </c>
      <c r="AT522" s="205" t="s">
        <v>211</v>
      </c>
      <c r="AU522" s="205" t="s">
        <v>85</v>
      </c>
      <c r="AY522" s="18" t="s">
        <v>209</v>
      </c>
      <c r="BE522" s="206">
        <f>IF(N522="základní",J522,0)</f>
        <v>0</v>
      </c>
      <c r="BF522" s="206">
        <f>IF(N522="snížená",J522,0)</f>
        <v>0</v>
      </c>
      <c r="BG522" s="206">
        <f>IF(N522="zákl. přenesená",J522,0)</f>
        <v>0</v>
      </c>
      <c r="BH522" s="206">
        <f>IF(N522="sníž. přenesená",J522,0)</f>
        <v>0</v>
      </c>
      <c r="BI522" s="206">
        <f>IF(N522="nulová",J522,0)</f>
        <v>0</v>
      </c>
      <c r="BJ522" s="18" t="s">
        <v>83</v>
      </c>
      <c r="BK522" s="206">
        <f>ROUND(I522*H522,2)</f>
        <v>0</v>
      </c>
      <c r="BL522" s="18" t="s">
        <v>215</v>
      </c>
      <c r="BM522" s="205" t="s">
        <v>630</v>
      </c>
    </row>
    <row r="523" spans="1:65" s="2" customFormat="1" ht="24.2" customHeight="1">
      <c r="A523" s="35"/>
      <c r="B523" s="36"/>
      <c r="C523" s="193" t="s">
        <v>429</v>
      </c>
      <c r="D523" s="193" t="s">
        <v>211</v>
      </c>
      <c r="E523" s="194" t="s">
        <v>631</v>
      </c>
      <c r="F523" s="195" t="s">
        <v>632</v>
      </c>
      <c r="G523" s="196" t="s">
        <v>228</v>
      </c>
      <c r="H523" s="197">
        <v>22.347999999999999</v>
      </c>
      <c r="I523" s="198"/>
      <c r="J523" s="199">
        <f>ROUND(I523*H523,2)</f>
        <v>0</v>
      </c>
      <c r="K523" s="200"/>
      <c r="L523" s="40"/>
      <c r="M523" s="201" t="s">
        <v>1</v>
      </c>
      <c r="N523" s="202" t="s">
        <v>40</v>
      </c>
      <c r="O523" s="72"/>
      <c r="P523" s="203">
        <f>O523*H523</f>
        <v>0</v>
      </c>
      <c r="Q523" s="203">
        <v>0</v>
      </c>
      <c r="R523" s="203">
        <f>Q523*H523</f>
        <v>0</v>
      </c>
      <c r="S523" s="203">
        <v>0</v>
      </c>
      <c r="T523" s="204">
        <f>S523*H523</f>
        <v>0</v>
      </c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R523" s="205" t="s">
        <v>215</v>
      </c>
      <c r="AT523" s="205" t="s">
        <v>211</v>
      </c>
      <c r="AU523" s="205" t="s">
        <v>85</v>
      </c>
      <c r="AY523" s="18" t="s">
        <v>209</v>
      </c>
      <c r="BE523" s="206">
        <f>IF(N523="základní",J523,0)</f>
        <v>0</v>
      </c>
      <c r="BF523" s="206">
        <f>IF(N523="snížená",J523,0)</f>
        <v>0</v>
      </c>
      <c r="BG523" s="206">
        <f>IF(N523="zákl. přenesená",J523,0)</f>
        <v>0</v>
      </c>
      <c r="BH523" s="206">
        <f>IF(N523="sníž. přenesená",J523,0)</f>
        <v>0</v>
      </c>
      <c r="BI523" s="206">
        <f>IF(N523="nulová",J523,0)</f>
        <v>0</v>
      </c>
      <c r="BJ523" s="18" t="s">
        <v>83</v>
      </c>
      <c r="BK523" s="206">
        <f>ROUND(I523*H523,2)</f>
        <v>0</v>
      </c>
      <c r="BL523" s="18" t="s">
        <v>215</v>
      </c>
      <c r="BM523" s="205" t="s">
        <v>633</v>
      </c>
    </row>
    <row r="524" spans="1:65" s="2" customFormat="1" ht="24.2" customHeight="1">
      <c r="A524" s="35"/>
      <c r="B524" s="36"/>
      <c r="C524" s="193" t="s">
        <v>634</v>
      </c>
      <c r="D524" s="193" t="s">
        <v>211</v>
      </c>
      <c r="E524" s="194" t="s">
        <v>635</v>
      </c>
      <c r="F524" s="195" t="s">
        <v>636</v>
      </c>
      <c r="G524" s="196" t="s">
        <v>228</v>
      </c>
      <c r="H524" s="197">
        <v>267.30799999999999</v>
      </c>
      <c r="I524" s="198"/>
      <c r="J524" s="199">
        <f>ROUND(I524*H524,2)</f>
        <v>0</v>
      </c>
      <c r="K524" s="200"/>
      <c r="L524" s="40"/>
      <c r="M524" s="201" t="s">
        <v>1</v>
      </c>
      <c r="N524" s="202" t="s">
        <v>40</v>
      </c>
      <c r="O524" s="72"/>
      <c r="P524" s="203">
        <f>O524*H524</f>
        <v>0</v>
      </c>
      <c r="Q524" s="203">
        <v>0</v>
      </c>
      <c r="R524" s="203">
        <f>Q524*H524</f>
        <v>0</v>
      </c>
      <c r="S524" s="203">
        <v>0</v>
      </c>
      <c r="T524" s="204">
        <f>S524*H524</f>
        <v>0</v>
      </c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R524" s="205" t="s">
        <v>215</v>
      </c>
      <c r="AT524" s="205" t="s">
        <v>211</v>
      </c>
      <c r="AU524" s="205" t="s">
        <v>85</v>
      </c>
      <c r="AY524" s="18" t="s">
        <v>209</v>
      </c>
      <c r="BE524" s="206">
        <f>IF(N524="základní",J524,0)</f>
        <v>0</v>
      </c>
      <c r="BF524" s="206">
        <f>IF(N524="snížená",J524,0)</f>
        <v>0</v>
      </c>
      <c r="BG524" s="206">
        <f>IF(N524="zákl. přenesená",J524,0)</f>
        <v>0</v>
      </c>
      <c r="BH524" s="206">
        <f>IF(N524="sníž. přenesená",J524,0)</f>
        <v>0</v>
      </c>
      <c r="BI524" s="206">
        <f>IF(N524="nulová",J524,0)</f>
        <v>0</v>
      </c>
      <c r="BJ524" s="18" t="s">
        <v>83</v>
      </c>
      <c r="BK524" s="206">
        <f>ROUND(I524*H524,2)</f>
        <v>0</v>
      </c>
      <c r="BL524" s="18" t="s">
        <v>215</v>
      </c>
      <c r="BM524" s="205" t="s">
        <v>637</v>
      </c>
    </row>
    <row r="525" spans="1:65" s="13" customFormat="1" ht="11.25">
      <c r="B525" s="207"/>
      <c r="C525" s="208"/>
      <c r="D525" s="209" t="s">
        <v>216</v>
      </c>
      <c r="E525" s="210" t="s">
        <v>1</v>
      </c>
      <c r="F525" s="211" t="s">
        <v>236</v>
      </c>
      <c r="G525" s="208"/>
      <c r="H525" s="210" t="s">
        <v>1</v>
      </c>
      <c r="I525" s="212"/>
      <c r="J525" s="208"/>
      <c r="K525" s="208"/>
      <c r="L525" s="213"/>
      <c r="M525" s="214"/>
      <c r="N525" s="215"/>
      <c r="O525" s="215"/>
      <c r="P525" s="215"/>
      <c r="Q525" s="215"/>
      <c r="R525" s="215"/>
      <c r="S525" s="215"/>
      <c r="T525" s="216"/>
      <c r="AT525" s="217" t="s">
        <v>216</v>
      </c>
      <c r="AU525" s="217" t="s">
        <v>85</v>
      </c>
      <c r="AV525" s="13" t="s">
        <v>83</v>
      </c>
      <c r="AW525" s="13" t="s">
        <v>31</v>
      </c>
      <c r="AX525" s="13" t="s">
        <v>75</v>
      </c>
      <c r="AY525" s="217" t="s">
        <v>209</v>
      </c>
    </row>
    <row r="526" spans="1:65" s="14" customFormat="1" ht="22.5">
      <c r="B526" s="218"/>
      <c r="C526" s="219"/>
      <c r="D526" s="209" t="s">
        <v>216</v>
      </c>
      <c r="E526" s="220" t="s">
        <v>1</v>
      </c>
      <c r="F526" s="221" t="s">
        <v>638</v>
      </c>
      <c r="G526" s="219"/>
      <c r="H526" s="222">
        <v>188.3</v>
      </c>
      <c r="I526" s="223"/>
      <c r="J526" s="219"/>
      <c r="K526" s="219"/>
      <c r="L526" s="224"/>
      <c r="M526" s="225"/>
      <c r="N526" s="226"/>
      <c r="O526" s="226"/>
      <c r="P526" s="226"/>
      <c r="Q526" s="226"/>
      <c r="R526" s="226"/>
      <c r="S526" s="226"/>
      <c r="T526" s="227"/>
      <c r="AT526" s="228" t="s">
        <v>216</v>
      </c>
      <c r="AU526" s="228" t="s">
        <v>85</v>
      </c>
      <c r="AV526" s="14" t="s">
        <v>85</v>
      </c>
      <c r="AW526" s="14" t="s">
        <v>31</v>
      </c>
      <c r="AX526" s="14" t="s">
        <v>75</v>
      </c>
      <c r="AY526" s="228" t="s">
        <v>209</v>
      </c>
    </row>
    <row r="527" spans="1:65" s="14" customFormat="1" ht="22.5">
      <c r="B527" s="218"/>
      <c r="C527" s="219"/>
      <c r="D527" s="209" t="s">
        <v>216</v>
      </c>
      <c r="E527" s="220" t="s">
        <v>1</v>
      </c>
      <c r="F527" s="221" t="s">
        <v>639</v>
      </c>
      <c r="G527" s="219"/>
      <c r="H527" s="222">
        <v>61.530999999999999</v>
      </c>
      <c r="I527" s="223"/>
      <c r="J527" s="219"/>
      <c r="K527" s="219"/>
      <c r="L527" s="224"/>
      <c r="M527" s="225"/>
      <c r="N527" s="226"/>
      <c r="O527" s="226"/>
      <c r="P527" s="226"/>
      <c r="Q527" s="226"/>
      <c r="R527" s="226"/>
      <c r="S527" s="226"/>
      <c r="T527" s="227"/>
      <c r="AT527" s="228" t="s">
        <v>216</v>
      </c>
      <c r="AU527" s="228" t="s">
        <v>85</v>
      </c>
      <c r="AV527" s="14" t="s">
        <v>85</v>
      </c>
      <c r="AW527" s="14" t="s">
        <v>31</v>
      </c>
      <c r="AX527" s="14" t="s">
        <v>75</v>
      </c>
      <c r="AY527" s="228" t="s">
        <v>209</v>
      </c>
    </row>
    <row r="528" spans="1:65" s="14" customFormat="1" ht="22.5">
      <c r="B528" s="218"/>
      <c r="C528" s="219"/>
      <c r="D528" s="209" t="s">
        <v>216</v>
      </c>
      <c r="E528" s="220" t="s">
        <v>1</v>
      </c>
      <c r="F528" s="221" t="s">
        <v>640</v>
      </c>
      <c r="G528" s="219"/>
      <c r="H528" s="222">
        <v>15.712999999999999</v>
      </c>
      <c r="I528" s="223"/>
      <c r="J528" s="219"/>
      <c r="K528" s="219"/>
      <c r="L528" s="224"/>
      <c r="M528" s="225"/>
      <c r="N528" s="226"/>
      <c r="O528" s="226"/>
      <c r="P528" s="226"/>
      <c r="Q528" s="226"/>
      <c r="R528" s="226"/>
      <c r="S528" s="226"/>
      <c r="T528" s="227"/>
      <c r="AT528" s="228" t="s">
        <v>216</v>
      </c>
      <c r="AU528" s="228" t="s">
        <v>85</v>
      </c>
      <c r="AV528" s="14" t="s">
        <v>85</v>
      </c>
      <c r="AW528" s="14" t="s">
        <v>31</v>
      </c>
      <c r="AX528" s="14" t="s">
        <v>75</v>
      </c>
      <c r="AY528" s="228" t="s">
        <v>209</v>
      </c>
    </row>
    <row r="529" spans="1:65" s="14" customFormat="1" ht="22.5">
      <c r="B529" s="218"/>
      <c r="C529" s="219"/>
      <c r="D529" s="209" t="s">
        <v>216</v>
      </c>
      <c r="E529" s="220" t="s">
        <v>1</v>
      </c>
      <c r="F529" s="221" t="s">
        <v>641</v>
      </c>
      <c r="G529" s="219"/>
      <c r="H529" s="222">
        <v>1.764</v>
      </c>
      <c r="I529" s="223"/>
      <c r="J529" s="219"/>
      <c r="K529" s="219"/>
      <c r="L529" s="224"/>
      <c r="M529" s="225"/>
      <c r="N529" s="226"/>
      <c r="O529" s="226"/>
      <c r="P529" s="226"/>
      <c r="Q529" s="226"/>
      <c r="R529" s="226"/>
      <c r="S529" s="226"/>
      <c r="T529" s="227"/>
      <c r="AT529" s="228" t="s">
        <v>216</v>
      </c>
      <c r="AU529" s="228" t="s">
        <v>85</v>
      </c>
      <c r="AV529" s="14" t="s">
        <v>85</v>
      </c>
      <c r="AW529" s="14" t="s">
        <v>31</v>
      </c>
      <c r="AX529" s="14" t="s">
        <v>75</v>
      </c>
      <c r="AY529" s="228" t="s">
        <v>209</v>
      </c>
    </row>
    <row r="530" spans="1:65" s="15" customFormat="1" ht="11.25">
      <c r="B530" s="229"/>
      <c r="C530" s="230"/>
      <c r="D530" s="209" t="s">
        <v>216</v>
      </c>
      <c r="E530" s="231" t="s">
        <v>1</v>
      </c>
      <c r="F530" s="232" t="s">
        <v>219</v>
      </c>
      <c r="G530" s="230"/>
      <c r="H530" s="233">
        <v>267.30799999999999</v>
      </c>
      <c r="I530" s="234"/>
      <c r="J530" s="230"/>
      <c r="K530" s="230"/>
      <c r="L530" s="235"/>
      <c r="M530" s="236"/>
      <c r="N530" s="237"/>
      <c r="O530" s="237"/>
      <c r="P530" s="237"/>
      <c r="Q530" s="237"/>
      <c r="R530" s="237"/>
      <c r="S530" s="237"/>
      <c r="T530" s="238"/>
      <c r="AT530" s="239" t="s">
        <v>216</v>
      </c>
      <c r="AU530" s="239" t="s">
        <v>85</v>
      </c>
      <c r="AV530" s="15" t="s">
        <v>215</v>
      </c>
      <c r="AW530" s="15" t="s">
        <v>31</v>
      </c>
      <c r="AX530" s="15" t="s">
        <v>83</v>
      </c>
      <c r="AY530" s="239" t="s">
        <v>209</v>
      </c>
    </row>
    <row r="531" spans="1:65" s="2" customFormat="1" ht="16.5" customHeight="1">
      <c r="A531" s="35"/>
      <c r="B531" s="36"/>
      <c r="C531" s="193" t="s">
        <v>433</v>
      </c>
      <c r="D531" s="193" t="s">
        <v>211</v>
      </c>
      <c r="E531" s="194" t="s">
        <v>642</v>
      </c>
      <c r="F531" s="195" t="s">
        <v>643</v>
      </c>
      <c r="G531" s="196" t="s">
        <v>270</v>
      </c>
      <c r="H531" s="197">
        <v>0.38500000000000001</v>
      </c>
      <c r="I531" s="198"/>
      <c r="J531" s="199">
        <f>ROUND(I531*H531,2)</f>
        <v>0</v>
      </c>
      <c r="K531" s="200"/>
      <c r="L531" s="40"/>
      <c r="M531" s="201" t="s">
        <v>1</v>
      </c>
      <c r="N531" s="202" t="s">
        <v>40</v>
      </c>
      <c r="O531" s="72"/>
      <c r="P531" s="203">
        <f>O531*H531</f>
        <v>0</v>
      </c>
      <c r="Q531" s="203">
        <v>0</v>
      </c>
      <c r="R531" s="203">
        <f>Q531*H531</f>
        <v>0</v>
      </c>
      <c r="S531" s="203">
        <v>0</v>
      </c>
      <c r="T531" s="204">
        <f>S531*H531</f>
        <v>0</v>
      </c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R531" s="205" t="s">
        <v>215</v>
      </c>
      <c r="AT531" s="205" t="s">
        <v>211</v>
      </c>
      <c r="AU531" s="205" t="s">
        <v>85</v>
      </c>
      <c r="AY531" s="18" t="s">
        <v>209</v>
      </c>
      <c r="BE531" s="206">
        <f>IF(N531="základní",J531,0)</f>
        <v>0</v>
      </c>
      <c r="BF531" s="206">
        <f>IF(N531="snížená",J531,0)</f>
        <v>0</v>
      </c>
      <c r="BG531" s="206">
        <f>IF(N531="zákl. přenesená",J531,0)</f>
        <v>0</v>
      </c>
      <c r="BH531" s="206">
        <f>IF(N531="sníž. přenesená",J531,0)</f>
        <v>0</v>
      </c>
      <c r="BI531" s="206">
        <f>IF(N531="nulová",J531,0)</f>
        <v>0</v>
      </c>
      <c r="BJ531" s="18" t="s">
        <v>83</v>
      </c>
      <c r="BK531" s="206">
        <f>ROUND(I531*H531,2)</f>
        <v>0</v>
      </c>
      <c r="BL531" s="18" t="s">
        <v>215</v>
      </c>
      <c r="BM531" s="205" t="s">
        <v>644</v>
      </c>
    </row>
    <row r="532" spans="1:65" s="13" customFormat="1" ht="11.25">
      <c r="B532" s="207"/>
      <c r="C532" s="208"/>
      <c r="D532" s="209" t="s">
        <v>216</v>
      </c>
      <c r="E532" s="210" t="s">
        <v>1</v>
      </c>
      <c r="F532" s="211" t="s">
        <v>355</v>
      </c>
      <c r="G532" s="208"/>
      <c r="H532" s="210" t="s">
        <v>1</v>
      </c>
      <c r="I532" s="212"/>
      <c r="J532" s="208"/>
      <c r="K532" s="208"/>
      <c r="L532" s="213"/>
      <c r="M532" s="214"/>
      <c r="N532" s="215"/>
      <c r="O532" s="215"/>
      <c r="P532" s="215"/>
      <c r="Q532" s="215"/>
      <c r="R532" s="215"/>
      <c r="S532" s="215"/>
      <c r="T532" s="216"/>
      <c r="AT532" s="217" t="s">
        <v>216</v>
      </c>
      <c r="AU532" s="217" t="s">
        <v>85</v>
      </c>
      <c r="AV532" s="13" t="s">
        <v>83</v>
      </c>
      <c r="AW532" s="13" t="s">
        <v>31</v>
      </c>
      <c r="AX532" s="13" t="s">
        <v>75</v>
      </c>
      <c r="AY532" s="217" t="s">
        <v>209</v>
      </c>
    </row>
    <row r="533" spans="1:65" s="14" customFormat="1" ht="11.25">
      <c r="B533" s="218"/>
      <c r="C533" s="219"/>
      <c r="D533" s="209" t="s">
        <v>216</v>
      </c>
      <c r="E533" s="220" t="s">
        <v>1</v>
      </c>
      <c r="F533" s="221" t="s">
        <v>645</v>
      </c>
      <c r="G533" s="219"/>
      <c r="H533" s="222">
        <v>0.38500000000000001</v>
      </c>
      <c r="I533" s="223"/>
      <c r="J533" s="219"/>
      <c r="K533" s="219"/>
      <c r="L533" s="224"/>
      <c r="M533" s="225"/>
      <c r="N533" s="226"/>
      <c r="O533" s="226"/>
      <c r="P533" s="226"/>
      <c r="Q533" s="226"/>
      <c r="R533" s="226"/>
      <c r="S533" s="226"/>
      <c r="T533" s="227"/>
      <c r="AT533" s="228" t="s">
        <v>216</v>
      </c>
      <c r="AU533" s="228" t="s">
        <v>85</v>
      </c>
      <c r="AV533" s="14" t="s">
        <v>85</v>
      </c>
      <c r="AW533" s="14" t="s">
        <v>31</v>
      </c>
      <c r="AX533" s="14" t="s">
        <v>75</v>
      </c>
      <c r="AY533" s="228" t="s">
        <v>209</v>
      </c>
    </row>
    <row r="534" spans="1:65" s="15" customFormat="1" ht="11.25">
      <c r="B534" s="229"/>
      <c r="C534" s="230"/>
      <c r="D534" s="209" t="s">
        <v>216</v>
      </c>
      <c r="E534" s="231" t="s">
        <v>1</v>
      </c>
      <c r="F534" s="232" t="s">
        <v>219</v>
      </c>
      <c r="G534" s="230"/>
      <c r="H534" s="233">
        <v>0.38500000000000001</v>
      </c>
      <c r="I534" s="234"/>
      <c r="J534" s="230"/>
      <c r="K534" s="230"/>
      <c r="L534" s="235"/>
      <c r="M534" s="236"/>
      <c r="N534" s="237"/>
      <c r="O534" s="237"/>
      <c r="P534" s="237"/>
      <c r="Q534" s="237"/>
      <c r="R534" s="237"/>
      <c r="S534" s="237"/>
      <c r="T534" s="238"/>
      <c r="AT534" s="239" t="s">
        <v>216</v>
      </c>
      <c r="AU534" s="239" t="s">
        <v>85</v>
      </c>
      <c r="AV534" s="15" t="s">
        <v>215</v>
      </c>
      <c r="AW534" s="15" t="s">
        <v>31</v>
      </c>
      <c r="AX534" s="15" t="s">
        <v>83</v>
      </c>
      <c r="AY534" s="239" t="s">
        <v>209</v>
      </c>
    </row>
    <row r="535" spans="1:65" s="2" customFormat="1" ht="16.5" customHeight="1">
      <c r="A535" s="35"/>
      <c r="B535" s="36"/>
      <c r="C535" s="193" t="s">
        <v>646</v>
      </c>
      <c r="D535" s="193" t="s">
        <v>211</v>
      </c>
      <c r="E535" s="194" t="s">
        <v>642</v>
      </c>
      <c r="F535" s="195" t="s">
        <v>643</v>
      </c>
      <c r="G535" s="196" t="s">
        <v>270</v>
      </c>
      <c r="H535" s="197">
        <v>1.2110000000000001</v>
      </c>
      <c r="I535" s="198"/>
      <c r="J535" s="199">
        <f>ROUND(I535*H535,2)</f>
        <v>0</v>
      </c>
      <c r="K535" s="200"/>
      <c r="L535" s="40"/>
      <c r="M535" s="201" t="s">
        <v>1</v>
      </c>
      <c r="N535" s="202" t="s">
        <v>40</v>
      </c>
      <c r="O535" s="72"/>
      <c r="P535" s="203">
        <f>O535*H535</f>
        <v>0</v>
      </c>
      <c r="Q535" s="203">
        <v>0</v>
      </c>
      <c r="R535" s="203">
        <f>Q535*H535</f>
        <v>0</v>
      </c>
      <c r="S535" s="203">
        <v>0</v>
      </c>
      <c r="T535" s="204">
        <f>S535*H535</f>
        <v>0</v>
      </c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R535" s="205" t="s">
        <v>215</v>
      </c>
      <c r="AT535" s="205" t="s">
        <v>211</v>
      </c>
      <c r="AU535" s="205" t="s">
        <v>85</v>
      </c>
      <c r="AY535" s="18" t="s">
        <v>209</v>
      </c>
      <c r="BE535" s="206">
        <f>IF(N535="základní",J535,0)</f>
        <v>0</v>
      </c>
      <c r="BF535" s="206">
        <f>IF(N535="snížená",J535,0)</f>
        <v>0</v>
      </c>
      <c r="BG535" s="206">
        <f>IF(N535="zákl. přenesená",J535,0)</f>
        <v>0</v>
      </c>
      <c r="BH535" s="206">
        <f>IF(N535="sníž. přenesená",J535,0)</f>
        <v>0</v>
      </c>
      <c r="BI535" s="206">
        <f>IF(N535="nulová",J535,0)</f>
        <v>0</v>
      </c>
      <c r="BJ535" s="18" t="s">
        <v>83</v>
      </c>
      <c r="BK535" s="206">
        <f>ROUND(I535*H535,2)</f>
        <v>0</v>
      </c>
      <c r="BL535" s="18" t="s">
        <v>215</v>
      </c>
      <c r="BM535" s="205" t="s">
        <v>647</v>
      </c>
    </row>
    <row r="536" spans="1:65" s="13" customFormat="1" ht="11.25">
      <c r="B536" s="207"/>
      <c r="C536" s="208"/>
      <c r="D536" s="209" t="s">
        <v>216</v>
      </c>
      <c r="E536" s="210" t="s">
        <v>1</v>
      </c>
      <c r="F536" s="211" t="s">
        <v>236</v>
      </c>
      <c r="G536" s="208"/>
      <c r="H536" s="210" t="s">
        <v>1</v>
      </c>
      <c r="I536" s="212"/>
      <c r="J536" s="208"/>
      <c r="K536" s="208"/>
      <c r="L536" s="213"/>
      <c r="M536" s="214"/>
      <c r="N536" s="215"/>
      <c r="O536" s="215"/>
      <c r="P536" s="215"/>
      <c r="Q536" s="215"/>
      <c r="R536" s="215"/>
      <c r="S536" s="215"/>
      <c r="T536" s="216"/>
      <c r="AT536" s="217" t="s">
        <v>216</v>
      </c>
      <c r="AU536" s="217" t="s">
        <v>85</v>
      </c>
      <c r="AV536" s="13" t="s">
        <v>83</v>
      </c>
      <c r="AW536" s="13" t="s">
        <v>31</v>
      </c>
      <c r="AX536" s="13" t="s">
        <v>75</v>
      </c>
      <c r="AY536" s="217" t="s">
        <v>209</v>
      </c>
    </row>
    <row r="537" spans="1:65" s="14" customFormat="1" ht="11.25">
      <c r="B537" s="218"/>
      <c r="C537" s="219"/>
      <c r="D537" s="209" t="s">
        <v>216</v>
      </c>
      <c r="E537" s="220" t="s">
        <v>1</v>
      </c>
      <c r="F537" s="221" t="s">
        <v>648</v>
      </c>
      <c r="G537" s="219"/>
      <c r="H537" s="222">
        <v>0.56399999999999995</v>
      </c>
      <c r="I537" s="223"/>
      <c r="J537" s="219"/>
      <c r="K537" s="219"/>
      <c r="L537" s="224"/>
      <c r="M537" s="225"/>
      <c r="N537" s="226"/>
      <c r="O537" s="226"/>
      <c r="P537" s="226"/>
      <c r="Q537" s="226"/>
      <c r="R537" s="226"/>
      <c r="S537" s="226"/>
      <c r="T537" s="227"/>
      <c r="AT537" s="228" t="s">
        <v>216</v>
      </c>
      <c r="AU537" s="228" t="s">
        <v>85</v>
      </c>
      <c r="AV537" s="14" t="s">
        <v>85</v>
      </c>
      <c r="AW537" s="14" t="s">
        <v>31</v>
      </c>
      <c r="AX537" s="14" t="s">
        <v>75</v>
      </c>
      <c r="AY537" s="228" t="s">
        <v>209</v>
      </c>
    </row>
    <row r="538" spans="1:65" s="14" customFormat="1" ht="22.5">
      <c r="B538" s="218"/>
      <c r="C538" s="219"/>
      <c r="D538" s="209" t="s">
        <v>216</v>
      </c>
      <c r="E538" s="220" t="s">
        <v>1</v>
      </c>
      <c r="F538" s="221" t="s">
        <v>649</v>
      </c>
      <c r="G538" s="219"/>
      <c r="H538" s="222">
        <v>0.64700000000000002</v>
      </c>
      <c r="I538" s="223"/>
      <c r="J538" s="219"/>
      <c r="K538" s="219"/>
      <c r="L538" s="224"/>
      <c r="M538" s="225"/>
      <c r="N538" s="226"/>
      <c r="O538" s="226"/>
      <c r="P538" s="226"/>
      <c r="Q538" s="226"/>
      <c r="R538" s="226"/>
      <c r="S538" s="226"/>
      <c r="T538" s="227"/>
      <c r="AT538" s="228" t="s">
        <v>216</v>
      </c>
      <c r="AU538" s="228" t="s">
        <v>85</v>
      </c>
      <c r="AV538" s="14" t="s">
        <v>85</v>
      </c>
      <c r="AW538" s="14" t="s">
        <v>31</v>
      </c>
      <c r="AX538" s="14" t="s">
        <v>75</v>
      </c>
      <c r="AY538" s="228" t="s">
        <v>209</v>
      </c>
    </row>
    <row r="539" spans="1:65" s="15" customFormat="1" ht="11.25">
      <c r="B539" s="229"/>
      <c r="C539" s="230"/>
      <c r="D539" s="209" t="s">
        <v>216</v>
      </c>
      <c r="E539" s="231" t="s">
        <v>1</v>
      </c>
      <c r="F539" s="232" t="s">
        <v>219</v>
      </c>
      <c r="G539" s="230"/>
      <c r="H539" s="233">
        <v>1.2110000000000001</v>
      </c>
      <c r="I539" s="234"/>
      <c r="J539" s="230"/>
      <c r="K539" s="230"/>
      <c r="L539" s="235"/>
      <c r="M539" s="236"/>
      <c r="N539" s="237"/>
      <c r="O539" s="237"/>
      <c r="P539" s="237"/>
      <c r="Q539" s="237"/>
      <c r="R539" s="237"/>
      <c r="S539" s="237"/>
      <c r="T539" s="238"/>
      <c r="AT539" s="239" t="s">
        <v>216</v>
      </c>
      <c r="AU539" s="239" t="s">
        <v>85</v>
      </c>
      <c r="AV539" s="15" t="s">
        <v>215</v>
      </c>
      <c r="AW539" s="15" t="s">
        <v>31</v>
      </c>
      <c r="AX539" s="15" t="s">
        <v>83</v>
      </c>
      <c r="AY539" s="239" t="s">
        <v>209</v>
      </c>
    </row>
    <row r="540" spans="1:65" s="2" customFormat="1" ht="21.75" customHeight="1">
      <c r="A540" s="35"/>
      <c r="B540" s="36"/>
      <c r="C540" s="193" t="s">
        <v>440</v>
      </c>
      <c r="D540" s="193" t="s">
        <v>211</v>
      </c>
      <c r="E540" s="194" t="s">
        <v>650</v>
      </c>
      <c r="F540" s="195" t="s">
        <v>651</v>
      </c>
      <c r="G540" s="196" t="s">
        <v>214</v>
      </c>
      <c r="H540" s="197">
        <v>2340</v>
      </c>
      <c r="I540" s="198"/>
      <c r="J540" s="199">
        <f>ROUND(I540*H540,2)</f>
        <v>0</v>
      </c>
      <c r="K540" s="200"/>
      <c r="L540" s="40"/>
      <c r="M540" s="201" t="s">
        <v>1</v>
      </c>
      <c r="N540" s="202" t="s">
        <v>40</v>
      </c>
      <c r="O540" s="72"/>
      <c r="P540" s="203">
        <f>O540*H540</f>
        <v>0</v>
      </c>
      <c r="Q540" s="203">
        <v>0</v>
      </c>
      <c r="R540" s="203">
        <f>Q540*H540</f>
        <v>0</v>
      </c>
      <c r="S540" s="203">
        <v>0</v>
      </c>
      <c r="T540" s="204">
        <f>S540*H540</f>
        <v>0</v>
      </c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R540" s="205" t="s">
        <v>215</v>
      </c>
      <c r="AT540" s="205" t="s">
        <v>211</v>
      </c>
      <c r="AU540" s="205" t="s">
        <v>85</v>
      </c>
      <c r="AY540" s="18" t="s">
        <v>209</v>
      </c>
      <c r="BE540" s="206">
        <f>IF(N540="základní",J540,0)</f>
        <v>0</v>
      </c>
      <c r="BF540" s="206">
        <f>IF(N540="snížená",J540,0)</f>
        <v>0</v>
      </c>
      <c r="BG540" s="206">
        <f>IF(N540="zákl. přenesená",J540,0)</f>
        <v>0</v>
      </c>
      <c r="BH540" s="206">
        <f>IF(N540="sníž. přenesená",J540,0)</f>
        <v>0</v>
      </c>
      <c r="BI540" s="206">
        <f>IF(N540="nulová",J540,0)</f>
        <v>0</v>
      </c>
      <c r="BJ540" s="18" t="s">
        <v>83</v>
      </c>
      <c r="BK540" s="206">
        <f>ROUND(I540*H540,2)</f>
        <v>0</v>
      </c>
      <c r="BL540" s="18" t="s">
        <v>215</v>
      </c>
      <c r="BM540" s="205" t="s">
        <v>652</v>
      </c>
    </row>
    <row r="541" spans="1:65" s="13" customFormat="1" ht="11.25">
      <c r="B541" s="207"/>
      <c r="C541" s="208"/>
      <c r="D541" s="209" t="s">
        <v>216</v>
      </c>
      <c r="E541" s="210" t="s">
        <v>1</v>
      </c>
      <c r="F541" s="211" t="s">
        <v>236</v>
      </c>
      <c r="G541" s="208"/>
      <c r="H541" s="210" t="s">
        <v>1</v>
      </c>
      <c r="I541" s="212"/>
      <c r="J541" s="208"/>
      <c r="K541" s="208"/>
      <c r="L541" s="213"/>
      <c r="M541" s="214"/>
      <c r="N541" s="215"/>
      <c r="O541" s="215"/>
      <c r="P541" s="215"/>
      <c r="Q541" s="215"/>
      <c r="R541" s="215"/>
      <c r="S541" s="215"/>
      <c r="T541" s="216"/>
      <c r="AT541" s="217" t="s">
        <v>216</v>
      </c>
      <c r="AU541" s="217" t="s">
        <v>85</v>
      </c>
      <c r="AV541" s="13" t="s">
        <v>83</v>
      </c>
      <c r="AW541" s="13" t="s">
        <v>31</v>
      </c>
      <c r="AX541" s="13" t="s">
        <v>75</v>
      </c>
      <c r="AY541" s="217" t="s">
        <v>209</v>
      </c>
    </row>
    <row r="542" spans="1:65" s="14" customFormat="1" ht="11.25">
      <c r="B542" s="218"/>
      <c r="C542" s="219"/>
      <c r="D542" s="209" t="s">
        <v>216</v>
      </c>
      <c r="E542" s="220" t="s">
        <v>1</v>
      </c>
      <c r="F542" s="221" t="s">
        <v>653</v>
      </c>
      <c r="G542" s="219"/>
      <c r="H542" s="222">
        <v>753.2</v>
      </c>
      <c r="I542" s="223"/>
      <c r="J542" s="219"/>
      <c r="K542" s="219"/>
      <c r="L542" s="224"/>
      <c r="M542" s="225"/>
      <c r="N542" s="226"/>
      <c r="O542" s="226"/>
      <c r="P542" s="226"/>
      <c r="Q542" s="226"/>
      <c r="R542" s="226"/>
      <c r="S542" s="226"/>
      <c r="T542" s="227"/>
      <c r="AT542" s="228" t="s">
        <v>216</v>
      </c>
      <c r="AU542" s="228" t="s">
        <v>85</v>
      </c>
      <c r="AV542" s="14" t="s">
        <v>85</v>
      </c>
      <c r="AW542" s="14" t="s">
        <v>31</v>
      </c>
      <c r="AX542" s="14" t="s">
        <v>75</v>
      </c>
      <c r="AY542" s="228" t="s">
        <v>209</v>
      </c>
    </row>
    <row r="543" spans="1:65" s="14" customFormat="1" ht="11.25">
      <c r="B543" s="218"/>
      <c r="C543" s="219"/>
      <c r="D543" s="209" t="s">
        <v>216</v>
      </c>
      <c r="E543" s="220" t="s">
        <v>1</v>
      </c>
      <c r="F543" s="221" t="s">
        <v>654</v>
      </c>
      <c r="G543" s="219"/>
      <c r="H543" s="222">
        <v>107.9</v>
      </c>
      <c r="I543" s="223"/>
      <c r="J543" s="219"/>
      <c r="K543" s="219"/>
      <c r="L543" s="224"/>
      <c r="M543" s="225"/>
      <c r="N543" s="226"/>
      <c r="O543" s="226"/>
      <c r="P543" s="226"/>
      <c r="Q543" s="226"/>
      <c r="R543" s="226"/>
      <c r="S543" s="226"/>
      <c r="T543" s="227"/>
      <c r="AT543" s="228" t="s">
        <v>216</v>
      </c>
      <c r="AU543" s="228" t="s">
        <v>85</v>
      </c>
      <c r="AV543" s="14" t="s">
        <v>85</v>
      </c>
      <c r="AW543" s="14" t="s">
        <v>31</v>
      </c>
      <c r="AX543" s="14" t="s">
        <v>75</v>
      </c>
      <c r="AY543" s="228" t="s">
        <v>209</v>
      </c>
    </row>
    <row r="544" spans="1:65" s="14" customFormat="1" ht="22.5">
      <c r="B544" s="218"/>
      <c r="C544" s="219"/>
      <c r="D544" s="209" t="s">
        <v>216</v>
      </c>
      <c r="E544" s="220" t="s">
        <v>1</v>
      </c>
      <c r="F544" s="221" t="s">
        <v>655</v>
      </c>
      <c r="G544" s="219"/>
      <c r="H544" s="222">
        <v>1230.6099999999999</v>
      </c>
      <c r="I544" s="223"/>
      <c r="J544" s="219"/>
      <c r="K544" s="219"/>
      <c r="L544" s="224"/>
      <c r="M544" s="225"/>
      <c r="N544" s="226"/>
      <c r="O544" s="226"/>
      <c r="P544" s="226"/>
      <c r="Q544" s="226"/>
      <c r="R544" s="226"/>
      <c r="S544" s="226"/>
      <c r="T544" s="227"/>
      <c r="AT544" s="228" t="s">
        <v>216</v>
      </c>
      <c r="AU544" s="228" t="s">
        <v>85</v>
      </c>
      <c r="AV544" s="14" t="s">
        <v>85</v>
      </c>
      <c r="AW544" s="14" t="s">
        <v>31</v>
      </c>
      <c r="AX544" s="14" t="s">
        <v>75</v>
      </c>
      <c r="AY544" s="228" t="s">
        <v>209</v>
      </c>
    </row>
    <row r="545" spans="1:65" s="14" customFormat="1" ht="11.25">
      <c r="B545" s="218"/>
      <c r="C545" s="219"/>
      <c r="D545" s="209" t="s">
        <v>216</v>
      </c>
      <c r="E545" s="220" t="s">
        <v>1</v>
      </c>
      <c r="F545" s="221" t="s">
        <v>656</v>
      </c>
      <c r="G545" s="219"/>
      <c r="H545" s="222">
        <v>62.85</v>
      </c>
      <c r="I545" s="223"/>
      <c r="J545" s="219"/>
      <c r="K545" s="219"/>
      <c r="L545" s="224"/>
      <c r="M545" s="225"/>
      <c r="N545" s="226"/>
      <c r="O545" s="226"/>
      <c r="P545" s="226"/>
      <c r="Q545" s="226"/>
      <c r="R545" s="226"/>
      <c r="S545" s="226"/>
      <c r="T545" s="227"/>
      <c r="AT545" s="228" t="s">
        <v>216</v>
      </c>
      <c r="AU545" s="228" t="s">
        <v>85</v>
      </c>
      <c r="AV545" s="14" t="s">
        <v>85</v>
      </c>
      <c r="AW545" s="14" t="s">
        <v>31</v>
      </c>
      <c r="AX545" s="14" t="s">
        <v>75</v>
      </c>
      <c r="AY545" s="228" t="s">
        <v>209</v>
      </c>
    </row>
    <row r="546" spans="1:65" s="14" customFormat="1" ht="11.25">
      <c r="B546" s="218"/>
      <c r="C546" s="219"/>
      <c r="D546" s="209" t="s">
        <v>216</v>
      </c>
      <c r="E546" s="220" t="s">
        <v>1</v>
      </c>
      <c r="F546" s="221" t="s">
        <v>657</v>
      </c>
      <c r="G546" s="219"/>
      <c r="H546" s="222">
        <v>17.64</v>
      </c>
      <c r="I546" s="223"/>
      <c r="J546" s="219"/>
      <c r="K546" s="219"/>
      <c r="L546" s="224"/>
      <c r="M546" s="225"/>
      <c r="N546" s="226"/>
      <c r="O546" s="226"/>
      <c r="P546" s="226"/>
      <c r="Q546" s="226"/>
      <c r="R546" s="226"/>
      <c r="S546" s="226"/>
      <c r="T546" s="227"/>
      <c r="AT546" s="228" t="s">
        <v>216</v>
      </c>
      <c r="AU546" s="228" t="s">
        <v>85</v>
      </c>
      <c r="AV546" s="14" t="s">
        <v>85</v>
      </c>
      <c r="AW546" s="14" t="s">
        <v>31</v>
      </c>
      <c r="AX546" s="14" t="s">
        <v>75</v>
      </c>
      <c r="AY546" s="228" t="s">
        <v>209</v>
      </c>
    </row>
    <row r="547" spans="1:65" s="14" customFormat="1" ht="11.25">
      <c r="B547" s="218"/>
      <c r="C547" s="219"/>
      <c r="D547" s="209" t="s">
        <v>216</v>
      </c>
      <c r="E547" s="220" t="s">
        <v>1</v>
      </c>
      <c r="F547" s="221" t="s">
        <v>658</v>
      </c>
      <c r="G547" s="219"/>
      <c r="H547" s="222">
        <v>167.8</v>
      </c>
      <c r="I547" s="223"/>
      <c r="J547" s="219"/>
      <c r="K547" s="219"/>
      <c r="L547" s="224"/>
      <c r="M547" s="225"/>
      <c r="N547" s="226"/>
      <c r="O547" s="226"/>
      <c r="P547" s="226"/>
      <c r="Q547" s="226"/>
      <c r="R547" s="226"/>
      <c r="S547" s="226"/>
      <c r="T547" s="227"/>
      <c r="AT547" s="228" t="s">
        <v>216</v>
      </c>
      <c r="AU547" s="228" t="s">
        <v>85</v>
      </c>
      <c r="AV547" s="14" t="s">
        <v>85</v>
      </c>
      <c r="AW547" s="14" t="s">
        <v>31</v>
      </c>
      <c r="AX547" s="14" t="s">
        <v>75</v>
      </c>
      <c r="AY547" s="228" t="s">
        <v>209</v>
      </c>
    </row>
    <row r="548" spans="1:65" s="15" customFormat="1" ht="11.25">
      <c r="B548" s="229"/>
      <c r="C548" s="230"/>
      <c r="D548" s="209" t="s">
        <v>216</v>
      </c>
      <c r="E548" s="231" t="s">
        <v>1</v>
      </c>
      <c r="F548" s="232" t="s">
        <v>219</v>
      </c>
      <c r="G548" s="230"/>
      <c r="H548" s="233">
        <v>2340</v>
      </c>
      <c r="I548" s="234"/>
      <c r="J548" s="230"/>
      <c r="K548" s="230"/>
      <c r="L548" s="235"/>
      <c r="M548" s="236"/>
      <c r="N548" s="237"/>
      <c r="O548" s="237"/>
      <c r="P548" s="237"/>
      <c r="Q548" s="237"/>
      <c r="R548" s="237"/>
      <c r="S548" s="237"/>
      <c r="T548" s="238"/>
      <c r="AT548" s="239" t="s">
        <v>216</v>
      </c>
      <c r="AU548" s="239" t="s">
        <v>85</v>
      </c>
      <c r="AV548" s="15" t="s">
        <v>215</v>
      </c>
      <c r="AW548" s="15" t="s">
        <v>31</v>
      </c>
      <c r="AX548" s="15" t="s">
        <v>83</v>
      </c>
      <c r="AY548" s="239" t="s">
        <v>209</v>
      </c>
    </row>
    <row r="549" spans="1:65" s="2" customFormat="1" ht="24.2" customHeight="1">
      <c r="A549" s="35"/>
      <c r="B549" s="36"/>
      <c r="C549" s="193" t="s">
        <v>659</v>
      </c>
      <c r="D549" s="193" t="s">
        <v>211</v>
      </c>
      <c r="E549" s="194" t="s">
        <v>660</v>
      </c>
      <c r="F549" s="195" t="s">
        <v>661</v>
      </c>
      <c r="G549" s="196" t="s">
        <v>214</v>
      </c>
      <c r="H549" s="197">
        <v>335.6</v>
      </c>
      <c r="I549" s="198"/>
      <c r="J549" s="199">
        <f>ROUND(I549*H549,2)</f>
        <v>0</v>
      </c>
      <c r="K549" s="200"/>
      <c r="L549" s="40"/>
      <c r="M549" s="201" t="s">
        <v>1</v>
      </c>
      <c r="N549" s="202" t="s">
        <v>40</v>
      </c>
      <c r="O549" s="72"/>
      <c r="P549" s="203">
        <f>O549*H549</f>
        <v>0</v>
      </c>
      <c r="Q549" s="203">
        <v>0</v>
      </c>
      <c r="R549" s="203">
        <f>Q549*H549</f>
        <v>0</v>
      </c>
      <c r="S549" s="203">
        <v>0</v>
      </c>
      <c r="T549" s="204">
        <f>S549*H549</f>
        <v>0</v>
      </c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  <c r="AR549" s="205" t="s">
        <v>215</v>
      </c>
      <c r="AT549" s="205" t="s">
        <v>211</v>
      </c>
      <c r="AU549" s="205" t="s">
        <v>85</v>
      </c>
      <c r="AY549" s="18" t="s">
        <v>209</v>
      </c>
      <c r="BE549" s="206">
        <f>IF(N549="základní",J549,0)</f>
        <v>0</v>
      </c>
      <c r="BF549" s="206">
        <f>IF(N549="snížená",J549,0)</f>
        <v>0</v>
      </c>
      <c r="BG549" s="206">
        <f>IF(N549="zákl. přenesená",J549,0)</f>
        <v>0</v>
      </c>
      <c r="BH549" s="206">
        <f>IF(N549="sníž. přenesená",J549,0)</f>
        <v>0</v>
      </c>
      <c r="BI549" s="206">
        <f>IF(N549="nulová",J549,0)</f>
        <v>0</v>
      </c>
      <c r="BJ549" s="18" t="s">
        <v>83</v>
      </c>
      <c r="BK549" s="206">
        <f>ROUND(I549*H549,2)</f>
        <v>0</v>
      </c>
      <c r="BL549" s="18" t="s">
        <v>215</v>
      </c>
      <c r="BM549" s="205" t="s">
        <v>662</v>
      </c>
    </row>
    <row r="550" spans="1:65" s="13" customFormat="1" ht="11.25">
      <c r="B550" s="207"/>
      <c r="C550" s="208"/>
      <c r="D550" s="209" t="s">
        <v>216</v>
      </c>
      <c r="E550" s="210" t="s">
        <v>1</v>
      </c>
      <c r="F550" s="211" t="s">
        <v>236</v>
      </c>
      <c r="G550" s="208"/>
      <c r="H550" s="210" t="s">
        <v>1</v>
      </c>
      <c r="I550" s="212"/>
      <c r="J550" s="208"/>
      <c r="K550" s="208"/>
      <c r="L550" s="213"/>
      <c r="M550" s="214"/>
      <c r="N550" s="215"/>
      <c r="O550" s="215"/>
      <c r="P550" s="215"/>
      <c r="Q550" s="215"/>
      <c r="R550" s="215"/>
      <c r="S550" s="215"/>
      <c r="T550" s="216"/>
      <c r="AT550" s="217" t="s">
        <v>216</v>
      </c>
      <c r="AU550" s="217" t="s">
        <v>85</v>
      </c>
      <c r="AV550" s="13" t="s">
        <v>83</v>
      </c>
      <c r="AW550" s="13" t="s">
        <v>31</v>
      </c>
      <c r="AX550" s="13" t="s">
        <v>75</v>
      </c>
      <c r="AY550" s="217" t="s">
        <v>209</v>
      </c>
    </row>
    <row r="551" spans="1:65" s="14" customFormat="1" ht="22.5">
      <c r="B551" s="218"/>
      <c r="C551" s="219"/>
      <c r="D551" s="209" t="s">
        <v>216</v>
      </c>
      <c r="E551" s="220" t="s">
        <v>1</v>
      </c>
      <c r="F551" s="221" t="s">
        <v>663</v>
      </c>
      <c r="G551" s="219"/>
      <c r="H551" s="222">
        <v>335.6</v>
      </c>
      <c r="I551" s="223"/>
      <c r="J551" s="219"/>
      <c r="K551" s="219"/>
      <c r="L551" s="224"/>
      <c r="M551" s="225"/>
      <c r="N551" s="226"/>
      <c r="O551" s="226"/>
      <c r="P551" s="226"/>
      <c r="Q551" s="226"/>
      <c r="R551" s="226"/>
      <c r="S551" s="226"/>
      <c r="T551" s="227"/>
      <c r="AT551" s="228" t="s">
        <v>216</v>
      </c>
      <c r="AU551" s="228" t="s">
        <v>85</v>
      </c>
      <c r="AV551" s="14" t="s">
        <v>85</v>
      </c>
      <c r="AW551" s="14" t="s">
        <v>31</v>
      </c>
      <c r="AX551" s="14" t="s">
        <v>75</v>
      </c>
      <c r="AY551" s="228" t="s">
        <v>209</v>
      </c>
    </row>
    <row r="552" spans="1:65" s="15" customFormat="1" ht="11.25">
      <c r="B552" s="229"/>
      <c r="C552" s="230"/>
      <c r="D552" s="209" t="s">
        <v>216</v>
      </c>
      <c r="E552" s="231" t="s">
        <v>1</v>
      </c>
      <c r="F552" s="232" t="s">
        <v>219</v>
      </c>
      <c r="G552" s="230"/>
      <c r="H552" s="233">
        <v>335.6</v>
      </c>
      <c r="I552" s="234"/>
      <c r="J552" s="230"/>
      <c r="K552" s="230"/>
      <c r="L552" s="235"/>
      <c r="M552" s="236"/>
      <c r="N552" s="237"/>
      <c r="O552" s="237"/>
      <c r="P552" s="237"/>
      <c r="Q552" s="237"/>
      <c r="R552" s="237"/>
      <c r="S552" s="237"/>
      <c r="T552" s="238"/>
      <c r="AT552" s="239" t="s">
        <v>216</v>
      </c>
      <c r="AU552" s="239" t="s">
        <v>85</v>
      </c>
      <c r="AV552" s="15" t="s">
        <v>215</v>
      </c>
      <c r="AW552" s="15" t="s">
        <v>31</v>
      </c>
      <c r="AX552" s="15" t="s">
        <v>83</v>
      </c>
      <c r="AY552" s="239" t="s">
        <v>209</v>
      </c>
    </row>
    <row r="553" spans="1:65" s="2" customFormat="1" ht="16.5" customHeight="1">
      <c r="A553" s="35"/>
      <c r="B553" s="36"/>
      <c r="C553" s="193" t="s">
        <v>446</v>
      </c>
      <c r="D553" s="193" t="s">
        <v>211</v>
      </c>
      <c r="E553" s="194" t="s">
        <v>664</v>
      </c>
      <c r="F553" s="195" t="s">
        <v>665</v>
      </c>
      <c r="G553" s="196" t="s">
        <v>228</v>
      </c>
      <c r="H553" s="197">
        <v>26.975000000000001</v>
      </c>
      <c r="I553" s="198"/>
      <c r="J553" s="199">
        <f>ROUND(I553*H553,2)</f>
        <v>0</v>
      </c>
      <c r="K553" s="200"/>
      <c r="L553" s="40"/>
      <c r="M553" s="201" t="s">
        <v>1</v>
      </c>
      <c r="N553" s="202" t="s">
        <v>40</v>
      </c>
      <c r="O553" s="72"/>
      <c r="P553" s="203">
        <f>O553*H553</f>
        <v>0</v>
      </c>
      <c r="Q553" s="203">
        <v>0</v>
      </c>
      <c r="R553" s="203">
        <f>Q553*H553</f>
        <v>0</v>
      </c>
      <c r="S553" s="203">
        <v>0</v>
      </c>
      <c r="T553" s="204">
        <f>S553*H553</f>
        <v>0</v>
      </c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R553" s="205" t="s">
        <v>215</v>
      </c>
      <c r="AT553" s="205" t="s">
        <v>211</v>
      </c>
      <c r="AU553" s="205" t="s">
        <v>85</v>
      </c>
      <c r="AY553" s="18" t="s">
        <v>209</v>
      </c>
      <c r="BE553" s="206">
        <f>IF(N553="základní",J553,0)</f>
        <v>0</v>
      </c>
      <c r="BF553" s="206">
        <f>IF(N553="snížená",J553,0)</f>
        <v>0</v>
      </c>
      <c r="BG553" s="206">
        <f>IF(N553="zákl. přenesená",J553,0)</f>
        <v>0</v>
      </c>
      <c r="BH553" s="206">
        <f>IF(N553="sníž. přenesená",J553,0)</f>
        <v>0</v>
      </c>
      <c r="BI553" s="206">
        <f>IF(N553="nulová",J553,0)</f>
        <v>0</v>
      </c>
      <c r="BJ553" s="18" t="s">
        <v>83</v>
      </c>
      <c r="BK553" s="206">
        <f>ROUND(I553*H553,2)</f>
        <v>0</v>
      </c>
      <c r="BL553" s="18" t="s">
        <v>215</v>
      </c>
      <c r="BM553" s="205" t="s">
        <v>666</v>
      </c>
    </row>
    <row r="554" spans="1:65" s="13" customFormat="1" ht="11.25">
      <c r="B554" s="207"/>
      <c r="C554" s="208"/>
      <c r="D554" s="209" t="s">
        <v>216</v>
      </c>
      <c r="E554" s="210" t="s">
        <v>1</v>
      </c>
      <c r="F554" s="211" t="s">
        <v>236</v>
      </c>
      <c r="G554" s="208"/>
      <c r="H554" s="210" t="s">
        <v>1</v>
      </c>
      <c r="I554" s="212"/>
      <c r="J554" s="208"/>
      <c r="K554" s="208"/>
      <c r="L554" s="213"/>
      <c r="M554" s="214"/>
      <c r="N554" s="215"/>
      <c r="O554" s="215"/>
      <c r="P554" s="215"/>
      <c r="Q554" s="215"/>
      <c r="R554" s="215"/>
      <c r="S554" s="215"/>
      <c r="T554" s="216"/>
      <c r="AT554" s="217" t="s">
        <v>216</v>
      </c>
      <c r="AU554" s="217" t="s">
        <v>85</v>
      </c>
      <c r="AV554" s="13" t="s">
        <v>83</v>
      </c>
      <c r="AW554" s="13" t="s">
        <v>31</v>
      </c>
      <c r="AX554" s="13" t="s">
        <v>75</v>
      </c>
      <c r="AY554" s="217" t="s">
        <v>209</v>
      </c>
    </row>
    <row r="555" spans="1:65" s="14" customFormat="1" ht="22.5">
      <c r="B555" s="218"/>
      <c r="C555" s="219"/>
      <c r="D555" s="209" t="s">
        <v>216</v>
      </c>
      <c r="E555" s="220" t="s">
        <v>1</v>
      </c>
      <c r="F555" s="221" t="s">
        <v>667</v>
      </c>
      <c r="G555" s="219"/>
      <c r="H555" s="222">
        <v>26.975000000000001</v>
      </c>
      <c r="I555" s="223"/>
      <c r="J555" s="219"/>
      <c r="K555" s="219"/>
      <c r="L555" s="224"/>
      <c r="M555" s="225"/>
      <c r="N555" s="226"/>
      <c r="O555" s="226"/>
      <c r="P555" s="226"/>
      <c r="Q555" s="226"/>
      <c r="R555" s="226"/>
      <c r="S555" s="226"/>
      <c r="T555" s="227"/>
      <c r="AT555" s="228" t="s">
        <v>216</v>
      </c>
      <c r="AU555" s="228" t="s">
        <v>85</v>
      </c>
      <c r="AV555" s="14" t="s">
        <v>85</v>
      </c>
      <c r="AW555" s="14" t="s">
        <v>31</v>
      </c>
      <c r="AX555" s="14" t="s">
        <v>75</v>
      </c>
      <c r="AY555" s="228" t="s">
        <v>209</v>
      </c>
    </row>
    <row r="556" spans="1:65" s="15" customFormat="1" ht="11.25">
      <c r="B556" s="229"/>
      <c r="C556" s="230"/>
      <c r="D556" s="209" t="s">
        <v>216</v>
      </c>
      <c r="E556" s="231" t="s">
        <v>1</v>
      </c>
      <c r="F556" s="232" t="s">
        <v>219</v>
      </c>
      <c r="G556" s="230"/>
      <c r="H556" s="233">
        <v>26.975000000000001</v>
      </c>
      <c r="I556" s="234"/>
      <c r="J556" s="230"/>
      <c r="K556" s="230"/>
      <c r="L556" s="235"/>
      <c r="M556" s="236"/>
      <c r="N556" s="237"/>
      <c r="O556" s="237"/>
      <c r="P556" s="237"/>
      <c r="Q556" s="237"/>
      <c r="R556" s="237"/>
      <c r="S556" s="237"/>
      <c r="T556" s="238"/>
      <c r="AT556" s="239" t="s">
        <v>216</v>
      </c>
      <c r="AU556" s="239" t="s">
        <v>85</v>
      </c>
      <c r="AV556" s="15" t="s">
        <v>215</v>
      </c>
      <c r="AW556" s="15" t="s">
        <v>31</v>
      </c>
      <c r="AX556" s="15" t="s">
        <v>83</v>
      </c>
      <c r="AY556" s="239" t="s">
        <v>209</v>
      </c>
    </row>
    <row r="557" spans="1:65" s="12" customFormat="1" ht="22.9" customHeight="1">
      <c r="B557" s="177"/>
      <c r="C557" s="178"/>
      <c r="D557" s="179" t="s">
        <v>74</v>
      </c>
      <c r="E557" s="191" t="s">
        <v>249</v>
      </c>
      <c r="F557" s="191" t="s">
        <v>668</v>
      </c>
      <c r="G557" s="178"/>
      <c r="H557" s="178"/>
      <c r="I557" s="181"/>
      <c r="J557" s="192">
        <f>BK557</f>
        <v>0</v>
      </c>
      <c r="K557" s="178"/>
      <c r="L557" s="183"/>
      <c r="M557" s="184"/>
      <c r="N557" s="185"/>
      <c r="O557" s="185"/>
      <c r="P557" s="186">
        <f>SUM(P558:P807)</f>
        <v>0</v>
      </c>
      <c r="Q557" s="185"/>
      <c r="R557" s="186">
        <f>SUM(R558:R807)</f>
        <v>0</v>
      </c>
      <c r="S557" s="185"/>
      <c r="T557" s="187">
        <f>SUM(T558:T807)</f>
        <v>0</v>
      </c>
      <c r="AR557" s="188" t="s">
        <v>83</v>
      </c>
      <c r="AT557" s="189" t="s">
        <v>74</v>
      </c>
      <c r="AU557" s="189" t="s">
        <v>83</v>
      </c>
      <c r="AY557" s="188" t="s">
        <v>209</v>
      </c>
      <c r="BK557" s="190">
        <f>SUM(BK558:BK807)</f>
        <v>0</v>
      </c>
    </row>
    <row r="558" spans="1:65" s="2" customFormat="1" ht="33" customHeight="1">
      <c r="A558" s="35"/>
      <c r="B558" s="36"/>
      <c r="C558" s="193" t="s">
        <v>669</v>
      </c>
      <c r="D558" s="193" t="s">
        <v>211</v>
      </c>
      <c r="E558" s="194" t="s">
        <v>670</v>
      </c>
      <c r="F558" s="195" t="s">
        <v>671</v>
      </c>
      <c r="G558" s="196" t="s">
        <v>214</v>
      </c>
      <c r="H558" s="197">
        <v>10344</v>
      </c>
      <c r="I558" s="198"/>
      <c r="J558" s="199">
        <f>ROUND(I558*H558,2)</f>
        <v>0</v>
      </c>
      <c r="K558" s="200"/>
      <c r="L558" s="40"/>
      <c r="M558" s="201" t="s">
        <v>1</v>
      </c>
      <c r="N558" s="202" t="s">
        <v>40</v>
      </c>
      <c r="O558" s="72"/>
      <c r="P558" s="203">
        <f>O558*H558</f>
        <v>0</v>
      </c>
      <c r="Q558" s="203">
        <v>0</v>
      </c>
      <c r="R558" s="203">
        <f>Q558*H558</f>
        <v>0</v>
      </c>
      <c r="S558" s="203">
        <v>0</v>
      </c>
      <c r="T558" s="204">
        <f>S558*H558</f>
        <v>0</v>
      </c>
      <c r="U558" s="35"/>
      <c r="V558" s="35"/>
      <c r="W558" s="35"/>
      <c r="X558" s="35"/>
      <c r="Y558" s="35"/>
      <c r="Z558" s="35"/>
      <c r="AA558" s="35"/>
      <c r="AB558" s="35"/>
      <c r="AC558" s="35"/>
      <c r="AD558" s="35"/>
      <c r="AE558" s="35"/>
      <c r="AR558" s="205" t="s">
        <v>215</v>
      </c>
      <c r="AT558" s="205" t="s">
        <v>211</v>
      </c>
      <c r="AU558" s="205" t="s">
        <v>85</v>
      </c>
      <c r="AY558" s="18" t="s">
        <v>209</v>
      </c>
      <c r="BE558" s="206">
        <f>IF(N558="základní",J558,0)</f>
        <v>0</v>
      </c>
      <c r="BF558" s="206">
        <f>IF(N558="snížená",J558,0)</f>
        <v>0</v>
      </c>
      <c r="BG558" s="206">
        <f>IF(N558="zákl. přenesená",J558,0)</f>
        <v>0</v>
      </c>
      <c r="BH558" s="206">
        <f>IF(N558="sníž. přenesená",J558,0)</f>
        <v>0</v>
      </c>
      <c r="BI558" s="206">
        <f>IF(N558="nulová",J558,0)</f>
        <v>0</v>
      </c>
      <c r="BJ558" s="18" t="s">
        <v>83</v>
      </c>
      <c r="BK558" s="206">
        <f>ROUND(I558*H558,2)</f>
        <v>0</v>
      </c>
      <c r="BL558" s="18" t="s">
        <v>215</v>
      </c>
      <c r="BM558" s="205" t="s">
        <v>672</v>
      </c>
    </row>
    <row r="559" spans="1:65" s="13" customFormat="1" ht="11.25">
      <c r="B559" s="207"/>
      <c r="C559" s="208"/>
      <c r="D559" s="209" t="s">
        <v>216</v>
      </c>
      <c r="E559" s="210" t="s">
        <v>1</v>
      </c>
      <c r="F559" s="211" t="s">
        <v>480</v>
      </c>
      <c r="G559" s="208"/>
      <c r="H559" s="210" t="s">
        <v>1</v>
      </c>
      <c r="I559" s="212"/>
      <c r="J559" s="208"/>
      <c r="K559" s="208"/>
      <c r="L559" s="213"/>
      <c r="M559" s="214"/>
      <c r="N559" s="215"/>
      <c r="O559" s="215"/>
      <c r="P559" s="215"/>
      <c r="Q559" s="215"/>
      <c r="R559" s="215"/>
      <c r="S559" s="215"/>
      <c r="T559" s="216"/>
      <c r="AT559" s="217" t="s">
        <v>216</v>
      </c>
      <c r="AU559" s="217" t="s">
        <v>85</v>
      </c>
      <c r="AV559" s="13" t="s">
        <v>83</v>
      </c>
      <c r="AW559" s="13" t="s">
        <v>31</v>
      </c>
      <c r="AX559" s="13" t="s">
        <v>75</v>
      </c>
      <c r="AY559" s="217" t="s">
        <v>209</v>
      </c>
    </row>
    <row r="560" spans="1:65" s="14" customFormat="1" ht="22.5">
      <c r="B560" s="218"/>
      <c r="C560" s="219"/>
      <c r="D560" s="209" t="s">
        <v>216</v>
      </c>
      <c r="E560" s="220" t="s">
        <v>1</v>
      </c>
      <c r="F560" s="221" t="s">
        <v>673</v>
      </c>
      <c r="G560" s="219"/>
      <c r="H560" s="222">
        <v>10344</v>
      </c>
      <c r="I560" s="223"/>
      <c r="J560" s="219"/>
      <c r="K560" s="219"/>
      <c r="L560" s="224"/>
      <c r="M560" s="225"/>
      <c r="N560" s="226"/>
      <c r="O560" s="226"/>
      <c r="P560" s="226"/>
      <c r="Q560" s="226"/>
      <c r="R560" s="226"/>
      <c r="S560" s="226"/>
      <c r="T560" s="227"/>
      <c r="AT560" s="228" t="s">
        <v>216</v>
      </c>
      <c r="AU560" s="228" t="s">
        <v>85</v>
      </c>
      <c r="AV560" s="14" t="s">
        <v>85</v>
      </c>
      <c r="AW560" s="14" t="s">
        <v>31</v>
      </c>
      <c r="AX560" s="14" t="s">
        <v>75</v>
      </c>
      <c r="AY560" s="228" t="s">
        <v>209</v>
      </c>
    </row>
    <row r="561" spans="1:65" s="15" customFormat="1" ht="11.25">
      <c r="B561" s="229"/>
      <c r="C561" s="230"/>
      <c r="D561" s="209" t="s">
        <v>216</v>
      </c>
      <c r="E561" s="231" t="s">
        <v>1</v>
      </c>
      <c r="F561" s="232" t="s">
        <v>219</v>
      </c>
      <c r="G561" s="230"/>
      <c r="H561" s="233">
        <v>10344</v>
      </c>
      <c r="I561" s="234"/>
      <c r="J561" s="230"/>
      <c r="K561" s="230"/>
      <c r="L561" s="235"/>
      <c r="M561" s="236"/>
      <c r="N561" s="237"/>
      <c r="O561" s="237"/>
      <c r="P561" s="237"/>
      <c r="Q561" s="237"/>
      <c r="R561" s="237"/>
      <c r="S561" s="237"/>
      <c r="T561" s="238"/>
      <c r="AT561" s="239" t="s">
        <v>216</v>
      </c>
      <c r="AU561" s="239" t="s">
        <v>85</v>
      </c>
      <c r="AV561" s="15" t="s">
        <v>215</v>
      </c>
      <c r="AW561" s="15" t="s">
        <v>31</v>
      </c>
      <c r="AX561" s="15" t="s">
        <v>83</v>
      </c>
      <c r="AY561" s="239" t="s">
        <v>209</v>
      </c>
    </row>
    <row r="562" spans="1:65" s="2" customFormat="1" ht="24.2" customHeight="1">
      <c r="A562" s="35"/>
      <c r="B562" s="36"/>
      <c r="C562" s="193" t="s">
        <v>450</v>
      </c>
      <c r="D562" s="193" t="s">
        <v>211</v>
      </c>
      <c r="E562" s="194" t="s">
        <v>674</v>
      </c>
      <c r="F562" s="195" t="s">
        <v>675</v>
      </c>
      <c r="G562" s="196" t="s">
        <v>214</v>
      </c>
      <c r="H562" s="197">
        <v>6225</v>
      </c>
      <c r="I562" s="198"/>
      <c r="J562" s="199">
        <f>ROUND(I562*H562,2)</f>
        <v>0</v>
      </c>
      <c r="K562" s="200"/>
      <c r="L562" s="40"/>
      <c r="M562" s="201" t="s">
        <v>1</v>
      </c>
      <c r="N562" s="202" t="s">
        <v>40</v>
      </c>
      <c r="O562" s="72"/>
      <c r="P562" s="203">
        <f>O562*H562</f>
        <v>0</v>
      </c>
      <c r="Q562" s="203">
        <v>0</v>
      </c>
      <c r="R562" s="203">
        <f>Q562*H562</f>
        <v>0</v>
      </c>
      <c r="S562" s="203">
        <v>0</v>
      </c>
      <c r="T562" s="204">
        <f>S562*H562</f>
        <v>0</v>
      </c>
      <c r="U562" s="35"/>
      <c r="V562" s="35"/>
      <c r="W562" s="35"/>
      <c r="X562" s="35"/>
      <c r="Y562" s="35"/>
      <c r="Z562" s="35"/>
      <c r="AA562" s="35"/>
      <c r="AB562" s="35"/>
      <c r="AC562" s="35"/>
      <c r="AD562" s="35"/>
      <c r="AE562" s="35"/>
      <c r="AR562" s="205" t="s">
        <v>215</v>
      </c>
      <c r="AT562" s="205" t="s">
        <v>211</v>
      </c>
      <c r="AU562" s="205" t="s">
        <v>85</v>
      </c>
      <c r="AY562" s="18" t="s">
        <v>209</v>
      </c>
      <c r="BE562" s="206">
        <f>IF(N562="základní",J562,0)</f>
        <v>0</v>
      </c>
      <c r="BF562" s="206">
        <f>IF(N562="snížená",J562,0)</f>
        <v>0</v>
      </c>
      <c r="BG562" s="206">
        <f>IF(N562="zákl. přenesená",J562,0)</f>
        <v>0</v>
      </c>
      <c r="BH562" s="206">
        <f>IF(N562="sníž. přenesená",J562,0)</f>
        <v>0</v>
      </c>
      <c r="BI562" s="206">
        <f>IF(N562="nulová",J562,0)</f>
        <v>0</v>
      </c>
      <c r="BJ562" s="18" t="s">
        <v>83</v>
      </c>
      <c r="BK562" s="206">
        <f>ROUND(I562*H562,2)</f>
        <v>0</v>
      </c>
      <c r="BL562" s="18" t="s">
        <v>215</v>
      </c>
      <c r="BM562" s="205" t="s">
        <v>676</v>
      </c>
    </row>
    <row r="563" spans="1:65" s="2" customFormat="1" ht="16.5" customHeight="1">
      <c r="A563" s="35"/>
      <c r="B563" s="36"/>
      <c r="C563" s="193" t="s">
        <v>677</v>
      </c>
      <c r="D563" s="193" t="s">
        <v>211</v>
      </c>
      <c r="E563" s="194" t="s">
        <v>678</v>
      </c>
      <c r="F563" s="195" t="s">
        <v>679</v>
      </c>
      <c r="G563" s="196" t="s">
        <v>214</v>
      </c>
      <c r="H563" s="197">
        <v>6185.2</v>
      </c>
      <c r="I563" s="198"/>
      <c r="J563" s="199">
        <f>ROUND(I563*H563,2)</f>
        <v>0</v>
      </c>
      <c r="K563" s="200"/>
      <c r="L563" s="40"/>
      <c r="M563" s="201" t="s">
        <v>1</v>
      </c>
      <c r="N563" s="202" t="s">
        <v>40</v>
      </c>
      <c r="O563" s="72"/>
      <c r="P563" s="203">
        <f>O563*H563</f>
        <v>0</v>
      </c>
      <c r="Q563" s="203">
        <v>0</v>
      </c>
      <c r="R563" s="203">
        <f>Q563*H563</f>
        <v>0</v>
      </c>
      <c r="S563" s="203">
        <v>0</v>
      </c>
      <c r="T563" s="204">
        <f>S563*H563</f>
        <v>0</v>
      </c>
      <c r="U563" s="35"/>
      <c r="V563" s="35"/>
      <c r="W563" s="35"/>
      <c r="X563" s="35"/>
      <c r="Y563" s="35"/>
      <c r="Z563" s="35"/>
      <c r="AA563" s="35"/>
      <c r="AB563" s="35"/>
      <c r="AC563" s="35"/>
      <c r="AD563" s="35"/>
      <c r="AE563" s="35"/>
      <c r="AR563" s="205" t="s">
        <v>215</v>
      </c>
      <c r="AT563" s="205" t="s">
        <v>211</v>
      </c>
      <c r="AU563" s="205" t="s">
        <v>85</v>
      </c>
      <c r="AY563" s="18" t="s">
        <v>209</v>
      </c>
      <c r="BE563" s="206">
        <f>IF(N563="základní",J563,0)</f>
        <v>0</v>
      </c>
      <c r="BF563" s="206">
        <f>IF(N563="snížená",J563,0)</f>
        <v>0</v>
      </c>
      <c r="BG563" s="206">
        <f>IF(N563="zákl. přenesená",J563,0)</f>
        <v>0</v>
      </c>
      <c r="BH563" s="206">
        <f>IF(N563="sníž. přenesená",J563,0)</f>
        <v>0</v>
      </c>
      <c r="BI563" s="206">
        <f>IF(N563="nulová",J563,0)</f>
        <v>0</v>
      </c>
      <c r="BJ563" s="18" t="s">
        <v>83</v>
      </c>
      <c r="BK563" s="206">
        <f>ROUND(I563*H563,2)</f>
        <v>0</v>
      </c>
      <c r="BL563" s="18" t="s">
        <v>215</v>
      </c>
      <c r="BM563" s="205" t="s">
        <v>680</v>
      </c>
    </row>
    <row r="564" spans="1:65" s="2" customFormat="1" ht="16.5" customHeight="1">
      <c r="A564" s="35"/>
      <c r="B564" s="36"/>
      <c r="C564" s="193" t="s">
        <v>454</v>
      </c>
      <c r="D564" s="193" t="s">
        <v>211</v>
      </c>
      <c r="E564" s="194" t="s">
        <v>681</v>
      </c>
      <c r="F564" s="195" t="s">
        <v>682</v>
      </c>
      <c r="G564" s="196" t="s">
        <v>214</v>
      </c>
      <c r="H564" s="197">
        <v>769.6</v>
      </c>
      <c r="I564" s="198"/>
      <c r="J564" s="199">
        <f>ROUND(I564*H564,2)</f>
        <v>0</v>
      </c>
      <c r="K564" s="200"/>
      <c r="L564" s="40"/>
      <c r="M564" s="201" t="s">
        <v>1</v>
      </c>
      <c r="N564" s="202" t="s">
        <v>40</v>
      </c>
      <c r="O564" s="72"/>
      <c r="P564" s="203">
        <f>O564*H564</f>
        <v>0</v>
      </c>
      <c r="Q564" s="203">
        <v>0</v>
      </c>
      <c r="R564" s="203">
        <f>Q564*H564</f>
        <v>0</v>
      </c>
      <c r="S564" s="203">
        <v>0</v>
      </c>
      <c r="T564" s="204">
        <f>S564*H564</f>
        <v>0</v>
      </c>
      <c r="U564" s="35"/>
      <c r="V564" s="35"/>
      <c r="W564" s="35"/>
      <c r="X564" s="35"/>
      <c r="Y564" s="35"/>
      <c r="Z564" s="35"/>
      <c r="AA564" s="35"/>
      <c r="AB564" s="35"/>
      <c r="AC564" s="35"/>
      <c r="AD564" s="35"/>
      <c r="AE564" s="35"/>
      <c r="AR564" s="205" t="s">
        <v>215</v>
      </c>
      <c r="AT564" s="205" t="s">
        <v>211</v>
      </c>
      <c r="AU564" s="205" t="s">
        <v>85</v>
      </c>
      <c r="AY564" s="18" t="s">
        <v>209</v>
      </c>
      <c r="BE564" s="206">
        <f>IF(N564="základní",J564,0)</f>
        <v>0</v>
      </c>
      <c r="BF564" s="206">
        <f>IF(N564="snížená",J564,0)</f>
        <v>0</v>
      </c>
      <c r="BG564" s="206">
        <f>IF(N564="zákl. přenesená",J564,0)</f>
        <v>0</v>
      </c>
      <c r="BH564" s="206">
        <f>IF(N564="sníž. přenesená",J564,0)</f>
        <v>0</v>
      </c>
      <c r="BI564" s="206">
        <f>IF(N564="nulová",J564,0)</f>
        <v>0</v>
      </c>
      <c r="BJ564" s="18" t="s">
        <v>83</v>
      </c>
      <c r="BK564" s="206">
        <f>ROUND(I564*H564,2)</f>
        <v>0</v>
      </c>
      <c r="BL564" s="18" t="s">
        <v>215</v>
      </c>
      <c r="BM564" s="205" t="s">
        <v>683</v>
      </c>
    </row>
    <row r="565" spans="1:65" s="13" customFormat="1" ht="11.25">
      <c r="B565" s="207"/>
      <c r="C565" s="208"/>
      <c r="D565" s="209" t="s">
        <v>216</v>
      </c>
      <c r="E565" s="210" t="s">
        <v>1</v>
      </c>
      <c r="F565" s="211" t="s">
        <v>236</v>
      </c>
      <c r="G565" s="208"/>
      <c r="H565" s="210" t="s">
        <v>1</v>
      </c>
      <c r="I565" s="212"/>
      <c r="J565" s="208"/>
      <c r="K565" s="208"/>
      <c r="L565" s="213"/>
      <c r="M565" s="214"/>
      <c r="N565" s="215"/>
      <c r="O565" s="215"/>
      <c r="P565" s="215"/>
      <c r="Q565" s="215"/>
      <c r="R565" s="215"/>
      <c r="S565" s="215"/>
      <c r="T565" s="216"/>
      <c r="AT565" s="217" t="s">
        <v>216</v>
      </c>
      <c r="AU565" s="217" t="s">
        <v>85</v>
      </c>
      <c r="AV565" s="13" t="s">
        <v>83</v>
      </c>
      <c r="AW565" s="13" t="s">
        <v>31</v>
      </c>
      <c r="AX565" s="13" t="s">
        <v>75</v>
      </c>
      <c r="AY565" s="217" t="s">
        <v>209</v>
      </c>
    </row>
    <row r="566" spans="1:65" s="14" customFormat="1" ht="11.25">
      <c r="B566" s="218"/>
      <c r="C566" s="219"/>
      <c r="D566" s="209" t="s">
        <v>216</v>
      </c>
      <c r="E566" s="220" t="s">
        <v>1</v>
      </c>
      <c r="F566" s="221" t="s">
        <v>684</v>
      </c>
      <c r="G566" s="219"/>
      <c r="H566" s="222">
        <v>769.6</v>
      </c>
      <c r="I566" s="223"/>
      <c r="J566" s="219"/>
      <c r="K566" s="219"/>
      <c r="L566" s="224"/>
      <c r="M566" s="225"/>
      <c r="N566" s="226"/>
      <c r="O566" s="226"/>
      <c r="P566" s="226"/>
      <c r="Q566" s="226"/>
      <c r="R566" s="226"/>
      <c r="S566" s="226"/>
      <c r="T566" s="227"/>
      <c r="AT566" s="228" t="s">
        <v>216</v>
      </c>
      <c r="AU566" s="228" t="s">
        <v>85</v>
      </c>
      <c r="AV566" s="14" t="s">
        <v>85</v>
      </c>
      <c r="AW566" s="14" t="s">
        <v>31</v>
      </c>
      <c r="AX566" s="14" t="s">
        <v>75</v>
      </c>
      <c r="AY566" s="228" t="s">
        <v>209</v>
      </c>
    </row>
    <row r="567" spans="1:65" s="15" customFormat="1" ht="11.25">
      <c r="B567" s="229"/>
      <c r="C567" s="230"/>
      <c r="D567" s="209" t="s">
        <v>216</v>
      </c>
      <c r="E567" s="231" t="s">
        <v>1</v>
      </c>
      <c r="F567" s="232" t="s">
        <v>219</v>
      </c>
      <c r="G567" s="230"/>
      <c r="H567" s="233">
        <v>769.6</v>
      </c>
      <c r="I567" s="234"/>
      <c r="J567" s="230"/>
      <c r="K567" s="230"/>
      <c r="L567" s="235"/>
      <c r="M567" s="236"/>
      <c r="N567" s="237"/>
      <c r="O567" s="237"/>
      <c r="P567" s="237"/>
      <c r="Q567" s="237"/>
      <c r="R567" s="237"/>
      <c r="S567" s="237"/>
      <c r="T567" s="238"/>
      <c r="AT567" s="239" t="s">
        <v>216</v>
      </c>
      <c r="AU567" s="239" t="s">
        <v>85</v>
      </c>
      <c r="AV567" s="15" t="s">
        <v>215</v>
      </c>
      <c r="AW567" s="15" t="s">
        <v>31</v>
      </c>
      <c r="AX567" s="15" t="s">
        <v>83</v>
      </c>
      <c r="AY567" s="239" t="s">
        <v>209</v>
      </c>
    </row>
    <row r="568" spans="1:65" s="2" customFormat="1" ht="21.75" customHeight="1">
      <c r="A568" s="35"/>
      <c r="B568" s="36"/>
      <c r="C568" s="193" t="s">
        <v>685</v>
      </c>
      <c r="D568" s="193" t="s">
        <v>211</v>
      </c>
      <c r="E568" s="194" t="s">
        <v>686</v>
      </c>
      <c r="F568" s="195" t="s">
        <v>687</v>
      </c>
      <c r="G568" s="196" t="s">
        <v>214</v>
      </c>
      <c r="H568" s="197">
        <v>824.92600000000004</v>
      </c>
      <c r="I568" s="198"/>
      <c r="J568" s="199">
        <f>ROUND(I568*H568,2)</f>
        <v>0</v>
      </c>
      <c r="K568" s="200"/>
      <c r="L568" s="40"/>
      <c r="M568" s="201" t="s">
        <v>1</v>
      </c>
      <c r="N568" s="202" t="s">
        <v>40</v>
      </c>
      <c r="O568" s="72"/>
      <c r="P568" s="203">
        <f>O568*H568</f>
        <v>0</v>
      </c>
      <c r="Q568" s="203">
        <v>0</v>
      </c>
      <c r="R568" s="203">
        <f>Q568*H568</f>
        <v>0</v>
      </c>
      <c r="S568" s="203">
        <v>0</v>
      </c>
      <c r="T568" s="204">
        <f>S568*H568</f>
        <v>0</v>
      </c>
      <c r="U568" s="35"/>
      <c r="V568" s="35"/>
      <c r="W568" s="35"/>
      <c r="X568" s="35"/>
      <c r="Y568" s="35"/>
      <c r="Z568" s="35"/>
      <c r="AA568" s="35"/>
      <c r="AB568" s="35"/>
      <c r="AC568" s="35"/>
      <c r="AD568" s="35"/>
      <c r="AE568" s="35"/>
      <c r="AR568" s="205" t="s">
        <v>215</v>
      </c>
      <c r="AT568" s="205" t="s">
        <v>211</v>
      </c>
      <c r="AU568" s="205" t="s">
        <v>85</v>
      </c>
      <c r="AY568" s="18" t="s">
        <v>209</v>
      </c>
      <c r="BE568" s="206">
        <f>IF(N568="základní",J568,0)</f>
        <v>0</v>
      </c>
      <c r="BF568" s="206">
        <f>IF(N568="snížená",J568,0)</f>
        <v>0</v>
      </c>
      <c r="BG568" s="206">
        <f>IF(N568="zákl. přenesená",J568,0)</f>
        <v>0</v>
      </c>
      <c r="BH568" s="206">
        <f>IF(N568="sníž. přenesená",J568,0)</f>
        <v>0</v>
      </c>
      <c r="BI568" s="206">
        <f>IF(N568="nulová",J568,0)</f>
        <v>0</v>
      </c>
      <c r="BJ568" s="18" t="s">
        <v>83</v>
      </c>
      <c r="BK568" s="206">
        <f>ROUND(I568*H568,2)</f>
        <v>0</v>
      </c>
      <c r="BL568" s="18" t="s">
        <v>215</v>
      </c>
      <c r="BM568" s="205" t="s">
        <v>688</v>
      </c>
    </row>
    <row r="569" spans="1:65" s="13" customFormat="1" ht="11.25">
      <c r="B569" s="207"/>
      <c r="C569" s="208"/>
      <c r="D569" s="209" t="s">
        <v>216</v>
      </c>
      <c r="E569" s="210" t="s">
        <v>1</v>
      </c>
      <c r="F569" s="211" t="s">
        <v>390</v>
      </c>
      <c r="G569" s="208"/>
      <c r="H569" s="210" t="s">
        <v>1</v>
      </c>
      <c r="I569" s="212"/>
      <c r="J569" s="208"/>
      <c r="K569" s="208"/>
      <c r="L569" s="213"/>
      <c r="M569" s="214"/>
      <c r="N569" s="215"/>
      <c r="O569" s="215"/>
      <c r="P569" s="215"/>
      <c r="Q569" s="215"/>
      <c r="R569" s="215"/>
      <c r="S569" s="215"/>
      <c r="T569" s="216"/>
      <c r="AT569" s="217" t="s">
        <v>216</v>
      </c>
      <c r="AU569" s="217" t="s">
        <v>85</v>
      </c>
      <c r="AV569" s="13" t="s">
        <v>83</v>
      </c>
      <c r="AW569" s="13" t="s">
        <v>31</v>
      </c>
      <c r="AX569" s="13" t="s">
        <v>75</v>
      </c>
      <c r="AY569" s="217" t="s">
        <v>209</v>
      </c>
    </row>
    <row r="570" spans="1:65" s="14" customFormat="1" ht="11.25">
      <c r="B570" s="218"/>
      <c r="C570" s="219"/>
      <c r="D570" s="209" t="s">
        <v>216</v>
      </c>
      <c r="E570" s="220" t="s">
        <v>1</v>
      </c>
      <c r="F570" s="221" t="s">
        <v>689</v>
      </c>
      <c r="G570" s="219"/>
      <c r="H570" s="222">
        <v>207.364</v>
      </c>
      <c r="I570" s="223"/>
      <c r="J570" s="219"/>
      <c r="K570" s="219"/>
      <c r="L570" s="224"/>
      <c r="M570" s="225"/>
      <c r="N570" s="226"/>
      <c r="O570" s="226"/>
      <c r="P570" s="226"/>
      <c r="Q570" s="226"/>
      <c r="R570" s="226"/>
      <c r="S570" s="226"/>
      <c r="T570" s="227"/>
      <c r="AT570" s="228" t="s">
        <v>216</v>
      </c>
      <c r="AU570" s="228" t="s">
        <v>85</v>
      </c>
      <c r="AV570" s="14" t="s">
        <v>85</v>
      </c>
      <c r="AW570" s="14" t="s">
        <v>31</v>
      </c>
      <c r="AX570" s="14" t="s">
        <v>75</v>
      </c>
      <c r="AY570" s="228" t="s">
        <v>209</v>
      </c>
    </row>
    <row r="571" spans="1:65" s="14" customFormat="1" ht="11.25">
      <c r="B571" s="218"/>
      <c r="C571" s="219"/>
      <c r="D571" s="209" t="s">
        <v>216</v>
      </c>
      <c r="E571" s="220" t="s">
        <v>1</v>
      </c>
      <c r="F571" s="221" t="s">
        <v>690</v>
      </c>
      <c r="G571" s="219"/>
      <c r="H571" s="222">
        <v>445.41899999999998</v>
      </c>
      <c r="I571" s="223"/>
      <c r="J571" s="219"/>
      <c r="K571" s="219"/>
      <c r="L571" s="224"/>
      <c r="M571" s="225"/>
      <c r="N571" s="226"/>
      <c r="O571" s="226"/>
      <c r="P571" s="226"/>
      <c r="Q571" s="226"/>
      <c r="R571" s="226"/>
      <c r="S571" s="226"/>
      <c r="T571" s="227"/>
      <c r="AT571" s="228" t="s">
        <v>216</v>
      </c>
      <c r="AU571" s="228" t="s">
        <v>85</v>
      </c>
      <c r="AV571" s="14" t="s">
        <v>85</v>
      </c>
      <c r="AW571" s="14" t="s">
        <v>31</v>
      </c>
      <c r="AX571" s="14" t="s">
        <v>75</v>
      </c>
      <c r="AY571" s="228" t="s">
        <v>209</v>
      </c>
    </row>
    <row r="572" spans="1:65" s="14" customFormat="1" ht="11.25">
      <c r="B572" s="218"/>
      <c r="C572" s="219"/>
      <c r="D572" s="209" t="s">
        <v>216</v>
      </c>
      <c r="E572" s="220" t="s">
        <v>1</v>
      </c>
      <c r="F572" s="221" t="s">
        <v>691</v>
      </c>
      <c r="G572" s="219"/>
      <c r="H572" s="222">
        <v>172.143</v>
      </c>
      <c r="I572" s="223"/>
      <c r="J572" s="219"/>
      <c r="K572" s="219"/>
      <c r="L572" s="224"/>
      <c r="M572" s="225"/>
      <c r="N572" s="226"/>
      <c r="O572" s="226"/>
      <c r="P572" s="226"/>
      <c r="Q572" s="226"/>
      <c r="R572" s="226"/>
      <c r="S572" s="226"/>
      <c r="T572" s="227"/>
      <c r="AT572" s="228" t="s">
        <v>216</v>
      </c>
      <c r="AU572" s="228" t="s">
        <v>85</v>
      </c>
      <c r="AV572" s="14" t="s">
        <v>85</v>
      </c>
      <c r="AW572" s="14" t="s">
        <v>31</v>
      </c>
      <c r="AX572" s="14" t="s">
        <v>75</v>
      </c>
      <c r="AY572" s="228" t="s">
        <v>209</v>
      </c>
    </row>
    <row r="573" spans="1:65" s="15" customFormat="1" ht="11.25">
      <c r="B573" s="229"/>
      <c r="C573" s="230"/>
      <c r="D573" s="209" t="s">
        <v>216</v>
      </c>
      <c r="E573" s="231" t="s">
        <v>1</v>
      </c>
      <c r="F573" s="232" t="s">
        <v>219</v>
      </c>
      <c r="G573" s="230"/>
      <c r="H573" s="233">
        <v>824.92600000000004</v>
      </c>
      <c r="I573" s="234"/>
      <c r="J573" s="230"/>
      <c r="K573" s="230"/>
      <c r="L573" s="235"/>
      <c r="M573" s="236"/>
      <c r="N573" s="237"/>
      <c r="O573" s="237"/>
      <c r="P573" s="237"/>
      <c r="Q573" s="237"/>
      <c r="R573" s="237"/>
      <c r="S573" s="237"/>
      <c r="T573" s="238"/>
      <c r="AT573" s="239" t="s">
        <v>216</v>
      </c>
      <c r="AU573" s="239" t="s">
        <v>85</v>
      </c>
      <c r="AV573" s="15" t="s">
        <v>215</v>
      </c>
      <c r="AW573" s="15" t="s">
        <v>31</v>
      </c>
      <c r="AX573" s="15" t="s">
        <v>83</v>
      </c>
      <c r="AY573" s="239" t="s">
        <v>209</v>
      </c>
    </row>
    <row r="574" spans="1:65" s="2" customFormat="1" ht="24.2" customHeight="1">
      <c r="A574" s="35"/>
      <c r="B574" s="36"/>
      <c r="C574" s="193" t="s">
        <v>457</v>
      </c>
      <c r="D574" s="193" t="s">
        <v>211</v>
      </c>
      <c r="E574" s="194" t="s">
        <v>692</v>
      </c>
      <c r="F574" s="195" t="s">
        <v>693</v>
      </c>
      <c r="G574" s="196" t="s">
        <v>228</v>
      </c>
      <c r="H574" s="197">
        <v>5</v>
      </c>
      <c r="I574" s="198"/>
      <c r="J574" s="199">
        <f>ROUND(I574*H574,2)</f>
        <v>0</v>
      </c>
      <c r="K574" s="200"/>
      <c r="L574" s="40"/>
      <c r="M574" s="201" t="s">
        <v>1</v>
      </c>
      <c r="N574" s="202" t="s">
        <v>40</v>
      </c>
      <c r="O574" s="72"/>
      <c r="P574" s="203">
        <f>O574*H574</f>
        <v>0</v>
      </c>
      <c r="Q574" s="203">
        <v>0</v>
      </c>
      <c r="R574" s="203">
        <f>Q574*H574</f>
        <v>0</v>
      </c>
      <c r="S574" s="203">
        <v>0</v>
      </c>
      <c r="T574" s="204">
        <f>S574*H574</f>
        <v>0</v>
      </c>
      <c r="U574" s="35"/>
      <c r="V574" s="35"/>
      <c r="W574" s="35"/>
      <c r="X574" s="35"/>
      <c r="Y574" s="35"/>
      <c r="Z574" s="35"/>
      <c r="AA574" s="35"/>
      <c r="AB574" s="35"/>
      <c r="AC574" s="35"/>
      <c r="AD574" s="35"/>
      <c r="AE574" s="35"/>
      <c r="AR574" s="205" t="s">
        <v>215</v>
      </c>
      <c r="AT574" s="205" t="s">
        <v>211</v>
      </c>
      <c r="AU574" s="205" t="s">
        <v>85</v>
      </c>
      <c r="AY574" s="18" t="s">
        <v>209</v>
      </c>
      <c r="BE574" s="206">
        <f>IF(N574="základní",J574,0)</f>
        <v>0</v>
      </c>
      <c r="BF574" s="206">
        <f>IF(N574="snížená",J574,0)</f>
        <v>0</v>
      </c>
      <c r="BG574" s="206">
        <f>IF(N574="zákl. přenesená",J574,0)</f>
        <v>0</v>
      </c>
      <c r="BH574" s="206">
        <f>IF(N574="sníž. přenesená",J574,0)</f>
        <v>0</v>
      </c>
      <c r="BI574" s="206">
        <f>IF(N574="nulová",J574,0)</f>
        <v>0</v>
      </c>
      <c r="BJ574" s="18" t="s">
        <v>83</v>
      </c>
      <c r="BK574" s="206">
        <f>ROUND(I574*H574,2)</f>
        <v>0</v>
      </c>
      <c r="BL574" s="18" t="s">
        <v>215</v>
      </c>
      <c r="BM574" s="205" t="s">
        <v>694</v>
      </c>
    </row>
    <row r="575" spans="1:65" s="13" customFormat="1" ht="11.25">
      <c r="B575" s="207"/>
      <c r="C575" s="208"/>
      <c r="D575" s="209" t="s">
        <v>216</v>
      </c>
      <c r="E575" s="210" t="s">
        <v>1</v>
      </c>
      <c r="F575" s="211" t="s">
        <v>355</v>
      </c>
      <c r="G575" s="208"/>
      <c r="H575" s="210" t="s">
        <v>1</v>
      </c>
      <c r="I575" s="212"/>
      <c r="J575" s="208"/>
      <c r="K575" s="208"/>
      <c r="L575" s="213"/>
      <c r="M575" s="214"/>
      <c r="N575" s="215"/>
      <c r="O575" s="215"/>
      <c r="P575" s="215"/>
      <c r="Q575" s="215"/>
      <c r="R575" s="215"/>
      <c r="S575" s="215"/>
      <c r="T575" s="216"/>
      <c r="AT575" s="217" t="s">
        <v>216</v>
      </c>
      <c r="AU575" s="217" t="s">
        <v>85</v>
      </c>
      <c r="AV575" s="13" t="s">
        <v>83</v>
      </c>
      <c r="AW575" s="13" t="s">
        <v>31</v>
      </c>
      <c r="AX575" s="13" t="s">
        <v>75</v>
      </c>
      <c r="AY575" s="217" t="s">
        <v>209</v>
      </c>
    </row>
    <row r="576" spans="1:65" s="14" customFormat="1" ht="22.5">
      <c r="B576" s="218"/>
      <c r="C576" s="219"/>
      <c r="D576" s="209" t="s">
        <v>216</v>
      </c>
      <c r="E576" s="220" t="s">
        <v>1</v>
      </c>
      <c r="F576" s="221" t="s">
        <v>695</v>
      </c>
      <c r="G576" s="219"/>
      <c r="H576" s="222">
        <v>5</v>
      </c>
      <c r="I576" s="223"/>
      <c r="J576" s="219"/>
      <c r="K576" s="219"/>
      <c r="L576" s="224"/>
      <c r="M576" s="225"/>
      <c r="N576" s="226"/>
      <c r="O576" s="226"/>
      <c r="P576" s="226"/>
      <c r="Q576" s="226"/>
      <c r="R576" s="226"/>
      <c r="S576" s="226"/>
      <c r="T576" s="227"/>
      <c r="AT576" s="228" t="s">
        <v>216</v>
      </c>
      <c r="AU576" s="228" t="s">
        <v>85</v>
      </c>
      <c r="AV576" s="14" t="s">
        <v>85</v>
      </c>
      <c r="AW576" s="14" t="s">
        <v>31</v>
      </c>
      <c r="AX576" s="14" t="s">
        <v>75</v>
      </c>
      <c r="AY576" s="228" t="s">
        <v>209</v>
      </c>
    </row>
    <row r="577" spans="1:65" s="15" customFormat="1" ht="11.25">
      <c r="B577" s="229"/>
      <c r="C577" s="230"/>
      <c r="D577" s="209" t="s">
        <v>216</v>
      </c>
      <c r="E577" s="231" t="s">
        <v>1</v>
      </c>
      <c r="F577" s="232" t="s">
        <v>219</v>
      </c>
      <c r="G577" s="230"/>
      <c r="H577" s="233">
        <v>5</v>
      </c>
      <c r="I577" s="234"/>
      <c r="J577" s="230"/>
      <c r="K577" s="230"/>
      <c r="L577" s="235"/>
      <c r="M577" s="236"/>
      <c r="N577" s="237"/>
      <c r="O577" s="237"/>
      <c r="P577" s="237"/>
      <c r="Q577" s="237"/>
      <c r="R577" s="237"/>
      <c r="S577" s="237"/>
      <c r="T577" s="238"/>
      <c r="AT577" s="239" t="s">
        <v>216</v>
      </c>
      <c r="AU577" s="239" t="s">
        <v>85</v>
      </c>
      <c r="AV577" s="15" t="s">
        <v>215</v>
      </c>
      <c r="AW577" s="15" t="s">
        <v>31</v>
      </c>
      <c r="AX577" s="15" t="s">
        <v>83</v>
      </c>
      <c r="AY577" s="239" t="s">
        <v>209</v>
      </c>
    </row>
    <row r="578" spans="1:65" s="2" customFormat="1" ht="24.2" customHeight="1">
      <c r="A578" s="35"/>
      <c r="B578" s="36"/>
      <c r="C578" s="193" t="s">
        <v>696</v>
      </c>
      <c r="D578" s="193" t="s">
        <v>211</v>
      </c>
      <c r="E578" s="194" t="s">
        <v>692</v>
      </c>
      <c r="F578" s="195" t="s">
        <v>693</v>
      </c>
      <c r="G578" s="196" t="s">
        <v>228</v>
      </c>
      <c r="H578" s="197">
        <v>13.5</v>
      </c>
      <c r="I578" s="198"/>
      <c r="J578" s="199">
        <f>ROUND(I578*H578,2)</f>
        <v>0</v>
      </c>
      <c r="K578" s="200"/>
      <c r="L578" s="40"/>
      <c r="M578" s="201" t="s">
        <v>1</v>
      </c>
      <c r="N578" s="202" t="s">
        <v>40</v>
      </c>
      <c r="O578" s="72"/>
      <c r="P578" s="203">
        <f>O578*H578</f>
        <v>0</v>
      </c>
      <c r="Q578" s="203">
        <v>0</v>
      </c>
      <c r="R578" s="203">
        <f>Q578*H578</f>
        <v>0</v>
      </c>
      <c r="S578" s="203">
        <v>0</v>
      </c>
      <c r="T578" s="204">
        <f>S578*H578</f>
        <v>0</v>
      </c>
      <c r="U578" s="35"/>
      <c r="V578" s="35"/>
      <c r="W578" s="35"/>
      <c r="X578" s="35"/>
      <c r="Y578" s="35"/>
      <c r="Z578" s="35"/>
      <c r="AA578" s="35"/>
      <c r="AB578" s="35"/>
      <c r="AC578" s="35"/>
      <c r="AD578" s="35"/>
      <c r="AE578" s="35"/>
      <c r="AR578" s="205" t="s">
        <v>215</v>
      </c>
      <c r="AT578" s="205" t="s">
        <v>211</v>
      </c>
      <c r="AU578" s="205" t="s">
        <v>85</v>
      </c>
      <c r="AY578" s="18" t="s">
        <v>209</v>
      </c>
      <c r="BE578" s="206">
        <f>IF(N578="základní",J578,0)</f>
        <v>0</v>
      </c>
      <c r="BF578" s="206">
        <f>IF(N578="snížená",J578,0)</f>
        <v>0</v>
      </c>
      <c r="BG578" s="206">
        <f>IF(N578="zákl. přenesená",J578,0)</f>
        <v>0</v>
      </c>
      <c r="BH578" s="206">
        <f>IF(N578="sníž. přenesená",J578,0)</f>
        <v>0</v>
      </c>
      <c r="BI578" s="206">
        <f>IF(N578="nulová",J578,0)</f>
        <v>0</v>
      </c>
      <c r="BJ578" s="18" t="s">
        <v>83</v>
      </c>
      <c r="BK578" s="206">
        <f>ROUND(I578*H578,2)</f>
        <v>0</v>
      </c>
      <c r="BL578" s="18" t="s">
        <v>215</v>
      </c>
      <c r="BM578" s="205" t="s">
        <v>697</v>
      </c>
    </row>
    <row r="579" spans="1:65" s="13" customFormat="1" ht="11.25">
      <c r="B579" s="207"/>
      <c r="C579" s="208"/>
      <c r="D579" s="209" t="s">
        <v>216</v>
      </c>
      <c r="E579" s="210" t="s">
        <v>1</v>
      </c>
      <c r="F579" s="211" t="s">
        <v>390</v>
      </c>
      <c r="G579" s="208"/>
      <c r="H579" s="210" t="s">
        <v>1</v>
      </c>
      <c r="I579" s="212"/>
      <c r="J579" s="208"/>
      <c r="K579" s="208"/>
      <c r="L579" s="213"/>
      <c r="M579" s="214"/>
      <c r="N579" s="215"/>
      <c r="O579" s="215"/>
      <c r="P579" s="215"/>
      <c r="Q579" s="215"/>
      <c r="R579" s="215"/>
      <c r="S579" s="215"/>
      <c r="T579" s="216"/>
      <c r="AT579" s="217" t="s">
        <v>216</v>
      </c>
      <c r="AU579" s="217" t="s">
        <v>85</v>
      </c>
      <c r="AV579" s="13" t="s">
        <v>83</v>
      </c>
      <c r="AW579" s="13" t="s">
        <v>31</v>
      </c>
      <c r="AX579" s="13" t="s">
        <v>75</v>
      </c>
      <c r="AY579" s="217" t="s">
        <v>209</v>
      </c>
    </row>
    <row r="580" spans="1:65" s="14" customFormat="1" ht="22.5">
      <c r="B580" s="218"/>
      <c r="C580" s="219"/>
      <c r="D580" s="209" t="s">
        <v>216</v>
      </c>
      <c r="E580" s="220" t="s">
        <v>1</v>
      </c>
      <c r="F580" s="221" t="s">
        <v>698</v>
      </c>
      <c r="G580" s="219"/>
      <c r="H580" s="222">
        <v>13.5</v>
      </c>
      <c r="I580" s="223"/>
      <c r="J580" s="219"/>
      <c r="K580" s="219"/>
      <c r="L580" s="224"/>
      <c r="M580" s="225"/>
      <c r="N580" s="226"/>
      <c r="O580" s="226"/>
      <c r="P580" s="226"/>
      <c r="Q580" s="226"/>
      <c r="R580" s="226"/>
      <c r="S580" s="226"/>
      <c r="T580" s="227"/>
      <c r="AT580" s="228" t="s">
        <v>216</v>
      </c>
      <c r="AU580" s="228" t="s">
        <v>85</v>
      </c>
      <c r="AV580" s="14" t="s">
        <v>85</v>
      </c>
      <c r="AW580" s="14" t="s">
        <v>31</v>
      </c>
      <c r="AX580" s="14" t="s">
        <v>75</v>
      </c>
      <c r="AY580" s="228" t="s">
        <v>209</v>
      </c>
    </row>
    <row r="581" spans="1:65" s="15" customFormat="1" ht="11.25">
      <c r="B581" s="229"/>
      <c r="C581" s="230"/>
      <c r="D581" s="209" t="s">
        <v>216</v>
      </c>
      <c r="E581" s="231" t="s">
        <v>1</v>
      </c>
      <c r="F581" s="232" t="s">
        <v>219</v>
      </c>
      <c r="G581" s="230"/>
      <c r="H581" s="233">
        <v>13.5</v>
      </c>
      <c r="I581" s="234"/>
      <c r="J581" s="230"/>
      <c r="K581" s="230"/>
      <c r="L581" s="235"/>
      <c r="M581" s="236"/>
      <c r="N581" s="237"/>
      <c r="O581" s="237"/>
      <c r="P581" s="237"/>
      <c r="Q581" s="237"/>
      <c r="R581" s="237"/>
      <c r="S581" s="237"/>
      <c r="T581" s="238"/>
      <c r="AT581" s="239" t="s">
        <v>216</v>
      </c>
      <c r="AU581" s="239" t="s">
        <v>85</v>
      </c>
      <c r="AV581" s="15" t="s">
        <v>215</v>
      </c>
      <c r="AW581" s="15" t="s">
        <v>31</v>
      </c>
      <c r="AX581" s="15" t="s">
        <v>83</v>
      </c>
      <c r="AY581" s="239" t="s">
        <v>209</v>
      </c>
    </row>
    <row r="582" spans="1:65" s="2" customFormat="1" ht="24.2" customHeight="1">
      <c r="A582" s="35"/>
      <c r="B582" s="36"/>
      <c r="C582" s="193" t="s">
        <v>461</v>
      </c>
      <c r="D582" s="193" t="s">
        <v>211</v>
      </c>
      <c r="E582" s="194" t="s">
        <v>699</v>
      </c>
      <c r="F582" s="195" t="s">
        <v>700</v>
      </c>
      <c r="G582" s="196" t="s">
        <v>228</v>
      </c>
      <c r="H582" s="197">
        <v>41.606000000000002</v>
      </c>
      <c r="I582" s="198"/>
      <c r="J582" s="199">
        <f>ROUND(I582*H582,2)</f>
        <v>0</v>
      </c>
      <c r="K582" s="200"/>
      <c r="L582" s="40"/>
      <c r="M582" s="201" t="s">
        <v>1</v>
      </c>
      <c r="N582" s="202" t="s">
        <v>40</v>
      </c>
      <c r="O582" s="72"/>
      <c r="P582" s="203">
        <f>O582*H582</f>
        <v>0</v>
      </c>
      <c r="Q582" s="203">
        <v>0</v>
      </c>
      <c r="R582" s="203">
        <f>Q582*H582</f>
        <v>0</v>
      </c>
      <c r="S582" s="203">
        <v>0</v>
      </c>
      <c r="T582" s="204">
        <f>S582*H582</f>
        <v>0</v>
      </c>
      <c r="U582" s="35"/>
      <c r="V582" s="35"/>
      <c r="W582" s="35"/>
      <c r="X582" s="35"/>
      <c r="Y582" s="35"/>
      <c r="Z582" s="35"/>
      <c r="AA582" s="35"/>
      <c r="AB582" s="35"/>
      <c r="AC582" s="35"/>
      <c r="AD582" s="35"/>
      <c r="AE582" s="35"/>
      <c r="AR582" s="205" t="s">
        <v>215</v>
      </c>
      <c r="AT582" s="205" t="s">
        <v>211</v>
      </c>
      <c r="AU582" s="205" t="s">
        <v>85</v>
      </c>
      <c r="AY582" s="18" t="s">
        <v>209</v>
      </c>
      <c r="BE582" s="206">
        <f>IF(N582="základní",J582,0)</f>
        <v>0</v>
      </c>
      <c r="BF582" s="206">
        <f>IF(N582="snížená",J582,0)</f>
        <v>0</v>
      </c>
      <c r="BG582" s="206">
        <f>IF(N582="zákl. přenesená",J582,0)</f>
        <v>0</v>
      </c>
      <c r="BH582" s="206">
        <f>IF(N582="sníž. přenesená",J582,0)</f>
        <v>0</v>
      </c>
      <c r="BI582" s="206">
        <f>IF(N582="nulová",J582,0)</f>
        <v>0</v>
      </c>
      <c r="BJ582" s="18" t="s">
        <v>83</v>
      </c>
      <c r="BK582" s="206">
        <f>ROUND(I582*H582,2)</f>
        <v>0</v>
      </c>
      <c r="BL582" s="18" t="s">
        <v>215</v>
      </c>
      <c r="BM582" s="205" t="s">
        <v>701</v>
      </c>
    </row>
    <row r="583" spans="1:65" s="13" customFormat="1" ht="11.25">
      <c r="B583" s="207"/>
      <c r="C583" s="208"/>
      <c r="D583" s="209" t="s">
        <v>216</v>
      </c>
      <c r="E583" s="210" t="s">
        <v>1</v>
      </c>
      <c r="F583" s="211" t="s">
        <v>390</v>
      </c>
      <c r="G583" s="208"/>
      <c r="H583" s="210" t="s">
        <v>1</v>
      </c>
      <c r="I583" s="212"/>
      <c r="J583" s="208"/>
      <c r="K583" s="208"/>
      <c r="L583" s="213"/>
      <c r="M583" s="214"/>
      <c r="N583" s="215"/>
      <c r="O583" s="215"/>
      <c r="P583" s="215"/>
      <c r="Q583" s="215"/>
      <c r="R583" s="215"/>
      <c r="S583" s="215"/>
      <c r="T583" s="216"/>
      <c r="AT583" s="217" t="s">
        <v>216</v>
      </c>
      <c r="AU583" s="217" t="s">
        <v>85</v>
      </c>
      <c r="AV583" s="13" t="s">
        <v>83</v>
      </c>
      <c r="AW583" s="13" t="s">
        <v>31</v>
      </c>
      <c r="AX583" s="13" t="s">
        <v>75</v>
      </c>
      <c r="AY583" s="217" t="s">
        <v>209</v>
      </c>
    </row>
    <row r="584" spans="1:65" s="13" customFormat="1" ht="11.25">
      <c r="B584" s="207"/>
      <c r="C584" s="208"/>
      <c r="D584" s="209" t="s">
        <v>216</v>
      </c>
      <c r="E584" s="210" t="s">
        <v>1</v>
      </c>
      <c r="F584" s="211" t="s">
        <v>702</v>
      </c>
      <c r="G584" s="208"/>
      <c r="H584" s="210" t="s">
        <v>1</v>
      </c>
      <c r="I584" s="212"/>
      <c r="J584" s="208"/>
      <c r="K584" s="208"/>
      <c r="L584" s="213"/>
      <c r="M584" s="214"/>
      <c r="N584" s="215"/>
      <c r="O584" s="215"/>
      <c r="P584" s="215"/>
      <c r="Q584" s="215"/>
      <c r="R584" s="215"/>
      <c r="S584" s="215"/>
      <c r="T584" s="216"/>
      <c r="AT584" s="217" t="s">
        <v>216</v>
      </c>
      <c r="AU584" s="217" t="s">
        <v>85</v>
      </c>
      <c r="AV584" s="13" t="s">
        <v>83</v>
      </c>
      <c r="AW584" s="13" t="s">
        <v>31</v>
      </c>
      <c r="AX584" s="13" t="s">
        <v>75</v>
      </c>
      <c r="AY584" s="217" t="s">
        <v>209</v>
      </c>
    </row>
    <row r="585" spans="1:65" s="14" customFormat="1" ht="11.25">
      <c r="B585" s="218"/>
      <c r="C585" s="219"/>
      <c r="D585" s="209" t="s">
        <v>216</v>
      </c>
      <c r="E585" s="220" t="s">
        <v>1</v>
      </c>
      <c r="F585" s="221" t="s">
        <v>703</v>
      </c>
      <c r="G585" s="219"/>
      <c r="H585" s="222">
        <v>1.3859999999999999</v>
      </c>
      <c r="I585" s="223"/>
      <c r="J585" s="219"/>
      <c r="K585" s="219"/>
      <c r="L585" s="224"/>
      <c r="M585" s="225"/>
      <c r="N585" s="226"/>
      <c r="O585" s="226"/>
      <c r="P585" s="226"/>
      <c r="Q585" s="226"/>
      <c r="R585" s="226"/>
      <c r="S585" s="226"/>
      <c r="T585" s="227"/>
      <c r="AT585" s="228" t="s">
        <v>216</v>
      </c>
      <c r="AU585" s="228" t="s">
        <v>85</v>
      </c>
      <c r="AV585" s="14" t="s">
        <v>85</v>
      </c>
      <c r="AW585" s="14" t="s">
        <v>31</v>
      </c>
      <c r="AX585" s="14" t="s">
        <v>75</v>
      </c>
      <c r="AY585" s="228" t="s">
        <v>209</v>
      </c>
    </row>
    <row r="586" spans="1:65" s="14" customFormat="1" ht="11.25">
      <c r="B586" s="218"/>
      <c r="C586" s="219"/>
      <c r="D586" s="209" t="s">
        <v>216</v>
      </c>
      <c r="E586" s="220" t="s">
        <v>1</v>
      </c>
      <c r="F586" s="221" t="s">
        <v>704</v>
      </c>
      <c r="G586" s="219"/>
      <c r="H586" s="222">
        <v>14.504</v>
      </c>
      <c r="I586" s="223"/>
      <c r="J586" s="219"/>
      <c r="K586" s="219"/>
      <c r="L586" s="224"/>
      <c r="M586" s="225"/>
      <c r="N586" s="226"/>
      <c r="O586" s="226"/>
      <c r="P586" s="226"/>
      <c r="Q586" s="226"/>
      <c r="R586" s="226"/>
      <c r="S586" s="226"/>
      <c r="T586" s="227"/>
      <c r="AT586" s="228" t="s">
        <v>216</v>
      </c>
      <c r="AU586" s="228" t="s">
        <v>85</v>
      </c>
      <c r="AV586" s="14" t="s">
        <v>85</v>
      </c>
      <c r="AW586" s="14" t="s">
        <v>31</v>
      </c>
      <c r="AX586" s="14" t="s">
        <v>75</v>
      </c>
      <c r="AY586" s="228" t="s">
        <v>209</v>
      </c>
    </row>
    <row r="587" spans="1:65" s="14" customFormat="1" ht="11.25">
      <c r="B587" s="218"/>
      <c r="C587" s="219"/>
      <c r="D587" s="209" t="s">
        <v>216</v>
      </c>
      <c r="E587" s="220" t="s">
        <v>1</v>
      </c>
      <c r="F587" s="221" t="s">
        <v>705</v>
      </c>
      <c r="G587" s="219"/>
      <c r="H587" s="222">
        <v>15.321999999999999</v>
      </c>
      <c r="I587" s="223"/>
      <c r="J587" s="219"/>
      <c r="K587" s="219"/>
      <c r="L587" s="224"/>
      <c r="M587" s="225"/>
      <c r="N587" s="226"/>
      <c r="O587" s="226"/>
      <c r="P587" s="226"/>
      <c r="Q587" s="226"/>
      <c r="R587" s="226"/>
      <c r="S587" s="226"/>
      <c r="T587" s="227"/>
      <c r="AT587" s="228" t="s">
        <v>216</v>
      </c>
      <c r="AU587" s="228" t="s">
        <v>85</v>
      </c>
      <c r="AV587" s="14" t="s">
        <v>85</v>
      </c>
      <c r="AW587" s="14" t="s">
        <v>31</v>
      </c>
      <c r="AX587" s="14" t="s">
        <v>75</v>
      </c>
      <c r="AY587" s="228" t="s">
        <v>209</v>
      </c>
    </row>
    <row r="588" spans="1:65" s="14" customFormat="1" ht="11.25">
      <c r="B588" s="218"/>
      <c r="C588" s="219"/>
      <c r="D588" s="209" t="s">
        <v>216</v>
      </c>
      <c r="E588" s="220" t="s">
        <v>1</v>
      </c>
      <c r="F588" s="221" t="s">
        <v>706</v>
      </c>
      <c r="G588" s="219"/>
      <c r="H588" s="222">
        <v>4.9640000000000004</v>
      </c>
      <c r="I588" s="223"/>
      <c r="J588" s="219"/>
      <c r="K588" s="219"/>
      <c r="L588" s="224"/>
      <c r="M588" s="225"/>
      <c r="N588" s="226"/>
      <c r="O588" s="226"/>
      <c r="P588" s="226"/>
      <c r="Q588" s="226"/>
      <c r="R588" s="226"/>
      <c r="S588" s="226"/>
      <c r="T588" s="227"/>
      <c r="AT588" s="228" t="s">
        <v>216</v>
      </c>
      <c r="AU588" s="228" t="s">
        <v>85</v>
      </c>
      <c r="AV588" s="14" t="s">
        <v>85</v>
      </c>
      <c r="AW588" s="14" t="s">
        <v>31</v>
      </c>
      <c r="AX588" s="14" t="s">
        <v>75</v>
      </c>
      <c r="AY588" s="228" t="s">
        <v>209</v>
      </c>
    </row>
    <row r="589" spans="1:65" s="16" customFormat="1" ht="11.25">
      <c r="B589" s="255"/>
      <c r="C589" s="256"/>
      <c r="D589" s="209" t="s">
        <v>216</v>
      </c>
      <c r="E589" s="257" t="s">
        <v>1</v>
      </c>
      <c r="F589" s="258" t="s">
        <v>360</v>
      </c>
      <c r="G589" s="256"/>
      <c r="H589" s="259">
        <v>36.176000000000002</v>
      </c>
      <c r="I589" s="260"/>
      <c r="J589" s="256"/>
      <c r="K589" s="256"/>
      <c r="L589" s="261"/>
      <c r="M589" s="262"/>
      <c r="N589" s="263"/>
      <c r="O589" s="263"/>
      <c r="P589" s="263"/>
      <c r="Q589" s="263"/>
      <c r="R589" s="263"/>
      <c r="S589" s="263"/>
      <c r="T589" s="264"/>
      <c r="AT589" s="265" t="s">
        <v>216</v>
      </c>
      <c r="AU589" s="265" t="s">
        <v>85</v>
      </c>
      <c r="AV589" s="16" t="s">
        <v>106</v>
      </c>
      <c r="AW589" s="16" t="s">
        <v>31</v>
      </c>
      <c r="AX589" s="16" t="s">
        <v>75</v>
      </c>
      <c r="AY589" s="265" t="s">
        <v>209</v>
      </c>
    </row>
    <row r="590" spans="1:65" s="14" customFormat="1" ht="22.5">
      <c r="B590" s="218"/>
      <c r="C590" s="219"/>
      <c r="D590" s="209" t="s">
        <v>216</v>
      </c>
      <c r="E590" s="220" t="s">
        <v>1</v>
      </c>
      <c r="F590" s="221" t="s">
        <v>707</v>
      </c>
      <c r="G590" s="219"/>
      <c r="H590" s="222">
        <v>5.43</v>
      </c>
      <c r="I590" s="223"/>
      <c r="J590" s="219"/>
      <c r="K590" s="219"/>
      <c r="L590" s="224"/>
      <c r="M590" s="225"/>
      <c r="N590" s="226"/>
      <c r="O590" s="226"/>
      <c r="P590" s="226"/>
      <c r="Q590" s="226"/>
      <c r="R590" s="226"/>
      <c r="S590" s="226"/>
      <c r="T590" s="227"/>
      <c r="AT590" s="228" t="s">
        <v>216</v>
      </c>
      <c r="AU590" s="228" t="s">
        <v>85</v>
      </c>
      <c r="AV590" s="14" t="s">
        <v>85</v>
      </c>
      <c r="AW590" s="14" t="s">
        <v>31</v>
      </c>
      <c r="AX590" s="14" t="s">
        <v>75</v>
      </c>
      <c r="AY590" s="228" t="s">
        <v>209</v>
      </c>
    </row>
    <row r="591" spans="1:65" s="15" customFormat="1" ht="11.25">
      <c r="B591" s="229"/>
      <c r="C591" s="230"/>
      <c r="D591" s="209" t="s">
        <v>216</v>
      </c>
      <c r="E591" s="231" t="s">
        <v>1</v>
      </c>
      <c r="F591" s="232" t="s">
        <v>219</v>
      </c>
      <c r="G591" s="230"/>
      <c r="H591" s="233">
        <v>41.606000000000002</v>
      </c>
      <c r="I591" s="234"/>
      <c r="J591" s="230"/>
      <c r="K591" s="230"/>
      <c r="L591" s="235"/>
      <c r="M591" s="236"/>
      <c r="N591" s="237"/>
      <c r="O591" s="237"/>
      <c r="P591" s="237"/>
      <c r="Q591" s="237"/>
      <c r="R591" s="237"/>
      <c r="S591" s="237"/>
      <c r="T591" s="238"/>
      <c r="AT591" s="239" t="s">
        <v>216</v>
      </c>
      <c r="AU591" s="239" t="s">
        <v>85</v>
      </c>
      <c r="AV591" s="15" t="s">
        <v>215</v>
      </c>
      <c r="AW591" s="15" t="s">
        <v>31</v>
      </c>
      <c r="AX591" s="15" t="s">
        <v>83</v>
      </c>
      <c r="AY591" s="239" t="s">
        <v>209</v>
      </c>
    </row>
    <row r="592" spans="1:65" s="2" customFormat="1" ht="21.75" customHeight="1">
      <c r="A592" s="35"/>
      <c r="B592" s="36"/>
      <c r="C592" s="193" t="s">
        <v>708</v>
      </c>
      <c r="D592" s="193" t="s">
        <v>211</v>
      </c>
      <c r="E592" s="194" t="s">
        <v>709</v>
      </c>
      <c r="F592" s="195" t="s">
        <v>710</v>
      </c>
      <c r="G592" s="196" t="s">
        <v>228</v>
      </c>
      <c r="H592" s="197">
        <v>284.58800000000002</v>
      </c>
      <c r="I592" s="198"/>
      <c r="J592" s="199">
        <f>ROUND(I592*H592,2)</f>
        <v>0</v>
      </c>
      <c r="K592" s="200"/>
      <c r="L592" s="40"/>
      <c r="M592" s="201" t="s">
        <v>1</v>
      </c>
      <c r="N592" s="202" t="s">
        <v>40</v>
      </c>
      <c r="O592" s="72"/>
      <c r="P592" s="203">
        <f>O592*H592</f>
        <v>0</v>
      </c>
      <c r="Q592" s="203">
        <v>0</v>
      </c>
      <c r="R592" s="203">
        <f>Q592*H592</f>
        <v>0</v>
      </c>
      <c r="S592" s="203">
        <v>0</v>
      </c>
      <c r="T592" s="204">
        <f>S592*H592</f>
        <v>0</v>
      </c>
      <c r="U592" s="35"/>
      <c r="V592" s="35"/>
      <c r="W592" s="35"/>
      <c r="X592" s="35"/>
      <c r="Y592" s="35"/>
      <c r="Z592" s="35"/>
      <c r="AA592" s="35"/>
      <c r="AB592" s="35"/>
      <c r="AC592" s="35"/>
      <c r="AD592" s="35"/>
      <c r="AE592" s="35"/>
      <c r="AR592" s="205" t="s">
        <v>215</v>
      </c>
      <c r="AT592" s="205" t="s">
        <v>211</v>
      </c>
      <c r="AU592" s="205" t="s">
        <v>85</v>
      </c>
      <c r="AY592" s="18" t="s">
        <v>209</v>
      </c>
      <c r="BE592" s="206">
        <f>IF(N592="základní",J592,0)</f>
        <v>0</v>
      </c>
      <c r="BF592" s="206">
        <f>IF(N592="snížená",J592,0)</f>
        <v>0</v>
      </c>
      <c r="BG592" s="206">
        <f>IF(N592="zákl. přenesená",J592,0)</f>
        <v>0</v>
      </c>
      <c r="BH592" s="206">
        <f>IF(N592="sníž. přenesená",J592,0)</f>
        <v>0</v>
      </c>
      <c r="BI592" s="206">
        <f>IF(N592="nulová",J592,0)</f>
        <v>0</v>
      </c>
      <c r="BJ592" s="18" t="s">
        <v>83</v>
      </c>
      <c r="BK592" s="206">
        <f>ROUND(I592*H592,2)</f>
        <v>0</v>
      </c>
      <c r="BL592" s="18" t="s">
        <v>215</v>
      </c>
      <c r="BM592" s="205" t="s">
        <v>711</v>
      </c>
    </row>
    <row r="593" spans="1:65" s="13" customFormat="1" ht="11.25">
      <c r="B593" s="207"/>
      <c r="C593" s="208"/>
      <c r="D593" s="209" t="s">
        <v>216</v>
      </c>
      <c r="E593" s="210" t="s">
        <v>1</v>
      </c>
      <c r="F593" s="211" t="s">
        <v>342</v>
      </c>
      <c r="G593" s="208"/>
      <c r="H593" s="210" t="s">
        <v>1</v>
      </c>
      <c r="I593" s="212"/>
      <c r="J593" s="208"/>
      <c r="K593" s="208"/>
      <c r="L593" s="213"/>
      <c r="M593" s="214"/>
      <c r="N593" s="215"/>
      <c r="O593" s="215"/>
      <c r="P593" s="215"/>
      <c r="Q593" s="215"/>
      <c r="R593" s="215"/>
      <c r="S593" s="215"/>
      <c r="T593" s="216"/>
      <c r="AT593" s="217" t="s">
        <v>216</v>
      </c>
      <c r="AU593" s="217" t="s">
        <v>85</v>
      </c>
      <c r="AV593" s="13" t="s">
        <v>83</v>
      </c>
      <c r="AW593" s="13" t="s">
        <v>31</v>
      </c>
      <c r="AX593" s="13" t="s">
        <v>75</v>
      </c>
      <c r="AY593" s="217" t="s">
        <v>209</v>
      </c>
    </row>
    <row r="594" spans="1:65" s="14" customFormat="1" ht="11.25">
      <c r="B594" s="218"/>
      <c r="C594" s="219"/>
      <c r="D594" s="209" t="s">
        <v>216</v>
      </c>
      <c r="E594" s="220" t="s">
        <v>1</v>
      </c>
      <c r="F594" s="221" t="s">
        <v>712</v>
      </c>
      <c r="G594" s="219"/>
      <c r="H594" s="222">
        <v>232.16300000000001</v>
      </c>
      <c r="I594" s="223"/>
      <c r="J594" s="219"/>
      <c r="K594" s="219"/>
      <c r="L594" s="224"/>
      <c r="M594" s="225"/>
      <c r="N594" s="226"/>
      <c r="O594" s="226"/>
      <c r="P594" s="226"/>
      <c r="Q594" s="226"/>
      <c r="R594" s="226"/>
      <c r="S594" s="226"/>
      <c r="T594" s="227"/>
      <c r="AT594" s="228" t="s">
        <v>216</v>
      </c>
      <c r="AU594" s="228" t="s">
        <v>85</v>
      </c>
      <c r="AV594" s="14" t="s">
        <v>85</v>
      </c>
      <c r="AW594" s="14" t="s">
        <v>31</v>
      </c>
      <c r="AX594" s="14" t="s">
        <v>75</v>
      </c>
      <c r="AY594" s="228" t="s">
        <v>209</v>
      </c>
    </row>
    <row r="595" spans="1:65" s="14" customFormat="1" ht="11.25">
      <c r="B595" s="218"/>
      <c r="C595" s="219"/>
      <c r="D595" s="209" t="s">
        <v>216</v>
      </c>
      <c r="E595" s="220" t="s">
        <v>1</v>
      </c>
      <c r="F595" s="221" t="s">
        <v>713</v>
      </c>
      <c r="G595" s="219"/>
      <c r="H595" s="222">
        <v>32.1</v>
      </c>
      <c r="I595" s="223"/>
      <c r="J595" s="219"/>
      <c r="K595" s="219"/>
      <c r="L595" s="224"/>
      <c r="M595" s="225"/>
      <c r="N595" s="226"/>
      <c r="O595" s="226"/>
      <c r="P595" s="226"/>
      <c r="Q595" s="226"/>
      <c r="R595" s="226"/>
      <c r="S595" s="226"/>
      <c r="T595" s="227"/>
      <c r="AT595" s="228" t="s">
        <v>216</v>
      </c>
      <c r="AU595" s="228" t="s">
        <v>85</v>
      </c>
      <c r="AV595" s="14" t="s">
        <v>85</v>
      </c>
      <c r="AW595" s="14" t="s">
        <v>31</v>
      </c>
      <c r="AX595" s="14" t="s">
        <v>75</v>
      </c>
      <c r="AY595" s="228" t="s">
        <v>209</v>
      </c>
    </row>
    <row r="596" spans="1:65" s="14" customFormat="1" ht="11.25">
      <c r="B596" s="218"/>
      <c r="C596" s="219"/>
      <c r="D596" s="209" t="s">
        <v>216</v>
      </c>
      <c r="E596" s="220" t="s">
        <v>1</v>
      </c>
      <c r="F596" s="221" t="s">
        <v>714</v>
      </c>
      <c r="G596" s="219"/>
      <c r="H596" s="222">
        <v>20.324999999999999</v>
      </c>
      <c r="I596" s="223"/>
      <c r="J596" s="219"/>
      <c r="K596" s="219"/>
      <c r="L596" s="224"/>
      <c r="M596" s="225"/>
      <c r="N596" s="226"/>
      <c r="O596" s="226"/>
      <c r="P596" s="226"/>
      <c r="Q596" s="226"/>
      <c r="R596" s="226"/>
      <c r="S596" s="226"/>
      <c r="T596" s="227"/>
      <c r="AT596" s="228" t="s">
        <v>216</v>
      </c>
      <c r="AU596" s="228" t="s">
        <v>85</v>
      </c>
      <c r="AV596" s="14" t="s">
        <v>85</v>
      </c>
      <c r="AW596" s="14" t="s">
        <v>31</v>
      </c>
      <c r="AX596" s="14" t="s">
        <v>75</v>
      </c>
      <c r="AY596" s="228" t="s">
        <v>209</v>
      </c>
    </row>
    <row r="597" spans="1:65" s="15" customFormat="1" ht="11.25">
      <c r="B597" s="229"/>
      <c r="C597" s="230"/>
      <c r="D597" s="209" t="s">
        <v>216</v>
      </c>
      <c r="E597" s="231" t="s">
        <v>1</v>
      </c>
      <c r="F597" s="232" t="s">
        <v>219</v>
      </c>
      <c r="G597" s="230"/>
      <c r="H597" s="233">
        <v>284.58800000000002</v>
      </c>
      <c r="I597" s="234"/>
      <c r="J597" s="230"/>
      <c r="K597" s="230"/>
      <c r="L597" s="235"/>
      <c r="M597" s="236"/>
      <c r="N597" s="237"/>
      <c r="O597" s="237"/>
      <c r="P597" s="237"/>
      <c r="Q597" s="237"/>
      <c r="R597" s="237"/>
      <c r="S597" s="237"/>
      <c r="T597" s="238"/>
      <c r="AT597" s="239" t="s">
        <v>216</v>
      </c>
      <c r="AU597" s="239" t="s">
        <v>85</v>
      </c>
      <c r="AV597" s="15" t="s">
        <v>215</v>
      </c>
      <c r="AW597" s="15" t="s">
        <v>31</v>
      </c>
      <c r="AX597" s="15" t="s">
        <v>83</v>
      </c>
      <c r="AY597" s="239" t="s">
        <v>209</v>
      </c>
    </row>
    <row r="598" spans="1:65" s="2" customFormat="1" ht="24.2" customHeight="1">
      <c r="A598" s="35"/>
      <c r="B598" s="36"/>
      <c r="C598" s="193" t="s">
        <v>464</v>
      </c>
      <c r="D598" s="193" t="s">
        <v>211</v>
      </c>
      <c r="E598" s="194" t="s">
        <v>715</v>
      </c>
      <c r="F598" s="195" t="s">
        <v>716</v>
      </c>
      <c r="G598" s="196" t="s">
        <v>214</v>
      </c>
      <c r="H598" s="197">
        <v>1135.4000000000001</v>
      </c>
      <c r="I598" s="198"/>
      <c r="J598" s="199">
        <f>ROUND(I598*H598,2)</f>
        <v>0</v>
      </c>
      <c r="K598" s="200"/>
      <c r="L598" s="40"/>
      <c r="M598" s="201" t="s">
        <v>1</v>
      </c>
      <c r="N598" s="202" t="s">
        <v>40</v>
      </c>
      <c r="O598" s="72"/>
      <c r="P598" s="203">
        <f>O598*H598</f>
        <v>0</v>
      </c>
      <c r="Q598" s="203">
        <v>0</v>
      </c>
      <c r="R598" s="203">
        <f>Q598*H598</f>
        <v>0</v>
      </c>
      <c r="S598" s="203">
        <v>0</v>
      </c>
      <c r="T598" s="204">
        <f>S598*H598</f>
        <v>0</v>
      </c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R598" s="205" t="s">
        <v>215</v>
      </c>
      <c r="AT598" s="205" t="s">
        <v>211</v>
      </c>
      <c r="AU598" s="205" t="s">
        <v>85</v>
      </c>
      <c r="AY598" s="18" t="s">
        <v>209</v>
      </c>
      <c r="BE598" s="206">
        <f>IF(N598="základní",J598,0)</f>
        <v>0</v>
      </c>
      <c r="BF598" s="206">
        <f>IF(N598="snížená",J598,0)</f>
        <v>0</v>
      </c>
      <c r="BG598" s="206">
        <f>IF(N598="zákl. přenesená",J598,0)</f>
        <v>0</v>
      </c>
      <c r="BH598" s="206">
        <f>IF(N598="sníž. přenesená",J598,0)</f>
        <v>0</v>
      </c>
      <c r="BI598" s="206">
        <f>IF(N598="nulová",J598,0)</f>
        <v>0</v>
      </c>
      <c r="BJ598" s="18" t="s">
        <v>83</v>
      </c>
      <c r="BK598" s="206">
        <f>ROUND(I598*H598,2)</f>
        <v>0</v>
      </c>
      <c r="BL598" s="18" t="s">
        <v>215</v>
      </c>
      <c r="BM598" s="205" t="s">
        <v>717</v>
      </c>
    </row>
    <row r="599" spans="1:65" s="13" customFormat="1" ht="11.25">
      <c r="B599" s="207"/>
      <c r="C599" s="208"/>
      <c r="D599" s="209" t="s">
        <v>216</v>
      </c>
      <c r="E599" s="210" t="s">
        <v>1</v>
      </c>
      <c r="F599" s="211" t="s">
        <v>390</v>
      </c>
      <c r="G599" s="208"/>
      <c r="H599" s="210" t="s">
        <v>1</v>
      </c>
      <c r="I599" s="212"/>
      <c r="J599" s="208"/>
      <c r="K599" s="208"/>
      <c r="L599" s="213"/>
      <c r="M599" s="214"/>
      <c r="N599" s="215"/>
      <c r="O599" s="215"/>
      <c r="P599" s="215"/>
      <c r="Q599" s="215"/>
      <c r="R599" s="215"/>
      <c r="S599" s="215"/>
      <c r="T599" s="216"/>
      <c r="AT599" s="217" t="s">
        <v>216</v>
      </c>
      <c r="AU599" s="217" t="s">
        <v>85</v>
      </c>
      <c r="AV599" s="13" t="s">
        <v>83</v>
      </c>
      <c r="AW599" s="13" t="s">
        <v>31</v>
      </c>
      <c r="AX599" s="13" t="s">
        <v>75</v>
      </c>
      <c r="AY599" s="217" t="s">
        <v>209</v>
      </c>
    </row>
    <row r="600" spans="1:65" s="14" customFormat="1" ht="22.5">
      <c r="B600" s="218"/>
      <c r="C600" s="219"/>
      <c r="D600" s="209" t="s">
        <v>216</v>
      </c>
      <c r="E600" s="220" t="s">
        <v>1</v>
      </c>
      <c r="F600" s="221" t="s">
        <v>718</v>
      </c>
      <c r="G600" s="219"/>
      <c r="H600" s="222">
        <v>1135.4000000000001</v>
      </c>
      <c r="I600" s="223"/>
      <c r="J600" s="219"/>
      <c r="K600" s="219"/>
      <c r="L600" s="224"/>
      <c r="M600" s="225"/>
      <c r="N600" s="226"/>
      <c r="O600" s="226"/>
      <c r="P600" s="226"/>
      <c r="Q600" s="226"/>
      <c r="R600" s="226"/>
      <c r="S600" s="226"/>
      <c r="T600" s="227"/>
      <c r="AT600" s="228" t="s">
        <v>216</v>
      </c>
      <c r="AU600" s="228" t="s">
        <v>85</v>
      </c>
      <c r="AV600" s="14" t="s">
        <v>85</v>
      </c>
      <c r="AW600" s="14" t="s">
        <v>31</v>
      </c>
      <c r="AX600" s="14" t="s">
        <v>75</v>
      </c>
      <c r="AY600" s="228" t="s">
        <v>209</v>
      </c>
    </row>
    <row r="601" spans="1:65" s="15" customFormat="1" ht="11.25">
      <c r="B601" s="229"/>
      <c r="C601" s="230"/>
      <c r="D601" s="209" t="s">
        <v>216</v>
      </c>
      <c r="E601" s="231" t="s">
        <v>1</v>
      </c>
      <c r="F601" s="232" t="s">
        <v>219</v>
      </c>
      <c r="G601" s="230"/>
      <c r="H601" s="233">
        <v>1135.4000000000001</v>
      </c>
      <c r="I601" s="234"/>
      <c r="J601" s="230"/>
      <c r="K601" s="230"/>
      <c r="L601" s="235"/>
      <c r="M601" s="236"/>
      <c r="N601" s="237"/>
      <c r="O601" s="237"/>
      <c r="P601" s="237"/>
      <c r="Q601" s="237"/>
      <c r="R601" s="237"/>
      <c r="S601" s="237"/>
      <c r="T601" s="238"/>
      <c r="AT601" s="239" t="s">
        <v>216</v>
      </c>
      <c r="AU601" s="239" t="s">
        <v>85</v>
      </c>
      <c r="AV601" s="15" t="s">
        <v>215</v>
      </c>
      <c r="AW601" s="15" t="s">
        <v>31</v>
      </c>
      <c r="AX601" s="15" t="s">
        <v>83</v>
      </c>
      <c r="AY601" s="239" t="s">
        <v>209</v>
      </c>
    </row>
    <row r="602" spans="1:65" s="2" customFormat="1" ht="24.2" customHeight="1">
      <c r="A602" s="35"/>
      <c r="B602" s="36"/>
      <c r="C602" s="193" t="s">
        <v>719</v>
      </c>
      <c r="D602" s="193" t="s">
        <v>211</v>
      </c>
      <c r="E602" s="194" t="s">
        <v>720</v>
      </c>
      <c r="F602" s="195" t="s">
        <v>721</v>
      </c>
      <c r="G602" s="196" t="s">
        <v>214</v>
      </c>
      <c r="H602" s="197">
        <v>60</v>
      </c>
      <c r="I602" s="198"/>
      <c r="J602" s="199">
        <f>ROUND(I602*H602,2)</f>
        <v>0</v>
      </c>
      <c r="K602" s="200"/>
      <c r="L602" s="40"/>
      <c r="M602" s="201" t="s">
        <v>1</v>
      </c>
      <c r="N602" s="202" t="s">
        <v>40</v>
      </c>
      <c r="O602" s="72"/>
      <c r="P602" s="203">
        <f>O602*H602</f>
        <v>0</v>
      </c>
      <c r="Q602" s="203">
        <v>0</v>
      </c>
      <c r="R602" s="203">
        <f>Q602*H602</f>
        <v>0</v>
      </c>
      <c r="S602" s="203">
        <v>0</v>
      </c>
      <c r="T602" s="204">
        <f>S602*H602</f>
        <v>0</v>
      </c>
      <c r="U602" s="35"/>
      <c r="V602" s="35"/>
      <c r="W602" s="35"/>
      <c r="X602" s="35"/>
      <c r="Y602" s="35"/>
      <c r="Z602" s="35"/>
      <c r="AA602" s="35"/>
      <c r="AB602" s="35"/>
      <c r="AC602" s="35"/>
      <c r="AD602" s="35"/>
      <c r="AE602" s="35"/>
      <c r="AR602" s="205" t="s">
        <v>215</v>
      </c>
      <c r="AT602" s="205" t="s">
        <v>211</v>
      </c>
      <c r="AU602" s="205" t="s">
        <v>85</v>
      </c>
      <c r="AY602" s="18" t="s">
        <v>209</v>
      </c>
      <c r="BE602" s="206">
        <f>IF(N602="základní",J602,0)</f>
        <v>0</v>
      </c>
      <c r="BF602" s="206">
        <f>IF(N602="snížená",J602,0)</f>
        <v>0</v>
      </c>
      <c r="BG602" s="206">
        <f>IF(N602="zákl. přenesená",J602,0)</f>
        <v>0</v>
      </c>
      <c r="BH602" s="206">
        <f>IF(N602="sníž. přenesená",J602,0)</f>
        <v>0</v>
      </c>
      <c r="BI602" s="206">
        <f>IF(N602="nulová",J602,0)</f>
        <v>0</v>
      </c>
      <c r="BJ602" s="18" t="s">
        <v>83</v>
      </c>
      <c r="BK602" s="206">
        <f>ROUND(I602*H602,2)</f>
        <v>0</v>
      </c>
      <c r="BL602" s="18" t="s">
        <v>215</v>
      </c>
      <c r="BM602" s="205" t="s">
        <v>722</v>
      </c>
    </row>
    <row r="603" spans="1:65" s="13" customFormat="1" ht="11.25">
      <c r="B603" s="207"/>
      <c r="C603" s="208"/>
      <c r="D603" s="209" t="s">
        <v>216</v>
      </c>
      <c r="E603" s="210" t="s">
        <v>1</v>
      </c>
      <c r="F603" s="211" t="s">
        <v>390</v>
      </c>
      <c r="G603" s="208"/>
      <c r="H603" s="210" t="s">
        <v>1</v>
      </c>
      <c r="I603" s="212"/>
      <c r="J603" s="208"/>
      <c r="K603" s="208"/>
      <c r="L603" s="213"/>
      <c r="M603" s="214"/>
      <c r="N603" s="215"/>
      <c r="O603" s="215"/>
      <c r="P603" s="215"/>
      <c r="Q603" s="215"/>
      <c r="R603" s="215"/>
      <c r="S603" s="215"/>
      <c r="T603" s="216"/>
      <c r="AT603" s="217" t="s">
        <v>216</v>
      </c>
      <c r="AU603" s="217" t="s">
        <v>85</v>
      </c>
      <c r="AV603" s="13" t="s">
        <v>83</v>
      </c>
      <c r="AW603" s="13" t="s">
        <v>31</v>
      </c>
      <c r="AX603" s="13" t="s">
        <v>75</v>
      </c>
      <c r="AY603" s="217" t="s">
        <v>209</v>
      </c>
    </row>
    <row r="604" spans="1:65" s="14" customFormat="1" ht="22.5">
      <c r="B604" s="218"/>
      <c r="C604" s="219"/>
      <c r="D604" s="209" t="s">
        <v>216</v>
      </c>
      <c r="E604" s="220" t="s">
        <v>1</v>
      </c>
      <c r="F604" s="221" t="s">
        <v>723</v>
      </c>
      <c r="G604" s="219"/>
      <c r="H604" s="222">
        <v>60</v>
      </c>
      <c r="I604" s="223"/>
      <c r="J604" s="219"/>
      <c r="K604" s="219"/>
      <c r="L604" s="224"/>
      <c r="M604" s="225"/>
      <c r="N604" s="226"/>
      <c r="O604" s="226"/>
      <c r="P604" s="226"/>
      <c r="Q604" s="226"/>
      <c r="R604" s="226"/>
      <c r="S604" s="226"/>
      <c r="T604" s="227"/>
      <c r="AT604" s="228" t="s">
        <v>216</v>
      </c>
      <c r="AU604" s="228" t="s">
        <v>85</v>
      </c>
      <c r="AV604" s="14" t="s">
        <v>85</v>
      </c>
      <c r="AW604" s="14" t="s">
        <v>31</v>
      </c>
      <c r="AX604" s="14" t="s">
        <v>75</v>
      </c>
      <c r="AY604" s="228" t="s">
        <v>209</v>
      </c>
    </row>
    <row r="605" spans="1:65" s="15" customFormat="1" ht="11.25">
      <c r="B605" s="229"/>
      <c r="C605" s="230"/>
      <c r="D605" s="209" t="s">
        <v>216</v>
      </c>
      <c r="E605" s="231" t="s">
        <v>1</v>
      </c>
      <c r="F605" s="232" t="s">
        <v>219</v>
      </c>
      <c r="G605" s="230"/>
      <c r="H605" s="233">
        <v>60</v>
      </c>
      <c r="I605" s="234"/>
      <c r="J605" s="230"/>
      <c r="K605" s="230"/>
      <c r="L605" s="235"/>
      <c r="M605" s="236"/>
      <c r="N605" s="237"/>
      <c r="O605" s="237"/>
      <c r="P605" s="237"/>
      <c r="Q605" s="237"/>
      <c r="R605" s="237"/>
      <c r="S605" s="237"/>
      <c r="T605" s="238"/>
      <c r="AT605" s="239" t="s">
        <v>216</v>
      </c>
      <c r="AU605" s="239" t="s">
        <v>85</v>
      </c>
      <c r="AV605" s="15" t="s">
        <v>215</v>
      </c>
      <c r="AW605" s="15" t="s">
        <v>31</v>
      </c>
      <c r="AX605" s="15" t="s">
        <v>83</v>
      </c>
      <c r="AY605" s="239" t="s">
        <v>209</v>
      </c>
    </row>
    <row r="606" spans="1:65" s="2" customFormat="1" ht="37.9" customHeight="1">
      <c r="A606" s="35"/>
      <c r="B606" s="36"/>
      <c r="C606" s="193" t="s">
        <v>469</v>
      </c>
      <c r="D606" s="193" t="s">
        <v>211</v>
      </c>
      <c r="E606" s="194" t="s">
        <v>724</v>
      </c>
      <c r="F606" s="195" t="s">
        <v>725</v>
      </c>
      <c r="G606" s="196" t="s">
        <v>228</v>
      </c>
      <c r="H606" s="197">
        <v>9.4</v>
      </c>
      <c r="I606" s="198"/>
      <c r="J606" s="199">
        <f>ROUND(I606*H606,2)</f>
        <v>0</v>
      </c>
      <c r="K606" s="200"/>
      <c r="L606" s="40"/>
      <c r="M606" s="201" t="s">
        <v>1</v>
      </c>
      <c r="N606" s="202" t="s">
        <v>40</v>
      </c>
      <c r="O606" s="72"/>
      <c r="P606" s="203">
        <f>O606*H606</f>
        <v>0</v>
      </c>
      <c r="Q606" s="203">
        <v>0</v>
      </c>
      <c r="R606" s="203">
        <f>Q606*H606</f>
        <v>0</v>
      </c>
      <c r="S606" s="203">
        <v>0</v>
      </c>
      <c r="T606" s="204">
        <f>S606*H606</f>
        <v>0</v>
      </c>
      <c r="U606" s="35"/>
      <c r="V606" s="35"/>
      <c r="W606" s="35"/>
      <c r="X606" s="35"/>
      <c r="Y606" s="35"/>
      <c r="Z606" s="35"/>
      <c r="AA606" s="35"/>
      <c r="AB606" s="35"/>
      <c r="AC606" s="35"/>
      <c r="AD606" s="35"/>
      <c r="AE606" s="35"/>
      <c r="AR606" s="205" t="s">
        <v>215</v>
      </c>
      <c r="AT606" s="205" t="s">
        <v>211</v>
      </c>
      <c r="AU606" s="205" t="s">
        <v>85</v>
      </c>
      <c r="AY606" s="18" t="s">
        <v>209</v>
      </c>
      <c r="BE606" s="206">
        <f>IF(N606="základní",J606,0)</f>
        <v>0</v>
      </c>
      <c r="BF606" s="206">
        <f>IF(N606="snížená",J606,0)</f>
        <v>0</v>
      </c>
      <c r="BG606" s="206">
        <f>IF(N606="zákl. přenesená",J606,0)</f>
        <v>0</v>
      </c>
      <c r="BH606" s="206">
        <f>IF(N606="sníž. přenesená",J606,0)</f>
        <v>0</v>
      </c>
      <c r="BI606" s="206">
        <f>IF(N606="nulová",J606,0)</f>
        <v>0</v>
      </c>
      <c r="BJ606" s="18" t="s">
        <v>83</v>
      </c>
      <c r="BK606" s="206">
        <f>ROUND(I606*H606,2)</f>
        <v>0</v>
      </c>
      <c r="BL606" s="18" t="s">
        <v>215</v>
      </c>
      <c r="BM606" s="205" t="s">
        <v>726</v>
      </c>
    </row>
    <row r="607" spans="1:65" s="13" customFormat="1" ht="11.25">
      <c r="B607" s="207"/>
      <c r="C607" s="208"/>
      <c r="D607" s="209" t="s">
        <v>216</v>
      </c>
      <c r="E607" s="210" t="s">
        <v>1</v>
      </c>
      <c r="F607" s="211" t="s">
        <v>236</v>
      </c>
      <c r="G607" s="208"/>
      <c r="H607" s="210" t="s">
        <v>1</v>
      </c>
      <c r="I607" s="212"/>
      <c r="J607" s="208"/>
      <c r="K607" s="208"/>
      <c r="L607" s="213"/>
      <c r="M607" s="214"/>
      <c r="N607" s="215"/>
      <c r="O607" s="215"/>
      <c r="P607" s="215"/>
      <c r="Q607" s="215"/>
      <c r="R607" s="215"/>
      <c r="S607" s="215"/>
      <c r="T607" s="216"/>
      <c r="AT607" s="217" t="s">
        <v>216</v>
      </c>
      <c r="AU607" s="217" t="s">
        <v>85</v>
      </c>
      <c r="AV607" s="13" t="s">
        <v>83</v>
      </c>
      <c r="AW607" s="13" t="s">
        <v>31</v>
      </c>
      <c r="AX607" s="13" t="s">
        <v>75</v>
      </c>
      <c r="AY607" s="217" t="s">
        <v>209</v>
      </c>
    </row>
    <row r="608" spans="1:65" s="14" customFormat="1" ht="11.25">
      <c r="B608" s="218"/>
      <c r="C608" s="219"/>
      <c r="D608" s="209" t="s">
        <v>216</v>
      </c>
      <c r="E608" s="220" t="s">
        <v>1</v>
      </c>
      <c r="F608" s="221" t="s">
        <v>727</v>
      </c>
      <c r="G608" s="219"/>
      <c r="H608" s="222">
        <v>9.4</v>
      </c>
      <c r="I608" s="223"/>
      <c r="J608" s="219"/>
      <c r="K608" s="219"/>
      <c r="L608" s="224"/>
      <c r="M608" s="225"/>
      <c r="N608" s="226"/>
      <c r="O608" s="226"/>
      <c r="P608" s="226"/>
      <c r="Q608" s="226"/>
      <c r="R608" s="226"/>
      <c r="S608" s="226"/>
      <c r="T608" s="227"/>
      <c r="AT608" s="228" t="s">
        <v>216</v>
      </c>
      <c r="AU608" s="228" t="s">
        <v>85</v>
      </c>
      <c r="AV608" s="14" t="s">
        <v>85</v>
      </c>
      <c r="AW608" s="14" t="s">
        <v>31</v>
      </c>
      <c r="AX608" s="14" t="s">
        <v>75</v>
      </c>
      <c r="AY608" s="228" t="s">
        <v>209</v>
      </c>
    </row>
    <row r="609" spans="1:65" s="15" customFormat="1" ht="11.25">
      <c r="B609" s="229"/>
      <c r="C609" s="230"/>
      <c r="D609" s="209" t="s">
        <v>216</v>
      </c>
      <c r="E609" s="231" t="s">
        <v>1</v>
      </c>
      <c r="F609" s="232" t="s">
        <v>219</v>
      </c>
      <c r="G609" s="230"/>
      <c r="H609" s="233">
        <v>9.4</v>
      </c>
      <c r="I609" s="234"/>
      <c r="J609" s="230"/>
      <c r="K609" s="230"/>
      <c r="L609" s="235"/>
      <c r="M609" s="236"/>
      <c r="N609" s="237"/>
      <c r="O609" s="237"/>
      <c r="P609" s="237"/>
      <c r="Q609" s="237"/>
      <c r="R609" s="237"/>
      <c r="S609" s="237"/>
      <c r="T609" s="238"/>
      <c r="AT609" s="239" t="s">
        <v>216</v>
      </c>
      <c r="AU609" s="239" t="s">
        <v>85</v>
      </c>
      <c r="AV609" s="15" t="s">
        <v>215</v>
      </c>
      <c r="AW609" s="15" t="s">
        <v>31</v>
      </c>
      <c r="AX609" s="15" t="s">
        <v>83</v>
      </c>
      <c r="AY609" s="239" t="s">
        <v>209</v>
      </c>
    </row>
    <row r="610" spans="1:65" s="2" customFormat="1" ht="37.9" customHeight="1">
      <c r="A610" s="35"/>
      <c r="B610" s="36"/>
      <c r="C610" s="193" t="s">
        <v>728</v>
      </c>
      <c r="D610" s="193" t="s">
        <v>211</v>
      </c>
      <c r="E610" s="194" t="s">
        <v>724</v>
      </c>
      <c r="F610" s="195" t="s">
        <v>725</v>
      </c>
      <c r="G610" s="196" t="s">
        <v>228</v>
      </c>
      <c r="H610" s="197">
        <v>33.191000000000003</v>
      </c>
      <c r="I610" s="198"/>
      <c r="J610" s="199">
        <f>ROUND(I610*H610,2)</f>
        <v>0</v>
      </c>
      <c r="K610" s="200"/>
      <c r="L610" s="40"/>
      <c r="M610" s="201" t="s">
        <v>1</v>
      </c>
      <c r="N610" s="202" t="s">
        <v>40</v>
      </c>
      <c r="O610" s="72"/>
      <c r="P610" s="203">
        <f>O610*H610</f>
        <v>0</v>
      </c>
      <c r="Q610" s="203">
        <v>0</v>
      </c>
      <c r="R610" s="203">
        <f>Q610*H610</f>
        <v>0</v>
      </c>
      <c r="S610" s="203">
        <v>0</v>
      </c>
      <c r="T610" s="204">
        <f>S610*H610</f>
        <v>0</v>
      </c>
      <c r="U610" s="35"/>
      <c r="V610" s="35"/>
      <c r="W610" s="35"/>
      <c r="X610" s="35"/>
      <c r="Y610" s="35"/>
      <c r="Z610" s="35"/>
      <c r="AA610" s="35"/>
      <c r="AB610" s="35"/>
      <c r="AC610" s="35"/>
      <c r="AD610" s="35"/>
      <c r="AE610" s="35"/>
      <c r="AR610" s="205" t="s">
        <v>215</v>
      </c>
      <c r="AT610" s="205" t="s">
        <v>211</v>
      </c>
      <c r="AU610" s="205" t="s">
        <v>85</v>
      </c>
      <c r="AY610" s="18" t="s">
        <v>209</v>
      </c>
      <c r="BE610" s="206">
        <f>IF(N610="základní",J610,0)</f>
        <v>0</v>
      </c>
      <c r="BF610" s="206">
        <f>IF(N610="snížená",J610,0)</f>
        <v>0</v>
      </c>
      <c r="BG610" s="206">
        <f>IF(N610="zákl. přenesená",J610,0)</f>
        <v>0</v>
      </c>
      <c r="BH610" s="206">
        <f>IF(N610="sníž. přenesená",J610,0)</f>
        <v>0</v>
      </c>
      <c r="BI610" s="206">
        <f>IF(N610="nulová",J610,0)</f>
        <v>0</v>
      </c>
      <c r="BJ610" s="18" t="s">
        <v>83</v>
      </c>
      <c r="BK610" s="206">
        <f>ROUND(I610*H610,2)</f>
        <v>0</v>
      </c>
      <c r="BL610" s="18" t="s">
        <v>215</v>
      </c>
      <c r="BM610" s="205" t="s">
        <v>729</v>
      </c>
    </row>
    <row r="611" spans="1:65" s="13" customFormat="1" ht="11.25">
      <c r="B611" s="207"/>
      <c r="C611" s="208"/>
      <c r="D611" s="209" t="s">
        <v>216</v>
      </c>
      <c r="E611" s="210" t="s">
        <v>1</v>
      </c>
      <c r="F611" s="211" t="s">
        <v>390</v>
      </c>
      <c r="G611" s="208"/>
      <c r="H611" s="210" t="s">
        <v>1</v>
      </c>
      <c r="I611" s="212"/>
      <c r="J611" s="208"/>
      <c r="K611" s="208"/>
      <c r="L611" s="213"/>
      <c r="M611" s="214"/>
      <c r="N611" s="215"/>
      <c r="O611" s="215"/>
      <c r="P611" s="215"/>
      <c r="Q611" s="215"/>
      <c r="R611" s="215"/>
      <c r="S611" s="215"/>
      <c r="T611" s="216"/>
      <c r="AT611" s="217" t="s">
        <v>216</v>
      </c>
      <c r="AU611" s="217" t="s">
        <v>85</v>
      </c>
      <c r="AV611" s="13" t="s">
        <v>83</v>
      </c>
      <c r="AW611" s="13" t="s">
        <v>31</v>
      </c>
      <c r="AX611" s="13" t="s">
        <v>75</v>
      </c>
      <c r="AY611" s="217" t="s">
        <v>209</v>
      </c>
    </row>
    <row r="612" spans="1:65" s="14" customFormat="1" ht="22.5">
      <c r="B612" s="218"/>
      <c r="C612" s="219"/>
      <c r="D612" s="209" t="s">
        <v>216</v>
      </c>
      <c r="E612" s="220" t="s">
        <v>1</v>
      </c>
      <c r="F612" s="221" t="s">
        <v>730</v>
      </c>
      <c r="G612" s="219"/>
      <c r="H612" s="222">
        <v>7.6449999999999996</v>
      </c>
      <c r="I612" s="223"/>
      <c r="J612" s="219"/>
      <c r="K612" s="219"/>
      <c r="L612" s="224"/>
      <c r="M612" s="225"/>
      <c r="N612" s="226"/>
      <c r="O612" s="226"/>
      <c r="P612" s="226"/>
      <c r="Q612" s="226"/>
      <c r="R612" s="226"/>
      <c r="S612" s="226"/>
      <c r="T612" s="227"/>
      <c r="AT612" s="228" t="s">
        <v>216</v>
      </c>
      <c r="AU612" s="228" t="s">
        <v>85</v>
      </c>
      <c r="AV612" s="14" t="s">
        <v>85</v>
      </c>
      <c r="AW612" s="14" t="s">
        <v>31</v>
      </c>
      <c r="AX612" s="14" t="s">
        <v>75</v>
      </c>
      <c r="AY612" s="228" t="s">
        <v>209</v>
      </c>
    </row>
    <row r="613" spans="1:65" s="14" customFormat="1" ht="22.5">
      <c r="B613" s="218"/>
      <c r="C613" s="219"/>
      <c r="D613" s="209" t="s">
        <v>216</v>
      </c>
      <c r="E613" s="220" t="s">
        <v>1</v>
      </c>
      <c r="F613" s="221" t="s">
        <v>731</v>
      </c>
      <c r="G613" s="219"/>
      <c r="H613" s="222">
        <v>3</v>
      </c>
      <c r="I613" s="223"/>
      <c r="J613" s="219"/>
      <c r="K613" s="219"/>
      <c r="L613" s="224"/>
      <c r="M613" s="225"/>
      <c r="N613" s="226"/>
      <c r="O613" s="226"/>
      <c r="P613" s="226"/>
      <c r="Q613" s="226"/>
      <c r="R613" s="226"/>
      <c r="S613" s="226"/>
      <c r="T613" s="227"/>
      <c r="AT613" s="228" t="s">
        <v>216</v>
      </c>
      <c r="AU613" s="228" t="s">
        <v>85</v>
      </c>
      <c r="AV613" s="14" t="s">
        <v>85</v>
      </c>
      <c r="AW613" s="14" t="s">
        <v>31</v>
      </c>
      <c r="AX613" s="14" t="s">
        <v>75</v>
      </c>
      <c r="AY613" s="228" t="s">
        <v>209</v>
      </c>
    </row>
    <row r="614" spans="1:65" s="14" customFormat="1" ht="22.5">
      <c r="B614" s="218"/>
      <c r="C614" s="219"/>
      <c r="D614" s="209" t="s">
        <v>216</v>
      </c>
      <c r="E614" s="220" t="s">
        <v>1</v>
      </c>
      <c r="F614" s="221" t="s">
        <v>732</v>
      </c>
      <c r="G614" s="219"/>
      <c r="H614" s="222">
        <v>0.66600000000000004</v>
      </c>
      <c r="I614" s="223"/>
      <c r="J614" s="219"/>
      <c r="K614" s="219"/>
      <c r="L614" s="224"/>
      <c r="M614" s="225"/>
      <c r="N614" s="226"/>
      <c r="O614" s="226"/>
      <c r="P614" s="226"/>
      <c r="Q614" s="226"/>
      <c r="R614" s="226"/>
      <c r="S614" s="226"/>
      <c r="T614" s="227"/>
      <c r="AT614" s="228" t="s">
        <v>216</v>
      </c>
      <c r="AU614" s="228" t="s">
        <v>85</v>
      </c>
      <c r="AV614" s="14" t="s">
        <v>85</v>
      </c>
      <c r="AW614" s="14" t="s">
        <v>31</v>
      </c>
      <c r="AX614" s="14" t="s">
        <v>75</v>
      </c>
      <c r="AY614" s="228" t="s">
        <v>209</v>
      </c>
    </row>
    <row r="615" spans="1:65" s="14" customFormat="1" ht="22.5">
      <c r="B615" s="218"/>
      <c r="C615" s="219"/>
      <c r="D615" s="209" t="s">
        <v>216</v>
      </c>
      <c r="E615" s="220" t="s">
        <v>1</v>
      </c>
      <c r="F615" s="221" t="s">
        <v>733</v>
      </c>
      <c r="G615" s="219"/>
      <c r="H615" s="222">
        <v>21.88</v>
      </c>
      <c r="I615" s="223"/>
      <c r="J615" s="219"/>
      <c r="K615" s="219"/>
      <c r="L615" s="224"/>
      <c r="M615" s="225"/>
      <c r="N615" s="226"/>
      <c r="O615" s="226"/>
      <c r="P615" s="226"/>
      <c r="Q615" s="226"/>
      <c r="R615" s="226"/>
      <c r="S615" s="226"/>
      <c r="T615" s="227"/>
      <c r="AT615" s="228" t="s">
        <v>216</v>
      </c>
      <c r="AU615" s="228" t="s">
        <v>85</v>
      </c>
      <c r="AV615" s="14" t="s">
        <v>85</v>
      </c>
      <c r="AW615" s="14" t="s">
        <v>31</v>
      </c>
      <c r="AX615" s="14" t="s">
        <v>75</v>
      </c>
      <c r="AY615" s="228" t="s">
        <v>209</v>
      </c>
    </row>
    <row r="616" spans="1:65" s="15" customFormat="1" ht="11.25">
      <c r="B616" s="229"/>
      <c r="C616" s="230"/>
      <c r="D616" s="209" t="s">
        <v>216</v>
      </c>
      <c r="E616" s="231" t="s">
        <v>1</v>
      </c>
      <c r="F616" s="232" t="s">
        <v>219</v>
      </c>
      <c r="G616" s="230"/>
      <c r="H616" s="233">
        <v>33.191000000000003</v>
      </c>
      <c r="I616" s="234"/>
      <c r="J616" s="230"/>
      <c r="K616" s="230"/>
      <c r="L616" s="235"/>
      <c r="M616" s="236"/>
      <c r="N616" s="237"/>
      <c r="O616" s="237"/>
      <c r="P616" s="237"/>
      <c r="Q616" s="237"/>
      <c r="R616" s="237"/>
      <c r="S616" s="237"/>
      <c r="T616" s="238"/>
      <c r="AT616" s="239" t="s">
        <v>216</v>
      </c>
      <c r="AU616" s="239" t="s">
        <v>85</v>
      </c>
      <c r="AV616" s="15" t="s">
        <v>215</v>
      </c>
      <c r="AW616" s="15" t="s">
        <v>31</v>
      </c>
      <c r="AX616" s="15" t="s">
        <v>83</v>
      </c>
      <c r="AY616" s="239" t="s">
        <v>209</v>
      </c>
    </row>
    <row r="617" spans="1:65" s="2" customFormat="1" ht="37.9" customHeight="1">
      <c r="A617" s="35"/>
      <c r="B617" s="36"/>
      <c r="C617" s="193" t="s">
        <v>473</v>
      </c>
      <c r="D617" s="193" t="s">
        <v>211</v>
      </c>
      <c r="E617" s="194" t="s">
        <v>734</v>
      </c>
      <c r="F617" s="195" t="s">
        <v>735</v>
      </c>
      <c r="G617" s="196" t="s">
        <v>228</v>
      </c>
      <c r="H617" s="197">
        <v>9.5399999999999991</v>
      </c>
      <c r="I617" s="198"/>
      <c r="J617" s="199">
        <f>ROUND(I617*H617,2)</f>
        <v>0</v>
      </c>
      <c r="K617" s="200"/>
      <c r="L617" s="40"/>
      <c r="M617" s="201" t="s">
        <v>1</v>
      </c>
      <c r="N617" s="202" t="s">
        <v>40</v>
      </c>
      <c r="O617" s="72"/>
      <c r="P617" s="203">
        <f>O617*H617</f>
        <v>0</v>
      </c>
      <c r="Q617" s="203">
        <v>0</v>
      </c>
      <c r="R617" s="203">
        <f>Q617*H617</f>
        <v>0</v>
      </c>
      <c r="S617" s="203">
        <v>0</v>
      </c>
      <c r="T617" s="204">
        <f>S617*H617</f>
        <v>0</v>
      </c>
      <c r="U617" s="35"/>
      <c r="V617" s="35"/>
      <c r="W617" s="35"/>
      <c r="X617" s="35"/>
      <c r="Y617" s="35"/>
      <c r="Z617" s="35"/>
      <c r="AA617" s="35"/>
      <c r="AB617" s="35"/>
      <c r="AC617" s="35"/>
      <c r="AD617" s="35"/>
      <c r="AE617" s="35"/>
      <c r="AR617" s="205" t="s">
        <v>215</v>
      </c>
      <c r="AT617" s="205" t="s">
        <v>211</v>
      </c>
      <c r="AU617" s="205" t="s">
        <v>85</v>
      </c>
      <c r="AY617" s="18" t="s">
        <v>209</v>
      </c>
      <c r="BE617" s="206">
        <f>IF(N617="základní",J617,0)</f>
        <v>0</v>
      </c>
      <c r="BF617" s="206">
        <f>IF(N617="snížená",J617,0)</f>
        <v>0</v>
      </c>
      <c r="BG617" s="206">
        <f>IF(N617="zákl. přenesená",J617,0)</f>
        <v>0</v>
      </c>
      <c r="BH617" s="206">
        <f>IF(N617="sníž. přenesená",J617,0)</f>
        <v>0</v>
      </c>
      <c r="BI617" s="206">
        <f>IF(N617="nulová",J617,0)</f>
        <v>0</v>
      </c>
      <c r="BJ617" s="18" t="s">
        <v>83</v>
      </c>
      <c r="BK617" s="206">
        <f>ROUND(I617*H617,2)</f>
        <v>0</v>
      </c>
      <c r="BL617" s="18" t="s">
        <v>215</v>
      </c>
      <c r="BM617" s="205" t="s">
        <v>736</v>
      </c>
    </row>
    <row r="618" spans="1:65" s="13" customFormat="1" ht="11.25">
      <c r="B618" s="207"/>
      <c r="C618" s="208"/>
      <c r="D618" s="209" t="s">
        <v>216</v>
      </c>
      <c r="E618" s="210" t="s">
        <v>1</v>
      </c>
      <c r="F618" s="211" t="s">
        <v>390</v>
      </c>
      <c r="G618" s="208"/>
      <c r="H618" s="210" t="s">
        <v>1</v>
      </c>
      <c r="I618" s="212"/>
      <c r="J618" s="208"/>
      <c r="K618" s="208"/>
      <c r="L618" s="213"/>
      <c r="M618" s="214"/>
      <c r="N618" s="215"/>
      <c r="O618" s="215"/>
      <c r="P618" s="215"/>
      <c r="Q618" s="215"/>
      <c r="R618" s="215"/>
      <c r="S618" s="215"/>
      <c r="T618" s="216"/>
      <c r="AT618" s="217" t="s">
        <v>216</v>
      </c>
      <c r="AU618" s="217" t="s">
        <v>85</v>
      </c>
      <c r="AV618" s="13" t="s">
        <v>83</v>
      </c>
      <c r="AW618" s="13" t="s">
        <v>31</v>
      </c>
      <c r="AX618" s="13" t="s">
        <v>75</v>
      </c>
      <c r="AY618" s="217" t="s">
        <v>209</v>
      </c>
    </row>
    <row r="619" spans="1:65" s="14" customFormat="1" ht="22.5">
      <c r="B619" s="218"/>
      <c r="C619" s="219"/>
      <c r="D619" s="209" t="s">
        <v>216</v>
      </c>
      <c r="E619" s="220" t="s">
        <v>1</v>
      </c>
      <c r="F619" s="221" t="s">
        <v>737</v>
      </c>
      <c r="G619" s="219"/>
      <c r="H619" s="222">
        <v>7.875</v>
      </c>
      <c r="I619" s="223"/>
      <c r="J619" s="219"/>
      <c r="K619" s="219"/>
      <c r="L619" s="224"/>
      <c r="M619" s="225"/>
      <c r="N619" s="226"/>
      <c r="O619" s="226"/>
      <c r="P619" s="226"/>
      <c r="Q619" s="226"/>
      <c r="R619" s="226"/>
      <c r="S619" s="226"/>
      <c r="T619" s="227"/>
      <c r="AT619" s="228" t="s">
        <v>216</v>
      </c>
      <c r="AU619" s="228" t="s">
        <v>85</v>
      </c>
      <c r="AV619" s="14" t="s">
        <v>85</v>
      </c>
      <c r="AW619" s="14" t="s">
        <v>31</v>
      </c>
      <c r="AX619" s="14" t="s">
        <v>75</v>
      </c>
      <c r="AY619" s="228" t="s">
        <v>209</v>
      </c>
    </row>
    <row r="620" spans="1:65" s="14" customFormat="1" ht="22.5">
      <c r="B620" s="218"/>
      <c r="C620" s="219"/>
      <c r="D620" s="209" t="s">
        <v>216</v>
      </c>
      <c r="E620" s="220" t="s">
        <v>1</v>
      </c>
      <c r="F620" s="221" t="s">
        <v>738</v>
      </c>
      <c r="G620" s="219"/>
      <c r="H620" s="222">
        <v>1.665</v>
      </c>
      <c r="I620" s="223"/>
      <c r="J620" s="219"/>
      <c r="K620" s="219"/>
      <c r="L620" s="224"/>
      <c r="M620" s="225"/>
      <c r="N620" s="226"/>
      <c r="O620" s="226"/>
      <c r="P620" s="226"/>
      <c r="Q620" s="226"/>
      <c r="R620" s="226"/>
      <c r="S620" s="226"/>
      <c r="T620" s="227"/>
      <c r="AT620" s="228" t="s">
        <v>216</v>
      </c>
      <c r="AU620" s="228" t="s">
        <v>85</v>
      </c>
      <c r="AV620" s="14" t="s">
        <v>85</v>
      </c>
      <c r="AW620" s="14" t="s">
        <v>31</v>
      </c>
      <c r="AX620" s="14" t="s">
        <v>75</v>
      </c>
      <c r="AY620" s="228" t="s">
        <v>209</v>
      </c>
    </row>
    <row r="621" spans="1:65" s="15" customFormat="1" ht="11.25">
      <c r="B621" s="229"/>
      <c r="C621" s="230"/>
      <c r="D621" s="209" t="s">
        <v>216</v>
      </c>
      <c r="E621" s="231" t="s">
        <v>1</v>
      </c>
      <c r="F621" s="232" t="s">
        <v>219</v>
      </c>
      <c r="G621" s="230"/>
      <c r="H621" s="233">
        <v>9.5399999999999991</v>
      </c>
      <c r="I621" s="234"/>
      <c r="J621" s="230"/>
      <c r="K621" s="230"/>
      <c r="L621" s="235"/>
      <c r="M621" s="236"/>
      <c r="N621" s="237"/>
      <c r="O621" s="237"/>
      <c r="P621" s="237"/>
      <c r="Q621" s="237"/>
      <c r="R621" s="237"/>
      <c r="S621" s="237"/>
      <c r="T621" s="238"/>
      <c r="AT621" s="239" t="s">
        <v>216</v>
      </c>
      <c r="AU621" s="239" t="s">
        <v>85</v>
      </c>
      <c r="AV621" s="15" t="s">
        <v>215</v>
      </c>
      <c r="AW621" s="15" t="s">
        <v>31</v>
      </c>
      <c r="AX621" s="15" t="s">
        <v>83</v>
      </c>
      <c r="AY621" s="239" t="s">
        <v>209</v>
      </c>
    </row>
    <row r="622" spans="1:65" s="2" customFormat="1" ht="33" customHeight="1">
      <c r="A622" s="35"/>
      <c r="B622" s="36"/>
      <c r="C622" s="193" t="s">
        <v>739</v>
      </c>
      <c r="D622" s="193" t="s">
        <v>211</v>
      </c>
      <c r="E622" s="194" t="s">
        <v>740</v>
      </c>
      <c r="F622" s="195" t="s">
        <v>741</v>
      </c>
      <c r="G622" s="196" t="s">
        <v>228</v>
      </c>
      <c r="H622" s="197">
        <v>9.4</v>
      </c>
      <c r="I622" s="198"/>
      <c r="J622" s="199">
        <f>ROUND(I622*H622,2)</f>
        <v>0</v>
      </c>
      <c r="K622" s="200"/>
      <c r="L622" s="40"/>
      <c r="M622" s="201" t="s">
        <v>1</v>
      </c>
      <c r="N622" s="202" t="s">
        <v>40</v>
      </c>
      <c r="O622" s="72"/>
      <c r="P622" s="203">
        <f>O622*H622</f>
        <v>0</v>
      </c>
      <c r="Q622" s="203">
        <v>0</v>
      </c>
      <c r="R622" s="203">
        <f>Q622*H622</f>
        <v>0</v>
      </c>
      <c r="S622" s="203">
        <v>0</v>
      </c>
      <c r="T622" s="204">
        <f>S622*H622</f>
        <v>0</v>
      </c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  <c r="AE622" s="35"/>
      <c r="AR622" s="205" t="s">
        <v>215</v>
      </c>
      <c r="AT622" s="205" t="s">
        <v>211</v>
      </c>
      <c r="AU622" s="205" t="s">
        <v>85</v>
      </c>
      <c r="AY622" s="18" t="s">
        <v>209</v>
      </c>
      <c r="BE622" s="206">
        <f>IF(N622="základní",J622,0)</f>
        <v>0</v>
      </c>
      <c r="BF622" s="206">
        <f>IF(N622="snížená",J622,0)</f>
        <v>0</v>
      </c>
      <c r="BG622" s="206">
        <f>IF(N622="zákl. přenesená",J622,0)</f>
        <v>0</v>
      </c>
      <c r="BH622" s="206">
        <f>IF(N622="sníž. přenesená",J622,0)</f>
        <v>0</v>
      </c>
      <c r="BI622" s="206">
        <f>IF(N622="nulová",J622,0)</f>
        <v>0</v>
      </c>
      <c r="BJ622" s="18" t="s">
        <v>83</v>
      </c>
      <c r="BK622" s="206">
        <f>ROUND(I622*H622,2)</f>
        <v>0</v>
      </c>
      <c r="BL622" s="18" t="s">
        <v>215</v>
      </c>
      <c r="BM622" s="205" t="s">
        <v>742</v>
      </c>
    </row>
    <row r="623" spans="1:65" s="2" customFormat="1" ht="33" customHeight="1">
      <c r="A623" s="35"/>
      <c r="B623" s="36"/>
      <c r="C623" s="193" t="s">
        <v>479</v>
      </c>
      <c r="D623" s="193" t="s">
        <v>211</v>
      </c>
      <c r="E623" s="194" t="s">
        <v>740</v>
      </c>
      <c r="F623" s="195" t="s">
        <v>741</v>
      </c>
      <c r="G623" s="196" t="s">
        <v>228</v>
      </c>
      <c r="H623" s="197">
        <v>33.191000000000003</v>
      </c>
      <c r="I623" s="198"/>
      <c r="J623" s="199">
        <f>ROUND(I623*H623,2)</f>
        <v>0</v>
      </c>
      <c r="K623" s="200"/>
      <c r="L623" s="40"/>
      <c r="M623" s="201" t="s">
        <v>1</v>
      </c>
      <c r="N623" s="202" t="s">
        <v>40</v>
      </c>
      <c r="O623" s="72"/>
      <c r="P623" s="203">
        <f>O623*H623</f>
        <v>0</v>
      </c>
      <c r="Q623" s="203">
        <v>0</v>
      </c>
      <c r="R623" s="203">
        <f>Q623*H623</f>
        <v>0</v>
      </c>
      <c r="S623" s="203">
        <v>0</v>
      </c>
      <c r="T623" s="204">
        <f>S623*H623</f>
        <v>0</v>
      </c>
      <c r="U623" s="35"/>
      <c r="V623" s="35"/>
      <c r="W623" s="35"/>
      <c r="X623" s="35"/>
      <c r="Y623" s="35"/>
      <c r="Z623" s="35"/>
      <c r="AA623" s="35"/>
      <c r="AB623" s="35"/>
      <c r="AC623" s="35"/>
      <c r="AD623" s="35"/>
      <c r="AE623" s="35"/>
      <c r="AR623" s="205" t="s">
        <v>215</v>
      </c>
      <c r="AT623" s="205" t="s">
        <v>211</v>
      </c>
      <c r="AU623" s="205" t="s">
        <v>85</v>
      </c>
      <c r="AY623" s="18" t="s">
        <v>209</v>
      </c>
      <c r="BE623" s="206">
        <f>IF(N623="základní",J623,0)</f>
        <v>0</v>
      </c>
      <c r="BF623" s="206">
        <f>IF(N623="snížená",J623,0)</f>
        <v>0</v>
      </c>
      <c r="BG623" s="206">
        <f>IF(N623="zákl. přenesená",J623,0)</f>
        <v>0</v>
      </c>
      <c r="BH623" s="206">
        <f>IF(N623="sníž. přenesená",J623,0)</f>
        <v>0</v>
      </c>
      <c r="BI623" s="206">
        <f>IF(N623="nulová",J623,0)</f>
        <v>0</v>
      </c>
      <c r="BJ623" s="18" t="s">
        <v>83</v>
      </c>
      <c r="BK623" s="206">
        <f>ROUND(I623*H623,2)</f>
        <v>0</v>
      </c>
      <c r="BL623" s="18" t="s">
        <v>215</v>
      </c>
      <c r="BM623" s="205" t="s">
        <v>743</v>
      </c>
    </row>
    <row r="624" spans="1:65" s="2" customFormat="1" ht="33" customHeight="1">
      <c r="A624" s="35"/>
      <c r="B624" s="36"/>
      <c r="C624" s="193" t="s">
        <v>744</v>
      </c>
      <c r="D624" s="193" t="s">
        <v>211</v>
      </c>
      <c r="E624" s="194" t="s">
        <v>745</v>
      </c>
      <c r="F624" s="195" t="s">
        <v>746</v>
      </c>
      <c r="G624" s="196" t="s">
        <v>228</v>
      </c>
      <c r="H624" s="197">
        <v>9.5399999999999991</v>
      </c>
      <c r="I624" s="198"/>
      <c r="J624" s="199">
        <f>ROUND(I624*H624,2)</f>
        <v>0</v>
      </c>
      <c r="K624" s="200"/>
      <c r="L624" s="40"/>
      <c r="M624" s="201" t="s">
        <v>1</v>
      </c>
      <c r="N624" s="202" t="s">
        <v>40</v>
      </c>
      <c r="O624" s="72"/>
      <c r="P624" s="203">
        <f>O624*H624</f>
        <v>0</v>
      </c>
      <c r="Q624" s="203">
        <v>0</v>
      </c>
      <c r="R624" s="203">
        <f>Q624*H624</f>
        <v>0</v>
      </c>
      <c r="S624" s="203">
        <v>0</v>
      </c>
      <c r="T624" s="204">
        <f>S624*H624</f>
        <v>0</v>
      </c>
      <c r="U624" s="35"/>
      <c r="V624" s="35"/>
      <c r="W624" s="35"/>
      <c r="X624" s="35"/>
      <c r="Y624" s="35"/>
      <c r="Z624" s="35"/>
      <c r="AA624" s="35"/>
      <c r="AB624" s="35"/>
      <c r="AC624" s="35"/>
      <c r="AD624" s="35"/>
      <c r="AE624" s="35"/>
      <c r="AR624" s="205" t="s">
        <v>215</v>
      </c>
      <c r="AT624" s="205" t="s">
        <v>211</v>
      </c>
      <c r="AU624" s="205" t="s">
        <v>85</v>
      </c>
      <c r="AY624" s="18" t="s">
        <v>209</v>
      </c>
      <c r="BE624" s="206">
        <f>IF(N624="základní",J624,0)</f>
        <v>0</v>
      </c>
      <c r="BF624" s="206">
        <f>IF(N624="snížená",J624,0)</f>
        <v>0</v>
      </c>
      <c r="BG624" s="206">
        <f>IF(N624="zákl. přenesená",J624,0)</f>
        <v>0</v>
      </c>
      <c r="BH624" s="206">
        <f>IF(N624="sníž. přenesená",J624,0)</f>
        <v>0</v>
      </c>
      <c r="BI624" s="206">
        <f>IF(N624="nulová",J624,0)</f>
        <v>0</v>
      </c>
      <c r="BJ624" s="18" t="s">
        <v>83</v>
      </c>
      <c r="BK624" s="206">
        <f>ROUND(I624*H624,2)</f>
        <v>0</v>
      </c>
      <c r="BL624" s="18" t="s">
        <v>215</v>
      </c>
      <c r="BM624" s="205" t="s">
        <v>747</v>
      </c>
    </row>
    <row r="625" spans="1:65" s="2" customFormat="1" ht="24.2" customHeight="1">
      <c r="A625" s="35"/>
      <c r="B625" s="36"/>
      <c r="C625" s="193" t="s">
        <v>486</v>
      </c>
      <c r="D625" s="193" t="s">
        <v>211</v>
      </c>
      <c r="E625" s="194" t="s">
        <v>748</v>
      </c>
      <c r="F625" s="195" t="s">
        <v>749</v>
      </c>
      <c r="G625" s="196" t="s">
        <v>214</v>
      </c>
      <c r="H625" s="197">
        <v>324.3</v>
      </c>
      <c r="I625" s="198"/>
      <c r="J625" s="199">
        <f>ROUND(I625*H625,2)</f>
        <v>0</v>
      </c>
      <c r="K625" s="200"/>
      <c r="L625" s="40"/>
      <c r="M625" s="201" t="s">
        <v>1</v>
      </c>
      <c r="N625" s="202" t="s">
        <v>40</v>
      </c>
      <c r="O625" s="72"/>
      <c r="P625" s="203">
        <f>O625*H625</f>
        <v>0</v>
      </c>
      <c r="Q625" s="203">
        <v>0</v>
      </c>
      <c r="R625" s="203">
        <f>Q625*H625</f>
        <v>0</v>
      </c>
      <c r="S625" s="203">
        <v>0</v>
      </c>
      <c r="T625" s="204">
        <f>S625*H625</f>
        <v>0</v>
      </c>
      <c r="U625" s="35"/>
      <c r="V625" s="35"/>
      <c r="W625" s="35"/>
      <c r="X625" s="35"/>
      <c r="Y625" s="35"/>
      <c r="Z625" s="35"/>
      <c r="AA625" s="35"/>
      <c r="AB625" s="35"/>
      <c r="AC625" s="35"/>
      <c r="AD625" s="35"/>
      <c r="AE625" s="35"/>
      <c r="AR625" s="205" t="s">
        <v>215</v>
      </c>
      <c r="AT625" s="205" t="s">
        <v>211</v>
      </c>
      <c r="AU625" s="205" t="s">
        <v>85</v>
      </c>
      <c r="AY625" s="18" t="s">
        <v>209</v>
      </c>
      <c r="BE625" s="206">
        <f>IF(N625="základní",J625,0)</f>
        <v>0</v>
      </c>
      <c r="BF625" s="206">
        <f>IF(N625="snížená",J625,0)</f>
        <v>0</v>
      </c>
      <c r="BG625" s="206">
        <f>IF(N625="zákl. přenesená",J625,0)</f>
        <v>0</v>
      </c>
      <c r="BH625" s="206">
        <f>IF(N625="sníž. přenesená",J625,0)</f>
        <v>0</v>
      </c>
      <c r="BI625" s="206">
        <f>IF(N625="nulová",J625,0)</f>
        <v>0</v>
      </c>
      <c r="BJ625" s="18" t="s">
        <v>83</v>
      </c>
      <c r="BK625" s="206">
        <f>ROUND(I625*H625,2)</f>
        <v>0</v>
      </c>
      <c r="BL625" s="18" t="s">
        <v>215</v>
      </c>
      <c r="BM625" s="205" t="s">
        <v>750</v>
      </c>
    </row>
    <row r="626" spans="1:65" s="2" customFormat="1" ht="29.25">
      <c r="A626" s="35"/>
      <c r="B626" s="36"/>
      <c r="C626" s="37"/>
      <c r="D626" s="209" t="s">
        <v>253</v>
      </c>
      <c r="E626" s="37"/>
      <c r="F626" s="240" t="s">
        <v>751</v>
      </c>
      <c r="G626" s="37"/>
      <c r="H626" s="37"/>
      <c r="I626" s="241"/>
      <c r="J626" s="37"/>
      <c r="K626" s="37"/>
      <c r="L626" s="40"/>
      <c r="M626" s="242"/>
      <c r="N626" s="243"/>
      <c r="O626" s="72"/>
      <c r="P626" s="72"/>
      <c r="Q626" s="72"/>
      <c r="R626" s="72"/>
      <c r="S626" s="72"/>
      <c r="T626" s="73"/>
      <c r="U626" s="35"/>
      <c r="V626" s="35"/>
      <c r="W626" s="35"/>
      <c r="X626" s="35"/>
      <c r="Y626" s="35"/>
      <c r="Z626" s="35"/>
      <c r="AA626" s="35"/>
      <c r="AB626" s="35"/>
      <c r="AC626" s="35"/>
      <c r="AD626" s="35"/>
      <c r="AE626" s="35"/>
      <c r="AT626" s="18" t="s">
        <v>253</v>
      </c>
      <c r="AU626" s="18" t="s">
        <v>85</v>
      </c>
    </row>
    <row r="627" spans="1:65" s="13" customFormat="1" ht="11.25">
      <c r="B627" s="207"/>
      <c r="C627" s="208"/>
      <c r="D627" s="209" t="s">
        <v>216</v>
      </c>
      <c r="E627" s="210" t="s">
        <v>1</v>
      </c>
      <c r="F627" s="211" t="s">
        <v>390</v>
      </c>
      <c r="G627" s="208"/>
      <c r="H627" s="210" t="s">
        <v>1</v>
      </c>
      <c r="I627" s="212"/>
      <c r="J627" s="208"/>
      <c r="K627" s="208"/>
      <c r="L627" s="213"/>
      <c r="M627" s="214"/>
      <c r="N627" s="215"/>
      <c r="O627" s="215"/>
      <c r="P627" s="215"/>
      <c r="Q627" s="215"/>
      <c r="R627" s="215"/>
      <c r="S627" s="215"/>
      <c r="T627" s="216"/>
      <c r="AT627" s="217" t="s">
        <v>216</v>
      </c>
      <c r="AU627" s="217" t="s">
        <v>85</v>
      </c>
      <c r="AV627" s="13" t="s">
        <v>83</v>
      </c>
      <c r="AW627" s="13" t="s">
        <v>31</v>
      </c>
      <c r="AX627" s="13" t="s">
        <v>75</v>
      </c>
      <c r="AY627" s="217" t="s">
        <v>209</v>
      </c>
    </row>
    <row r="628" spans="1:65" s="14" customFormat="1" ht="11.25">
      <c r="B628" s="218"/>
      <c r="C628" s="219"/>
      <c r="D628" s="209" t="s">
        <v>216</v>
      </c>
      <c r="E628" s="220" t="s">
        <v>1</v>
      </c>
      <c r="F628" s="221" t="s">
        <v>752</v>
      </c>
      <c r="G628" s="219"/>
      <c r="H628" s="222">
        <v>99.2</v>
      </c>
      <c r="I628" s="223"/>
      <c r="J628" s="219"/>
      <c r="K628" s="219"/>
      <c r="L628" s="224"/>
      <c r="M628" s="225"/>
      <c r="N628" s="226"/>
      <c r="O628" s="226"/>
      <c r="P628" s="226"/>
      <c r="Q628" s="226"/>
      <c r="R628" s="226"/>
      <c r="S628" s="226"/>
      <c r="T628" s="227"/>
      <c r="AT628" s="228" t="s">
        <v>216</v>
      </c>
      <c r="AU628" s="228" t="s">
        <v>85</v>
      </c>
      <c r="AV628" s="14" t="s">
        <v>85</v>
      </c>
      <c r="AW628" s="14" t="s">
        <v>31</v>
      </c>
      <c r="AX628" s="14" t="s">
        <v>75</v>
      </c>
      <c r="AY628" s="228" t="s">
        <v>209</v>
      </c>
    </row>
    <row r="629" spans="1:65" s="14" customFormat="1" ht="11.25">
      <c r="B629" s="218"/>
      <c r="C629" s="219"/>
      <c r="D629" s="209" t="s">
        <v>216</v>
      </c>
      <c r="E629" s="220" t="s">
        <v>1</v>
      </c>
      <c r="F629" s="221" t="s">
        <v>753</v>
      </c>
      <c r="G629" s="219"/>
      <c r="H629" s="222">
        <v>126.9</v>
      </c>
      <c r="I629" s="223"/>
      <c r="J629" s="219"/>
      <c r="K629" s="219"/>
      <c r="L629" s="224"/>
      <c r="M629" s="225"/>
      <c r="N629" s="226"/>
      <c r="O629" s="226"/>
      <c r="P629" s="226"/>
      <c r="Q629" s="226"/>
      <c r="R629" s="226"/>
      <c r="S629" s="226"/>
      <c r="T629" s="227"/>
      <c r="AT629" s="228" t="s">
        <v>216</v>
      </c>
      <c r="AU629" s="228" t="s">
        <v>85</v>
      </c>
      <c r="AV629" s="14" t="s">
        <v>85</v>
      </c>
      <c r="AW629" s="14" t="s">
        <v>31</v>
      </c>
      <c r="AX629" s="14" t="s">
        <v>75</v>
      </c>
      <c r="AY629" s="228" t="s">
        <v>209</v>
      </c>
    </row>
    <row r="630" spans="1:65" s="14" customFormat="1" ht="11.25">
      <c r="B630" s="218"/>
      <c r="C630" s="219"/>
      <c r="D630" s="209" t="s">
        <v>216</v>
      </c>
      <c r="E630" s="220" t="s">
        <v>1</v>
      </c>
      <c r="F630" s="221" t="s">
        <v>754</v>
      </c>
      <c r="G630" s="219"/>
      <c r="H630" s="222">
        <v>98.2</v>
      </c>
      <c r="I630" s="223"/>
      <c r="J630" s="219"/>
      <c r="K630" s="219"/>
      <c r="L630" s="224"/>
      <c r="M630" s="225"/>
      <c r="N630" s="226"/>
      <c r="O630" s="226"/>
      <c r="P630" s="226"/>
      <c r="Q630" s="226"/>
      <c r="R630" s="226"/>
      <c r="S630" s="226"/>
      <c r="T630" s="227"/>
      <c r="AT630" s="228" t="s">
        <v>216</v>
      </c>
      <c r="AU630" s="228" t="s">
        <v>85</v>
      </c>
      <c r="AV630" s="14" t="s">
        <v>85</v>
      </c>
      <c r="AW630" s="14" t="s">
        <v>31</v>
      </c>
      <c r="AX630" s="14" t="s">
        <v>75</v>
      </c>
      <c r="AY630" s="228" t="s">
        <v>209</v>
      </c>
    </row>
    <row r="631" spans="1:65" s="15" customFormat="1" ht="11.25">
      <c r="B631" s="229"/>
      <c r="C631" s="230"/>
      <c r="D631" s="209" t="s">
        <v>216</v>
      </c>
      <c r="E631" s="231" t="s">
        <v>1</v>
      </c>
      <c r="F631" s="232" t="s">
        <v>219</v>
      </c>
      <c r="G631" s="230"/>
      <c r="H631" s="233">
        <v>324.3</v>
      </c>
      <c r="I631" s="234"/>
      <c r="J631" s="230"/>
      <c r="K631" s="230"/>
      <c r="L631" s="235"/>
      <c r="M631" s="236"/>
      <c r="N631" s="237"/>
      <c r="O631" s="237"/>
      <c r="P631" s="237"/>
      <c r="Q631" s="237"/>
      <c r="R631" s="237"/>
      <c r="S631" s="237"/>
      <c r="T631" s="238"/>
      <c r="AT631" s="239" t="s">
        <v>216</v>
      </c>
      <c r="AU631" s="239" t="s">
        <v>85</v>
      </c>
      <c r="AV631" s="15" t="s">
        <v>215</v>
      </c>
      <c r="AW631" s="15" t="s">
        <v>31</v>
      </c>
      <c r="AX631" s="15" t="s">
        <v>83</v>
      </c>
      <c r="AY631" s="239" t="s">
        <v>209</v>
      </c>
    </row>
    <row r="632" spans="1:65" s="2" customFormat="1" ht="24.2" customHeight="1">
      <c r="A632" s="35"/>
      <c r="B632" s="36"/>
      <c r="C632" s="193" t="s">
        <v>755</v>
      </c>
      <c r="D632" s="193" t="s">
        <v>211</v>
      </c>
      <c r="E632" s="194" t="s">
        <v>756</v>
      </c>
      <c r="F632" s="195" t="s">
        <v>757</v>
      </c>
      <c r="G632" s="196" t="s">
        <v>228</v>
      </c>
      <c r="H632" s="197">
        <v>122.01</v>
      </c>
      <c r="I632" s="198"/>
      <c r="J632" s="199">
        <f>ROUND(I632*H632,2)</f>
        <v>0</v>
      </c>
      <c r="K632" s="200"/>
      <c r="L632" s="40"/>
      <c r="M632" s="201" t="s">
        <v>1</v>
      </c>
      <c r="N632" s="202" t="s">
        <v>40</v>
      </c>
      <c r="O632" s="72"/>
      <c r="P632" s="203">
        <f>O632*H632</f>
        <v>0</v>
      </c>
      <c r="Q632" s="203">
        <v>0</v>
      </c>
      <c r="R632" s="203">
        <f>Q632*H632</f>
        <v>0</v>
      </c>
      <c r="S632" s="203">
        <v>0</v>
      </c>
      <c r="T632" s="204">
        <f>S632*H632</f>
        <v>0</v>
      </c>
      <c r="U632" s="35"/>
      <c r="V632" s="35"/>
      <c r="W632" s="35"/>
      <c r="X632" s="35"/>
      <c r="Y632" s="35"/>
      <c r="Z632" s="35"/>
      <c r="AA632" s="35"/>
      <c r="AB632" s="35"/>
      <c r="AC632" s="35"/>
      <c r="AD632" s="35"/>
      <c r="AE632" s="35"/>
      <c r="AR632" s="205" t="s">
        <v>215</v>
      </c>
      <c r="AT632" s="205" t="s">
        <v>211</v>
      </c>
      <c r="AU632" s="205" t="s">
        <v>85</v>
      </c>
      <c r="AY632" s="18" t="s">
        <v>209</v>
      </c>
      <c r="BE632" s="206">
        <f>IF(N632="základní",J632,0)</f>
        <v>0</v>
      </c>
      <c r="BF632" s="206">
        <f>IF(N632="snížená",J632,0)</f>
        <v>0</v>
      </c>
      <c r="BG632" s="206">
        <f>IF(N632="zákl. přenesená",J632,0)</f>
        <v>0</v>
      </c>
      <c r="BH632" s="206">
        <f>IF(N632="sníž. přenesená",J632,0)</f>
        <v>0</v>
      </c>
      <c r="BI632" s="206">
        <f>IF(N632="nulová",J632,0)</f>
        <v>0</v>
      </c>
      <c r="BJ632" s="18" t="s">
        <v>83</v>
      </c>
      <c r="BK632" s="206">
        <f>ROUND(I632*H632,2)</f>
        <v>0</v>
      </c>
      <c r="BL632" s="18" t="s">
        <v>215</v>
      </c>
      <c r="BM632" s="205" t="s">
        <v>758</v>
      </c>
    </row>
    <row r="633" spans="1:65" s="13" customFormat="1" ht="11.25">
      <c r="B633" s="207"/>
      <c r="C633" s="208"/>
      <c r="D633" s="209" t="s">
        <v>216</v>
      </c>
      <c r="E633" s="210" t="s">
        <v>1</v>
      </c>
      <c r="F633" s="211" t="s">
        <v>390</v>
      </c>
      <c r="G633" s="208"/>
      <c r="H633" s="210" t="s">
        <v>1</v>
      </c>
      <c r="I633" s="212"/>
      <c r="J633" s="208"/>
      <c r="K633" s="208"/>
      <c r="L633" s="213"/>
      <c r="M633" s="214"/>
      <c r="N633" s="215"/>
      <c r="O633" s="215"/>
      <c r="P633" s="215"/>
      <c r="Q633" s="215"/>
      <c r="R633" s="215"/>
      <c r="S633" s="215"/>
      <c r="T633" s="216"/>
      <c r="AT633" s="217" t="s">
        <v>216</v>
      </c>
      <c r="AU633" s="217" t="s">
        <v>85</v>
      </c>
      <c r="AV633" s="13" t="s">
        <v>83</v>
      </c>
      <c r="AW633" s="13" t="s">
        <v>31</v>
      </c>
      <c r="AX633" s="13" t="s">
        <v>75</v>
      </c>
      <c r="AY633" s="217" t="s">
        <v>209</v>
      </c>
    </row>
    <row r="634" spans="1:65" s="14" customFormat="1" ht="22.5">
      <c r="B634" s="218"/>
      <c r="C634" s="219"/>
      <c r="D634" s="209" t="s">
        <v>216</v>
      </c>
      <c r="E634" s="220" t="s">
        <v>1</v>
      </c>
      <c r="F634" s="221" t="s">
        <v>731</v>
      </c>
      <c r="G634" s="219"/>
      <c r="H634" s="222">
        <v>3</v>
      </c>
      <c r="I634" s="223"/>
      <c r="J634" s="219"/>
      <c r="K634" s="219"/>
      <c r="L634" s="224"/>
      <c r="M634" s="225"/>
      <c r="N634" s="226"/>
      <c r="O634" s="226"/>
      <c r="P634" s="226"/>
      <c r="Q634" s="226"/>
      <c r="R634" s="226"/>
      <c r="S634" s="226"/>
      <c r="T634" s="227"/>
      <c r="AT634" s="228" t="s">
        <v>216</v>
      </c>
      <c r="AU634" s="228" t="s">
        <v>85</v>
      </c>
      <c r="AV634" s="14" t="s">
        <v>85</v>
      </c>
      <c r="AW634" s="14" t="s">
        <v>31</v>
      </c>
      <c r="AX634" s="14" t="s">
        <v>75</v>
      </c>
      <c r="AY634" s="228" t="s">
        <v>209</v>
      </c>
    </row>
    <row r="635" spans="1:65" s="14" customFormat="1" ht="22.5">
      <c r="B635" s="218"/>
      <c r="C635" s="219"/>
      <c r="D635" s="209" t="s">
        <v>216</v>
      </c>
      <c r="E635" s="220" t="s">
        <v>1</v>
      </c>
      <c r="F635" s="221" t="s">
        <v>759</v>
      </c>
      <c r="G635" s="219"/>
      <c r="H635" s="222">
        <v>113.54</v>
      </c>
      <c r="I635" s="223"/>
      <c r="J635" s="219"/>
      <c r="K635" s="219"/>
      <c r="L635" s="224"/>
      <c r="M635" s="225"/>
      <c r="N635" s="226"/>
      <c r="O635" s="226"/>
      <c r="P635" s="226"/>
      <c r="Q635" s="226"/>
      <c r="R635" s="226"/>
      <c r="S635" s="226"/>
      <c r="T635" s="227"/>
      <c r="AT635" s="228" t="s">
        <v>216</v>
      </c>
      <c r="AU635" s="228" t="s">
        <v>85</v>
      </c>
      <c r="AV635" s="14" t="s">
        <v>85</v>
      </c>
      <c r="AW635" s="14" t="s">
        <v>31</v>
      </c>
      <c r="AX635" s="14" t="s">
        <v>75</v>
      </c>
      <c r="AY635" s="228" t="s">
        <v>209</v>
      </c>
    </row>
    <row r="636" spans="1:65" s="14" customFormat="1" ht="22.5">
      <c r="B636" s="218"/>
      <c r="C636" s="219"/>
      <c r="D636" s="209" t="s">
        <v>216</v>
      </c>
      <c r="E636" s="220" t="s">
        <v>1</v>
      </c>
      <c r="F636" s="221" t="s">
        <v>760</v>
      </c>
      <c r="G636" s="219"/>
      <c r="H636" s="222">
        <v>5.47</v>
      </c>
      <c r="I636" s="223"/>
      <c r="J636" s="219"/>
      <c r="K636" s="219"/>
      <c r="L636" s="224"/>
      <c r="M636" s="225"/>
      <c r="N636" s="226"/>
      <c r="O636" s="226"/>
      <c r="P636" s="226"/>
      <c r="Q636" s="226"/>
      <c r="R636" s="226"/>
      <c r="S636" s="226"/>
      <c r="T636" s="227"/>
      <c r="AT636" s="228" t="s">
        <v>216</v>
      </c>
      <c r="AU636" s="228" t="s">
        <v>85</v>
      </c>
      <c r="AV636" s="14" t="s">
        <v>85</v>
      </c>
      <c r="AW636" s="14" t="s">
        <v>31</v>
      </c>
      <c r="AX636" s="14" t="s">
        <v>75</v>
      </c>
      <c r="AY636" s="228" t="s">
        <v>209</v>
      </c>
    </row>
    <row r="637" spans="1:65" s="15" customFormat="1" ht="11.25">
      <c r="B637" s="229"/>
      <c r="C637" s="230"/>
      <c r="D637" s="209" t="s">
        <v>216</v>
      </c>
      <c r="E637" s="231" t="s">
        <v>1</v>
      </c>
      <c r="F637" s="232" t="s">
        <v>219</v>
      </c>
      <c r="G637" s="230"/>
      <c r="H637" s="233">
        <v>122.01</v>
      </c>
      <c r="I637" s="234"/>
      <c r="J637" s="230"/>
      <c r="K637" s="230"/>
      <c r="L637" s="235"/>
      <c r="M637" s="236"/>
      <c r="N637" s="237"/>
      <c r="O637" s="237"/>
      <c r="P637" s="237"/>
      <c r="Q637" s="237"/>
      <c r="R637" s="237"/>
      <c r="S637" s="237"/>
      <c r="T637" s="238"/>
      <c r="AT637" s="239" t="s">
        <v>216</v>
      </c>
      <c r="AU637" s="239" t="s">
        <v>85</v>
      </c>
      <c r="AV637" s="15" t="s">
        <v>215</v>
      </c>
      <c r="AW637" s="15" t="s">
        <v>31</v>
      </c>
      <c r="AX637" s="15" t="s">
        <v>83</v>
      </c>
      <c r="AY637" s="239" t="s">
        <v>209</v>
      </c>
    </row>
    <row r="638" spans="1:65" s="2" customFormat="1" ht="24.2" customHeight="1">
      <c r="A638" s="35"/>
      <c r="B638" s="36"/>
      <c r="C638" s="193" t="s">
        <v>494</v>
      </c>
      <c r="D638" s="193" t="s">
        <v>211</v>
      </c>
      <c r="E638" s="194" t="s">
        <v>761</v>
      </c>
      <c r="F638" s="195" t="s">
        <v>762</v>
      </c>
      <c r="G638" s="196" t="s">
        <v>228</v>
      </c>
      <c r="H638" s="197">
        <v>231.203</v>
      </c>
      <c r="I638" s="198"/>
      <c r="J638" s="199">
        <f>ROUND(I638*H638,2)</f>
        <v>0</v>
      </c>
      <c r="K638" s="200"/>
      <c r="L638" s="40"/>
      <c r="M638" s="201" t="s">
        <v>1</v>
      </c>
      <c r="N638" s="202" t="s">
        <v>40</v>
      </c>
      <c r="O638" s="72"/>
      <c r="P638" s="203">
        <f>O638*H638</f>
        <v>0</v>
      </c>
      <c r="Q638" s="203">
        <v>0</v>
      </c>
      <c r="R638" s="203">
        <f>Q638*H638</f>
        <v>0</v>
      </c>
      <c r="S638" s="203">
        <v>0</v>
      </c>
      <c r="T638" s="204">
        <f>S638*H638</f>
        <v>0</v>
      </c>
      <c r="U638" s="35"/>
      <c r="V638" s="35"/>
      <c r="W638" s="35"/>
      <c r="X638" s="35"/>
      <c r="Y638" s="35"/>
      <c r="Z638" s="35"/>
      <c r="AA638" s="35"/>
      <c r="AB638" s="35"/>
      <c r="AC638" s="35"/>
      <c r="AD638" s="35"/>
      <c r="AE638" s="35"/>
      <c r="AR638" s="205" t="s">
        <v>215</v>
      </c>
      <c r="AT638" s="205" t="s">
        <v>211</v>
      </c>
      <c r="AU638" s="205" t="s">
        <v>85</v>
      </c>
      <c r="AY638" s="18" t="s">
        <v>209</v>
      </c>
      <c r="BE638" s="206">
        <f>IF(N638="základní",J638,0)</f>
        <v>0</v>
      </c>
      <c r="BF638" s="206">
        <f>IF(N638="snížená",J638,0)</f>
        <v>0</v>
      </c>
      <c r="BG638" s="206">
        <f>IF(N638="zákl. přenesená",J638,0)</f>
        <v>0</v>
      </c>
      <c r="BH638" s="206">
        <f>IF(N638="sníž. přenesená",J638,0)</f>
        <v>0</v>
      </c>
      <c r="BI638" s="206">
        <f>IF(N638="nulová",J638,0)</f>
        <v>0</v>
      </c>
      <c r="BJ638" s="18" t="s">
        <v>83</v>
      </c>
      <c r="BK638" s="206">
        <f>ROUND(I638*H638,2)</f>
        <v>0</v>
      </c>
      <c r="BL638" s="18" t="s">
        <v>215</v>
      </c>
      <c r="BM638" s="205" t="s">
        <v>763</v>
      </c>
    </row>
    <row r="639" spans="1:65" s="13" customFormat="1" ht="11.25">
      <c r="B639" s="207"/>
      <c r="C639" s="208"/>
      <c r="D639" s="209" t="s">
        <v>216</v>
      </c>
      <c r="E639" s="210" t="s">
        <v>1</v>
      </c>
      <c r="F639" s="211" t="s">
        <v>390</v>
      </c>
      <c r="G639" s="208"/>
      <c r="H639" s="210" t="s">
        <v>1</v>
      </c>
      <c r="I639" s="212"/>
      <c r="J639" s="208"/>
      <c r="K639" s="208"/>
      <c r="L639" s="213"/>
      <c r="M639" s="214"/>
      <c r="N639" s="215"/>
      <c r="O639" s="215"/>
      <c r="P639" s="215"/>
      <c r="Q639" s="215"/>
      <c r="R639" s="215"/>
      <c r="S639" s="215"/>
      <c r="T639" s="216"/>
      <c r="AT639" s="217" t="s">
        <v>216</v>
      </c>
      <c r="AU639" s="217" t="s">
        <v>85</v>
      </c>
      <c r="AV639" s="13" t="s">
        <v>83</v>
      </c>
      <c r="AW639" s="13" t="s">
        <v>31</v>
      </c>
      <c r="AX639" s="13" t="s">
        <v>75</v>
      </c>
      <c r="AY639" s="217" t="s">
        <v>209</v>
      </c>
    </row>
    <row r="640" spans="1:65" s="14" customFormat="1" ht="22.5">
      <c r="B640" s="218"/>
      <c r="C640" s="219"/>
      <c r="D640" s="209" t="s">
        <v>216</v>
      </c>
      <c r="E640" s="220" t="s">
        <v>1</v>
      </c>
      <c r="F640" s="221" t="s">
        <v>764</v>
      </c>
      <c r="G640" s="219"/>
      <c r="H640" s="222">
        <v>153.99</v>
      </c>
      <c r="I640" s="223"/>
      <c r="J640" s="219"/>
      <c r="K640" s="219"/>
      <c r="L640" s="224"/>
      <c r="M640" s="225"/>
      <c r="N640" s="226"/>
      <c r="O640" s="226"/>
      <c r="P640" s="226"/>
      <c r="Q640" s="226"/>
      <c r="R640" s="226"/>
      <c r="S640" s="226"/>
      <c r="T640" s="227"/>
      <c r="AT640" s="228" t="s">
        <v>216</v>
      </c>
      <c r="AU640" s="228" t="s">
        <v>85</v>
      </c>
      <c r="AV640" s="14" t="s">
        <v>85</v>
      </c>
      <c r="AW640" s="14" t="s">
        <v>31</v>
      </c>
      <c r="AX640" s="14" t="s">
        <v>75</v>
      </c>
      <c r="AY640" s="228" t="s">
        <v>209</v>
      </c>
    </row>
    <row r="641" spans="1:65" s="14" customFormat="1" ht="22.5">
      <c r="B641" s="218"/>
      <c r="C641" s="219"/>
      <c r="D641" s="209" t="s">
        <v>216</v>
      </c>
      <c r="E641" s="220" t="s">
        <v>1</v>
      </c>
      <c r="F641" s="221" t="s">
        <v>765</v>
      </c>
      <c r="G641" s="219"/>
      <c r="H641" s="222">
        <v>63.338000000000001</v>
      </c>
      <c r="I641" s="223"/>
      <c r="J641" s="219"/>
      <c r="K641" s="219"/>
      <c r="L641" s="224"/>
      <c r="M641" s="225"/>
      <c r="N641" s="226"/>
      <c r="O641" s="226"/>
      <c r="P641" s="226"/>
      <c r="Q641" s="226"/>
      <c r="R641" s="226"/>
      <c r="S641" s="226"/>
      <c r="T641" s="227"/>
      <c r="AT641" s="228" t="s">
        <v>216</v>
      </c>
      <c r="AU641" s="228" t="s">
        <v>85</v>
      </c>
      <c r="AV641" s="14" t="s">
        <v>85</v>
      </c>
      <c r="AW641" s="14" t="s">
        <v>31</v>
      </c>
      <c r="AX641" s="14" t="s">
        <v>75</v>
      </c>
      <c r="AY641" s="228" t="s">
        <v>209</v>
      </c>
    </row>
    <row r="642" spans="1:65" s="14" customFormat="1" ht="22.5">
      <c r="B642" s="218"/>
      <c r="C642" s="219"/>
      <c r="D642" s="209" t="s">
        <v>216</v>
      </c>
      <c r="E642" s="220" t="s">
        <v>1</v>
      </c>
      <c r="F642" s="221" t="s">
        <v>737</v>
      </c>
      <c r="G642" s="219"/>
      <c r="H642" s="222">
        <v>7.875</v>
      </c>
      <c r="I642" s="223"/>
      <c r="J642" s="219"/>
      <c r="K642" s="219"/>
      <c r="L642" s="224"/>
      <c r="M642" s="225"/>
      <c r="N642" s="226"/>
      <c r="O642" s="226"/>
      <c r="P642" s="226"/>
      <c r="Q642" s="226"/>
      <c r="R642" s="226"/>
      <c r="S642" s="226"/>
      <c r="T642" s="227"/>
      <c r="AT642" s="228" t="s">
        <v>216</v>
      </c>
      <c r="AU642" s="228" t="s">
        <v>85</v>
      </c>
      <c r="AV642" s="14" t="s">
        <v>85</v>
      </c>
      <c r="AW642" s="14" t="s">
        <v>31</v>
      </c>
      <c r="AX642" s="14" t="s">
        <v>75</v>
      </c>
      <c r="AY642" s="228" t="s">
        <v>209</v>
      </c>
    </row>
    <row r="643" spans="1:65" s="14" customFormat="1" ht="22.5">
      <c r="B643" s="218"/>
      <c r="C643" s="219"/>
      <c r="D643" s="209" t="s">
        <v>216</v>
      </c>
      <c r="E643" s="220" t="s">
        <v>1</v>
      </c>
      <c r="F643" s="221" t="s">
        <v>766</v>
      </c>
      <c r="G643" s="219"/>
      <c r="H643" s="222">
        <v>6</v>
      </c>
      <c r="I643" s="223"/>
      <c r="J643" s="219"/>
      <c r="K643" s="219"/>
      <c r="L643" s="224"/>
      <c r="M643" s="225"/>
      <c r="N643" s="226"/>
      <c r="O643" s="226"/>
      <c r="P643" s="226"/>
      <c r="Q643" s="226"/>
      <c r="R643" s="226"/>
      <c r="S643" s="226"/>
      <c r="T643" s="227"/>
      <c r="AT643" s="228" t="s">
        <v>216</v>
      </c>
      <c r="AU643" s="228" t="s">
        <v>85</v>
      </c>
      <c r="AV643" s="14" t="s">
        <v>85</v>
      </c>
      <c r="AW643" s="14" t="s">
        <v>31</v>
      </c>
      <c r="AX643" s="14" t="s">
        <v>75</v>
      </c>
      <c r="AY643" s="228" t="s">
        <v>209</v>
      </c>
    </row>
    <row r="644" spans="1:65" s="15" customFormat="1" ht="11.25">
      <c r="B644" s="229"/>
      <c r="C644" s="230"/>
      <c r="D644" s="209" t="s">
        <v>216</v>
      </c>
      <c r="E644" s="231" t="s">
        <v>1</v>
      </c>
      <c r="F644" s="232" t="s">
        <v>219</v>
      </c>
      <c r="G644" s="230"/>
      <c r="H644" s="233">
        <v>231.203</v>
      </c>
      <c r="I644" s="234"/>
      <c r="J644" s="230"/>
      <c r="K644" s="230"/>
      <c r="L644" s="235"/>
      <c r="M644" s="236"/>
      <c r="N644" s="237"/>
      <c r="O644" s="237"/>
      <c r="P644" s="237"/>
      <c r="Q644" s="237"/>
      <c r="R644" s="237"/>
      <c r="S644" s="237"/>
      <c r="T644" s="238"/>
      <c r="AT644" s="239" t="s">
        <v>216</v>
      </c>
      <c r="AU644" s="239" t="s">
        <v>85</v>
      </c>
      <c r="AV644" s="15" t="s">
        <v>215</v>
      </c>
      <c r="AW644" s="15" t="s">
        <v>31</v>
      </c>
      <c r="AX644" s="15" t="s">
        <v>83</v>
      </c>
      <c r="AY644" s="239" t="s">
        <v>209</v>
      </c>
    </row>
    <row r="645" spans="1:65" s="2" customFormat="1" ht="21.75" customHeight="1">
      <c r="A645" s="35"/>
      <c r="B645" s="36"/>
      <c r="C645" s="193" t="s">
        <v>767</v>
      </c>
      <c r="D645" s="193" t="s">
        <v>211</v>
      </c>
      <c r="E645" s="194" t="s">
        <v>768</v>
      </c>
      <c r="F645" s="195" t="s">
        <v>769</v>
      </c>
      <c r="G645" s="196" t="s">
        <v>228</v>
      </c>
      <c r="H645" s="197">
        <v>281.88</v>
      </c>
      <c r="I645" s="198"/>
      <c r="J645" s="199">
        <f>ROUND(I645*H645,2)</f>
        <v>0</v>
      </c>
      <c r="K645" s="200"/>
      <c r="L645" s="40"/>
      <c r="M645" s="201" t="s">
        <v>1</v>
      </c>
      <c r="N645" s="202" t="s">
        <v>40</v>
      </c>
      <c r="O645" s="72"/>
      <c r="P645" s="203">
        <f>O645*H645</f>
        <v>0</v>
      </c>
      <c r="Q645" s="203">
        <v>0</v>
      </c>
      <c r="R645" s="203">
        <f>Q645*H645</f>
        <v>0</v>
      </c>
      <c r="S645" s="203">
        <v>0</v>
      </c>
      <c r="T645" s="204">
        <f>S645*H645</f>
        <v>0</v>
      </c>
      <c r="U645" s="35"/>
      <c r="V645" s="35"/>
      <c r="W645" s="35"/>
      <c r="X645" s="35"/>
      <c r="Y645" s="35"/>
      <c r="Z645" s="35"/>
      <c r="AA645" s="35"/>
      <c r="AB645" s="35"/>
      <c r="AC645" s="35"/>
      <c r="AD645" s="35"/>
      <c r="AE645" s="35"/>
      <c r="AR645" s="205" t="s">
        <v>215</v>
      </c>
      <c r="AT645" s="205" t="s">
        <v>211</v>
      </c>
      <c r="AU645" s="205" t="s">
        <v>85</v>
      </c>
      <c r="AY645" s="18" t="s">
        <v>209</v>
      </c>
      <c r="BE645" s="206">
        <f>IF(N645="základní",J645,0)</f>
        <v>0</v>
      </c>
      <c r="BF645" s="206">
        <f>IF(N645="snížená",J645,0)</f>
        <v>0</v>
      </c>
      <c r="BG645" s="206">
        <f>IF(N645="zákl. přenesená",J645,0)</f>
        <v>0</v>
      </c>
      <c r="BH645" s="206">
        <f>IF(N645="sníž. přenesená",J645,0)</f>
        <v>0</v>
      </c>
      <c r="BI645" s="206">
        <f>IF(N645="nulová",J645,0)</f>
        <v>0</v>
      </c>
      <c r="BJ645" s="18" t="s">
        <v>83</v>
      </c>
      <c r="BK645" s="206">
        <f>ROUND(I645*H645,2)</f>
        <v>0</v>
      </c>
      <c r="BL645" s="18" t="s">
        <v>215</v>
      </c>
      <c r="BM645" s="205" t="s">
        <v>770</v>
      </c>
    </row>
    <row r="646" spans="1:65" s="13" customFormat="1" ht="11.25">
      <c r="B646" s="207"/>
      <c r="C646" s="208"/>
      <c r="D646" s="209" t="s">
        <v>216</v>
      </c>
      <c r="E646" s="210" t="s">
        <v>1</v>
      </c>
      <c r="F646" s="211" t="s">
        <v>390</v>
      </c>
      <c r="G646" s="208"/>
      <c r="H646" s="210" t="s">
        <v>1</v>
      </c>
      <c r="I646" s="212"/>
      <c r="J646" s="208"/>
      <c r="K646" s="208"/>
      <c r="L646" s="213"/>
      <c r="M646" s="214"/>
      <c r="N646" s="215"/>
      <c r="O646" s="215"/>
      <c r="P646" s="215"/>
      <c r="Q646" s="215"/>
      <c r="R646" s="215"/>
      <c r="S646" s="215"/>
      <c r="T646" s="216"/>
      <c r="AT646" s="217" t="s">
        <v>216</v>
      </c>
      <c r="AU646" s="217" t="s">
        <v>85</v>
      </c>
      <c r="AV646" s="13" t="s">
        <v>83</v>
      </c>
      <c r="AW646" s="13" t="s">
        <v>31</v>
      </c>
      <c r="AX646" s="13" t="s">
        <v>75</v>
      </c>
      <c r="AY646" s="217" t="s">
        <v>209</v>
      </c>
    </row>
    <row r="647" spans="1:65" s="14" customFormat="1" ht="22.5">
      <c r="B647" s="218"/>
      <c r="C647" s="219"/>
      <c r="D647" s="209" t="s">
        <v>216</v>
      </c>
      <c r="E647" s="220" t="s">
        <v>1</v>
      </c>
      <c r="F647" s="221" t="s">
        <v>771</v>
      </c>
      <c r="G647" s="219"/>
      <c r="H647" s="222">
        <v>17.375</v>
      </c>
      <c r="I647" s="223"/>
      <c r="J647" s="219"/>
      <c r="K647" s="219"/>
      <c r="L647" s="224"/>
      <c r="M647" s="225"/>
      <c r="N647" s="226"/>
      <c r="O647" s="226"/>
      <c r="P647" s="226"/>
      <c r="Q647" s="226"/>
      <c r="R647" s="226"/>
      <c r="S647" s="226"/>
      <c r="T647" s="227"/>
      <c r="AT647" s="228" t="s">
        <v>216</v>
      </c>
      <c r="AU647" s="228" t="s">
        <v>85</v>
      </c>
      <c r="AV647" s="14" t="s">
        <v>85</v>
      </c>
      <c r="AW647" s="14" t="s">
        <v>31</v>
      </c>
      <c r="AX647" s="14" t="s">
        <v>75</v>
      </c>
      <c r="AY647" s="228" t="s">
        <v>209</v>
      </c>
    </row>
    <row r="648" spans="1:65" s="14" customFormat="1" ht="22.5">
      <c r="B648" s="218"/>
      <c r="C648" s="219"/>
      <c r="D648" s="209" t="s">
        <v>216</v>
      </c>
      <c r="E648" s="220" t="s">
        <v>1</v>
      </c>
      <c r="F648" s="221" t="s">
        <v>772</v>
      </c>
      <c r="G648" s="219"/>
      <c r="H648" s="222">
        <v>224.68</v>
      </c>
      <c r="I648" s="223"/>
      <c r="J648" s="219"/>
      <c r="K648" s="219"/>
      <c r="L648" s="224"/>
      <c r="M648" s="225"/>
      <c r="N648" s="226"/>
      <c r="O648" s="226"/>
      <c r="P648" s="226"/>
      <c r="Q648" s="226"/>
      <c r="R648" s="226"/>
      <c r="S648" s="226"/>
      <c r="T648" s="227"/>
      <c r="AT648" s="228" t="s">
        <v>216</v>
      </c>
      <c r="AU648" s="228" t="s">
        <v>85</v>
      </c>
      <c r="AV648" s="14" t="s">
        <v>85</v>
      </c>
      <c r="AW648" s="14" t="s">
        <v>31</v>
      </c>
      <c r="AX648" s="14" t="s">
        <v>75</v>
      </c>
      <c r="AY648" s="228" t="s">
        <v>209</v>
      </c>
    </row>
    <row r="649" spans="1:65" s="14" customFormat="1" ht="22.5">
      <c r="B649" s="218"/>
      <c r="C649" s="219"/>
      <c r="D649" s="209" t="s">
        <v>216</v>
      </c>
      <c r="E649" s="220" t="s">
        <v>1</v>
      </c>
      <c r="F649" s="221" t="s">
        <v>773</v>
      </c>
      <c r="G649" s="219"/>
      <c r="H649" s="222">
        <v>39.825000000000003</v>
      </c>
      <c r="I649" s="223"/>
      <c r="J649" s="219"/>
      <c r="K649" s="219"/>
      <c r="L649" s="224"/>
      <c r="M649" s="225"/>
      <c r="N649" s="226"/>
      <c r="O649" s="226"/>
      <c r="P649" s="226"/>
      <c r="Q649" s="226"/>
      <c r="R649" s="226"/>
      <c r="S649" s="226"/>
      <c r="T649" s="227"/>
      <c r="AT649" s="228" t="s">
        <v>216</v>
      </c>
      <c r="AU649" s="228" t="s">
        <v>85</v>
      </c>
      <c r="AV649" s="14" t="s">
        <v>85</v>
      </c>
      <c r="AW649" s="14" t="s">
        <v>31</v>
      </c>
      <c r="AX649" s="14" t="s">
        <v>75</v>
      </c>
      <c r="AY649" s="228" t="s">
        <v>209</v>
      </c>
    </row>
    <row r="650" spans="1:65" s="15" customFormat="1" ht="11.25">
      <c r="B650" s="229"/>
      <c r="C650" s="230"/>
      <c r="D650" s="209" t="s">
        <v>216</v>
      </c>
      <c r="E650" s="231" t="s">
        <v>1</v>
      </c>
      <c r="F650" s="232" t="s">
        <v>219</v>
      </c>
      <c r="G650" s="230"/>
      <c r="H650" s="233">
        <v>281.88</v>
      </c>
      <c r="I650" s="234"/>
      <c r="J650" s="230"/>
      <c r="K650" s="230"/>
      <c r="L650" s="235"/>
      <c r="M650" s="236"/>
      <c r="N650" s="237"/>
      <c r="O650" s="237"/>
      <c r="P650" s="237"/>
      <c r="Q650" s="237"/>
      <c r="R650" s="237"/>
      <c r="S650" s="237"/>
      <c r="T650" s="238"/>
      <c r="AT650" s="239" t="s">
        <v>216</v>
      </c>
      <c r="AU650" s="239" t="s">
        <v>85</v>
      </c>
      <c r="AV650" s="15" t="s">
        <v>215</v>
      </c>
      <c r="AW650" s="15" t="s">
        <v>31</v>
      </c>
      <c r="AX650" s="15" t="s">
        <v>83</v>
      </c>
      <c r="AY650" s="239" t="s">
        <v>209</v>
      </c>
    </row>
    <row r="651" spans="1:65" s="2" customFormat="1" ht="21.75" customHeight="1">
      <c r="A651" s="35"/>
      <c r="B651" s="36"/>
      <c r="C651" s="193" t="s">
        <v>498</v>
      </c>
      <c r="D651" s="193" t="s">
        <v>211</v>
      </c>
      <c r="E651" s="194" t="s">
        <v>774</v>
      </c>
      <c r="F651" s="195" t="s">
        <v>775</v>
      </c>
      <c r="G651" s="196" t="s">
        <v>270</v>
      </c>
      <c r="H651" s="197">
        <v>18.702999999999999</v>
      </c>
      <c r="I651" s="198"/>
      <c r="J651" s="199">
        <f>ROUND(I651*H651,2)</f>
        <v>0</v>
      </c>
      <c r="K651" s="200"/>
      <c r="L651" s="40"/>
      <c r="M651" s="201" t="s">
        <v>1</v>
      </c>
      <c r="N651" s="202" t="s">
        <v>40</v>
      </c>
      <c r="O651" s="72"/>
      <c r="P651" s="203">
        <f>O651*H651</f>
        <v>0</v>
      </c>
      <c r="Q651" s="203">
        <v>0</v>
      </c>
      <c r="R651" s="203">
        <f>Q651*H651</f>
        <v>0</v>
      </c>
      <c r="S651" s="203">
        <v>0</v>
      </c>
      <c r="T651" s="204">
        <f>S651*H651</f>
        <v>0</v>
      </c>
      <c r="U651" s="35"/>
      <c r="V651" s="35"/>
      <c r="W651" s="35"/>
      <c r="X651" s="35"/>
      <c r="Y651" s="35"/>
      <c r="Z651" s="35"/>
      <c r="AA651" s="35"/>
      <c r="AB651" s="35"/>
      <c r="AC651" s="35"/>
      <c r="AD651" s="35"/>
      <c r="AE651" s="35"/>
      <c r="AR651" s="205" t="s">
        <v>215</v>
      </c>
      <c r="AT651" s="205" t="s">
        <v>211</v>
      </c>
      <c r="AU651" s="205" t="s">
        <v>85</v>
      </c>
      <c r="AY651" s="18" t="s">
        <v>209</v>
      </c>
      <c r="BE651" s="206">
        <f>IF(N651="základní",J651,0)</f>
        <v>0</v>
      </c>
      <c r="BF651" s="206">
        <f>IF(N651="snížená",J651,0)</f>
        <v>0</v>
      </c>
      <c r="BG651" s="206">
        <f>IF(N651="zákl. přenesená",J651,0)</f>
        <v>0</v>
      </c>
      <c r="BH651" s="206">
        <f>IF(N651="sníž. přenesená",J651,0)</f>
        <v>0</v>
      </c>
      <c r="BI651" s="206">
        <f>IF(N651="nulová",J651,0)</f>
        <v>0</v>
      </c>
      <c r="BJ651" s="18" t="s">
        <v>83</v>
      </c>
      <c r="BK651" s="206">
        <f>ROUND(I651*H651,2)</f>
        <v>0</v>
      </c>
      <c r="BL651" s="18" t="s">
        <v>215</v>
      </c>
      <c r="BM651" s="205" t="s">
        <v>776</v>
      </c>
    </row>
    <row r="652" spans="1:65" s="13" customFormat="1" ht="11.25">
      <c r="B652" s="207"/>
      <c r="C652" s="208"/>
      <c r="D652" s="209" t="s">
        <v>216</v>
      </c>
      <c r="E652" s="210" t="s">
        <v>1</v>
      </c>
      <c r="F652" s="211" t="s">
        <v>342</v>
      </c>
      <c r="G652" s="208"/>
      <c r="H652" s="210" t="s">
        <v>1</v>
      </c>
      <c r="I652" s="212"/>
      <c r="J652" s="208"/>
      <c r="K652" s="208"/>
      <c r="L652" s="213"/>
      <c r="M652" s="214"/>
      <c r="N652" s="215"/>
      <c r="O652" s="215"/>
      <c r="P652" s="215"/>
      <c r="Q652" s="215"/>
      <c r="R652" s="215"/>
      <c r="S652" s="215"/>
      <c r="T652" s="216"/>
      <c r="AT652" s="217" t="s">
        <v>216</v>
      </c>
      <c r="AU652" s="217" t="s">
        <v>85</v>
      </c>
      <c r="AV652" s="13" t="s">
        <v>83</v>
      </c>
      <c r="AW652" s="13" t="s">
        <v>31</v>
      </c>
      <c r="AX652" s="13" t="s">
        <v>75</v>
      </c>
      <c r="AY652" s="217" t="s">
        <v>209</v>
      </c>
    </row>
    <row r="653" spans="1:65" s="14" customFormat="1" ht="11.25">
      <c r="B653" s="218"/>
      <c r="C653" s="219"/>
      <c r="D653" s="209" t="s">
        <v>216</v>
      </c>
      <c r="E653" s="220" t="s">
        <v>1</v>
      </c>
      <c r="F653" s="221" t="s">
        <v>777</v>
      </c>
      <c r="G653" s="219"/>
      <c r="H653" s="222">
        <v>1.3029999999999999</v>
      </c>
      <c r="I653" s="223"/>
      <c r="J653" s="219"/>
      <c r="K653" s="219"/>
      <c r="L653" s="224"/>
      <c r="M653" s="225"/>
      <c r="N653" s="226"/>
      <c r="O653" s="226"/>
      <c r="P653" s="226"/>
      <c r="Q653" s="226"/>
      <c r="R653" s="226"/>
      <c r="S653" s="226"/>
      <c r="T653" s="227"/>
      <c r="AT653" s="228" t="s">
        <v>216</v>
      </c>
      <c r="AU653" s="228" t="s">
        <v>85</v>
      </c>
      <c r="AV653" s="14" t="s">
        <v>85</v>
      </c>
      <c r="AW653" s="14" t="s">
        <v>31</v>
      </c>
      <c r="AX653" s="14" t="s">
        <v>75</v>
      </c>
      <c r="AY653" s="228" t="s">
        <v>209</v>
      </c>
    </row>
    <row r="654" spans="1:65" s="14" customFormat="1" ht="11.25">
      <c r="B654" s="218"/>
      <c r="C654" s="219"/>
      <c r="D654" s="209" t="s">
        <v>216</v>
      </c>
      <c r="E654" s="220" t="s">
        <v>1</v>
      </c>
      <c r="F654" s="221" t="s">
        <v>778</v>
      </c>
      <c r="G654" s="219"/>
      <c r="H654" s="222">
        <v>13.891</v>
      </c>
      <c r="I654" s="223"/>
      <c r="J654" s="219"/>
      <c r="K654" s="219"/>
      <c r="L654" s="224"/>
      <c r="M654" s="225"/>
      <c r="N654" s="226"/>
      <c r="O654" s="226"/>
      <c r="P654" s="226"/>
      <c r="Q654" s="226"/>
      <c r="R654" s="226"/>
      <c r="S654" s="226"/>
      <c r="T654" s="227"/>
      <c r="AT654" s="228" t="s">
        <v>216</v>
      </c>
      <c r="AU654" s="228" t="s">
        <v>85</v>
      </c>
      <c r="AV654" s="14" t="s">
        <v>85</v>
      </c>
      <c r="AW654" s="14" t="s">
        <v>31</v>
      </c>
      <c r="AX654" s="14" t="s">
        <v>75</v>
      </c>
      <c r="AY654" s="228" t="s">
        <v>209</v>
      </c>
    </row>
    <row r="655" spans="1:65" s="14" customFormat="1" ht="11.25">
      <c r="B655" s="218"/>
      <c r="C655" s="219"/>
      <c r="D655" s="209" t="s">
        <v>216</v>
      </c>
      <c r="E655" s="220" t="s">
        <v>1</v>
      </c>
      <c r="F655" s="221" t="s">
        <v>779</v>
      </c>
      <c r="G655" s="219"/>
      <c r="H655" s="222">
        <v>3.5089999999999999</v>
      </c>
      <c r="I655" s="223"/>
      <c r="J655" s="219"/>
      <c r="K655" s="219"/>
      <c r="L655" s="224"/>
      <c r="M655" s="225"/>
      <c r="N655" s="226"/>
      <c r="O655" s="226"/>
      <c r="P655" s="226"/>
      <c r="Q655" s="226"/>
      <c r="R655" s="226"/>
      <c r="S655" s="226"/>
      <c r="T655" s="227"/>
      <c r="AT655" s="228" t="s">
        <v>216</v>
      </c>
      <c r="AU655" s="228" t="s">
        <v>85</v>
      </c>
      <c r="AV655" s="14" t="s">
        <v>85</v>
      </c>
      <c r="AW655" s="14" t="s">
        <v>31</v>
      </c>
      <c r="AX655" s="14" t="s">
        <v>75</v>
      </c>
      <c r="AY655" s="228" t="s">
        <v>209</v>
      </c>
    </row>
    <row r="656" spans="1:65" s="15" customFormat="1" ht="11.25">
      <c r="B656" s="229"/>
      <c r="C656" s="230"/>
      <c r="D656" s="209" t="s">
        <v>216</v>
      </c>
      <c r="E656" s="231" t="s">
        <v>1</v>
      </c>
      <c r="F656" s="232" t="s">
        <v>219</v>
      </c>
      <c r="G656" s="230"/>
      <c r="H656" s="233">
        <v>18.702999999999999</v>
      </c>
      <c r="I656" s="234"/>
      <c r="J656" s="230"/>
      <c r="K656" s="230"/>
      <c r="L656" s="235"/>
      <c r="M656" s="236"/>
      <c r="N656" s="237"/>
      <c r="O656" s="237"/>
      <c r="P656" s="237"/>
      <c r="Q656" s="237"/>
      <c r="R656" s="237"/>
      <c r="S656" s="237"/>
      <c r="T656" s="238"/>
      <c r="AT656" s="239" t="s">
        <v>216</v>
      </c>
      <c r="AU656" s="239" t="s">
        <v>85</v>
      </c>
      <c r="AV656" s="15" t="s">
        <v>215</v>
      </c>
      <c r="AW656" s="15" t="s">
        <v>31</v>
      </c>
      <c r="AX656" s="15" t="s">
        <v>83</v>
      </c>
      <c r="AY656" s="239" t="s">
        <v>209</v>
      </c>
    </row>
    <row r="657" spans="1:65" s="2" customFormat="1" ht="24.2" customHeight="1">
      <c r="A657" s="35"/>
      <c r="B657" s="36"/>
      <c r="C657" s="193" t="s">
        <v>780</v>
      </c>
      <c r="D657" s="193" t="s">
        <v>211</v>
      </c>
      <c r="E657" s="194" t="s">
        <v>781</v>
      </c>
      <c r="F657" s="195" t="s">
        <v>782</v>
      </c>
      <c r="G657" s="196" t="s">
        <v>214</v>
      </c>
      <c r="H657" s="197">
        <v>805.255</v>
      </c>
      <c r="I657" s="198"/>
      <c r="J657" s="199">
        <f>ROUND(I657*H657,2)</f>
        <v>0</v>
      </c>
      <c r="K657" s="200"/>
      <c r="L657" s="40"/>
      <c r="M657" s="201" t="s">
        <v>1</v>
      </c>
      <c r="N657" s="202" t="s">
        <v>40</v>
      </c>
      <c r="O657" s="72"/>
      <c r="P657" s="203">
        <f>O657*H657</f>
        <v>0</v>
      </c>
      <c r="Q657" s="203">
        <v>0</v>
      </c>
      <c r="R657" s="203">
        <f>Q657*H657</f>
        <v>0</v>
      </c>
      <c r="S657" s="203">
        <v>0</v>
      </c>
      <c r="T657" s="204">
        <f>S657*H657</f>
        <v>0</v>
      </c>
      <c r="U657" s="35"/>
      <c r="V657" s="35"/>
      <c r="W657" s="35"/>
      <c r="X657" s="35"/>
      <c r="Y657" s="35"/>
      <c r="Z657" s="35"/>
      <c r="AA657" s="35"/>
      <c r="AB657" s="35"/>
      <c r="AC657" s="35"/>
      <c r="AD657" s="35"/>
      <c r="AE657" s="35"/>
      <c r="AR657" s="205" t="s">
        <v>215</v>
      </c>
      <c r="AT657" s="205" t="s">
        <v>211</v>
      </c>
      <c r="AU657" s="205" t="s">
        <v>85</v>
      </c>
      <c r="AY657" s="18" t="s">
        <v>209</v>
      </c>
      <c r="BE657" s="206">
        <f>IF(N657="základní",J657,0)</f>
        <v>0</v>
      </c>
      <c r="BF657" s="206">
        <f>IF(N657="snížená",J657,0)</f>
        <v>0</v>
      </c>
      <c r="BG657" s="206">
        <f>IF(N657="zákl. přenesená",J657,0)</f>
        <v>0</v>
      </c>
      <c r="BH657" s="206">
        <f>IF(N657="sníž. přenesená",J657,0)</f>
        <v>0</v>
      </c>
      <c r="BI657" s="206">
        <f>IF(N657="nulová",J657,0)</f>
        <v>0</v>
      </c>
      <c r="BJ657" s="18" t="s">
        <v>83</v>
      </c>
      <c r="BK657" s="206">
        <f>ROUND(I657*H657,2)</f>
        <v>0</v>
      </c>
      <c r="BL657" s="18" t="s">
        <v>215</v>
      </c>
      <c r="BM657" s="205" t="s">
        <v>783</v>
      </c>
    </row>
    <row r="658" spans="1:65" s="13" customFormat="1" ht="11.25">
      <c r="B658" s="207"/>
      <c r="C658" s="208"/>
      <c r="D658" s="209" t="s">
        <v>216</v>
      </c>
      <c r="E658" s="210" t="s">
        <v>1</v>
      </c>
      <c r="F658" s="211" t="s">
        <v>390</v>
      </c>
      <c r="G658" s="208"/>
      <c r="H658" s="210" t="s">
        <v>1</v>
      </c>
      <c r="I658" s="212"/>
      <c r="J658" s="208"/>
      <c r="K658" s="208"/>
      <c r="L658" s="213"/>
      <c r="M658" s="214"/>
      <c r="N658" s="215"/>
      <c r="O658" s="215"/>
      <c r="P658" s="215"/>
      <c r="Q658" s="215"/>
      <c r="R658" s="215"/>
      <c r="S658" s="215"/>
      <c r="T658" s="216"/>
      <c r="AT658" s="217" t="s">
        <v>216</v>
      </c>
      <c r="AU658" s="217" t="s">
        <v>85</v>
      </c>
      <c r="AV658" s="13" t="s">
        <v>83</v>
      </c>
      <c r="AW658" s="13" t="s">
        <v>31</v>
      </c>
      <c r="AX658" s="13" t="s">
        <v>75</v>
      </c>
      <c r="AY658" s="217" t="s">
        <v>209</v>
      </c>
    </row>
    <row r="659" spans="1:65" s="14" customFormat="1" ht="22.5">
      <c r="B659" s="218"/>
      <c r="C659" s="219"/>
      <c r="D659" s="209" t="s">
        <v>216</v>
      </c>
      <c r="E659" s="220" t="s">
        <v>1</v>
      </c>
      <c r="F659" s="221" t="s">
        <v>784</v>
      </c>
      <c r="G659" s="219"/>
      <c r="H659" s="222">
        <v>645.95500000000004</v>
      </c>
      <c r="I659" s="223"/>
      <c r="J659" s="219"/>
      <c r="K659" s="219"/>
      <c r="L659" s="224"/>
      <c r="M659" s="225"/>
      <c r="N659" s="226"/>
      <c r="O659" s="226"/>
      <c r="P659" s="226"/>
      <c r="Q659" s="226"/>
      <c r="R659" s="226"/>
      <c r="S659" s="226"/>
      <c r="T659" s="227"/>
      <c r="AT659" s="228" t="s">
        <v>216</v>
      </c>
      <c r="AU659" s="228" t="s">
        <v>85</v>
      </c>
      <c r="AV659" s="14" t="s">
        <v>85</v>
      </c>
      <c r="AW659" s="14" t="s">
        <v>31</v>
      </c>
      <c r="AX659" s="14" t="s">
        <v>75</v>
      </c>
      <c r="AY659" s="228" t="s">
        <v>209</v>
      </c>
    </row>
    <row r="660" spans="1:65" s="14" customFormat="1" ht="22.5">
      <c r="B660" s="218"/>
      <c r="C660" s="219"/>
      <c r="D660" s="209" t="s">
        <v>216</v>
      </c>
      <c r="E660" s="220" t="s">
        <v>1</v>
      </c>
      <c r="F660" s="221" t="s">
        <v>785</v>
      </c>
      <c r="G660" s="219"/>
      <c r="H660" s="222">
        <v>159.30000000000001</v>
      </c>
      <c r="I660" s="223"/>
      <c r="J660" s="219"/>
      <c r="K660" s="219"/>
      <c r="L660" s="224"/>
      <c r="M660" s="225"/>
      <c r="N660" s="226"/>
      <c r="O660" s="226"/>
      <c r="P660" s="226"/>
      <c r="Q660" s="226"/>
      <c r="R660" s="226"/>
      <c r="S660" s="226"/>
      <c r="T660" s="227"/>
      <c r="AT660" s="228" t="s">
        <v>216</v>
      </c>
      <c r="AU660" s="228" t="s">
        <v>85</v>
      </c>
      <c r="AV660" s="14" t="s">
        <v>85</v>
      </c>
      <c r="AW660" s="14" t="s">
        <v>31</v>
      </c>
      <c r="AX660" s="14" t="s">
        <v>75</v>
      </c>
      <c r="AY660" s="228" t="s">
        <v>209</v>
      </c>
    </row>
    <row r="661" spans="1:65" s="15" customFormat="1" ht="11.25">
      <c r="B661" s="229"/>
      <c r="C661" s="230"/>
      <c r="D661" s="209" t="s">
        <v>216</v>
      </c>
      <c r="E661" s="231" t="s">
        <v>1</v>
      </c>
      <c r="F661" s="232" t="s">
        <v>219</v>
      </c>
      <c r="G661" s="230"/>
      <c r="H661" s="233">
        <v>805.255</v>
      </c>
      <c r="I661" s="234"/>
      <c r="J661" s="230"/>
      <c r="K661" s="230"/>
      <c r="L661" s="235"/>
      <c r="M661" s="236"/>
      <c r="N661" s="237"/>
      <c r="O661" s="237"/>
      <c r="P661" s="237"/>
      <c r="Q661" s="237"/>
      <c r="R661" s="237"/>
      <c r="S661" s="237"/>
      <c r="T661" s="238"/>
      <c r="AT661" s="239" t="s">
        <v>216</v>
      </c>
      <c r="AU661" s="239" t="s">
        <v>85</v>
      </c>
      <c r="AV661" s="15" t="s">
        <v>215</v>
      </c>
      <c r="AW661" s="15" t="s">
        <v>31</v>
      </c>
      <c r="AX661" s="15" t="s">
        <v>83</v>
      </c>
      <c r="AY661" s="239" t="s">
        <v>209</v>
      </c>
    </row>
    <row r="662" spans="1:65" s="2" customFormat="1" ht="24.2" customHeight="1">
      <c r="A662" s="35"/>
      <c r="B662" s="36"/>
      <c r="C662" s="193" t="s">
        <v>502</v>
      </c>
      <c r="D662" s="193" t="s">
        <v>211</v>
      </c>
      <c r="E662" s="194" t="s">
        <v>786</v>
      </c>
      <c r="F662" s="195" t="s">
        <v>787</v>
      </c>
      <c r="G662" s="196" t="s">
        <v>214</v>
      </c>
      <c r="H662" s="197">
        <v>3758.3649999999998</v>
      </c>
      <c r="I662" s="198"/>
      <c r="J662" s="199">
        <f>ROUND(I662*H662,2)</f>
        <v>0</v>
      </c>
      <c r="K662" s="200"/>
      <c r="L662" s="40"/>
      <c r="M662" s="201" t="s">
        <v>1</v>
      </c>
      <c r="N662" s="202" t="s">
        <v>40</v>
      </c>
      <c r="O662" s="72"/>
      <c r="P662" s="203">
        <f>O662*H662</f>
        <v>0</v>
      </c>
      <c r="Q662" s="203">
        <v>0</v>
      </c>
      <c r="R662" s="203">
        <f>Q662*H662</f>
        <v>0</v>
      </c>
      <c r="S662" s="203">
        <v>0</v>
      </c>
      <c r="T662" s="204">
        <f>S662*H662</f>
        <v>0</v>
      </c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  <c r="AR662" s="205" t="s">
        <v>215</v>
      </c>
      <c r="AT662" s="205" t="s">
        <v>211</v>
      </c>
      <c r="AU662" s="205" t="s">
        <v>85</v>
      </c>
      <c r="AY662" s="18" t="s">
        <v>209</v>
      </c>
      <c r="BE662" s="206">
        <f>IF(N662="základní",J662,0)</f>
        <v>0</v>
      </c>
      <c r="BF662" s="206">
        <f>IF(N662="snížená",J662,0)</f>
        <v>0</v>
      </c>
      <c r="BG662" s="206">
        <f>IF(N662="zákl. přenesená",J662,0)</f>
        <v>0</v>
      </c>
      <c r="BH662" s="206">
        <f>IF(N662="sníž. přenesená",J662,0)</f>
        <v>0</v>
      </c>
      <c r="BI662" s="206">
        <f>IF(N662="nulová",J662,0)</f>
        <v>0</v>
      </c>
      <c r="BJ662" s="18" t="s">
        <v>83</v>
      </c>
      <c r="BK662" s="206">
        <f>ROUND(I662*H662,2)</f>
        <v>0</v>
      </c>
      <c r="BL662" s="18" t="s">
        <v>215</v>
      </c>
      <c r="BM662" s="205" t="s">
        <v>788</v>
      </c>
    </row>
    <row r="663" spans="1:65" s="13" customFormat="1" ht="11.25">
      <c r="B663" s="207"/>
      <c r="C663" s="208"/>
      <c r="D663" s="209" t="s">
        <v>216</v>
      </c>
      <c r="E663" s="210" t="s">
        <v>1</v>
      </c>
      <c r="F663" s="211" t="s">
        <v>358</v>
      </c>
      <c r="G663" s="208"/>
      <c r="H663" s="210" t="s">
        <v>1</v>
      </c>
      <c r="I663" s="212"/>
      <c r="J663" s="208"/>
      <c r="K663" s="208"/>
      <c r="L663" s="213"/>
      <c r="M663" s="214"/>
      <c r="N663" s="215"/>
      <c r="O663" s="215"/>
      <c r="P663" s="215"/>
      <c r="Q663" s="215"/>
      <c r="R663" s="215"/>
      <c r="S663" s="215"/>
      <c r="T663" s="216"/>
      <c r="AT663" s="217" t="s">
        <v>216</v>
      </c>
      <c r="AU663" s="217" t="s">
        <v>85</v>
      </c>
      <c r="AV663" s="13" t="s">
        <v>83</v>
      </c>
      <c r="AW663" s="13" t="s">
        <v>31</v>
      </c>
      <c r="AX663" s="13" t="s">
        <v>75</v>
      </c>
      <c r="AY663" s="217" t="s">
        <v>209</v>
      </c>
    </row>
    <row r="664" spans="1:65" s="13" customFormat="1" ht="22.5">
      <c r="B664" s="207"/>
      <c r="C664" s="208"/>
      <c r="D664" s="209" t="s">
        <v>216</v>
      </c>
      <c r="E664" s="210" t="s">
        <v>1</v>
      </c>
      <c r="F664" s="211" t="s">
        <v>789</v>
      </c>
      <c r="G664" s="208"/>
      <c r="H664" s="210" t="s">
        <v>1</v>
      </c>
      <c r="I664" s="212"/>
      <c r="J664" s="208"/>
      <c r="K664" s="208"/>
      <c r="L664" s="213"/>
      <c r="M664" s="214"/>
      <c r="N664" s="215"/>
      <c r="O664" s="215"/>
      <c r="P664" s="215"/>
      <c r="Q664" s="215"/>
      <c r="R664" s="215"/>
      <c r="S664" s="215"/>
      <c r="T664" s="216"/>
      <c r="AT664" s="217" t="s">
        <v>216</v>
      </c>
      <c r="AU664" s="217" t="s">
        <v>85</v>
      </c>
      <c r="AV664" s="13" t="s">
        <v>83</v>
      </c>
      <c r="AW664" s="13" t="s">
        <v>31</v>
      </c>
      <c r="AX664" s="13" t="s">
        <v>75</v>
      </c>
      <c r="AY664" s="217" t="s">
        <v>209</v>
      </c>
    </row>
    <row r="665" spans="1:65" s="14" customFormat="1" ht="11.25">
      <c r="B665" s="218"/>
      <c r="C665" s="219"/>
      <c r="D665" s="209" t="s">
        <v>216</v>
      </c>
      <c r="E665" s="220" t="s">
        <v>1</v>
      </c>
      <c r="F665" s="221" t="s">
        <v>790</v>
      </c>
      <c r="G665" s="219"/>
      <c r="H665" s="222">
        <v>656.14499999999998</v>
      </c>
      <c r="I665" s="223"/>
      <c r="J665" s="219"/>
      <c r="K665" s="219"/>
      <c r="L665" s="224"/>
      <c r="M665" s="225"/>
      <c r="N665" s="226"/>
      <c r="O665" s="226"/>
      <c r="P665" s="226"/>
      <c r="Q665" s="226"/>
      <c r="R665" s="226"/>
      <c r="S665" s="226"/>
      <c r="T665" s="227"/>
      <c r="AT665" s="228" t="s">
        <v>216</v>
      </c>
      <c r="AU665" s="228" t="s">
        <v>85</v>
      </c>
      <c r="AV665" s="14" t="s">
        <v>85</v>
      </c>
      <c r="AW665" s="14" t="s">
        <v>31</v>
      </c>
      <c r="AX665" s="14" t="s">
        <v>75</v>
      </c>
      <c r="AY665" s="228" t="s">
        <v>209</v>
      </c>
    </row>
    <row r="666" spans="1:65" s="14" customFormat="1" ht="22.5">
      <c r="B666" s="218"/>
      <c r="C666" s="219"/>
      <c r="D666" s="209" t="s">
        <v>216</v>
      </c>
      <c r="E666" s="220" t="s">
        <v>1</v>
      </c>
      <c r="F666" s="221" t="s">
        <v>791</v>
      </c>
      <c r="G666" s="219"/>
      <c r="H666" s="222">
        <v>3102.22</v>
      </c>
      <c r="I666" s="223"/>
      <c r="J666" s="219"/>
      <c r="K666" s="219"/>
      <c r="L666" s="224"/>
      <c r="M666" s="225"/>
      <c r="N666" s="226"/>
      <c r="O666" s="226"/>
      <c r="P666" s="226"/>
      <c r="Q666" s="226"/>
      <c r="R666" s="226"/>
      <c r="S666" s="226"/>
      <c r="T666" s="227"/>
      <c r="AT666" s="228" t="s">
        <v>216</v>
      </c>
      <c r="AU666" s="228" t="s">
        <v>85</v>
      </c>
      <c r="AV666" s="14" t="s">
        <v>85</v>
      </c>
      <c r="AW666" s="14" t="s">
        <v>31</v>
      </c>
      <c r="AX666" s="14" t="s">
        <v>75</v>
      </c>
      <c r="AY666" s="228" t="s">
        <v>209</v>
      </c>
    </row>
    <row r="667" spans="1:65" s="15" customFormat="1" ht="11.25">
      <c r="B667" s="229"/>
      <c r="C667" s="230"/>
      <c r="D667" s="209" t="s">
        <v>216</v>
      </c>
      <c r="E667" s="231" t="s">
        <v>1</v>
      </c>
      <c r="F667" s="232" t="s">
        <v>219</v>
      </c>
      <c r="G667" s="230"/>
      <c r="H667" s="233">
        <v>3758.3649999999998</v>
      </c>
      <c r="I667" s="234"/>
      <c r="J667" s="230"/>
      <c r="K667" s="230"/>
      <c r="L667" s="235"/>
      <c r="M667" s="236"/>
      <c r="N667" s="237"/>
      <c r="O667" s="237"/>
      <c r="P667" s="237"/>
      <c r="Q667" s="237"/>
      <c r="R667" s="237"/>
      <c r="S667" s="237"/>
      <c r="T667" s="238"/>
      <c r="AT667" s="239" t="s">
        <v>216</v>
      </c>
      <c r="AU667" s="239" t="s">
        <v>85</v>
      </c>
      <c r="AV667" s="15" t="s">
        <v>215</v>
      </c>
      <c r="AW667" s="15" t="s">
        <v>31</v>
      </c>
      <c r="AX667" s="15" t="s">
        <v>83</v>
      </c>
      <c r="AY667" s="239" t="s">
        <v>209</v>
      </c>
    </row>
    <row r="668" spans="1:65" s="2" customFormat="1" ht="24.2" customHeight="1">
      <c r="A668" s="35"/>
      <c r="B668" s="36"/>
      <c r="C668" s="193" t="s">
        <v>792</v>
      </c>
      <c r="D668" s="193" t="s">
        <v>211</v>
      </c>
      <c r="E668" s="194" t="s">
        <v>793</v>
      </c>
      <c r="F668" s="195" t="s">
        <v>794</v>
      </c>
      <c r="G668" s="196" t="s">
        <v>214</v>
      </c>
      <c r="H668" s="197">
        <v>10.273</v>
      </c>
      <c r="I668" s="198"/>
      <c r="J668" s="199">
        <f>ROUND(I668*H668,2)</f>
        <v>0</v>
      </c>
      <c r="K668" s="200"/>
      <c r="L668" s="40"/>
      <c r="M668" s="201" t="s">
        <v>1</v>
      </c>
      <c r="N668" s="202" t="s">
        <v>40</v>
      </c>
      <c r="O668" s="72"/>
      <c r="P668" s="203">
        <f>O668*H668</f>
        <v>0</v>
      </c>
      <c r="Q668" s="203">
        <v>0</v>
      </c>
      <c r="R668" s="203">
        <f>Q668*H668</f>
        <v>0</v>
      </c>
      <c r="S668" s="203">
        <v>0</v>
      </c>
      <c r="T668" s="204">
        <f>S668*H668</f>
        <v>0</v>
      </c>
      <c r="U668" s="35"/>
      <c r="V668" s="35"/>
      <c r="W668" s="35"/>
      <c r="X668" s="35"/>
      <c r="Y668" s="35"/>
      <c r="Z668" s="35"/>
      <c r="AA668" s="35"/>
      <c r="AB668" s="35"/>
      <c r="AC668" s="35"/>
      <c r="AD668" s="35"/>
      <c r="AE668" s="35"/>
      <c r="AR668" s="205" t="s">
        <v>215</v>
      </c>
      <c r="AT668" s="205" t="s">
        <v>211</v>
      </c>
      <c r="AU668" s="205" t="s">
        <v>85</v>
      </c>
      <c r="AY668" s="18" t="s">
        <v>209</v>
      </c>
      <c r="BE668" s="206">
        <f>IF(N668="základní",J668,0)</f>
        <v>0</v>
      </c>
      <c r="BF668" s="206">
        <f>IF(N668="snížená",J668,0)</f>
        <v>0</v>
      </c>
      <c r="BG668" s="206">
        <f>IF(N668="zákl. přenesená",J668,0)</f>
        <v>0</v>
      </c>
      <c r="BH668" s="206">
        <f>IF(N668="sníž. přenesená",J668,0)</f>
        <v>0</v>
      </c>
      <c r="BI668" s="206">
        <f>IF(N668="nulová",J668,0)</f>
        <v>0</v>
      </c>
      <c r="BJ668" s="18" t="s">
        <v>83</v>
      </c>
      <c r="BK668" s="206">
        <f>ROUND(I668*H668,2)</f>
        <v>0</v>
      </c>
      <c r="BL668" s="18" t="s">
        <v>215</v>
      </c>
      <c r="BM668" s="205" t="s">
        <v>795</v>
      </c>
    </row>
    <row r="669" spans="1:65" s="2" customFormat="1" ht="87.75">
      <c r="A669" s="35"/>
      <c r="B669" s="36"/>
      <c r="C669" s="37"/>
      <c r="D669" s="209" t="s">
        <v>253</v>
      </c>
      <c r="E669" s="37"/>
      <c r="F669" s="240" t="s">
        <v>796</v>
      </c>
      <c r="G669" s="37"/>
      <c r="H669" s="37"/>
      <c r="I669" s="241"/>
      <c r="J669" s="37"/>
      <c r="K669" s="37"/>
      <c r="L669" s="40"/>
      <c r="M669" s="242"/>
      <c r="N669" s="243"/>
      <c r="O669" s="72"/>
      <c r="P669" s="72"/>
      <c r="Q669" s="72"/>
      <c r="R669" s="72"/>
      <c r="S669" s="72"/>
      <c r="T669" s="73"/>
      <c r="U669" s="35"/>
      <c r="V669" s="35"/>
      <c r="W669" s="35"/>
      <c r="X669" s="35"/>
      <c r="Y669" s="35"/>
      <c r="Z669" s="35"/>
      <c r="AA669" s="35"/>
      <c r="AB669" s="35"/>
      <c r="AC669" s="35"/>
      <c r="AD669" s="35"/>
      <c r="AE669" s="35"/>
      <c r="AT669" s="18" t="s">
        <v>253</v>
      </c>
      <c r="AU669" s="18" t="s">
        <v>85</v>
      </c>
    </row>
    <row r="670" spans="1:65" s="13" customFormat="1" ht="22.5">
      <c r="B670" s="207"/>
      <c r="C670" s="208"/>
      <c r="D670" s="209" t="s">
        <v>216</v>
      </c>
      <c r="E670" s="210" t="s">
        <v>1</v>
      </c>
      <c r="F670" s="211" t="s">
        <v>797</v>
      </c>
      <c r="G670" s="208"/>
      <c r="H670" s="210" t="s">
        <v>1</v>
      </c>
      <c r="I670" s="212"/>
      <c r="J670" s="208"/>
      <c r="K670" s="208"/>
      <c r="L670" s="213"/>
      <c r="M670" s="214"/>
      <c r="N670" s="215"/>
      <c r="O670" s="215"/>
      <c r="P670" s="215"/>
      <c r="Q670" s="215"/>
      <c r="R670" s="215"/>
      <c r="S670" s="215"/>
      <c r="T670" s="216"/>
      <c r="AT670" s="217" t="s">
        <v>216</v>
      </c>
      <c r="AU670" s="217" t="s">
        <v>85</v>
      </c>
      <c r="AV670" s="13" t="s">
        <v>83</v>
      </c>
      <c r="AW670" s="13" t="s">
        <v>31</v>
      </c>
      <c r="AX670" s="13" t="s">
        <v>75</v>
      </c>
      <c r="AY670" s="217" t="s">
        <v>209</v>
      </c>
    </row>
    <row r="671" spans="1:65" s="14" customFormat="1" ht="22.5">
      <c r="B671" s="218"/>
      <c r="C671" s="219"/>
      <c r="D671" s="209" t="s">
        <v>216</v>
      </c>
      <c r="E671" s="220" t="s">
        <v>1</v>
      </c>
      <c r="F671" s="221" t="s">
        <v>798</v>
      </c>
      <c r="G671" s="219"/>
      <c r="H671" s="222">
        <v>10.273</v>
      </c>
      <c r="I671" s="223"/>
      <c r="J671" s="219"/>
      <c r="K671" s="219"/>
      <c r="L671" s="224"/>
      <c r="M671" s="225"/>
      <c r="N671" s="226"/>
      <c r="O671" s="226"/>
      <c r="P671" s="226"/>
      <c r="Q671" s="226"/>
      <c r="R671" s="226"/>
      <c r="S671" s="226"/>
      <c r="T671" s="227"/>
      <c r="AT671" s="228" t="s">
        <v>216</v>
      </c>
      <c r="AU671" s="228" t="s">
        <v>85</v>
      </c>
      <c r="AV671" s="14" t="s">
        <v>85</v>
      </c>
      <c r="AW671" s="14" t="s">
        <v>31</v>
      </c>
      <c r="AX671" s="14" t="s">
        <v>75</v>
      </c>
      <c r="AY671" s="228" t="s">
        <v>209</v>
      </c>
    </row>
    <row r="672" spans="1:65" s="15" customFormat="1" ht="11.25">
      <c r="B672" s="229"/>
      <c r="C672" s="230"/>
      <c r="D672" s="209" t="s">
        <v>216</v>
      </c>
      <c r="E672" s="231" t="s">
        <v>1</v>
      </c>
      <c r="F672" s="232" t="s">
        <v>219</v>
      </c>
      <c r="G672" s="230"/>
      <c r="H672" s="233">
        <v>10.273</v>
      </c>
      <c r="I672" s="234"/>
      <c r="J672" s="230"/>
      <c r="K672" s="230"/>
      <c r="L672" s="235"/>
      <c r="M672" s="236"/>
      <c r="N672" s="237"/>
      <c r="O672" s="237"/>
      <c r="P672" s="237"/>
      <c r="Q672" s="237"/>
      <c r="R672" s="237"/>
      <c r="S672" s="237"/>
      <c r="T672" s="238"/>
      <c r="AT672" s="239" t="s">
        <v>216</v>
      </c>
      <c r="AU672" s="239" t="s">
        <v>85</v>
      </c>
      <c r="AV672" s="15" t="s">
        <v>215</v>
      </c>
      <c r="AW672" s="15" t="s">
        <v>31</v>
      </c>
      <c r="AX672" s="15" t="s">
        <v>83</v>
      </c>
      <c r="AY672" s="239" t="s">
        <v>209</v>
      </c>
    </row>
    <row r="673" spans="1:65" s="2" customFormat="1" ht="16.5" customHeight="1">
      <c r="A673" s="35"/>
      <c r="B673" s="36"/>
      <c r="C673" s="193" t="s">
        <v>799</v>
      </c>
      <c r="D673" s="193" t="s">
        <v>211</v>
      </c>
      <c r="E673" s="194" t="s">
        <v>800</v>
      </c>
      <c r="F673" s="195" t="s">
        <v>801</v>
      </c>
      <c r="G673" s="196" t="s">
        <v>214</v>
      </c>
      <c r="H673" s="197">
        <v>244</v>
      </c>
      <c r="I673" s="198"/>
      <c r="J673" s="199">
        <f>ROUND(I673*H673,2)</f>
        <v>0</v>
      </c>
      <c r="K673" s="200"/>
      <c r="L673" s="40"/>
      <c r="M673" s="201" t="s">
        <v>1</v>
      </c>
      <c r="N673" s="202" t="s">
        <v>40</v>
      </c>
      <c r="O673" s="72"/>
      <c r="P673" s="203">
        <f>O673*H673</f>
        <v>0</v>
      </c>
      <c r="Q673" s="203">
        <v>0</v>
      </c>
      <c r="R673" s="203">
        <f>Q673*H673</f>
        <v>0</v>
      </c>
      <c r="S673" s="203">
        <v>0</v>
      </c>
      <c r="T673" s="204">
        <f>S673*H673</f>
        <v>0</v>
      </c>
      <c r="U673" s="35"/>
      <c r="V673" s="35"/>
      <c r="W673" s="35"/>
      <c r="X673" s="35"/>
      <c r="Y673" s="35"/>
      <c r="Z673" s="35"/>
      <c r="AA673" s="35"/>
      <c r="AB673" s="35"/>
      <c r="AC673" s="35"/>
      <c r="AD673" s="35"/>
      <c r="AE673" s="35"/>
      <c r="AR673" s="205" t="s">
        <v>215</v>
      </c>
      <c r="AT673" s="205" t="s">
        <v>211</v>
      </c>
      <c r="AU673" s="205" t="s">
        <v>85</v>
      </c>
      <c r="AY673" s="18" t="s">
        <v>209</v>
      </c>
      <c r="BE673" s="206">
        <f>IF(N673="základní",J673,0)</f>
        <v>0</v>
      </c>
      <c r="BF673" s="206">
        <f>IF(N673="snížená",J673,0)</f>
        <v>0</v>
      </c>
      <c r="BG673" s="206">
        <f>IF(N673="zákl. přenesená",J673,0)</f>
        <v>0</v>
      </c>
      <c r="BH673" s="206">
        <f>IF(N673="sníž. přenesená",J673,0)</f>
        <v>0</v>
      </c>
      <c r="BI673" s="206">
        <f>IF(N673="nulová",J673,0)</f>
        <v>0</v>
      </c>
      <c r="BJ673" s="18" t="s">
        <v>83</v>
      </c>
      <c r="BK673" s="206">
        <f>ROUND(I673*H673,2)</f>
        <v>0</v>
      </c>
      <c r="BL673" s="18" t="s">
        <v>215</v>
      </c>
      <c r="BM673" s="205" t="s">
        <v>802</v>
      </c>
    </row>
    <row r="674" spans="1:65" s="13" customFormat="1" ht="11.25">
      <c r="B674" s="207"/>
      <c r="C674" s="208"/>
      <c r="D674" s="209" t="s">
        <v>216</v>
      </c>
      <c r="E674" s="210" t="s">
        <v>1</v>
      </c>
      <c r="F674" s="211" t="s">
        <v>390</v>
      </c>
      <c r="G674" s="208"/>
      <c r="H674" s="210" t="s">
        <v>1</v>
      </c>
      <c r="I674" s="212"/>
      <c r="J674" s="208"/>
      <c r="K674" s="208"/>
      <c r="L674" s="213"/>
      <c r="M674" s="214"/>
      <c r="N674" s="215"/>
      <c r="O674" s="215"/>
      <c r="P674" s="215"/>
      <c r="Q674" s="215"/>
      <c r="R674" s="215"/>
      <c r="S674" s="215"/>
      <c r="T674" s="216"/>
      <c r="AT674" s="217" t="s">
        <v>216</v>
      </c>
      <c r="AU674" s="217" t="s">
        <v>85</v>
      </c>
      <c r="AV674" s="13" t="s">
        <v>83</v>
      </c>
      <c r="AW674" s="13" t="s">
        <v>31</v>
      </c>
      <c r="AX674" s="13" t="s">
        <v>75</v>
      </c>
      <c r="AY674" s="217" t="s">
        <v>209</v>
      </c>
    </row>
    <row r="675" spans="1:65" s="14" customFormat="1" ht="11.25">
      <c r="B675" s="218"/>
      <c r="C675" s="219"/>
      <c r="D675" s="209" t="s">
        <v>216</v>
      </c>
      <c r="E675" s="220" t="s">
        <v>1</v>
      </c>
      <c r="F675" s="221" t="s">
        <v>803</v>
      </c>
      <c r="G675" s="219"/>
      <c r="H675" s="222">
        <v>8</v>
      </c>
      <c r="I675" s="223"/>
      <c r="J675" s="219"/>
      <c r="K675" s="219"/>
      <c r="L675" s="224"/>
      <c r="M675" s="225"/>
      <c r="N675" s="226"/>
      <c r="O675" s="226"/>
      <c r="P675" s="226"/>
      <c r="Q675" s="226"/>
      <c r="R675" s="226"/>
      <c r="S675" s="226"/>
      <c r="T675" s="227"/>
      <c r="AT675" s="228" t="s">
        <v>216</v>
      </c>
      <c r="AU675" s="228" t="s">
        <v>85</v>
      </c>
      <c r="AV675" s="14" t="s">
        <v>85</v>
      </c>
      <c r="AW675" s="14" t="s">
        <v>31</v>
      </c>
      <c r="AX675" s="14" t="s">
        <v>75</v>
      </c>
      <c r="AY675" s="228" t="s">
        <v>209</v>
      </c>
    </row>
    <row r="676" spans="1:65" s="14" customFormat="1" ht="11.25">
      <c r="B676" s="218"/>
      <c r="C676" s="219"/>
      <c r="D676" s="209" t="s">
        <v>216</v>
      </c>
      <c r="E676" s="220" t="s">
        <v>1</v>
      </c>
      <c r="F676" s="221" t="s">
        <v>804</v>
      </c>
      <c r="G676" s="219"/>
      <c r="H676" s="222">
        <v>102</v>
      </c>
      <c r="I676" s="223"/>
      <c r="J676" s="219"/>
      <c r="K676" s="219"/>
      <c r="L676" s="224"/>
      <c r="M676" s="225"/>
      <c r="N676" s="226"/>
      <c r="O676" s="226"/>
      <c r="P676" s="226"/>
      <c r="Q676" s="226"/>
      <c r="R676" s="226"/>
      <c r="S676" s="226"/>
      <c r="T676" s="227"/>
      <c r="AT676" s="228" t="s">
        <v>216</v>
      </c>
      <c r="AU676" s="228" t="s">
        <v>85</v>
      </c>
      <c r="AV676" s="14" t="s">
        <v>85</v>
      </c>
      <c r="AW676" s="14" t="s">
        <v>31</v>
      </c>
      <c r="AX676" s="14" t="s">
        <v>75</v>
      </c>
      <c r="AY676" s="228" t="s">
        <v>209</v>
      </c>
    </row>
    <row r="677" spans="1:65" s="14" customFormat="1" ht="11.25">
      <c r="B677" s="218"/>
      <c r="C677" s="219"/>
      <c r="D677" s="209" t="s">
        <v>216</v>
      </c>
      <c r="E677" s="220" t="s">
        <v>1</v>
      </c>
      <c r="F677" s="221" t="s">
        <v>805</v>
      </c>
      <c r="G677" s="219"/>
      <c r="H677" s="222">
        <v>86</v>
      </c>
      <c r="I677" s="223"/>
      <c r="J677" s="219"/>
      <c r="K677" s="219"/>
      <c r="L677" s="224"/>
      <c r="M677" s="225"/>
      <c r="N677" s="226"/>
      <c r="O677" s="226"/>
      <c r="P677" s="226"/>
      <c r="Q677" s="226"/>
      <c r="R677" s="226"/>
      <c r="S677" s="226"/>
      <c r="T677" s="227"/>
      <c r="AT677" s="228" t="s">
        <v>216</v>
      </c>
      <c r="AU677" s="228" t="s">
        <v>85</v>
      </c>
      <c r="AV677" s="14" t="s">
        <v>85</v>
      </c>
      <c r="AW677" s="14" t="s">
        <v>31</v>
      </c>
      <c r="AX677" s="14" t="s">
        <v>75</v>
      </c>
      <c r="AY677" s="228" t="s">
        <v>209</v>
      </c>
    </row>
    <row r="678" spans="1:65" s="14" customFormat="1" ht="11.25">
      <c r="B678" s="218"/>
      <c r="C678" s="219"/>
      <c r="D678" s="209" t="s">
        <v>216</v>
      </c>
      <c r="E678" s="220" t="s">
        <v>1</v>
      </c>
      <c r="F678" s="221" t="s">
        <v>806</v>
      </c>
      <c r="G678" s="219"/>
      <c r="H678" s="222">
        <v>48</v>
      </c>
      <c r="I678" s="223"/>
      <c r="J678" s="219"/>
      <c r="K678" s="219"/>
      <c r="L678" s="224"/>
      <c r="M678" s="225"/>
      <c r="N678" s="226"/>
      <c r="O678" s="226"/>
      <c r="P678" s="226"/>
      <c r="Q678" s="226"/>
      <c r="R678" s="226"/>
      <c r="S678" s="226"/>
      <c r="T678" s="227"/>
      <c r="AT678" s="228" t="s">
        <v>216</v>
      </c>
      <c r="AU678" s="228" t="s">
        <v>85</v>
      </c>
      <c r="AV678" s="14" t="s">
        <v>85</v>
      </c>
      <c r="AW678" s="14" t="s">
        <v>31</v>
      </c>
      <c r="AX678" s="14" t="s">
        <v>75</v>
      </c>
      <c r="AY678" s="228" t="s">
        <v>209</v>
      </c>
    </row>
    <row r="679" spans="1:65" s="15" customFormat="1" ht="11.25">
      <c r="B679" s="229"/>
      <c r="C679" s="230"/>
      <c r="D679" s="209" t="s">
        <v>216</v>
      </c>
      <c r="E679" s="231" t="s">
        <v>1</v>
      </c>
      <c r="F679" s="232" t="s">
        <v>219</v>
      </c>
      <c r="G679" s="230"/>
      <c r="H679" s="233">
        <v>244</v>
      </c>
      <c r="I679" s="234"/>
      <c r="J679" s="230"/>
      <c r="K679" s="230"/>
      <c r="L679" s="235"/>
      <c r="M679" s="236"/>
      <c r="N679" s="237"/>
      <c r="O679" s="237"/>
      <c r="P679" s="237"/>
      <c r="Q679" s="237"/>
      <c r="R679" s="237"/>
      <c r="S679" s="237"/>
      <c r="T679" s="238"/>
      <c r="AT679" s="239" t="s">
        <v>216</v>
      </c>
      <c r="AU679" s="239" t="s">
        <v>85</v>
      </c>
      <c r="AV679" s="15" t="s">
        <v>215</v>
      </c>
      <c r="AW679" s="15" t="s">
        <v>31</v>
      </c>
      <c r="AX679" s="15" t="s">
        <v>83</v>
      </c>
      <c r="AY679" s="239" t="s">
        <v>209</v>
      </c>
    </row>
    <row r="680" spans="1:65" s="2" customFormat="1" ht="21.75" customHeight="1">
      <c r="A680" s="35"/>
      <c r="B680" s="36"/>
      <c r="C680" s="193" t="s">
        <v>807</v>
      </c>
      <c r="D680" s="193" t="s">
        <v>211</v>
      </c>
      <c r="E680" s="194" t="s">
        <v>808</v>
      </c>
      <c r="F680" s="195" t="s">
        <v>809</v>
      </c>
      <c r="G680" s="196" t="s">
        <v>228</v>
      </c>
      <c r="H680" s="197">
        <v>2.35</v>
      </c>
      <c r="I680" s="198"/>
      <c r="J680" s="199">
        <f>ROUND(I680*H680,2)</f>
        <v>0</v>
      </c>
      <c r="K680" s="200"/>
      <c r="L680" s="40"/>
      <c r="M680" s="201" t="s">
        <v>1</v>
      </c>
      <c r="N680" s="202" t="s">
        <v>40</v>
      </c>
      <c r="O680" s="72"/>
      <c r="P680" s="203">
        <f>O680*H680</f>
        <v>0</v>
      </c>
      <c r="Q680" s="203">
        <v>0</v>
      </c>
      <c r="R680" s="203">
        <f>Q680*H680</f>
        <v>0</v>
      </c>
      <c r="S680" s="203">
        <v>0</v>
      </c>
      <c r="T680" s="204">
        <f>S680*H680</f>
        <v>0</v>
      </c>
      <c r="U680" s="35"/>
      <c r="V680" s="35"/>
      <c r="W680" s="35"/>
      <c r="X680" s="35"/>
      <c r="Y680" s="35"/>
      <c r="Z680" s="35"/>
      <c r="AA680" s="35"/>
      <c r="AB680" s="35"/>
      <c r="AC680" s="35"/>
      <c r="AD680" s="35"/>
      <c r="AE680" s="35"/>
      <c r="AR680" s="205" t="s">
        <v>215</v>
      </c>
      <c r="AT680" s="205" t="s">
        <v>211</v>
      </c>
      <c r="AU680" s="205" t="s">
        <v>85</v>
      </c>
      <c r="AY680" s="18" t="s">
        <v>209</v>
      </c>
      <c r="BE680" s="206">
        <f>IF(N680="základní",J680,0)</f>
        <v>0</v>
      </c>
      <c r="BF680" s="206">
        <f>IF(N680="snížená",J680,0)</f>
        <v>0</v>
      </c>
      <c r="BG680" s="206">
        <f>IF(N680="zákl. přenesená",J680,0)</f>
        <v>0</v>
      </c>
      <c r="BH680" s="206">
        <f>IF(N680="sníž. přenesená",J680,0)</f>
        <v>0</v>
      </c>
      <c r="BI680" s="206">
        <f>IF(N680="nulová",J680,0)</f>
        <v>0</v>
      </c>
      <c r="BJ680" s="18" t="s">
        <v>83</v>
      </c>
      <c r="BK680" s="206">
        <f>ROUND(I680*H680,2)</f>
        <v>0</v>
      </c>
      <c r="BL680" s="18" t="s">
        <v>215</v>
      </c>
      <c r="BM680" s="205" t="s">
        <v>810</v>
      </c>
    </row>
    <row r="681" spans="1:65" s="13" customFormat="1" ht="11.25">
      <c r="B681" s="207"/>
      <c r="C681" s="208"/>
      <c r="D681" s="209" t="s">
        <v>216</v>
      </c>
      <c r="E681" s="210" t="s">
        <v>1</v>
      </c>
      <c r="F681" s="211" t="s">
        <v>358</v>
      </c>
      <c r="G681" s="208"/>
      <c r="H681" s="210" t="s">
        <v>1</v>
      </c>
      <c r="I681" s="212"/>
      <c r="J681" s="208"/>
      <c r="K681" s="208"/>
      <c r="L681" s="213"/>
      <c r="M681" s="214"/>
      <c r="N681" s="215"/>
      <c r="O681" s="215"/>
      <c r="P681" s="215"/>
      <c r="Q681" s="215"/>
      <c r="R681" s="215"/>
      <c r="S681" s="215"/>
      <c r="T681" s="216"/>
      <c r="AT681" s="217" t="s">
        <v>216</v>
      </c>
      <c r="AU681" s="217" t="s">
        <v>85</v>
      </c>
      <c r="AV681" s="13" t="s">
        <v>83</v>
      </c>
      <c r="AW681" s="13" t="s">
        <v>31</v>
      </c>
      <c r="AX681" s="13" t="s">
        <v>75</v>
      </c>
      <c r="AY681" s="217" t="s">
        <v>209</v>
      </c>
    </row>
    <row r="682" spans="1:65" s="13" customFormat="1" ht="11.25">
      <c r="B682" s="207"/>
      <c r="C682" s="208"/>
      <c r="D682" s="209" t="s">
        <v>216</v>
      </c>
      <c r="E682" s="210" t="s">
        <v>1</v>
      </c>
      <c r="F682" s="211" t="s">
        <v>811</v>
      </c>
      <c r="G682" s="208"/>
      <c r="H682" s="210" t="s">
        <v>1</v>
      </c>
      <c r="I682" s="212"/>
      <c r="J682" s="208"/>
      <c r="K682" s="208"/>
      <c r="L682" s="213"/>
      <c r="M682" s="214"/>
      <c r="N682" s="215"/>
      <c r="O682" s="215"/>
      <c r="P682" s="215"/>
      <c r="Q682" s="215"/>
      <c r="R682" s="215"/>
      <c r="S682" s="215"/>
      <c r="T682" s="216"/>
      <c r="AT682" s="217" t="s">
        <v>216</v>
      </c>
      <c r="AU682" s="217" t="s">
        <v>85</v>
      </c>
      <c r="AV682" s="13" t="s">
        <v>83</v>
      </c>
      <c r="AW682" s="13" t="s">
        <v>31</v>
      </c>
      <c r="AX682" s="13" t="s">
        <v>75</v>
      </c>
      <c r="AY682" s="217" t="s">
        <v>209</v>
      </c>
    </row>
    <row r="683" spans="1:65" s="14" customFormat="1" ht="22.5">
      <c r="B683" s="218"/>
      <c r="C683" s="219"/>
      <c r="D683" s="209" t="s">
        <v>216</v>
      </c>
      <c r="E683" s="220" t="s">
        <v>1</v>
      </c>
      <c r="F683" s="221" t="s">
        <v>812</v>
      </c>
      <c r="G683" s="219"/>
      <c r="H683" s="222">
        <v>0.53700000000000003</v>
      </c>
      <c r="I683" s="223"/>
      <c r="J683" s="219"/>
      <c r="K683" s="219"/>
      <c r="L683" s="224"/>
      <c r="M683" s="225"/>
      <c r="N683" s="226"/>
      <c r="O683" s="226"/>
      <c r="P683" s="226"/>
      <c r="Q683" s="226"/>
      <c r="R683" s="226"/>
      <c r="S683" s="226"/>
      <c r="T683" s="227"/>
      <c r="AT683" s="228" t="s">
        <v>216</v>
      </c>
      <c r="AU683" s="228" t="s">
        <v>85</v>
      </c>
      <c r="AV683" s="14" t="s">
        <v>85</v>
      </c>
      <c r="AW683" s="14" t="s">
        <v>31</v>
      </c>
      <c r="AX683" s="14" t="s">
        <v>75</v>
      </c>
      <c r="AY683" s="228" t="s">
        <v>209</v>
      </c>
    </row>
    <row r="684" spans="1:65" s="14" customFormat="1" ht="22.5">
      <c r="B684" s="218"/>
      <c r="C684" s="219"/>
      <c r="D684" s="209" t="s">
        <v>216</v>
      </c>
      <c r="E684" s="220" t="s">
        <v>1</v>
      </c>
      <c r="F684" s="221" t="s">
        <v>813</v>
      </c>
      <c r="G684" s="219"/>
      <c r="H684" s="222">
        <v>0.95299999999999996</v>
      </c>
      <c r="I684" s="223"/>
      <c r="J684" s="219"/>
      <c r="K684" s="219"/>
      <c r="L684" s="224"/>
      <c r="M684" s="225"/>
      <c r="N684" s="226"/>
      <c r="O684" s="226"/>
      <c r="P684" s="226"/>
      <c r="Q684" s="226"/>
      <c r="R684" s="226"/>
      <c r="S684" s="226"/>
      <c r="T684" s="227"/>
      <c r="AT684" s="228" t="s">
        <v>216</v>
      </c>
      <c r="AU684" s="228" t="s">
        <v>85</v>
      </c>
      <c r="AV684" s="14" t="s">
        <v>85</v>
      </c>
      <c r="AW684" s="14" t="s">
        <v>31</v>
      </c>
      <c r="AX684" s="14" t="s">
        <v>75</v>
      </c>
      <c r="AY684" s="228" t="s">
        <v>209</v>
      </c>
    </row>
    <row r="685" spans="1:65" s="14" customFormat="1" ht="11.25">
      <c r="B685" s="218"/>
      <c r="C685" s="219"/>
      <c r="D685" s="209" t="s">
        <v>216</v>
      </c>
      <c r="E685" s="220" t="s">
        <v>1</v>
      </c>
      <c r="F685" s="221" t="s">
        <v>814</v>
      </c>
      <c r="G685" s="219"/>
      <c r="H685" s="222">
        <v>0.86</v>
      </c>
      <c r="I685" s="223"/>
      <c r="J685" s="219"/>
      <c r="K685" s="219"/>
      <c r="L685" s="224"/>
      <c r="M685" s="225"/>
      <c r="N685" s="226"/>
      <c r="O685" s="226"/>
      <c r="P685" s="226"/>
      <c r="Q685" s="226"/>
      <c r="R685" s="226"/>
      <c r="S685" s="226"/>
      <c r="T685" s="227"/>
      <c r="AT685" s="228" t="s">
        <v>216</v>
      </c>
      <c r="AU685" s="228" t="s">
        <v>85</v>
      </c>
      <c r="AV685" s="14" t="s">
        <v>85</v>
      </c>
      <c r="AW685" s="14" t="s">
        <v>31</v>
      </c>
      <c r="AX685" s="14" t="s">
        <v>75</v>
      </c>
      <c r="AY685" s="228" t="s">
        <v>209</v>
      </c>
    </row>
    <row r="686" spans="1:65" s="15" customFormat="1" ht="11.25">
      <c r="B686" s="229"/>
      <c r="C686" s="230"/>
      <c r="D686" s="209" t="s">
        <v>216</v>
      </c>
      <c r="E686" s="231" t="s">
        <v>1</v>
      </c>
      <c r="F686" s="232" t="s">
        <v>219</v>
      </c>
      <c r="G686" s="230"/>
      <c r="H686" s="233">
        <v>2.35</v>
      </c>
      <c r="I686" s="234"/>
      <c r="J686" s="230"/>
      <c r="K686" s="230"/>
      <c r="L686" s="235"/>
      <c r="M686" s="236"/>
      <c r="N686" s="237"/>
      <c r="O686" s="237"/>
      <c r="P686" s="237"/>
      <c r="Q686" s="237"/>
      <c r="R686" s="237"/>
      <c r="S686" s="237"/>
      <c r="T686" s="238"/>
      <c r="AT686" s="239" t="s">
        <v>216</v>
      </c>
      <c r="AU686" s="239" t="s">
        <v>85</v>
      </c>
      <c r="AV686" s="15" t="s">
        <v>215</v>
      </c>
      <c r="AW686" s="15" t="s">
        <v>31</v>
      </c>
      <c r="AX686" s="15" t="s">
        <v>83</v>
      </c>
      <c r="AY686" s="239" t="s">
        <v>209</v>
      </c>
    </row>
    <row r="687" spans="1:65" s="2" customFormat="1" ht="21.75" customHeight="1">
      <c r="A687" s="35"/>
      <c r="B687" s="36"/>
      <c r="C687" s="193" t="s">
        <v>815</v>
      </c>
      <c r="D687" s="193" t="s">
        <v>211</v>
      </c>
      <c r="E687" s="194" t="s">
        <v>816</v>
      </c>
      <c r="F687" s="195" t="s">
        <v>809</v>
      </c>
      <c r="G687" s="196" t="s">
        <v>228</v>
      </c>
      <c r="H687" s="197">
        <v>44.643999999999998</v>
      </c>
      <c r="I687" s="198"/>
      <c r="J687" s="199">
        <f>ROUND(I687*H687,2)</f>
        <v>0</v>
      </c>
      <c r="K687" s="200"/>
      <c r="L687" s="40"/>
      <c r="M687" s="201" t="s">
        <v>1</v>
      </c>
      <c r="N687" s="202" t="s">
        <v>40</v>
      </c>
      <c r="O687" s="72"/>
      <c r="P687" s="203">
        <f>O687*H687</f>
        <v>0</v>
      </c>
      <c r="Q687" s="203">
        <v>0</v>
      </c>
      <c r="R687" s="203">
        <f>Q687*H687</f>
        <v>0</v>
      </c>
      <c r="S687" s="203">
        <v>0</v>
      </c>
      <c r="T687" s="204">
        <f>S687*H687</f>
        <v>0</v>
      </c>
      <c r="U687" s="35"/>
      <c r="V687" s="35"/>
      <c r="W687" s="35"/>
      <c r="X687" s="35"/>
      <c r="Y687" s="35"/>
      <c r="Z687" s="35"/>
      <c r="AA687" s="35"/>
      <c r="AB687" s="35"/>
      <c r="AC687" s="35"/>
      <c r="AD687" s="35"/>
      <c r="AE687" s="35"/>
      <c r="AR687" s="205" t="s">
        <v>215</v>
      </c>
      <c r="AT687" s="205" t="s">
        <v>211</v>
      </c>
      <c r="AU687" s="205" t="s">
        <v>85</v>
      </c>
      <c r="AY687" s="18" t="s">
        <v>209</v>
      </c>
      <c r="BE687" s="206">
        <f>IF(N687="základní",J687,0)</f>
        <v>0</v>
      </c>
      <c r="BF687" s="206">
        <f>IF(N687="snížená",J687,0)</f>
        <v>0</v>
      </c>
      <c r="BG687" s="206">
        <f>IF(N687="zákl. přenesená",J687,0)</f>
        <v>0</v>
      </c>
      <c r="BH687" s="206">
        <f>IF(N687="sníž. přenesená",J687,0)</f>
        <v>0</v>
      </c>
      <c r="BI687" s="206">
        <f>IF(N687="nulová",J687,0)</f>
        <v>0</v>
      </c>
      <c r="BJ687" s="18" t="s">
        <v>83</v>
      </c>
      <c r="BK687" s="206">
        <f>ROUND(I687*H687,2)</f>
        <v>0</v>
      </c>
      <c r="BL687" s="18" t="s">
        <v>215</v>
      </c>
      <c r="BM687" s="205" t="s">
        <v>817</v>
      </c>
    </row>
    <row r="688" spans="1:65" s="13" customFormat="1" ht="11.25">
      <c r="B688" s="207"/>
      <c r="C688" s="208"/>
      <c r="D688" s="209" t="s">
        <v>216</v>
      </c>
      <c r="E688" s="210" t="s">
        <v>1</v>
      </c>
      <c r="F688" s="211" t="s">
        <v>390</v>
      </c>
      <c r="G688" s="208"/>
      <c r="H688" s="210" t="s">
        <v>1</v>
      </c>
      <c r="I688" s="212"/>
      <c r="J688" s="208"/>
      <c r="K688" s="208"/>
      <c r="L688" s="213"/>
      <c r="M688" s="214"/>
      <c r="N688" s="215"/>
      <c r="O688" s="215"/>
      <c r="P688" s="215"/>
      <c r="Q688" s="215"/>
      <c r="R688" s="215"/>
      <c r="S688" s="215"/>
      <c r="T688" s="216"/>
      <c r="AT688" s="217" t="s">
        <v>216</v>
      </c>
      <c r="AU688" s="217" t="s">
        <v>85</v>
      </c>
      <c r="AV688" s="13" t="s">
        <v>83</v>
      </c>
      <c r="AW688" s="13" t="s">
        <v>31</v>
      </c>
      <c r="AX688" s="13" t="s">
        <v>75</v>
      </c>
      <c r="AY688" s="217" t="s">
        <v>209</v>
      </c>
    </row>
    <row r="689" spans="1:65" s="14" customFormat="1" ht="11.25">
      <c r="B689" s="218"/>
      <c r="C689" s="219"/>
      <c r="D689" s="209" t="s">
        <v>216</v>
      </c>
      <c r="E689" s="220" t="s">
        <v>1</v>
      </c>
      <c r="F689" s="221" t="s">
        <v>818</v>
      </c>
      <c r="G689" s="219"/>
      <c r="H689" s="222">
        <v>8.9710000000000001</v>
      </c>
      <c r="I689" s="223"/>
      <c r="J689" s="219"/>
      <c r="K689" s="219"/>
      <c r="L689" s="224"/>
      <c r="M689" s="225"/>
      <c r="N689" s="226"/>
      <c r="O689" s="226"/>
      <c r="P689" s="226"/>
      <c r="Q689" s="226"/>
      <c r="R689" s="226"/>
      <c r="S689" s="226"/>
      <c r="T689" s="227"/>
      <c r="AT689" s="228" t="s">
        <v>216</v>
      </c>
      <c r="AU689" s="228" t="s">
        <v>85</v>
      </c>
      <c r="AV689" s="14" t="s">
        <v>85</v>
      </c>
      <c r="AW689" s="14" t="s">
        <v>31</v>
      </c>
      <c r="AX689" s="14" t="s">
        <v>75</v>
      </c>
      <c r="AY689" s="228" t="s">
        <v>209</v>
      </c>
    </row>
    <row r="690" spans="1:65" s="13" customFormat="1" ht="11.25">
      <c r="B690" s="207"/>
      <c r="C690" s="208"/>
      <c r="D690" s="209" t="s">
        <v>216</v>
      </c>
      <c r="E690" s="210" t="s">
        <v>1</v>
      </c>
      <c r="F690" s="211" t="s">
        <v>819</v>
      </c>
      <c r="G690" s="208"/>
      <c r="H690" s="210" t="s">
        <v>1</v>
      </c>
      <c r="I690" s="212"/>
      <c r="J690" s="208"/>
      <c r="K690" s="208"/>
      <c r="L690" s="213"/>
      <c r="M690" s="214"/>
      <c r="N690" s="215"/>
      <c r="O690" s="215"/>
      <c r="P690" s="215"/>
      <c r="Q690" s="215"/>
      <c r="R690" s="215"/>
      <c r="S690" s="215"/>
      <c r="T690" s="216"/>
      <c r="AT690" s="217" t="s">
        <v>216</v>
      </c>
      <c r="AU690" s="217" t="s">
        <v>85</v>
      </c>
      <c r="AV690" s="13" t="s">
        <v>83</v>
      </c>
      <c r="AW690" s="13" t="s">
        <v>31</v>
      </c>
      <c r="AX690" s="13" t="s">
        <v>75</v>
      </c>
      <c r="AY690" s="217" t="s">
        <v>209</v>
      </c>
    </row>
    <row r="691" spans="1:65" s="14" customFormat="1" ht="11.25">
      <c r="B691" s="218"/>
      <c r="C691" s="219"/>
      <c r="D691" s="209" t="s">
        <v>216</v>
      </c>
      <c r="E691" s="220" t="s">
        <v>1</v>
      </c>
      <c r="F691" s="221" t="s">
        <v>820</v>
      </c>
      <c r="G691" s="219"/>
      <c r="H691" s="222">
        <v>11.781000000000001</v>
      </c>
      <c r="I691" s="223"/>
      <c r="J691" s="219"/>
      <c r="K691" s="219"/>
      <c r="L691" s="224"/>
      <c r="M691" s="225"/>
      <c r="N691" s="226"/>
      <c r="O691" s="226"/>
      <c r="P691" s="226"/>
      <c r="Q691" s="226"/>
      <c r="R691" s="226"/>
      <c r="S691" s="226"/>
      <c r="T691" s="227"/>
      <c r="AT691" s="228" t="s">
        <v>216</v>
      </c>
      <c r="AU691" s="228" t="s">
        <v>85</v>
      </c>
      <c r="AV691" s="14" t="s">
        <v>85</v>
      </c>
      <c r="AW691" s="14" t="s">
        <v>31</v>
      </c>
      <c r="AX691" s="14" t="s">
        <v>75</v>
      </c>
      <c r="AY691" s="228" t="s">
        <v>209</v>
      </c>
    </row>
    <row r="692" spans="1:65" s="14" customFormat="1" ht="11.25">
      <c r="B692" s="218"/>
      <c r="C692" s="219"/>
      <c r="D692" s="209" t="s">
        <v>216</v>
      </c>
      <c r="E692" s="220" t="s">
        <v>1</v>
      </c>
      <c r="F692" s="221" t="s">
        <v>821</v>
      </c>
      <c r="G692" s="219"/>
      <c r="H692" s="222">
        <v>5.09</v>
      </c>
      <c r="I692" s="223"/>
      <c r="J692" s="219"/>
      <c r="K692" s="219"/>
      <c r="L692" s="224"/>
      <c r="M692" s="225"/>
      <c r="N692" s="226"/>
      <c r="O692" s="226"/>
      <c r="P692" s="226"/>
      <c r="Q692" s="226"/>
      <c r="R692" s="226"/>
      <c r="S692" s="226"/>
      <c r="T692" s="227"/>
      <c r="AT692" s="228" t="s">
        <v>216</v>
      </c>
      <c r="AU692" s="228" t="s">
        <v>85</v>
      </c>
      <c r="AV692" s="14" t="s">
        <v>85</v>
      </c>
      <c r="AW692" s="14" t="s">
        <v>31</v>
      </c>
      <c r="AX692" s="14" t="s">
        <v>75</v>
      </c>
      <c r="AY692" s="228" t="s">
        <v>209</v>
      </c>
    </row>
    <row r="693" spans="1:65" s="14" customFormat="1" ht="11.25">
      <c r="B693" s="218"/>
      <c r="C693" s="219"/>
      <c r="D693" s="209" t="s">
        <v>216</v>
      </c>
      <c r="E693" s="220" t="s">
        <v>1</v>
      </c>
      <c r="F693" s="221" t="s">
        <v>822</v>
      </c>
      <c r="G693" s="219"/>
      <c r="H693" s="222">
        <v>1.835</v>
      </c>
      <c r="I693" s="223"/>
      <c r="J693" s="219"/>
      <c r="K693" s="219"/>
      <c r="L693" s="224"/>
      <c r="M693" s="225"/>
      <c r="N693" s="226"/>
      <c r="O693" s="226"/>
      <c r="P693" s="226"/>
      <c r="Q693" s="226"/>
      <c r="R693" s="226"/>
      <c r="S693" s="226"/>
      <c r="T693" s="227"/>
      <c r="AT693" s="228" t="s">
        <v>216</v>
      </c>
      <c r="AU693" s="228" t="s">
        <v>85</v>
      </c>
      <c r="AV693" s="14" t="s">
        <v>85</v>
      </c>
      <c r="AW693" s="14" t="s">
        <v>31</v>
      </c>
      <c r="AX693" s="14" t="s">
        <v>75</v>
      </c>
      <c r="AY693" s="228" t="s">
        <v>209</v>
      </c>
    </row>
    <row r="694" spans="1:65" s="13" customFormat="1" ht="11.25">
      <c r="B694" s="207"/>
      <c r="C694" s="208"/>
      <c r="D694" s="209" t="s">
        <v>216</v>
      </c>
      <c r="E694" s="210" t="s">
        <v>1</v>
      </c>
      <c r="F694" s="211" t="s">
        <v>823</v>
      </c>
      <c r="G694" s="208"/>
      <c r="H694" s="210" t="s">
        <v>1</v>
      </c>
      <c r="I694" s="212"/>
      <c r="J694" s="208"/>
      <c r="K694" s="208"/>
      <c r="L694" s="213"/>
      <c r="M694" s="214"/>
      <c r="N694" s="215"/>
      <c r="O694" s="215"/>
      <c r="P694" s="215"/>
      <c r="Q694" s="215"/>
      <c r="R694" s="215"/>
      <c r="S694" s="215"/>
      <c r="T694" s="216"/>
      <c r="AT694" s="217" t="s">
        <v>216</v>
      </c>
      <c r="AU694" s="217" t="s">
        <v>85</v>
      </c>
      <c r="AV694" s="13" t="s">
        <v>83</v>
      </c>
      <c r="AW694" s="13" t="s">
        <v>31</v>
      </c>
      <c r="AX694" s="13" t="s">
        <v>75</v>
      </c>
      <c r="AY694" s="217" t="s">
        <v>209</v>
      </c>
    </row>
    <row r="695" spans="1:65" s="14" customFormat="1" ht="11.25">
      <c r="B695" s="218"/>
      <c r="C695" s="219"/>
      <c r="D695" s="209" t="s">
        <v>216</v>
      </c>
      <c r="E695" s="220" t="s">
        <v>1</v>
      </c>
      <c r="F695" s="221" t="s">
        <v>824</v>
      </c>
      <c r="G695" s="219"/>
      <c r="H695" s="222">
        <v>8.3640000000000008</v>
      </c>
      <c r="I695" s="223"/>
      <c r="J695" s="219"/>
      <c r="K695" s="219"/>
      <c r="L695" s="224"/>
      <c r="M695" s="225"/>
      <c r="N695" s="226"/>
      <c r="O695" s="226"/>
      <c r="P695" s="226"/>
      <c r="Q695" s="226"/>
      <c r="R695" s="226"/>
      <c r="S695" s="226"/>
      <c r="T695" s="227"/>
      <c r="AT695" s="228" t="s">
        <v>216</v>
      </c>
      <c r="AU695" s="228" t="s">
        <v>85</v>
      </c>
      <c r="AV695" s="14" t="s">
        <v>85</v>
      </c>
      <c r="AW695" s="14" t="s">
        <v>31</v>
      </c>
      <c r="AX695" s="14" t="s">
        <v>75</v>
      </c>
      <c r="AY695" s="228" t="s">
        <v>209</v>
      </c>
    </row>
    <row r="696" spans="1:65" s="13" customFormat="1" ht="11.25">
      <c r="B696" s="207"/>
      <c r="C696" s="208"/>
      <c r="D696" s="209" t="s">
        <v>216</v>
      </c>
      <c r="E696" s="210" t="s">
        <v>1</v>
      </c>
      <c r="F696" s="211" t="s">
        <v>825</v>
      </c>
      <c r="G696" s="208"/>
      <c r="H696" s="210" t="s">
        <v>1</v>
      </c>
      <c r="I696" s="212"/>
      <c r="J696" s="208"/>
      <c r="K696" s="208"/>
      <c r="L696" s="213"/>
      <c r="M696" s="214"/>
      <c r="N696" s="215"/>
      <c r="O696" s="215"/>
      <c r="P696" s="215"/>
      <c r="Q696" s="215"/>
      <c r="R696" s="215"/>
      <c r="S696" s="215"/>
      <c r="T696" s="216"/>
      <c r="AT696" s="217" t="s">
        <v>216</v>
      </c>
      <c r="AU696" s="217" t="s">
        <v>85</v>
      </c>
      <c r="AV696" s="13" t="s">
        <v>83</v>
      </c>
      <c r="AW696" s="13" t="s">
        <v>31</v>
      </c>
      <c r="AX696" s="13" t="s">
        <v>75</v>
      </c>
      <c r="AY696" s="217" t="s">
        <v>209</v>
      </c>
    </row>
    <row r="697" spans="1:65" s="14" customFormat="1" ht="11.25">
      <c r="B697" s="218"/>
      <c r="C697" s="219"/>
      <c r="D697" s="209" t="s">
        <v>216</v>
      </c>
      <c r="E697" s="220" t="s">
        <v>1</v>
      </c>
      <c r="F697" s="221" t="s">
        <v>826</v>
      </c>
      <c r="G697" s="219"/>
      <c r="H697" s="222">
        <v>2.7829999999999999</v>
      </c>
      <c r="I697" s="223"/>
      <c r="J697" s="219"/>
      <c r="K697" s="219"/>
      <c r="L697" s="224"/>
      <c r="M697" s="225"/>
      <c r="N697" s="226"/>
      <c r="O697" s="226"/>
      <c r="P697" s="226"/>
      <c r="Q697" s="226"/>
      <c r="R697" s="226"/>
      <c r="S697" s="226"/>
      <c r="T697" s="227"/>
      <c r="AT697" s="228" t="s">
        <v>216</v>
      </c>
      <c r="AU697" s="228" t="s">
        <v>85</v>
      </c>
      <c r="AV697" s="14" t="s">
        <v>85</v>
      </c>
      <c r="AW697" s="14" t="s">
        <v>31</v>
      </c>
      <c r="AX697" s="14" t="s">
        <v>75</v>
      </c>
      <c r="AY697" s="228" t="s">
        <v>209</v>
      </c>
    </row>
    <row r="698" spans="1:65" s="16" customFormat="1" ht="11.25">
      <c r="B698" s="255"/>
      <c r="C698" s="256"/>
      <c r="D698" s="209" t="s">
        <v>216</v>
      </c>
      <c r="E698" s="257" t="s">
        <v>1</v>
      </c>
      <c r="F698" s="258" t="s">
        <v>360</v>
      </c>
      <c r="G698" s="256"/>
      <c r="H698" s="259">
        <v>38.823999999999998</v>
      </c>
      <c r="I698" s="260"/>
      <c r="J698" s="256"/>
      <c r="K698" s="256"/>
      <c r="L698" s="261"/>
      <c r="M698" s="262"/>
      <c r="N698" s="263"/>
      <c r="O698" s="263"/>
      <c r="P698" s="263"/>
      <c r="Q698" s="263"/>
      <c r="R698" s="263"/>
      <c r="S698" s="263"/>
      <c r="T698" s="264"/>
      <c r="AT698" s="265" t="s">
        <v>216</v>
      </c>
      <c r="AU698" s="265" t="s">
        <v>85</v>
      </c>
      <c r="AV698" s="16" t="s">
        <v>106</v>
      </c>
      <c r="AW698" s="16" t="s">
        <v>31</v>
      </c>
      <c r="AX698" s="16" t="s">
        <v>75</v>
      </c>
      <c r="AY698" s="265" t="s">
        <v>209</v>
      </c>
    </row>
    <row r="699" spans="1:65" s="14" customFormat="1" ht="22.5">
      <c r="B699" s="218"/>
      <c r="C699" s="219"/>
      <c r="D699" s="209" t="s">
        <v>216</v>
      </c>
      <c r="E699" s="220" t="s">
        <v>1</v>
      </c>
      <c r="F699" s="221" t="s">
        <v>827</v>
      </c>
      <c r="G699" s="219"/>
      <c r="H699" s="222">
        <v>5.82</v>
      </c>
      <c r="I699" s="223"/>
      <c r="J699" s="219"/>
      <c r="K699" s="219"/>
      <c r="L699" s="224"/>
      <c r="M699" s="225"/>
      <c r="N699" s="226"/>
      <c r="O699" s="226"/>
      <c r="P699" s="226"/>
      <c r="Q699" s="226"/>
      <c r="R699" s="226"/>
      <c r="S699" s="226"/>
      <c r="T699" s="227"/>
      <c r="AT699" s="228" t="s">
        <v>216</v>
      </c>
      <c r="AU699" s="228" t="s">
        <v>85</v>
      </c>
      <c r="AV699" s="14" t="s">
        <v>85</v>
      </c>
      <c r="AW699" s="14" t="s">
        <v>31</v>
      </c>
      <c r="AX699" s="14" t="s">
        <v>75</v>
      </c>
      <c r="AY699" s="228" t="s">
        <v>209</v>
      </c>
    </row>
    <row r="700" spans="1:65" s="15" customFormat="1" ht="11.25">
      <c r="B700" s="229"/>
      <c r="C700" s="230"/>
      <c r="D700" s="209" t="s">
        <v>216</v>
      </c>
      <c r="E700" s="231" t="s">
        <v>1</v>
      </c>
      <c r="F700" s="232" t="s">
        <v>219</v>
      </c>
      <c r="G700" s="230"/>
      <c r="H700" s="233">
        <v>44.643999999999998</v>
      </c>
      <c r="I700" s="234"/>
      <c r="J700" s="230"/>
      <c r="K700" s="230"/>
      <c r="L700" s="235"/>
      <c r="M700" s="236"/>
      <c r="N700" s="237"/>
      <c r="O700" s="237"/>
      <c r="P700" s="237"/>
      <c r="Q700" s="237"/>
      <c r="R700" s="237"/>
      <c r="S700" s="237"/>
      <c r="T700" s="238"/>
      <c r="AT700" s="239" t="s">
        <v>216</v>
      </c>
      <c r="AU700" s="239" t="s">
        <v>85</v>
      </c>
      <c r="AV700" s="15" t="s">
        <v>215</v>
      </c>
      <c r="AW700" s="15" t="s">
        <v>31</v>
      </c>
      <c r="AX700" s="15" t="s">
        <v>83</v>
      </c>
      <c r="AY700" s="239" t="s">
        <v>209</v>
      </c>
    </row>
    <row r="701" spans="1:65" s="2" customFormat="1" ht="21.75" customHeight="1">
      <c r="A701" s="35"/>
      <c r="B701" s="36"/>
      <c r="C701" s="193" t="s">
        <v>828</v>
      </c>
      <c r="D701" s="193" t="s">
        <v>211</v>
      </c>
      <c r="E701" s="194" t="s">
        <v>829</v>
      </c>
      <c r="F701" s="195" t="s">
        <v>830</v>
      </c>
      <c r="G701" s="196" t="s">
        <v>228</v>
      </c>
      <c r="H701" s="197">
        <v>2.4870000000000001</v>
      </c>
      <c r="I701" s="198"/>
      <c r="J701" s="199">
        <f>ROUND(I701*H701,2)</f>
        <v>0</v>
      </c>
      <c r="K701" s="200"/>
      <c r="L701" s="40"/>
      <c r="M701" s="201" t="s">
        <v>1</v>
      </c>
      <c r="N701" s="202" t="s">
        <v>40</v>
      </c>
      <c r="O701" s="72"/>
      <c r="P701" s="203">
        <f>O701*H701</f>
        <v>0</v>
      </c>
      <c r="Q701" s="203">
        <v>0</v>
      </c>
      <c r="R701" s="203">
        <f>Q701*H701</f>
        <v>0</v>
      </c>
      <c r="S701" s="203">
        <v>0</v>
      </c>
      <c r="T701" s="204">
        <f>S701*H701</f>
        <v>0</v>
      </c>
      <c r="U701" s="35"/>
      <c r="V701" s="35"/>
      <c r="W701" s="35"/>
      <c r="X701" s="35"/>
      <c r="Y701" s="35"/>
      <c r="Z701" s="35"/>
      <c r="AA701" s="35"/>
      <c r="AB701" s="35"/>
      <c r="AC701" s="35"/>
      <c r="AD701" s="35"/>
      <c r="AE701" s="35"/>
      <c r="AR701" s="205" t="s">
        <v>215</v>
      </c>
      <c r="AT701" s="205" t="s">
        <v>211</v>
      </c>
      <c r="AU701" s="205" t="s">
        <v>85</v>
      </c>
      <c r="AY701" s="18" t="s">
        <v>209</v>
      </c>
      <c r="BE701" s="206">
        <f>IF(N701="základní",J701,0)</f>
        <v>0</v>
      </c>
      <c r="BF701" s="206">
        <f>IF(N701="snížená",J701,0)</f>
        <v>0</v>
      </c>
      <c r="BG701" s="206">
        <f>IF(N701="zákl. přenesená",J701,0)</f>
        <v>0</v>
      </c>
      <c r="BH701" s="206">
        <f>IF(N701="sníž. přenesená",J701,0)</f>
        <v>0</v>
      </c>
      <c r="BI701" s="206">
        <f>IF(N701="nulová",J701,0)</f>
        <v>0</v>
      </c>
      <c r="BJ701" s="18" t="s">
        <v>83</v>
      </c>
      <c r="BK701" s="206">
        <f>ROUND(I701*H701,2)</f>
        <v>0</v>
      </c>
      <c r="BL701" s="18" t="s">
        <v>215</v>
      </c>
      <c r="BM701" s="205" t="s">
        <v>831</v>
      </c>
    </row>
    <row r="702" spans="1:65" s="13" customFormat="1" ht="11.25">
      <c r="B702" s="207"/>
      <c r="C702" s="208"/>
      <c r="D702" s="209" t="s">
        <v>216</v>
      </c>
      <c r="E702" s="210" t="s">
        <v>1</v>
      </c>
      <c r="F702" s="211" t="s">
        <v>358</v>
      </c>
      <c r="G702" s="208"/>
      <c r="H702" s="210" t="s">
        <v>1</v>
      </c>
      <c r="I702" s="212"/>
      <c r="J702" s="208"/>
      <c r="K702" s="208"/>
      <c r="L702" s="213"/>
      <c r="M702" s="214"/>
      <c r="N702" s="215"/>
      <c r="O702" s="215"/>
      <c r="P702" s="215"/>
      <c r="Q702" s="215"/>
      <c r="R702" s="215"/>
      <c r="S702" s="215"/>
      <c r="T702" s="216"/>
      <c r="AT702" s="217" t="s">
        <v>216</v>
      </c>
      <c r="AU702" s="217" t="s">
        <v>85</v>
      </c>
      <c r="AV702" s="13" t="s">
        <v>83</v>
      </c>
      <c r="AW702" s="13" t="s">
        <v>31</v>
      </c>
      <c r="AX702" s="13" t="s">
        <v>75</v>
      </c>
      <c r="AY702" s="217" t="s">
        <v>209</v>
      </c>
    </row>
    <row r="703" spans="1:65" s="13" customFormat="1" ht="11.25">
      <c r="B703" s="207"/>
      <c r="C703" s="208"/>
      <c r="D703" s="209" t="s">
        <v>216</v>
      </c>
      <c r="E703" s="210" t="s">
        <v>1</v>
      </c>
      <c r="F703" s="211" t="s">
        <v>832</v>
      </c>
      <c r="G703" s="208"/>
      <c r="H703" s="210" t="s">
        <v>1</v>
      </c>
      <c r="I703" s="212"/>
      <c r="J703" s="208"/>
      <c r="K703" s="208"/>
      <c r="L703" s="213"/>
      <c r="M703" s="214"/>
      <c r="N703" s="215"/>
      <c r="O703" s="215"/>
      <c r="P703" s="215"/>
      <c r="Q703" s="215"/>
      <c r="R703" s="215"/>
      <c r="S703" s="215"/>
      <c r="T703" s="216"/>
      <c r="AT703" s="217" t="s">
        <v>216</v>
      </c>
      <c r="AU703" s="217" t="s">
        <v>85</v>
      </c>
      <c r="AV703" s="13" t="s">
        <v>83</v>
      </c>
      <c r="AW703" s="13" t="s">
        <v>31</v>
      </c>
      <c r="AX703" s="13" t="s">
        <v>75</v>
      </c>
      <c r="AY703" s="217" t="s">
        <v>209</v>
      </c>
    </row>
    <row r="704" spans="1:65" s="14" customFormat="1" ht="22.5">
      <c r="B704" s="218"/>
      <c r="C704" s="219"/>
      <c r="D704" s="209" t="s">
        <v>216</v>
      </c>
      <c r="E704" s="220" t="s">
        <v>1</v>
      </c>
      <c r="F704" s="221" t="s">
        <v>833</v>
      </c>
      <c r="G704" s="219"/>
      <c r="H704" s="222">
        <v>0.79600000000000004</v>
      </c>
      <c r="I704" s="223"/>
      <c r="J704" s="219"/>
      <c r="K704" s="219"/>
      <c r="L704" s="224"/>
      <c r="M704" s="225"/>
      <c r="N704" s="226"/>
      <c r="O704" s="226"/>
      <c r="P704" s="226"/>
      <c r="Q704" s="226"/>
      <c r="R704" s="226"/>
      <c r="S704" s="226"/>
      <c r="T704" s="227"/>
      <c r="AT704" s="228" t="s">
        <v>216</v>
      </c>
      <c r="AU704" s="228" t="s">
        <v>85</v>
      </c>
      <c r="AV704" s="14" t="s">
        <v>85</v>
      </c>
      <c r="AW704" s="14" t="s">
        <v>31</v>
      </c>
      <c r="AX704" s="14" t="s">
        <v>75</v>
      </c>
      <c r="AY704" s="228" t="s">
        <v>209</v>
      </c>
    </row>
    <row r="705" spans="1:65" s="14" customFormat="1" ht="22.5">
      <c r="B705" s="218"/>
      <c r="C705" s="219"/>
      <c r="D705" s="209" t="s">
        <v>216</v>
      </c>
      <c r="E705" s="220" t="s">
        <v>1</v>
      </c>
      <c r="F705" s="221" t="s">
        <v>834</v>
      </c>
      <c r="G705" s="219"/>
      <c r="H705" s="222">
        <v>0.91100000000000003</v>
      </c>
      <c r="I705" s="223"/>
      <c r="J705" s="219"/>
      <c r="K705" s="219"/>
      <c r="L705" s="224"/>
      <c r="M705" s="225"/>
      <c r="N705" s="226"/>
      <c r="O705" s="226"/>
      <c r="P705" s="226"/>
      <c r="Q705" s="226"/>
      <c r="R705" s="226"/>
      <c r="S705" s="226"/>
      <c r="T705" s="227"/>
      <c r="AT705" s="228" t="s">
        <v>216</v>
      </c>
      <c r="AU705" s="228" t="s">
        <v>85</v>
      </c>
      <c r="AV705" s="14" t="s">
        <v>85</v>
      </c>
      <c r="AW705" s="14" t="s">
        <v>31</v>
      </c>
      <c r="AX705" s="14" t="s">
        <v>75</v>
      </c>
      <c r="AY705" s="228" t="s">
        <v>209</v>
      </c>
    </row>
    <row r="706" spans="1:65" s="14" customFormat="1" ht="11.25">
      <c r="B706" s="218"/>
      <c r="C706" s="219"/>
      <c r="D706" s="209" t="s">
        <v>216</v>
      </c>
      <c r="E706" s="220" t="s">
        <v>1</v>
      </c>
      <c r="F706" s="221" t="s">
        <v>835</v>
      </c>
      <c r="G706" s="219"/>
      <c r="H706" s="222">
        <v>0.78</v>
      </c>
      <c r="I706" s="223"/>
      <c r="J706" s="219"/>
      <c r="K706" s="219"/>
      <c r="L706" s="224"/>
      <c r="M706" s="225"/>
      <c r="N706" s="226"/>
      <c r="O706" s="226"/>
      <c r="P706" s="226"/>
      <c r="Q706" s="226"/>
      <c r="R706" s="226"/>
      <c r="S706" s="226"/>
      <c r="T706" s="227"/>
      <c r="AT706" s="228" t="s">
        <v>216</v>
      </c>
      <c r="AU706" s="228" t="s">
        <v>85</v>
      </c>
      <c r="AV706" s="14" t="s">
        <v>85</v>
      </c>
      <c r="AW706" s="14" t="s">
        <v>31</v>
      </c>
      <c r="AX706" s="14" t="s">
        <v>75</v>
      </c>
      <c r="AY706" s="228" t="s">
        <v>209</v>
      </c>
    </row>
    <row r="707" spans="1:65" s="15" customFormat="1" ht="11.25">
      <c r="B707" s="229"/>
      <c r="C707" s="230"/>
      <c r="D707" s="209" t="s">
        <v>216</v>
      </c>
      <c r="E707" s="231" t="s">
        <v>1</v>
      </c>
      <c r="F707" s="232" t="s">
        <v>219</v>
      </c>
      <c r="G707" s="230"/>
      <c r="H707" s="233">
        <v>2.4870000000000001</v>
      </c>
      <c r="I707" s="234"/>
      <c r="J707" s="230"/>
      <c r="K707" s="230"/>
      <c r="L707" s="235"/>
      <c r="M707" s="236"/>
      <c r="N707" s="237"/>
      <c r="O707" s="237"/>
      <c r="P707" s="237"/>
      <c r="Q707" s="237"/>
      <c r="R707" s="237"/>
      <c r="S707" s="237"/>
      <c r="T707" s="238"/>
      <c r="AT707" s="239" t="s">
        <v>216</v>
      </c>
      <c r="AU707" s="239" t="s">
        <v>85</v>
      </c>
      <c r="AV707" s="15" t="s">
        <v>215</v>
      </c>
      <c r="AW707" s="15" t="s">
        <v>31</v>
      </c>
      <c r="AX707" s="15" t="s">
        <v>83</v>
      </c>
      <c r="AY707" s="239" t="s">
        <v>209</v>
      </c>
    </row>
    <row r="708" spans="1:65" s="2" customFormat="1" ht="24.2" customHeight="1">
      <c r="A708" s="35"/>
      <c r="B708" s="36"/>
      <c r="C708" s="193" t="s">
        <v>524</v>
      </c>
      <c r="D708" s="193" t="s">
        <v>211</v>
      </c>
      <c r="E708" s="194" t="s">
        <v>836</v>
      </c>
      <c r="F708" s="195" t="s">
        <v>837</v>
      </c>
      <c r="G708" s="196" t="s">
        <v>340</v>
      </c>
      <c r="H708" s="197">
        <v>406</v>
      </c>
      <c r="I708" s="198"/>
      <c r="J708" s="199">
        <f>ROUND(I708*H708,2)</f>
        <v>0</v>
      </c>
      <c r="K708" s="200"/>
      <c r="L708" s="40"/>
      <c r="M708" s="201" t="s">
        <v>1</v>
      </c>
      <c r="N708" s="202" t="s">
        <v>40</v>
      </c>
      <c r="O708" s="72"/>
      <c r="P708" s="203">
        <f>O708*H708</f>
        <v>0</v>
      </c>
      <c r="Q708" s="203">
        <v>0</v>
      </c>
      <c r="R708" s="203">
        <f>Q708*H708</f>
        <v>0</v>
      </c>
      <c r="S708" s="203">
        <v>0</v>
      </c>
      <c r="T708" s="204">
        <f>S708*H708</f>
        <v>0</v>
      </c>
      <c r="U708" s="35"/>
      <c r="V708" s="35"/>
      <c r="W708" s="35"/>
      <c r="X708" s="35"/>
      <c r="Y708" s="35"/>
      <c r="Z708" s="35"/>
      <c r="AA708" s="35"/>
      <c r="AB708" s="35"/>
      <c r="AC708" s="35"/>
      <c r="AD708" s="35"/>
      <c r="AE708" s="35"/>
      <c r="AR708" s="205" t="s">
        <v>215</v>
      </c>
      <c r="AT708" s="205" t="s">
        <v>211</v>
      </c>
      <c r="AU708" s="205" t="s">
        <v>85</v>
      </c>
      <c r="AY708" s="18" t="s">
        <v>209</v>
      </c>
      <c r="BE708" s="206">
        <f>IF(N708="základní",J708,0)</f>
        <v>0</v>
      </c>
      <c r="BF708" s="206">
        <f>IF(N708="snížená",J708,0)</f>
        <v>0</v>
      </c>
      <c r="BG708" s="206">
        <f>IF(N708="zákl. přenesená",J708,0)</f>
        <v>0</v>
      </c>
      <c r="BH708" s="206">
        <f>IF(N708="sníž. přenesená",J708,0)</f>
        <v>0</v>
      </c>
      <c r="BI708" s="206">
        <f>IF(N708="nulová",J708,0)</f>
        <v>0</v>
      </c>
      <c r="BJ708" s="18" t="s">
        <v>83</v>
      </c>
      <c r="BK708" s="206">
        <f>ROUND(I708*H708,2)</f>
        <v>0</v>
      </c>
      <c r="BL708" s="18" t="s">
        <v>215</v>
      </c>
      <c r="BM708" s="205" t="s">
        <v>838</v>
      </c>
    </row>
    <row r="709" spans="1:65" s="13" customFormat="1" ht="11.25">
      <c r="B709" s="207"/>
      <c r="C709" s="208"/>
      <c r="D709" s="209" t="s">
        <v>216</v>
      </c>
      <c r="E709" s="210" t="s">
        <v>1</v>
      </c>
      <c r="F709" s="211" t="s">
        <v>390</v>
      </c>
      <c r="G709" s="208"/>
      <c r="H709" s="210" t="s">
        <v>1</v>
      </c>
      <c r="I709" s="212"/>
      <c r="J709" s="208"/>
      <c r="K709" s="208"/>
      <c r="L709" s="213"/>
      <c r="M709" s="214"/>
      <c r="N709" s="215"/>
      <c r="O709" s="215"/>
      <c r="P709" s="215"/>
      <c r="Q709" s="215"/>
      <c r="R709" s="215"/>
      <c r="S709" s="215"/>
      <c r="T709" s="216"/>
      <c r="AT709" s="217" t="s">
        <v>216</v>
      </c>
      <c r="AU709" s="217" t="s">
        <v>85</v>
      </c>
      <c r="AV709" s="13" t="s">
        <v>83</v>
      </c>
      <c r="AW709" s="13" t="s">
        <v>31</v>
      </c>
      <c r="AX709" s="13" t="s">
        <v>75</v>
      </c>
      <c r="AY709" s="217" t="s">
        <v>209</v>
      </c>
    </row>
    <row r="710" spans="1:65" s="13" customFormat="1" ht="11.25">
      <c r="B710" s="207"/>
      <c r="C710" s="208"/>
      <c r="D710" s="209" t="s">
        <v>216</v>
      </c>
      <c r="E710" s="210" t="s">
        <v>1</v>
      </c>
      <c r="F710" s="211" t="s">
        <v>702</v>
      </c>
      <c r="G710" s="208"/>
      <c r="H710" s="210" t="s">
        <v>1</v>
      </c>
      <c r="I710" s="212"/>
      <c r="J710" s="208"/>
      <c r="K710" s="208"/>
      <c r="L710" s="213"/>
      <c r="M710" s="214"/>
      <c r="N710" s="215"/>
      <c r="O710" s="215"/>
      <c r="P710" s="215"/>
      <c r="Q710" s="215"/>
      <c r="R710" s="215"/>
      <c r="S710" s="215"/>
      <c r="T710" s="216"/>
      <c r="AT710" s="217" t="s">
        <v>216</v>
      </c>
      <c r="AU710" s="217" t="s">
        <v>85</v>
      </c>
      <c r="AV710" s="13" t="s">
        <v>83</v>
      </c>
      <c r="AW710" s="13" t="s">
        <v>31</v>
      </c>
      <c r="AX710" s="13" t="s">
        <v>75</v>
      </c>
      <c r="AY710" s="217" t="s">
        <v>209</v>
      </c>
    </row>
    <row r="711" spans="1:65" s="14" customFormat="1" ht="11.25">
      <c r="B711" s="218"/>
      <c r="C711" s="219"/>
      <c r="D711" s="209" t="s">
        <v>216</v>
      </c>
      <c r="E711" s="220" t="s">
        <v>1</v>
      </c>
      <c r="F711" s="221" t="s">
        <v>839</v>
      </c>
      <c r="G711" s="219"/>
      <c r="H711" s="222">
        <v>406</v>
      </c>
      <c r="I711" s="223"/>
      <c r="J711" s="219"/>
      <c r="K711" s="219"/>
      <c r="L711" s="224"/>
      <c r="M711" s="225"/>
      <c r="N711" s="226"/>
      <c r="O711" s="226"/>
      <c r="P711" s="226"/>
      <c r="Q711" s="226"/>
      <c r="R711" s="226"/>
      <c r="S711" s="226"/>
      <c r="T711" s="227"/>
      <c r="AT711" s="228" t="s">
        <v>216</v>
      </c>
      <c r="AU711" s="228" t="s">
        <v>85</v>
      </c>
      <c r="AV711" s="14" t="s">
        <v>85</v>
      </c>
      <c r="AW711" s="14" t="s">
        <v>31</v>
      </c>
      <c r="AX711" s="14" t="s">
        <v>75</v>
      </c>
      <c r="AY711" s="228" t="s">
        <v>209</v>
      </c>
    </row>
    <row r="712" spans="1:65" s="15" customFormat="1" ht="11.25">
      <c r="B712" s="229"/>
      <c r="C712" s="230"/>
      <c r="D712" s="209" t="s">
        <v>216</v>
      </c>
      <c r="E712" s="231" t="s">
        <v>1</v>
      </c>
      <c r="F712" s="232" t="s">
        <v>219</v>
      </c>
      <c r="G712" s="230"/>
      <c r="H712" s="233">
        <v>406</v>
      </c>
      <c r="I712" s="234"/>
      <c r="J712" s="230"/>
      <c r="K712" s="230"/>
      <c r="L712" s="235"/>
      <c r="M712" s="236"/>
      <c r="N712" s="237"/>
      <c r="O712" s="237"/>
      <c r="P712" s="237"/>
      <c r="Q712" s="237"/>
      <c r="R712" s="237"/>
      <c r="S712" s="237"/>
      <c r="T712" s="238"/>
      <c r="AT712" s="239" t="s">
        <v>216</v>
      </c>
      <c r="AU712" s="239" t="s">
        <v>85</v>
      </c>
      <c r="AV712" s="15" t="s">
        <v>215</v>
      </c>
      <c r="AW712" s="15" t="s">
        <v>31</v>
      </c>
      <c r="AX712" s="15" t="s">
        <v>83</v>
      </c>
      <c r="AY712" s="239" t="s">
        <v>209</v>
      </c>
    </row>
    <row r="713" spans="1:65" s="2" customFormat="1" ht="24.2" customHeight="1">
      <c r="A713" s="35"/>
      <c r="B713" s="36"/>
      <c r="C713" s="193" t="s">
        <v>840</v>
      </c>
      <c r="D713" s="193" t="s">
        <v>211</v>
      </c>
      <c r="E713" s="194" t="s">
        <v>841</v>
      </c>
      <c r="F713" s="195" t="s">
        <v>842</v>
      </c>
      <c r="G713" s="196" t="s">
        <v>425</v>
      </c>
      <c r="H713" s="197">
        <v>282</v>
      </c>
      <c r="I713" s="198"/>
      <c r="J713" s="199">
        <f t="shared" ref="J713:J721" si="0">ROUND(I713*H713,2)</f>
        <v>0</v>
      </c>
      <c r="K713" s="200"/>
      <c r="L713" s="40"/>
      <c r="M713" s="201" t="s">
        <v>1</v>
      </c>
      <c r="N713" s="202" t="s">
        <v>40</v>
      </c>
      <c r="O713" s="72"/>
      <c r="P713" s="203">
        <f t="shared" ref="P713:P721" si="1">O713*H713</f>
        <v>0</v>
      </c>
      <c r="Q713" s="203">
        <v>0</v>
      </c>
      <c r="R713" s="203">
        <f t="shared" ref="R713:R721" si="2">Q713*H713</f>
        <v>0</v>
      </c>
      <c r="S713" s="203">
        <v>0</v>
      </c>
      <c r="T713" s="204">
        <f t="shared" ref="T713:T721" si="3">S713*H713</f>
        <v>0</v>
      </c>
      <c r="U713" s="35"/>
      <c r="V713" s="35"/>
      <c r="W713" s="35"/>
      <c r="X713" s="35"/>
      <c r="Y713" s="35"/>
      <c r="Z713" s="35"/>
      <c r="AA713" s="35"/>
      <c r="AB713" s="35"/>
      <c r="AC713" s="35"/>
      <c r="AD713" s="35"/>
      <c r="AE713" s="35"/>
      <c r="AR713" s="205" t="s">
        <v>215</v>
      </c>
      <c r="AT713" s="205" t="s">
        <v>211</v>
      </c>
      <c r="AU713" s="205" t="s">
        <v>85</v>
      </c>
      <c r="AY713" s="18" t="s">
        <v>209</v>
      </c>
      <c r="BE713" s="206">
        <f t="shared" ref="BE713:BE721" si="4">IF(N713="základní",J713,0)</f>
        <v>0</v>
      </c>
      <c r="BF713" s="206">
        <f t="shared" ref="BF713:BF721" si="5">IF(N713="snížená",J713,0)</f>
        <v>0</v>
      </c>
      <c r="BG713" s="206">
        <f t="shared" ref="BG713:BG721" si="6">IF(N713="zákl. přenesená",J713,0)</f>
        <v>0</v>
      </c>
      <c r="BH713" s="206">
        <f t="shared" ref="BH713:BH721" si="7">IF(N713="sníž. přenesená",J713,0)</f>
        <v>0</v>
      </c>
      <c r="BI713" s="206">
        <f t="shared" ref="BI713:BI721" si="8">IF(N713="nulová",J713,0)</f>
        <v>0</v>
      </c>
      <c r="BJ713" s="18" t="s">
        <v>83</v>
      </c>
      <c r="BK713" s="206">
        <f t="shared" ref="BK713:BK721" si="9">ROUND(I713*H713,2)</f>
        <v>0</v>
      </c>
      <c r="BL713" s="18" t="s">
        <v>215</v>
      </c>
      <c r="BM713" s="205" t="s">
        <v>843</v>
      </c>
    </row>
    <row r="714" spans="1:65" s="2" customFormat="1" ht="24.2" customHeight="1">
      <c r="A714" s="35"/>
      <c r="B714" s="36"/>
      <c r="C714" s="193" t="s">
        <v>532</v>
      </c>
      <c r="D714" s="193" t="s">
        <v>211</v>
      </c>
      <c r="E714" s="194" t="s">
        <v>844</v>
      </c>
      <c r="F714" s="195" t="s">
        <v>845</v>
      </c>
      <c r="G714" s="196" t="s">
        <v>425</v>
      </c>
      <c r="H714" s="197">
        <v>42.5</v>
      </c>
      <c r="I714" s="198"/>
      <c r="J714" s="199">
        <f t="shared" si="0"/>
        <v>0</v>
      </c>
      <c r="K714" s="200"/>
      <c r="L714" s="40"/>
      <c r="M714" s="201" t="s">
        <v>1</v>
      </c>
      <c r="N714" s="202" t="s">
        <v>40</v>
      </c>
      <c r="O714" s="72"/>
      <c r="P714" s="203">
        <f t="shared" si="1"/>
        <v>0</v>
      </c>
      <c r="Q714" s="203">
        <v>0</v>
      </c>
      <c r="R714" s="203">
        <f t="shared" si="2"/>
        <v>0</v>
      </c>
      <c r="S714" s="203">
        <v>0</v>
      </c>
      <c r="T714" s="204">
        <f t="shared" si="3"/>
        <v>0</v>
      </c>
      <c r="U714" s="35"/>
      <c r="V714" s="35"/>
      <c r="W714" s="35"/>
      <c r="X714" s="35"/>
      <c r="Y714" s="35"/>
      <c r="Z714" s="35"/>
      <c r="AA714" s="35"/>
      <c r="AB714" s="35"/>
      <c r="AC714" s="35"/>
      <c r="AD714" s="35"/>
      <c r="AE714" s="35"/>
      <c r="AR714" s="205" t="s">
        <v>215</v>
      </c>
      <c r="AT714" s="205" t="s">
        <v>211</v>
      </c>
      <c r="AU714" s="205" t="s">
        <v>85</v>
      </c>
      <c r="AY714" s="18" t="s">
        <v>209</v>
      </c>
      <c r="BE714" s="206">
        <f t="shared" si="4"/>
        <v>0</v>
      </c>
      <c r="BF714" s="206">
        <f t="shared" si="5"/>
        <v>0</v>
      </c>
      <c r="BG714" s="206">
        <f t="shared" si="6"/>
        <v>0</v>
      </c>
      <c r="BH714" s="206">
        <f t="shared" si="7"/>
        <v>0</v>
      </c>
      <c r="BI714" s="206">
        <f t="shared" si="8"/>
        <v>0</v>
      </c>
      <c r="BJ714" s="18" t="s">
        <v>83</v>
      </c>
      <c r="BK714" s="206">
        <f t="shared" si="9"/>
        <v>0</v>
      </c>
      <c r="BL714" s="18" t="s">
        <v>215</v>
      </c>
      <c r="BM714" s="205" t="s">
        <v>846</v>
      </c>
    </row>
    <row r="715" spans="1:65" s="2" customFormat="1" ht="24.2" customHeight="1">
      <c r="A715" s="35"/>
      <c r="B715" s="36"/>
      <c r="C715" s="193" t="s">
        <v>847</v>
      </c>
      <c r="D715" s="193" t="s">
        <v>211</v>
      </c>
      <c r="E715" s="194" t="s">
        <v>848</v>
      </c>
      <c r="F715" s="195" t="s">
        <v>849</v>
      </c>
      <c r="G715" s="196" t="s">
        <v>425</v>
      </c>
      <c r="H715" s="197">
        <v>321</v>
      </c>
      <c r="I715" s="198"/>
      <c r="J715" s="199">
        <f t="shared" si="0"/>
        <v>0</v>
      </c>
      <c r="K715" s="200"/>
      <c r="L715" s="40"/>
      <c r="M715" s="201" t="s">
        <v>1</v>
      </c>
      <c r="N715" s="202" t="s">
        <v>40</v>
      </c>
      <c r="O715" s="72"/>
      <c r="P715" s="203">
        <f t="shared" si="1"/>
        <v>0</v>
      </c>
      <c r="Q715" s="203">
        <v>0</v>
      </c>
      <c r="R715" s="203">
        <f t="shared" si="2"/>
        <v>0</v>
      </c>
      <c r="S715" s="203">
        <v>0</v>
      </c>
      <c r="T715" s="204">
        <f t="shared" si="3"/>
        <v>0</v>
      </c>
      <c r="U715" s="35"/>
      <c r="V715" s="35"/>
      <c r="W715" s="35"/>
      <c r="X715" s="35"/>
      <c r="Y715" s="35"/>
      <c r="Z715" s="35"/>
      <c r="AA715" s="35"/>
      <c r="AB715" s="35"/>
      <c r="AC715" s="35"/>
      <c r="AD715" s="35"/>
      <c r="AE715" s="35"/>
      <c r="AR715" s="205" t="s">
        <v>215</v>
      </c>
      <c r="AT715" s="205" t="s">
        <v>211</v>
      </c>
      <c r="AU715" s="205" t="s">
        <v>85</v>
      </c>
      <c r="AY715" s="18" t="s">
        <v>209</v>
      </c>
      <c r="BE715" s="206">
        <f t="shared" si="4"/>
        <v>0</v>
      </c>
      <c r="BF715" s="206">
        <f t="shared" si="5"/>
        <v>0</v>
      </c>
      <c r="BG715" s="206">
        <f t="shared" si="6"/>
        <v>0</v>
      </c>
      <c r="BH715" s="206">
        <f t="shared" si="7"/>
        <v>0</v>
      </c>
      <c r="BI715" s="206">
        <f t="shared" si="8"/>
        <v>0</v>
      </c>
      <c r="BJ715" s="18" t="s">
        <v>83</v>
      </c>
      <c r="BK715" s="206">
        <f t="shared" si="9"/>
        <v>0</v>
      </c>
      <c r="BL715" s="18" t="s">
        <v>215</v>
      </c>
      <c r="BM715" s="205" t="s">
        <v>850</v>
      </c>
    </row>
    <row r="716" spans="1:65" s="2" customFormat="1" ht="24.2" customHeight="1">
      <c r="A716" s="35"/>
      <c r="B716" s="36"/>
      <c r="C716" s="193" t="s">
        <v>536</v>
      </c>
      <c r="D716" s="193" t="s">
        <v>211</v>
      </c>
      <c r="E716" s="194" t="s">
        <v>851</v>
      </c>
      <c r="F716" s="195" t="s">
        <v>852</v>
      </c>
      <c r="G716" s="196" t="s">
        <v>425</v>
      </c>
      <c r="H716" s="197">
        <v>185</v>
      </c>
      <c r="I716" s="198"/>
      <c r="J716" s="199">
        <f t="shared" si="0"/>
        <v>0</v>
      </c>
      <c r="K716" s="200"/>
      <c r="L716" s="40"/>
      <c r="M716" s="201" t="s">
        <v>1</v>
      </c>
      <c r="N716" s="202" t="s">
        <v>40</v>
      </c>
      <c r="O716" s="72"/>
      <c r="P716" s="203">
        <f t="shared" si="1"/>
        <v>0</v>
      </c>
      <c r="Q716" s="203">
        <v>0</v>
      </c>
      <c r="R716" s="203">
        <f t="shared" si="2"/>
        <v>0</v>
      </c>
      <c r="S716" s="203">
        <v>0</v>
      </c>
      <c r="T716" s="204">
        <f t="shared" si="3"/>
        <v>0</v>
      </c>
      <c r="U716" s="35"/>
      <c r="V716" s="35"/>
      <c r="W716" s="35"/>
      <c r="X716" s="35"/>
      <c r="Y716" s="35"/>
      <c r="Z716" s="35"/>
      <c r="AA716" s="35"/>
      <c r="AB716" s="35"/>
      <c r="AC716" s="35"/>
      <c r="AD716" s="35"/>
      <c r="AE716" s="35"/>
      <c r="AR716" s="205" t="s">
        <v>215</v>
      </c>
      <c r="AT716" s="205" t="s">
        <v>211</v>
      </c>
      <c r="AU716" s="205" t="s">
        <v>85</v>
      </c>
      <c r="AY716" s="18" t="s">
        <v>209</v>
      </c>
      <c r="BE716" s="206">
        <f t="shared" si="4"/>
        <v>0</v>
      </c>
      <c r="BF716" s="206">
        <f t="shared" si="5"/>
        <v>0</v>
      </c>
      <c r="BG716" s="206">
        <f t="shared" si="6"/>
        <v>0</v>
      </c>
      <c r="BH716" s="206">
        <f t="shared" si="7"/>
        <v>0</v>
      </c>
      <c r="BI716" s="206">
        <f t="shared" si="8"/>
        <v>0</v>
      </c>
      <c r="BJ716" s="18" t="s">
        <v>83</v>
      </c>
      <c r="BK716" s="206">
        <f t="shared" si="9"/>
        <v>0</v>
      </c>
      <c r="BL716" s="18" t="s">
        <v>215</v>
      </c>
      <c r="BM716" s="205" t="s">
        <v>853</v>
      </c>
    </row>
    <row r="717" spans="1:65" s="2" customFormat="1" ht="24.2" customHeight="1">
      <c r="A717" s="35"/>
      <c r="B717" s="36"/>
      <c r="C717" s="193" t="s">
        <v>854</v>
      </c>
      <c r="D717" s="193" t="s">
        <v>211</v>
      </c>
      <c r="E717" s="194" t="s">
        <v>855</v>
      </c>
      <c r="F717" s="195" t="s">
        <v>856</v>
      </c>
      <c r="G717" s="196" t="s">
        <v>425</v>
      </c>
      <c r="H717" s="197">
        <v>201</v>
      </c>
      <c r="I717" s="198"/>
      <c r="J717" s="199">
        <f t="shared" si="0"/>
        <v>0</v>
      </c>
      <c r="K717" s="200"/>
      <c r="L717" s="40"/>
      <c r="M717" s="201" t="s">
        <v>1</v>
      </c>
      <c r="N717" s="202" t="s">
        <v>40</v>
      </c>
      <c r="O717" s="72"/>
      <c r="P717" s="203">
        <f t="shared" si="1"/>
        <v>0</v>
      </c>
      <c r="Q717" s="203">
        <v>0</v>
      </c>
      <c r="R717" s="203">
        <f t="shared" si="2"/>
        <v>0</v>
      </c>
      <c r="S717" s="203">
        <v>0</v>
      </c>
      <c r="T717" s="204">
        <f t="shared" si="3"/>
        <v>0</v>
      </c>
      <c r="U717" s="35"/>
      <c r="V717" s="35"/>
      <c r="W717" s="35"/>
      <c r="X717" s="35"/>
      <c r="Y717" s="35"/>
      <c r="Z717" s="35"/>
      <c r="AA717" s="35"/>
      <c r="AB717" s="35"/>
      <c r="AC717" s="35"/>
      <c r="AD717" s="35"/>
      <c r="AE717" s="35"/>
      <c r="AR717" s="205" t="s">
        <v>215</v>
      </c>
      <c r="AT717" s="205" t="s">
        <v>211</v>
      </c>
      <c r="AU717" s="205" t="s">
        <v>85</v>
      </c>
      <c r="AY717" s="18" t="s">
        <v>209</v>
      </c>
      <c r="BE717" s="206">
        <f t="shared" si="4"/>
        <v>0</v>
      </c>
      <c r="BF717" s="206">
        <f t="shared" si="5"/>
        <v>0</v>
      </c>
      <c r="BG717" s="206">
        <f t="shared" si="6"/>
        <v>0</v>
      </c>
      <c r="BH717" s="206">
        <f t="shared" si="7"/>
        <v>0</v>
      </c>
      <c r="BI717" s="206">
        <f t="shared" si="8"/>
        <v>0</v>
      </c>
      <c r="BJ717" s="18" t="s">
        <v>83</v>
      </c>
      <c r="BK717" s="206">
        <f t="shared" si="9"/>
        <v>0</v>
      </c>
      <c r="BL717" s="18" t="s">
        <v>215</v>
      </c>
      <c r="BM717" s="205" t="s">
        <v>857</v>
      </c>
    </row>
    <row r="718" spans="1:65" s="2" customFormat="1" ht="24.2" customHeight="1">
      <c r="A718" s="35"/>
      <c r="B718" s="36"/>
      <c r="C718" s="193" t="s">
        <v>539</v>
      </c>
      <c r="D718" s="193" t="s">
        <v>211</v>
      </c>
      <c r="E718" s="194" t="s">
        <v>858</v>
      </c>
      <c r="F718" s="195" t="s">
        <v>859</v>
      </c>
      <c r="G718" s="196" t="s">
        <v>425</v>
      </c>
      <c r="H718" s="197">
        <v>201</v>
      </c>
      <c r="I718" s="198"/>
      <c r="J718" s="199">
        <f t="shared" si="0"/>
        <v>0</v>
      </c>
      <c r="K718" s="200"/>
      <c r="L718" s="40"/>
      <c r="M718" s="201" t="s">
        <v>1</v>
      </c>
      <c r="N718" s="202" t="s">
        <v>40</v>
      </c>
      <c r="O718" s="72"/>
      <c r="P718" s="203">
        <f t="shared" si="1"/>
        <v>0</v>
      </c>
      <c r="Q718" s="203">
        <v>0</v>
      </c>
      <c r="R718" s="203">
        <f t="shared" si="2"/>
        <v>0</v>
      </c>
      <c r="S718" s="203">
        <v>0</v>
      </c>
      <c r="T718" s="204">
        <f t="shared" si="3"/>
        <v>0</v>
      </c>
      <c r="U718" s="35"/>
      <c r="V718" s="35"/>
      <c r="W718" s="35"/>
      <c r="X718" s="35"/>
      <c r="Y718" s="35"/>
      <c r="Z718" s="35"/>
      <c r="AA718" s="35"/>
      <c r="AB718" s="35"/>
      <c r="AC718" s="35"/>
      <c r="AD718" s="35"/>
      <c r="AE718" s="35"/>
      <c r="AR718" s="205" t="s">
        <v>215</v>
      </c>
      <c r="AT718" s="205" t="s">
        <v>211</v>
      </c>
      <c r="AU718" s="205" t="s">
        <v>85</v>
      </c>
      <c r="AY718" s="18" t="s">
        <v>209</v>
      </c>
      <c r="BE718" s="206">
        <f t="shared" si="4"/>
        <v>0</v>
      </c>
      <c r="BF718" s="206">
        <f t="shared" si="5"/>
        <v>0</v>
      </c>
      <c r="BG718" s="206">
        <f t="shared" si="6"/>
        <v>0</v>
      </c>
      <c r="BH718" s="206">
        <f t="shared" si="7"/>
        <v>0</v>
      </c>
      <c r="BI718" s="206">
        <f t="shared" si="8"/>
        <v>0</v>
      </c>
      <c r="BJ718" s="18" t="s">
        <v>83</v>
      </c>
      <c r="BK718" s="206">
        <f t="shared" si="9"/>
        <v>0</v>
      </c>
      <c r="BL718" s="18" t="s">
        <v>215</v>
      </c>
      <c r="BM718" s="205" t="s">
        <v>860</v>
      </c>
    </row>
    <row r="719" spans="1:65" s="2" customFormat="1" ht="24.2" customHeight="1">
      <c r="A719" s="35"/>
      <c r="B719" s="36"/>
      <c r="C719" s="193" t="s">
        <v>861</v>
      </c>
      <c r="D719" s="193" t="s">
        <v>211</v>
      </c>
      <c r="E719" s="194" t="s">
        <v>862</v>
      </c>
      <c r="F719" s="195" t="s">
        <v>863</v>
      </c>
      <c r="G719" s="196" t="s">
        <v>425</v>
      </c>
      <c r="H719" s="197">
        <v>420</v>
      </c>
      <c r="I719" s="198"/>
      <c r="J719" s="199">
        <f t="shared" si="0"/>
        <v>0</v>
      </c>
      <c r="K719" s="200"/>
      <c r="L719" s="40"/>
      <c r="M719" s="201" t="s">
        <v>1</v>
      </c>
      <c r="N719" s="202" t="s">
        <v>40</v>
      </c>
      <c r="O719" s="72"/>
      <c r="P719" s="203">
        <f t="shared" si="1"/>
        <v>0</v>
      </c>
      <c r="Q719" s="203">
        <v>0</v>
      </c>
      <c r="R719" s="203">
        <f t="shared" si="2"/>
        <v>0</v>
      </c>
      <c r="S719" s="203">
        <v>0</v>
      </c>
      <c r="T719" s="204">
        <f t="shared" si="3"/>
        <v>0</v>
      </c>
      <c r="U719" s="35"/>
      <c r="V719" s="35"/>
      <c r="W719" s="35"/>
      <c r="X719" s="35"/>
      <c r="Y719" s="35"/>
      <c r="Z719" s="35"/>
      <c r="AA719" s="35"/>
      <c r="AB719" s="35"/>
      <c r="AC719" s="35"/>
      <c r="AD719" s="35"/>
      <c r="AE719" s="35"/>
      <c r="AR719" s="205" t="s">
        <v>215</v>
      </c>
      <c r="AT719" s="205" t="s">
        <v>211</v>
      </c>
      <c r="AU719" s="205" t="s">
        <v>85</v>
      </c>
      <c r="AY719" s="18" t="s">
        <v>209</v>
      </c>
      <c r="BE719" s="206">
        <f t="shared" si="4"/>
        <v>0</v>
      </c>
      <c r="BF719" s="206">
        <f t="shared" si="5"/>
        <v>0</v>
      </c>
      <c r="BG719" s="206">
        <f t="shared" si="6"/>
        <v>0</v>
      </c>
      <c r="BH719" s="206">
        <f t="shared" si="7"/>
        <v>0</v>
      </c>
      <c r="BI719" s="206">
        <f t="shared" si="8"/>
        <v>0</v>
      </c>
      <c r="BJ719" s="18" t="s">
        <v>83</v>
      </c>
      <c r="BK719" s="206">
        <f t="shared" si="9"/>
        <v>0</v>
      </c>
      <c r="BL719" s="18" t="s">
        <v>215</v>
      </c>
      <c r="BM719" s="205" t="s">
        <v>864</v>
      </c>
    </row>
    <row r="720" spans="1:65" s="2" customFormat="1" ht="16.5" customHeight="1">
      <c r="A720" s="35"/>
      <c r="B720" s="36"/>
      <c r="C720" s="193" t="s">
        <v>544</v>
      </c>
      <c r="D720" s="193" t="s">
        <v>211</v>
      </c>
      <c r="E720" s="194" t="s">
        <v>865</v>
      </c>
      <c r="F720" s="195" t="s">
        <v>866</v>
      </c>
      <c r="G720" s="196" t="s">
        <v>425</v>
      </c>
      <c r="H720" s="197">
        <v>95.5</v>
      </c>
      <c r="I720" s="198"/>
      <c r="J720" s="199">
        <f t="shared" si="0"/>
        <v>0</v>
      </c>
      <c r="K720" s="200"/>
      <c r="L720" s="40"/>
      <c r="M720" s="201" t="s">
        <v>1</v>
      </c>
      <c r="N720" s="202" t="s">
        <v>40</v>
      </c>
      <c r="O720" s="72"/>
      <c r="P720" s="203">
        <f t="shared" si="1"/>
        <v>0</v>
      </c>
      <c r="Q720" s="203">
        <v>0</v>
      </c>
      <c r="R720" s="203">
        <f t="shared" si="2"/>
        <v>0</v>
      </c>
      <c r="S720" s="203">
        <v>0</v>
      </c>
      <c r="T720" s="204">
        <f t="shared" si="3"/>
        <v>0</v>
      </c>
      <c r="U720" s="35"/>
      <c r="V720" s="35"/>
      <c r="W720" s="35"/>
      <c r="X720" s="35"/>
      <c r="Y720" s="35"/>
      <c r="Z720" s="35"/>
      <c r="AA720" s="35"/>
      <c r="AB720" s="35"/>
      <c r="AC720" s="35"/>
      <c r="AD720" s="35"/>
      <c r="AE720" s="35"/>
      <c r="AR720" s="205" t="s">
        <v>215</v>
      </c>
      <c r="AT720" s="205" t="s">
        <v>211</v>
      </c>
      <c r="AU720" s="205" t="s">
        <v>85</v>
      </c>
      <c r="AY720" s="18" t="s">
        <v>209</v>
      </c>
      <c r="BE720" s="206">
        <f t="shared" si="4"/>
        <v>0</v>
      </c>
      <c r="BF720" s="206">
        <f t="shared" si="5"/>
        <v>0</v>
      </c>
      <c r="BG720" s="206">
        <f t="shared" si="6"/>
        <v>0</v>
      </c>
      <c r="BH720" s="206">
        <f t="shared" si="7"/>
        <v>0</v>
      </c>
      <c r="BI720" s="206">
        <f t="shared" si="8"/>
        <v>0</v>
      </c>
      <c r="BJ720" s="18" t="s">
        <v>83</v>
      </c>
      <c r="BK720" s="206">
        <f t="shared" si="9"/>
        <v>0</v>
      </c>
      <c r="BL720" s="18" t="s">
        <v>215</v>
      </c>
      <c r="BM720" s="205" t="s">
        <v>867</v>
      </c>
    </row>
    <row r="721" spans="1:65" s="2" customFormat="1" ht="16.5" customHeight="1">
      <c r="A721" s="35"/>
      <c r="B721" s="36"/>
      <c r="C721" s="193" t="s">
        <v>868</v>
      </c>
      <c r="D721" s="193" t="s">
        <v>211</v>
      </c>
      <c r="E721" s="194" t="s">
        <v>869</v>
      </c>
      <c r="F721" s="195" t="s">
        <v>870</v>
      </c>
      <c r="G721" s="196" t="s">
        <v>425</v>
      </c>
      <c r="H721" s="197">
        <v>95</v>
      </c>
      <c r="I721" s="198"/>
      <c r="J721" s="199">
        <f t="shared" si="0"/>
        <v>0</v>
      </c>
      <c r="K721" s="200"/>
      <c r="L721" s="40"/>
      <c r="M721" s="201" t="s">
        <v>1</v>
      </c>
      <c r="N721" s="202" t="s">
        <v>40</v>
      </c>
      <c r="O721" s="72"/>
      <c r="P721" s="203">
        <f t="shared" si="1"/>
        <v>0</v>
      </c>
      <c r="Q721" s="203">
        <v>0</v>
      </c>
      <c r="R721" s="203">
        <f t="shared" si="2"/>
        <v>0</v>
      </c>
      <c r="S721" s="203">
        <v>0</v>
      </c>
      <c r="T721" s="204">
        <f t="shared" si="3"/>
        <v>0</v>
      </c>
      <c r="U721" s="35"/>
      <c r="V721" s="35"/>
      <c r="W721" s="35"/>
      <c r="X721" s="35"/>
      <c r="Y721" s="35"/>
      <c r="Z721" s="35"/>
      <c r="AA721" s="35"/>
      <c r="AB721" s="35"/>
      <c r="AC721" s="35"/>
      <c r="AD721" s="35"/>
      <c r="AE721" s="35"/>
      <c r="AR721" s="205" t="s">
        <v>215</v>
      </c>
      <c r="AT721" s="205" t="s">
        <v>211</v>
      </c>
      <c r="AU721" s="205" t="s">
        <v>85</v>
      </c>
      <c r="AY721" s="18" t="s">
        <v>209</v>
      </c>
      <c r="BE721" s="206">
        <f t="shared" si="4"/>
        <v>0</v>
      </c>
      <c r="BF721" s="206">
        <f t="shared" si="5"/>
        <v>0</v>
      </c>
      <c r="BG721" s="206">
        <f t="shared" si="6"/>
        <v>0</v>
      </c>
      <c r="BH721" s="206">
        <f t="shared" si="7"/>
        <v>0</v>
      </c>
      <c r="BI721" s="206">
        <f t="shared" si="8"/>
        <v>0</v>
      </c>
      <c r="BJ721" s="18" t="s">
        <v>83</v>
      </c>
      <c r="BK721" s="206">
        <f t="shared" si="9"/>
        <v>0</v>
      </c>
      <c r="BL721" s="18" t="s">
        <v>215</v>
      </c>
      <c r="BM721" s="205" t="s">
        <v>871</v>
      </c>
    </row>
    <row r="722" spans="1:65" s="14" customFormat="1" ht="11.25">
      <c r="B722" s="218"/>
      <c r="C722" s="219"/>
      <c r="D722" s="209" t="s">
        <v>216</v>
      </c>
      <c r="E722" s="220" t="s">
        <v>1</v>
      </c>
      <c r="F722" s="221" t="s">
        <v>872</v>
      </c>
      <c r="G722" s="219"/>
      <c r="H722" s="222">
        <v>95</v>
      </c>
      <c r="I722" s="223"/>
      <c r="J722" s="219"/>
      <c r="K722" s="219"/>
      <c r="L722" s="224"/>
      <c r="M722" s="225"/>
      <c r="N722" s="226"/>
      <c r="O722" s="226"/>
      <c r="P722" s="226"/>
      <c r="Q722" s="226"/>
      <c r="R722" s="226"/>
      <c r="S722" s="226"/>
      <c r="T722" s="227"/>
      <c r="AT722" s="228" t="s">
        <v>216</v>
      </c>
      <c r="AU722" s="228" t="s">
        <v>85</v>
      </c>
      <c r="AV722" s="14" t="s">
        <v>85</v>
      </c>
      <c r="AW722" s="14" t="s">
        <v>31</v>
      </c>
      <c r="AX722" s="14" t="s">
        <v>75</v>
      </c>
      <c r="AY722" s="228" t="s">
        <v>209</v>
      </c>
    </row>
    <row r="723" spans="1:65" s="15" customFormat="1" ht="11.25">
      <c r="B723" s="229"/>
      <c r="C723" s="230"/>
      <c r="D723" s="209" t="s">
        <v>216</v>
      </c>
      <c r="E723" s="231" t="s">
        <v>1</v>
      </c>
      <c r="F723" s="232" t="s">
        <v>219</v>
      </c>
      <c r="G723" s="230"/>
      <c r="H723" s="233">
        <v>95</v>
      </c>
      <c r="I723" s="234"/>
      <c r="J723" s="230"/>
      <c r="K723" s="230"/>
      <c r="L723" s="235"/>
      <c r="M723" s="236"/>
      <c r="N723" s="237"/>
      <c r="O723" s="237"/>
      <c r="P723" s="237"/>
      <c r="Q723" s="237"/>
      <c r="R723" s="237"/>
      <c r="S723" s="237"/>
      <c r="T723" s="238"/>
      <c r="AT723" s="239" t="s">
        <v>216</v>
      </c>
      <c r="AU723" s="239" t="s">
        <v>85</v>
      </c>
      <c r="AV723" s="15" t="s">
        <v>215</v>
      </c>
      <c r="AW723" s="15" t="s">
        <v>31</v>
      </c>
      <c r="AX723" s="15" t="s">
        <v>83</v>
      </c>
      <c r="AY723" s="239" t="s">
        <v>209</v>
      </c>
    </row>
    <row r="724" spans="1:65" s="2" customFormat="1" ht="24.2" customHeight="1">
      <c r="A724" s="35"/>
      <c r="B724" s="36"/>
      <c r="C724" s="193" t="s">
        <v>549</v>
      </c>
      <c r="D724" s="193" t="s">
        <v>211</v>
      </c>
      <c r="E724" s="194" t="s">
        <v>873</v>
      </c>
      <c r="F724" s="195" t="s">
        <v>874</v>
      </c>
      <c r="G724" s="196" t="s">
        <v>425</v>
      </c>
      <c r="H724" s="197">
        <v>38.35</v>
      </c>
      <c r="I724" s="198"/>
      <c r="J724" s="199">
        <f>ROUND(I724*H724,2)</f>
        <v>0</v>
      </c>
      <c r="K724" s="200"/>
      <c r="L724" s="40"/>
      <c r="M724" s="201" t="s">
        <v>1</v>
      </c>
      <c r="N724" s="202" t="s">
        <v>40</v>
      </c>
      <c r="O724" s="72"/>
      <c r="P724" s="203">
        <f>O724*H724</f>
        <v>0</v>
      </c>
      <c r="Q724" s="203">
        <v>0</v>
      </c>
      <c r="R724" s="203">
        <f>Q724*H724</f>
        <v>0</v>
      </c>
      <c r="S724" s="203">
        <v>0</v>
      </c>
      <c r="T724" s="204">
        <f>S724*H724</f>
        <v>0</v>
      </c>
      <c r="U724" s="35"/>
      <c r="V724" s="35"/>
      <c r="W724" s="35"/>
      <c r="X724" s="35"/>
      <c r="Y724" s="35"/>
      <c r="Z724" s="35"/>
      <c r="AA724" s="35"/>
      <c r="AB724" s="35"/>
      <c r="AC724" s="35"/>
      <c r="AD724" s="35"/>
      <c r="AE724" s="35"/>
      <c r="AR724" s="205" t="s">
        <v>215</v>
      </c>
      <c r="AT724" s="205" t="s">
        <v>211</v>
      </c>
      <c r="AU724" s="205" t="s">
        <v>85</v>
      </c>
      <c r="AY724" s="18" t="s">
        <v>209</v>
      </c>
      <c r="BE724" s="206">
        <f>IF(N724="základní",J724,0)</f>
        <v>0</v>
      </c>
      <c r="BF724" s="206">
        <f>IF(N724="snížená",J724,0)</f>
        <v>0</v>
      </c>
      <c r="BG724" s="206">
        <f>IF(N724="zákl. přenesená",J724,0)</f>
        <v>0</v>
      </c>
      <c r="BH724" s="206">
        <f>IF(N724="sníž. přenesená",J724,0)</f>
        <v>0</v>
      </c>
      <c r="BI724" s="206">
        <f>IF(N724="nulová",J724,0)</f>
        <v>0</v>
      </c>
      <c r="BJ724" s="18" t="s">
        <v>83</v>
      </c>
      <c r="BK724" s="206">
        <f>ROUND(I724*H724,2)</f>
        <v>0</v>
      </c>
      <c r="BL724" s="18" t="s">
        <v>215</v>
      </c>
      <c r="BM724" s="205" t="s">
        <v>875</v>
      </c>
    </row>
    <row r="725" spans="1:65" s="13" customFormat="1" ht="11.25">
      <c r="B725" s="207"/>
      <c r="C725" s="208"/>
      <c r="D725" s="209" t="s">
        <v>216</v>
      </c>
      <c r="E725" s="210" t="s">
        <v>1</v>
      </c>
      <c r="F725" s="211" t="s">
        <v>358</v>
      </c>
      <c r="G725" s="208"/>
      <c r="H725" s="210" t="s">
        <v>1</v>
      </c>
      <c r="I725" s="212"/>
      <c r="J725" s="208"/>
      <c r="K725" s="208"/>
      <c r="L725" s="213"/>
      <c r="M725" s="214"/>
      <c r="N725" s="215"/>
      <c r="O725" s="215"/>
      <c r="P725" s="215"/>
      <c r="Q725" s="215"/>
      <c r="R725" s="215"/>
      <c r="S725" s="215"/>
      <c r="T725" s="216"/>
      <c r="AT725" s="217" t="s">
        <v>216</v>
      </c>
      <c r="AU725" s="217" t="s">
        <v>85</v>
      </c>
      <c r="AV725" s="13" t="s">
        <v>83</v>
      </c>
      <c r="AW725" s="13" t="s">
        <v>31</v>
      </c>
      <c r="AX725" s="13" t="s">
        <v>75</v>
      </c>
      <c r="AY725" s="217" t="s">
        <v>209</v>
      </c>
    </row>
    <row r="726" spans="1:65" s="13" customFormat="1" ht="11.25">
      <c r="B726" s="207"/>
      <c r="C726" s="208"/>
      <c r="D726" s="209" t="s">
        <v>216</v>
      </c>
      <c r="E726" s="210" t="s">
        <v>1</v>
      </c>
      <c r="F726" s="211" t="s">
        <v>876</v>
      </c>
      <c r="G726" s="208"/>
      <c r="H726" s="210" t="s">
        <v>1</v>
      </c>
      <c r="I726" s="212"/>
      <c r="J726" s="208"/>
      <c r="K726" s="208"/>
      <c r="L726" s="213"/>
      <c r="M726" s="214"/>
      <c r="N726" s="215"/>
      <c r="O726" s="215"/>
      <c r="P726" s="215"/>
      <c r="Q726" s="215"/>
      <c r="R726" s="215"/>
      <c r="S726" s="215"/>
      <c r="T726" s="216"/>
      <c r="AT726" s="217" t="s">
        <v>216</v>
      </c>
      <c r="AU726" s="217" t="s">
        <v>85</v>
      </c>
      <c r="AV726" s="13" t="s">
        <v>83</v>
      </c>
      <c r="AW726" s="13" t="s">
        <v>31</v>
      </c>
      <c r="AX726" s="13" t="s">
        <v>75</v>
      </c>
      <c r="AY726" s="217" t="s">
        <v>209</v>
      </c>
    </row>
    <row r="727" spans="1:65" s="14" customFormat="1" ht="11.25">
      <c r="B727" s="218"/>
      <c r="C727" s="219"/>
      <c r="D727" s="209" t="s">
        <v>216</v>
      </c>
      <c r="E727" s="220" t="s">
        <v>1</v>
      </c>
      <c r="F727" s="221" t="s">
        <v>877</v>
      </c>
      <c r="G727" s="219"/>
      <c r="H727" s="222">
        <v>8.0500000000000007</v>
      </c>
      <c r="I727" s="223"/>
      <c r="J727" s="219"/>
      <c r="K727" s="219"/>
      <c r="L727" s="224"/>
      <c r="M727" s="225"/>
      <c r="N727" s="226"/>
      <c r="O727" s="226"/>
      <c r="P727" s="226"/>
      <c r="Q727" s="226"/>
      <c r="R727" s="226"/>
      <c r="S727" s="226"/>
      <c r="T727" s="227"/>
      <c r="AT727" s="228" t="s">
        <v>216</v>
      </c>
      <c r="AU727" s="228" t="s">
        <v>85</v>
      </c>
      <c r="AV727" s="14" t="s">
        <v>85</v>
      </c>
      <c r="AW727" s="14" t="s">
        <v>31</v>
      </c>
      <c r="AX727" s="14" t="s">
        <v>75</v>
      </c>
      <c r="AY727" s="228" t="s">
        <v>209</v>
      </c>
    </row>
    <row r="728" spans="1:65" s="13" customFormat="1" ht="11.25">
      <c r="B728" s="207"/>
      <c r="C728" s="208"/>
      <c r="D728" s="209" t="s">
        <v>216</v>
      </c>
      <c r="E728" s="210" t="s">
        <v>1</v>
      </c>
      <c r="F728" s="211" t="s">
        <v>878</v>
      </c>
      <c r="G728" s="208"/>
      <c r="H728" s="210" t="s">
        <v>1</v>
      </c>
      <c r="I728" s="212"/>
      <c r="J728" s="208"/>
      <c r="K728" s="208"/>
      <c r="L728" s="213"/>
      <c r="M728" s="214"/>
      <c r="N728" s="215"/>
      <c r="O728" s="215"/>
      <c r="P728" s="215"/>
      <c r="Q728" s="215"/>
      <c r="R728" s="215"/>
      <c r="S728" s="215"/>
      <c r="T728" s="216"/>
      <c r="AT728" s="217" t="s">
        <v>216</v>
      </c>
      <c r="AU728" s="217" t="s">
        <v>85</v>
      </c>
      <c r="AV728" s="13" t="s">
        <v>83</v>
      </c>
      <c r="AW728" s="13" t="s">
        <v>31</v>
      </c>
      <c r="AX728" s="13" t="s">
        <v>75</v>
      </c>
      <c r="AY728" s="217" t="s">
        <v>209</v>
      </c>
    </row>
    <row r="729" spans="1:65" s="14" customFormat="1" ht="11.25">
      <c r="B729" s="218"/>
      <c r="C729" s="219"/>
      <c r="D729" s="209" t="s">
        <v>216</v>
      </c>
      <c r="E729" s="220" t="s">
        <v>1</v>
      </c>
      <c r="F729" s="221" t="s">
        <v>879</v>
      </c>
      <c r="G729" s="219"/>
      <c r="H729" s="222">
        <v>30.3</v>
      </c>
      <c r="I729" s="223"/>
      <c r="J729" s="219"/>
      <c r="K729" s="219"/>
      <c r="L729" s="224"/>
      <c r="M729" s="225"/>
      <c r="N729" s="226"/>
      <c r="O729" s="226"/>
      <c r="P729" s="226"/>
      <c r="Q729" s="226"/>
      <c r="R729" s="226"/>
      <c r="S729" s="226"/>
      <c r="T729" s="227"/>
      <c r="AT729" s="228" t="s">
        <v>216</v>
      </c>
      <c r="AU729" s="228" t="s">
        <v>85</v>
      </c>
      <c r="AV729" s="14" t="s">
        <v>85</v>
      </c>
      <c r="AW729" s="14" t="s">
        <v>31</v>
      </c>
      <c r="AX729" s="14" t="s">
        <v>75</v>
      </c>
      <c r="AY729" s="228" t="s">
        <v>209</v>
      </c>
    </row>
    <row r="730" spans="1:65" s="15" customFormat="1" ht="11.25">
      <c r="B730" s="229"/>
      <c r="C730" s="230"/>
      <c r="D730" s="209" t="s">
        <v>216</v>
      </c>
      <c r="E730" s="231" t="s">
        <v>1</v>
      </c>
      <c r="F730" s="232" t="s">
        <v>219</v>
      </c>
      <c r="G730" s="230"/>
      <c r="H730" s="233">
        <v>38.35</v>
      </c>
      <c r="I730" s="234"/>
      <c r="J730" s="230"/>
      <c r="K730" s="230"/>
      <c r="L730" s="235"/>
      <c r="M730" s="236"/>
      <c r="N730" s="237"/>
      <c r="O730" s="237"/>
      <c r="P730" s="237"/>
      <c r="Q730" s="237"/>
      <c r="R730" s="237"/>
      <c r="S730" s="237"/>
      <c r="T730" s="238"/>
      <c r="AT730" s="239" t="s">
        <v>216</v>
      </c>
      <c r="AU730" s="239" t="s">
        <v>85</v>
      </c>
      <c r="AV730" s="15" t="s">
        <v>215</v>
      </c>
      <c r="AW730" s="15" t="s">
        <v>31</v>
      </c>
      <c r="AX730" s="15" t="s">
        <v>83</v>
      </c>
      <c r="AY730" s="239" t="s">
        <v>209</v>
      </c>
    </row>
    <row r="731" spans="1:65" s="2" customFormat="1" ht="24.2" customHeight="1">
      <c r="A731" s="35"/>
      <c r="B731" s="36"/>
      <c r="C731" s="193" t="s">
        <v>880</v>
      </c>
      <c r="D731" s="193" t="s">
        <v>211</v>
      </c>
      <c r="E731" s="194" t="s">
        <v>881</v>
      </c>
      <c r="F731" s="195" t="s">
        <v>882</v>
      </c>
      <c r="G731" s="196" t="s">
        <v>425</v>
      </c>
      <c r="H731" s="197">
        <v>23.62</v>
      </c>
      <c r="I731" s="198"/>
      <c r="J731" s="199">
        <f>ROUND(I731*H731,2)</f>
        <v>0</v>
      </c>
      <c r="K731" s="200"/>
      <c r="L731" s="40"/>
      <c r="M731" s="201" t="s">
        <v>1</v>
      </c>
      <c r="N731" s="202" t="s">
        <v>40</v>
      </c>
      <c r="O731" s="72"/>
      <c r="P731" s="203">
        <f>O731*H731</f>
        <v>0</v>
      </c>
      <c r="Q731" s="203">
        <v>0</v>
      </c>
      <c r="R731" s="203">
        <f>Q731*H731</f>
        <v>0</v>
      </c>
      <c r="S731" s="203">
        <v>0</v>
      </c>
      <c r="T731" s="204">
        <f>S731*H731</f>
        <v>0</v>
      </c>
      <c r="U731" s="35"/>
      <c r="V731" s="35"/>
      <c r="W731" s="35"/>
      <c r="X731" s="35"/>
      <c r="Y731" s="35"/>
      <c r="Z731" s="35"/>
      <c r="AA731" s="35"/>
      <c r="AB731" s="35"/>
      <c r="AC731" s="35"/>
      <c r="AD731" s="35"/>
      <c r="AE731" s="35"/>
      <c r="AR731" s="205" t="s">
        <v>215</v>
      </c>
      <c r="AT731" s="205" t="s">
        <v>211</v>
      </c>
      <c r="AU731" s="205" t="s">
        <v>85</v>
      </c>
      <c r="AY731" s="18" t="s">
        <v>209</v>
      </c>
      <c r="BE731" s="206">
        <f>IF(N731="základní",J731,0)</f>
        <v>0</v>
      </c>
      <c r="BF731" s="206">
        <f>IF(N731="snížená",J731,0)</f>
        <v>0</v>
      </c>
      <c r="BG731" s="206">
        <f>IF(N731="zákl. přenesená",J731,0)</f>
        <v>0</v>
      </c>
      <c r="BH731" s="206">
        <f>IF(N731="sníž. přenesená",J731,0)</f>
        <v>0</v>
      </c>
      <c r="BI731" s="206">
        <f>IF(N731="nulová",J731,0)</f>
        <v>0</v>
      </c>
      <c r="BJ731" s="18" t="s">
        <v>83</v>
      </c>
      <c r="BK731" s="206">
        <f>ROUND(I731*H731,2)</f>
        <v>0</v>
      </c>
      <c r="BL731" s="18" t="s">
        <v>215</v>
      </c>
      <c r="BM731" s="205" t="s">
        <v>883</v>
      </c>
    </row>
    <row r="732" spans="1:65" s="13" customFormat="1" ht="11.25">
      <c r="B732" s="207"/>
      <c r="C732" s="208"/>
      <c r="D732" s="209" t="s">
        <v>216</v>
      </c>
      <c r="E732" s="210" t="s">
        <v>1</v>
      </c>
      <c r="F732" s="211" t="s">
        <v>358</v>
      </c>
      <c r="G732" s="208"/>
      <c r="H732" s="210" t="s">
        <v>1</v>
      </c>
      <c r="I732" s="212"/>
      <c r="J732" s="208"/>
      <c r="K732" s="208"/>
      <c r="L732" s="213"/>
      <c r="M732" s="214"/>
      <c r="N732" s="215"/>
      <c r="O732" s="215"/>
      <c r="P732" s="215"/>
      <c r="Q732" s="215"/>
      <c r="R732" s="215"/>
      <c r="S732" s="215"/>
      <c r="T732" s="216"/>
      <c r="AT732" s="217" t="s">
        <v>216</v>
      </c>
      <c r="AU732" s="217" t="s">
        <v>85</v>
      </c>
      <c r="AV732" s="13" t="s">
        <v>83</v>
      </c>
      <c r="AW732" s="13" t="s">
        <v>31</v>
      </c>
      <c r="AX732" s="13" t="s">
        <v>75</v>
      </c>
      <c r="AY732" s="217" t="s">
        <v>209</v>
      </c>
    </row>
    <row r="733" spans="1:65" s="13" customFormat="1" ht="11.25">
      <c r="B733" s="207"/>
      <c r="C733" s="208"/>
      <c r="D733" s="209" t="s">
        <v>216</v>
      </c>
      <c r="E733" s="210" t="s">
        <v>1</v>
      </c>
      <c r="F733" s="211" t="s">
        <v>876</v>
      </c>
      <c r="G733" s="208"/>
      <c r="H733" s="210" t="s">
        <v>1</v>
      </c>
      <c r="I733" s="212"/>
      <c r="J733" s="208"/>
      <c r="K733" s="208"/>
      <c r="L733" s="213"/>
      <c r="M733" s="214"/>
      <c r="N733" s="215"/>
      <c r="O733" s="215"/>
      <c r="P733" s="215"/>
      <c r="Q733" s="215"/>
      <c r="R733" s="215"/>
      <c r="S733" s="215"/>
      <c r="T733" s="216"/>
      <c r="AT733" s="217" t="s">
        <v>216</v>
      </c>
      <c r="AU733" s="217" t="s">
        <v>85</v>
      </c>
      <c r="AV733" s="13" t="s">
        <v>83</v>
      </c>
      <c r="AW733" s="13" t="s">
        <v>31</v>
      </c>
      <c r="AX733" s="13" t="s">
        <v>75</v>
      </c>
      <c r="AY733" s="217" t="s">
        <v>209</v>
      </c>
    </row>
    <row r="734" spans="1:65" s="14" customFormat="1" ht="22.5">
      <c r="B734" s="218"/>
      <c r="C734" s="219"/>
      <c r="D734" s="209" t="s">
        <v>216</v>
      </c>
      <c r="E734" s="220" t="s">
        <v>1</v>
      </c>
      <c r="F734" s="221" t="s">
        <v>884</v>
      </c>
      <c r="G734" s="219"/>
      <c r="H734" s="222">
        <v>10.42</v>
      </c>
      <c r="I734" s="223"/>
      <c r="J734" s="219"/>
      <c r="K734" s="219"/>
      <c r="L734" s="224"/>
      <c r="M734" s="225"/>
      <c r="N734" s="226"/>
      <c r="O734" s="226"/>
      <c r="P734" s="226"/>
      <c r="Q734" s="226"/>
      <c r="R734" s="226"/>
      <c r="S734" s="226"/>
      <c r="T734" s="227"/>
      <c r="AT734" s="228" t="s">
        <v>216</v>
      </c>
      <c r="AU734" s="228" t="s">
        <v>85</v>
      </c>
      <c r="AV734" s="14" t="s">
        <v>85</v>
      </c>
      <c r="AW734" s="14" t="s">
        <v>31</v>
      </c>
      <c r="AX734" s="14" t="s">
        <v>75</v>
      </c>
      <c r="AY734" s="228" t="s">
        <v>209</v>
      </c>
    </row>
    <row r="735" spans="1:65" s="13" customFormat="1" ht="11.25">
      <c r="B735" s="207"/>
      <c r="C735" s="208"/>
      <c r="D735" s="209" t="s">
        <v>216</v>
      </c>
      <c r="E735" s="210" t="s">
        <v>1</v>
      </c>
      <c r="F735" s="211" t="s">
        <v>878</v>
      </c>
      <c r="G735" s="208"/>
      <c r="H735" s="210" t="s">
        <v>1</v>
      </c>
      <c r="I735" s="212"/>
      <c r="J735" s="208"/>
      <c r="K735" s="208"/>
      <c r="L735" s="213"/>
      <c r="M735" s="214"/>
      <c r="N735" s="215"/>
      <c r="O735" s="215"/>
      <c r="P735" s="215"/>
      <c r="Q735" s="215"/>
      <c r="R735" s="215"/>
      <c r="S735" s="215"/>
      <c r="T735" s="216"/>
      <c r="AT735" s="217" t="s">
        <v>216</v>
      </c>
      <c r="AU735" s="217" t="s">
        <v>85</v>
      </c>
      <c r="AV735" s="13" t="s">
        <v>83</v>
      </c>
      <c r="AW735" s="13" t="s">
        <v>31</v>
      </c>
      <c r="AX735" s="13" t="s">
        <v>75</v>
      </c>
      <c r="AY735" s="217" t="s">
        <v>209</v>
      </c>
    </row>
    <row r="736" spans="1:65" s="14" customFormat="1" ht="11.25">
      <c r="B736" s="218"/>
      <c r="C736" s="219"/>
      <c r="D736" s="209" t="s">
        <v>216</v>
      </c>
      <c r="E736" s="220" t="s">
        <v>1</v>
      </c>
      <c r="F736" s="221" t="s">
        <v>885</v>
      </c>
      <c r="G736" s="219"/>
      <c r="H736" s="222">
        <v>13.2</v>
      </c>
      <c r="I736" s="223"/>
      <c r="J736" s="219"/>
      <c r="K736" s="219"/>
      <c r="L736" s="224"/>
      <c r="M736" s="225"/>
      <c r="N736" s="226"/>
      <c r="O736" s="226"/>
      <c r="P736" s="226"/>
      <c r="Q736" s="226"/>
      <c r="R736" s="226"/>
      <c r="S736" s="226"/>
      <c r="T736" s="227"/>
      <c r="AT736" s="228" t="s">
        <v>216</v>
      </c>
      <c r="AU736" s="228" t="s">
        <v>85</v>
      </c>
      <c r="AV736" s="14" t="s">
        <v>85</v>
      </c>
      <c r="AW736" s="14" t="s">
        <v>31</v>
      </c>
      <c r="AX736" s="14" t="s">
        <v>75</v>
      </c>
      <c r="AY736" s="228" t="s">
        <v>209</v>
      </c>
    </row>
    <row r="737" spans="1:65" s="15" customFormat="1" ht="11.25">
      <c r="B737" s="229"/>
      <c r="C737" s="230"/>
      <c r="D737" s="209" t="s">
        <v>216</v>
      </c>
      <c r="E737" s="231" t="s">
        <v>1</v>
      </c>
      <c r="F737" s="232" t="s">
        <v>219</v>
      </c>
      <c r="G737" s="230"/>
      <c r="H737" s="233">
        <v>23.62</v>
      </c>
      <c r="I737" s="234"/>
      <c r="J737" s="230"/>
      <c r="K737" s="230"/>
      <c r="L737" s="235"/>
      <c r="M737" s="236"/>
      <c r="N737" s="237"/>
      <c r="O737" s="237"/>
      <c r="P737" s="237"/>
      <c r="Q737" s="237"/>
      <c r="R737" s="237"/>
      <c r="S737" s="237"/>
      <c r="T737" s="238"/>
      <c r="AT737" s="239" t="s">
        <v>216</v>
      </c>
      <c r="AU737" s="239" t="s">
        <v>85</v>
      </c>
      <c r="AV737" s="15" t="s">
        <v>215</v>
      </c>
      <c r="AW737" s="15" t="s">
        <v>31</v>
      </c>
      <c r="AX737" s="15" t="s">
        <v>83</v>
      </c>
      <c r="AY737" s="239" t="s">
        <v>209</v>
      </c>
    </row>
    <row r="738" spans="1:65" s="2" customFormat="1" ht="24.2" customHeight="1">
      <c r="A738" s="35"/>
      <c r="B738" s="36"/>
      <c r="C738" s="193" t="s">
        <v>556</v>
      </c>
      <c r="D738" s="193" t="s">
        <v>211</v>
      </c>
      <c r="E738" s="194" t="s">
        <v>886</v>
      </c>
      <c r="F738" s="195" t="s">
        <v>887</v>
      </c>
      <c r="G738" s="196" t="s">
        <v>425</v>
      </c>
      <c r="H738" s="197">
        <v>6.74</v>
      </c>
      <c r="I738" s="198"/>
      <c r="J738" s="199">
        <f>ROUND(I738*H738,2)</f>
        <v>0</v>
      </c>
      <c r="K738" s="200"/>
      <c r="L738" s="40"/>
      <c r="M738" s="201" t="s">
        <v>1</v>
      </c>
      <c r="N738" s="202" t="s">
        <v>40</v>
      </c>
      <c r="O738" s="72"/>
      <c r="P738" s="203">
        <f>O738*H738</f>
        <v>0</v>
      </c>
      <c r="Q738" s="203">
        <v>0</v>
      </c>
      <c r="R738" s="203">
        <f>Q738*H738</f>
        <v>0</v>
      </c>
      <c r="S738" s="203">
        <v>0</v>
      </c>
      <c r="T738" s="204">
        <f>S738*H738</f>
        <v>0</v>
      </c>
      <c r="U738" s="35"/>
      <c r="V738" s="35"/>
      <c r="W738" s="35"/>
      <c r="X738" s="35"/>
      <c r="Y738" s="35"/>
      <c r="Z738" s="35"/>
      <c r="AA738" s="35"/>
      <c r="AB738" s="35"/>
      <c r="AC738" s="35"/>
      <c r="AD738" s="35"/>
      <c r="AE738" s="35"/>
      <c r="AR738" s="205" t="s">
        <v>215</v>
      </c>
      <c r="AT738" s="205" t="s">
        <v>211</v>
      </c>
      <c r="AU738" s="205" t="s">
        <v>85</v>
      </c>
      <c r="AY738" s="18" t="s">
        <v>209</v>
      </c>
      <c r="BE738" s="206">
        <f>IF(N738="základní",J738,0)</f>
        <v>0</v>
      </c>
      <c r="BF738" s="206">
        <f>IF(N738="snížená",J738,0)</f>
        <v>0</v>
      </c>
      <c r="BG738" s="206">
        <f>IF(N738="zákl. přenesená",J738,0)</f>
        <v>0</v>
      </c>
      <c r="BH738" s="206">
        <f>IF(N738="sníž. přenesená",J738,0)</f>
        <v>0</v>
      </c>
      <c r="BI738" s="206">
        <f>IF(N738="nulová",J738,0)</f>
        <v>0</v>
      </c>
      <c r="BJ738" s="18" t="s">
        <v>83</v>
      </c>
      <c r="BK738" s="206">
        <f>ROUND(I738*H738,2)</f>
        <v>0</v>
      </c>
      <c r="BL738" s="18" t="s">
        <v>215</v>
      </c>
      <c r="BM738" s="205" t="s">
        <v>888</v>
      </c>
    </row>
    <row r="739" spans="1:65" s="13" customFormat="1" ht="11.25">
      <c r="B739" s="207"/>
      <c r="C739" s="208"/>
      <c r="D739" s="209" t="s">
        <v>216</v>
      </c>
      <c r="E739" s="210" t="s">
        <v>1</v>
      </c>
      <c r="F739" s="211" t="s">
        <v>358</v>
      </c>
      <c r="G739" s="208"/>
      <c r="H739" s="210" t="s">
        <v>1</v>
      </c>
      <c r="I739" s="212"/>
      <c r="J739" s="208"/>
      <c r="K739" s="208"/>
      <c r="L739" s="213"/>
      <c r="M739" s="214"/>
      <c r="N739" s="215"/>
      <c r="O739" s="215"/>
      <c r="P739" s="215"/>
      <c r="Q739" s="215"/>
      <c r="R739" s="215"/>
      <c r="S739" s="215"/>
      <c r="T739" s="216"/>
      <c r="AT739" s="217" t="s">
        <v>216</v>
      </c>
      <c r="AU739" s="217" t="s">
        <v>85</v>
      </c>
      <c r="AV739" s="13" t="s">
        <v>83</v>
      </c>
      <c r="AW739" s="13" t="s">
        <v>31</v>
      </c>
      <c r="AX739" s="13" t="s">
        <v>75</v>
      </c>
      <c r="AY739" s="217" t="s">
        <v>209</v>
      </c>
    </row>
    <row r="740" spans="1:65" s="13" customFormat="1" ht="11.25">
      <c r="B740" s="207"/>
      <c r="C740" s="208"/>
      <c r="D740" s="209" t="s">
        <v>216</v>
      </c>
      <c r="E740" s="210" t="s">
        <v>1</v>
      </c>
      <c r="F740" s="211" t="s">
        <v>876</v>
      </c>
      <c r="G740" s="208"/>
      <c r="H740" s="210" t="s">
        <v>1</v>
      </c>
      <c r="I740" s="212"/>
      <c r="J740" s="208"/>
      <c r="K740" s="208"/>
      <c r="L740" s="213"/>
      <c r="M740" s="214"/>
      <c r="N740" s="215"/>
      <c r="O740" s="215"/>
      <c r="P740" s="215"/>
      <c r="Q740" s="215"/>
      <c r="R740" s="215"/>
      <c r="S740" s="215"/>
      <c r="T740" s="216"/>
      <c r="AT740" s="217" t="s">
        <v>216</v>
      </c>
      <c r="AU740" s="217" t="s">
        <v>85</v>
      </c>
      <c r="AV740" s="13" t="s">
        <v>83</v>
      </c>
      <c r="AW740" s="13" t="s">
        <v>31</v>
      </c>
      <c r="AX740" s="13" t="s">
        <v>75</v>
      </c>
      <c r="AY740" s="217" t="s">
        <v>209</v>
      </c>
    </row>
    <row r="741" spans="1:65" s="14" customFormat="1" ht="11.25">
      <c r="B741" s="218"/>
      <c r="C741" s="219"/>
      <c r="D741" s="209" t="s">
        <v>216</v>
      </c>
      <c r="E741" s="220" t="s">
        <v>1</v>
      </c>
      <c r="F741" s="221" t="s">
        <v>889</v>
      </c>
      <c r="G741" s="219"/>
      <c r="H741" s="222">
        <v>4.04</v>
      </c>
      <c r="I741" s="223"/>
      <c r="J741" s="219"/>
      <c r="K741" s="219"/>
      <c r="L741" s="224"/>
      <c r="M741" s="225"/>
      <c r="N741" s="226"/>
      <c r="O741" s="226"/>
      <c r="P741" s="226"/>
      <c r="Q741" s="226"/>
      <c r="R741" s="226"/>
      <c r="S741" s="226"/>
      <c r="T741" s="227"/>
      <c r="AT741" s="228" t="s">
        <v>216</v>
      </c>
      <c r="AU741" s="228" t="s">
        <v>85</v>
      </c>
      <c r="AV741" s="14" t="s">
        <v>85</v>
      </c>
      <c r="AW741" s="14" t="s">
        <v>31</v>
      </c>
      <c r="AX741" s="14" t="s">
        <v>75</v>
      </c>
      <c r="AY741" s="228" t="s">
        <v>209</v>
      </c>
    </row>
    <row r="742" spans="1:65" s="13" customFormat="1" ht="11.25">
      <c r="B742" s="207"/>
      <c r="C742" s="208"/>
      <c r="D742" s="209" t="s">
        <v>216</v>
      </c>
      <c r="E742" s="210" t="s">
        <v>1</v>
      </c>
      <c r="F742" s="211" t="s">
        <v>878</v>
      </c>
      <c r="G742" s="208"/>
      <c r="H742" s="210" t="s">
        <v>1</v>
      </c>
      <c r="I742" s="212"/>
      <c r="J742" s="208"/>
      <c r="K742" s="208"/>
      <c r="L742" s="213"/>
      <c r="M742" s="214"/>
      <c r="N742" s="215"/>
      <c r="O742" s="215"/>
      <c r="P742" s="215"/>
      <c r="Q742" s="215"/>
      <c r="R742" s="215"/>
      <c r="S742" s="215"/>
      <c r="T742" s="216"/>
      <c r="AT742" s="217" t="s">
        <v>216</v>
      </c>
      <c r="AU742" s="217" t="s">
        <v>85</v>
      </c>
      <c r="AV742" s="13" t="s">
        <v>83</v>
      </c>
      <c r="AW742" s="13" t="s">
        <v>31</v>
      </c>
      <c r="AX742" s="13" t="s">
        <v>75</v>
      </c>
      <c r="AY742" s="217" t="s">
        <v>209</v>
      </c>
    </row>
    <row r="743" spans="1:65" s="14" customFormat="1" ht="11.25">
      <c r="B743" s="218"/>
      <c r="C743" s="219"/>
      <c r="D743" s="209" t="s">
        <v>216</v>
      </c>
      <c r="E743" s="220" t="s">
        <v>1</v>
      </c>
      <c r="F743" s="221" t="s">
        <v>890</v>
      </c>
      <c r="G743" s="219"/>
      <c r="H743" s="222">
        <v>2.7</v>
      </c>
      <c r="I743" s="223"/>
      <c r="J743" s="219"/>
      <c r="K743" s="219"/>
      <c r="L743" s="224"/>
      <c r="M743" s="225"/>
      <c r="N743" s="226"/>
      <c r="O743" s="226"/>
      <c r="P743" s="226"/>
      <c r="Q743" s="226"/>
      <c r="R743" s="226"/>
      <c r="S743" s="226"/>
      <c r="T743" s="227"/>
      <c r="AT743" s="228" t="s">
        <v>216</v>
      </c>
      <c r="AU743" s="228" t="s">
        <v>85</v>
      </c>
      <c r="AV743" s="14" t="s">
        <v>85</v>
      </c>
      <c r="AW743" s="14" t="s">
        <v>31</v>
      </c>
      <c r="AX743" s="14" t="s">
        <v>75</v>
      </c>
      <c r="AY743" s="228" t="s">
        <v>209</v>
      </c>
    </row>
    <row r="744" spans="1:65" s="15" customFormat="1" ht="11.25">
      <c r="B744" s="229"/>
      <c r="C744" s="230"/>
      <c r="D744" s="209" t="s">
        <v>216</v>
      </c>
      <c r="E744" s="231" t="s">
        <v>1</v>
      </c>
      <c r="F744" s="232" t="s">
        <v>219</v>
      </c>
      <c r="G744" s="230"/>
      <c r="H744" s="233">
        <v>6.74</v>
      </c>
      <c r="I744" s="234"/>
      <c r="J744" s="230"/>
      <c r="K744" s="230"/>
      <c r="L744" s="235"/>
      <c r="M744" s="236"/>
      <c r="N744" s="237"/>
      <c r="O744" s="237"/>
      <c r="P744" s="237"/>
      <c r="Q744" s="237"/>
      <c r="R744" s="237"/>
      <c r="S744" s="237"/>
      <c r="T744" s="238"/>
      <c r="AT744" s="239" t="s">
        <v>216</v>
      </c>
      <c r="AU744" s="239" t="s">
        <v>85</v>
      </c>
      <c r="AV744" s="15" t="s">
        <v>215</v>
      </c>
      <c r="AW744" s="15" t="s">
        <v>31</v>
      </c>
      <c r="AX744" s="15" t="s">
        <v>83</v>
      </c>
      <c r="AY744" s="239" t="s">
        <v>209</v>
      </c>
    </row>
    <row r="745" spans="1:65" s="2" customFormat="1" ht="24.2" customHeight="1">
      <c r="A745" s="35"/>
      <c r="B745" s="36"/>
      <c r="C745" s="193" t="s">
        <v>891</v>
      </c>
      <c r="D745" s="193" t="s">
        <v>211</v>
      </c>
      <c r="E745" s="194" t="s">
        <v>892</v>
      </c>
      <c r="F745" s="195" t="s">
        <v>893</v>
      </c>
      <c r="G745" s="196" t="s">
        <v>425</v>
      </c>
      <c r="H745" s="197">
        <v>24.7</v>
      </c>
      <c r="I745" s="198"/>
      <c r="J745" s="199">
        <f>ROUND(I745*H745,2)</f>
        <v>0</v>
      </c>
      <c r="K745" s="200"/>
      <c r="L745" s="40"/>
      <c r="M745" s="201" t="s">
        <v>1</v>
      </c>
      <c r="N745" s="202" t="s">
        <v>40</v>
      </c>
      <c r="O745" s="72"/>
      <c r="P745" s="203">
        <f>O745*H745</f>
        <v>0</v>
      </c>
      <c r="Q745" s="203">
        <v>0</v>
      </c>
      <c r="R745" s="203">
        <f>Q745*H745</f>
        <v>0</v>
      </c>
      <c r="S745" s="203">
        <v>0</v>
      </c>
      <c r="T745" s="204">
        <f>S745*H745</f>
        <v>0</v>
      </c>
      <c r="U745" s="35"/>
      <c r="V745" s="35"/>
      <c r="W745" s="35"/>
      <c r="X745" s="35"/>
      <c r="Y745" s="35"/>
      <c r="Z745" s="35"/>
      <c r="AA745" s="35"/>
      <c r="AB745" s="35"/>
      <c r="AC745" s="35"/>
      <c r="AD745" s="35"/>
      <c r="AE745" s="35"/>
      <c r="AR745" s="205" t="s">
        <v>215</v>
      </c>
      <c r="AT745" s="205" t="s">
        <v>211</v>
      </c>
      <c r="AU745" s="205" t="s">
        <v>85</v>
      </c>
      <c r="AY745" s="18" t="s">
        <v>209</v>
      </c>
      <c r="BE745" s="206">
        <f>IF(N745="základní",J745,0)</f>
        <v>0</v>
      </c>
      <c r="BF745" s="206">
        <f>IF(N745="snížená",J745,0)</f>
        <v>0</v>
      </c>
      <c r="BG745" s="206">
        <f>IF(N745="zákl. přenesená",J745,0)</f>
        <v>0</v>
      </c>
      <c r="BH745" s="206">
        <f>IF(N745="sníž. přenesená",J745,0)</f>
        <v>0</v>
      </c>
      <c r="BI745" s="206">
        <f>IF(N745="nulová",J745,0)</f>
        <v>0</v>
      </c>
      <c r="BJ745" s="18" t="s">
        <v>83</v>
      </c>
      <c r="BK745" s="206">
        <f>ROUND(I745*H745,2)</f>
        <v>0</v>
      </c>
      <c r="BL745" s="18" t="s">
        <v>215</v>
      </c>
      <c r="BM745" s="205" t="s">
        <v>894</v>
      </c>
    </row>
    <row r="746" spans="1:65" s="13" customFormat="1" ht="11.25">
      <c r="B746" s="207"/>
      <c r="C746" s="208"/>
      <c r="D746" s="209" t="s">
        <v>216</v>
      </c>
      <c r="E746" s="210" t="s">
        <v>1</v>
      </c>
      <c r="F746" s="211" t="s">
        <v>358</v>
      </c>
      <c r="G746" s="208"/>
      <c r="H746" s="210" t="s">
        <v>1</v>
      </c>
      <c r="I746" s="212"/>
      <c r="J746" s="208"/>
      <c r="K746" s="208"/>
      <c r="L746" s="213"/>
      <c r="M746" s="214"/>
      <c r="N746" s="215"/>
      <c r="O746" s="215"/>
      <c r="P746" s="215"/>
      <c r="Q746" s="215"/>
      <c r="R746" s="215"/>
      <c r="S746" s="215"/>
      <c r="T746" s="216"/>
      <c r="AT746" s="217" t="s">
        <v>216</v>
      </c>
      <c r="AU746" s="217" t="s">
        <v>85</v>
      </c>
      <c r="AV746" s="13" t="s">
        <v>83</v>
      </c>
      <c r="AW746" s="13" t="s">
        <v>31</v>
      </c>
      <c r="AX746" s="13" t="s">
        <v>75</v>
      </c>
      <c r="AY746" s="217" t="s">
        <v>209</v>
      </c>
    </row>
    <row r="747" spans="1:65" s="13" customFormat="1" ht="11.25">
      <c r="B747" s="207"/>
      <c r="C747" s="208"/>
      <c r="D747" s="209" t="s">
        <v>216</v>
      </c>
      <c r="E747" s="210" t="s">
        <v>1</v>
      </c>
      <c r="F747" s="211" t="s">
        <v>876</v>
      </c>
      <c r="G747" s="208"/>
      <c r="H747" s="210" t="s">
        <v>1</v>
      </c>
      <c r="I747" s="212"/>
      <c r="J747" s="208"/>
      <c r="K747" s="208"/>
      <c r="L747" s="213"/>
      <c r="M747" s="214"/>
      <c r="N747" s="215"/>
      <c r="O747" s="215"/>
      <c r="P747" s="215"/>
      <c r="Q747" s="215"/>
      <c r="R747" s="215"/>
      <c r="S747" s="215"/>
      <c r="T747" s="216"/>
      <c r="AT747" s="217" t="s">
        <v>216</v>
      </c>
      <c r="AU747" s="217" t="s">
        <v>85</v>
      </c>
      <c r="AV747" s="13" t="s">
        <v>83</v>
      </c>
      <c r="AW747" s="13" t="s">
        <v>31</v>
      </c>
      <c r="AX747" s="13" t="s">
        <v>75</v>
      </c>
      <c r="AY747" s="217" t="s">
        <v>209</v>
      </c>
    </row>
    <row r="748" spans="1:65" s="14" customFormat="1" ht="22.5">
      <c r="B748" s="218"/>
      <c r="C748" s="219"/>
      <c r="D748" s="209" t="s">
        <v>216</v>
      </c>
      <c r="E748" s="220" t="s">
        <v>1</v>
      </c>
      <c r="F748" s="221" t="s">
        <v>895</v>
      </c>
      <c r="G748" s="219"/>
      <c r="H748" s="222">
        <v>20.8</v>
      </c>
      <c r="I748" s="223"/>
      <c r="J748" s="219"/>
      <c r="K748" s="219"/>
      <c r="L748" s="224"/>
      <c r="M748" s="225"/>
      <c r="N748" s="226"/>
      <c r="O748" s="226"/>
      <c r="P748" s="226"/>
      <c r="Q748" s="226"/>
      <c r="R748" s="226"/>
      <c r="S748" s="226"/>
      <c r="T748" s="227"/>
      <c r="AT748" s="228" t="s">
        <v>216</v>
      </c>
      <c r="AU748" s="228" t="s">
        <v>85</v>
      </c>
      <c r="AV748" s="14" t="s">
        <v>85</v>
      </c>
      <c r="AW748" s="14" t="s">
        <v>31</v>
      </c>
      <c r="AX748" s="14" t="s">
        <v>75</v>
      </c>
      <c r="AY748" s="228" t="s">
        <v>209</v>
      </c>
    </row>
    <row r="749" spans="1:65" s="13" customFormat="1" ht="11.25">
      <c r="B749" s="207"/>
      <c r="C749" s="208"/>
      <c r="D749" s="209" t="s">
        <v>216</v>
      </c>
      <c r="E749" s="210" t="s">
        <v>1</v>
      </c>
      <c r="F749" s="211" t="s">
        <v>878</v>
      </c>
      <c r="G749" s="208"/>
      <c r="H749" s="210" t="s">
        <v>1</v>
      </c>
      <c r="I749" s="212"/>
      <c r="J749" s="208"/>
      <c r="K749" s="208"/>
      <c r="L749" s="213"/>
      <c r="M749" s="214"/>
      <c r="N749" s="215"/>
      <c r="O749" s="215"/>
      <c r="P749" s="215"/>
      <c r="Q749" s="215"/>
      <c r="R749" s="215"/>
      <c r="S749" s="215"/>
      <c r="T749" s="216"/>
      <c r="AT749" s="217" t="s">
        <v>216</v>
      </c>
      <c r="AU749" s="217" t="s">
        <v>85</v>
      </c>
      <c r="AV749" s="13" t="s">
        <v>83</v>
      </c>
      <c r="AW749" s="13" t="s">
        <v>31</v>
      </c>
      <c r="AX749" s="13" t="s">
        <v>75</v>
      </c>
      <c r="AY749" s="217" t="s">
        <v>209</v>
      </c>
    </row>
    <row r="750" spans="1:65" s="14" customFormat="1" ht="11.25">
      <c r="B750" s="218"/>
      <c r="C750" s="219"/>
      <c r="D750" s="209" t="s">
        <v>216</v>
      </c>
      <c r="E750" s="220" t="s">
        <v>1</v>
      </c>
      <c r="F750" s="221" t="s">
        <v>896</v>
      </c>
      <c r="G750" s="219"/>
      <c r="H750" s="222">
        <v>3.9</v>
      </c>
      <c r="I750" s="223"/>
      <c r="J750" s="219"/>
      <c r="K750" s="219"/>
      <c r="L750" s="224"/>
      <c r="M750" s="225"/>
      <c r="N750" s="226"/>
      <c r="O750" s="226"/>
      <c r="P750" s="226"/>
      <c r="Q750" s="226"/>
      <c r="R750" s="226"/>
      <c r="S750" s="226"/>
      <c r="T750" s="227"/>
      <c r="AT750" s="228" t="s">
        <v>216</v>
      </c>
      <c r="AU750" s="228" t="s">
        <v>85</v>
      </c>
      <c r="AV750" s="14" t="s">
        <v>85</v>
      </c>
      <c r="AW750" s="14" t="s">
        <v>31</v>
      </c>
      <c r="AX750" s="14" t="s">
        <v>75</v>
      </c>
      <c r="AY750" s="228" t="s">
        <v>209</v>
      </c>
    </row>
    <row r="751" spans="1:65" s="15" customFormat="1" ht="11.25">
      <c r="B751" s="229"/>
      <c r="C751" s="230"/>
      <c r="D751" s="209" t="s">
        <v>216</v>
      </c>
      <c r="E751" s="231" t="s">
        <v>1</v>
      </c>
      <c r="F751" s="232" t="s">
        <v>219</v>
      </c>
      <c r="G751" s="230"/>
      <c r="H751" s="233">
        <v>24.7</v>
      </c>
      <c r="I751" s="234"/>
      <c r="J751" s="230"/>
      <c r="K751" s="230"/>
      <c r="L751" s="235"/>
      <c r="M751" s="236"/>
      <c r="N751" s="237"/>
      <c r="O751" s="237"/>
      <c r="P751" s="237"/>
      <c r="Q751" s="237"/>
      <c r="R751" s="237"/>
      <c r="S751" s="237"/>
      <c r="T751" s="238"/>
      <c r="AT751" s="239" t="s">
        <v>216</v>
      </c>
      <c r="AU751" s="239" t="s">
        <v>85</v>
      </c>
      <c r="AV751" s="15" t="s">
        <v>215</v>
      </c>
      <c r="AW751" s="15" t="s">
        <v>31</v>
      </c>
      <c r="AX751" s="15" t="s">
        <v>83</v>
      </c>
      <c r="AY751" s="239" t="s">
        <v>209</v>
      </c>
    </row>
    <row r="752" spans="1:65" s="2" customFormat="1" ht="24.2" customHeight="1">
      <c r="A752" s="35"/>
      <c r="B752" s="36"/>
      <c r="C752" s="193" t="s">
        <v>560</v>
      </c>
      <c r="D752" s="193" t="s">
        <v>211</v>
      </c>
      <c r="E752" s="194" t="s">
        <v>897</v>
      </c>
      <c r="F752" s="195" t="s">
        <v>898</v>
      </c>
      <c r="G752" s="196" t="s">
        <v>425</v>
      </c>
      <c r="H752" s="197">
        <v>5.05</v>
      </c>
      <c r="I752" s="198"/>
      <c r="J752" s="199">
        <f>ROUND(I752*H752,2)</f>
        <v>0</v>
      </c>
      <c r="K752" s="200"/>
      <c r="L752" s="40"/>
      <c r="M752" s="201" t="s">
        <v>1</v>
      </c>
      <c r="N752" s="202" t="s">
        <v>40</v>
      </c>
      <c r="O752" s="72"/>
      <c r="P752" s="203">
        <f>O752*H752</f>
        <v>0</v>
      </c>
      <c r="Q752" s="203">
        <v>0</v>
      </c>
      <c r="R752" s="203">
        <f>Q752*H752</f>
        <v>0</v>
      </c>
      <c r="S752" s="203">
        <v>0</v>
      </c>
      <c r="T752" s="204">
        <f>S752*H752</f>
        <v>0</v>
      </c>
      <c r="U752" s="35"/>
      <c r="V752" s="35"/>
      <c r="W752" s="35"/>
      <c r="X752" s="35"/>
      <c r="Y752" s="35"/>
      <c r="Z752" s="35"/>
      <c r="AA752" s="35"/>
      <c r="AB752" s="35"/>
      <c r="AC752" s="35"/>
      <c r="AD752" s="35"/>
      <c r="AE752" s="35"/>
      <c r="AR752" s="205" t="s">
        <v>215</v>
      </c>
      <c r="AT752" s="205" t="s">
        <v>211</v>
      </c>
      <c r="AU752" s="205" t="s">
        <v>85</v>
      </c>
      <c r="AY752" s="18" t="s">
        <v>209</v>
      </c>
      <c r="BE752" s="206">
        <f>IF(N752="základní",J752,0)</f>
        <v>0</v>
      </c>
      <c r="BF752" s="206">
        <f>IF(N752="snížená",J752,0)</f>
        <v>0</v>
      </c>
      <c r="BG752" s="206">
        <f>IF(N752="zákl. přenesená",J752,0)</f>
        <v>0</v>
      </c>
      <c r="BH752" s="206">
        <f>IF(N752="sníž. přenesená",J752,0)</f>
        <v>0</v>
      </c>
      <c r="BI752" s="206">
        <f>IF(N752="nulová",J752,0)</f>
        <v>0</v>
      </c>
      <c r="BJ752" s="18" t="s">
        <v>83</v>
      </c>
      <c r="BK752" s="206">
        <f>ROUND(I752*H752,2)</f>
        <v>0</v>
      </c>
      <c r="BL752" s="18" t="s">
        <v>215</v>
      </c>
      <c r="BM752" s="205" t="s">
        <v>899</v>
      </c>
    </row>
    <row r="753" spans="1:65" s="13" customFormat="1" ht="11.25">
      <c r="B753" s="207"/>
      <c r="C753" s="208"/>
      <c r="D753" s="209" t="s">
        <v>216</v>
      </c>
      <c r="E753" s="210" t="s">
        <v>1</v>
      </c>
      <c r="F753" s="211" t="s">
        <v>358</v>
      </c>
      <c r="G753" s="208"/>
      <c r="H753" s="210" t="s">
        <v>1</v>
      </c>
      <c r="I753" s="212"/>
      <c r="J753" s="208"/>
      <c r="K753" s="208"/>
      <c r="L753" s="213"/>
      <c r="M753" s="214"/>
      <c r="N753" s="215"/>
      <c r="O753" s="215"/>
      <c r="P753" s="215"/>
      <c r="Q753" s="215"/>
      <c r="R753" s="215"/>
      <c r="S753" s="215"/>
      <c r="T753" s="216"/>
      <c r="AT753" s="217" t="s">
        <v>216</v>
      </c>
      <c r="AU753" s="217" t="s">
        <v>85</v>
      </c>
      <c r="AV753" s="13" t="s">
        <v>83</v>
      </c>
      <c r="AW753" s="13" t="s">
        <v>31</v>
      </c>
      <c r="AX753" s="13" t="s">
        <v>75</v>
      </c>
      <c r="AY753" s="217" t="s">
        <v>209</v>
      </c>
    </row>
    <row r="754" spans="1:65" s="13" customFormat="1" ht="11.25">
      <c r="B754" s="207"/>
      <c r="C754" s="208"/>
      <c r="D754" s="209" t="s">
        <v>216</v>
      </c>
      <c r="E754" s="210" t="s">
        <v>1</v>
      </c>
      <c r="F754" s="211" t="s">
        <v>876</v>
      </c>
      <c r="G754" s="208"/>
      <c r="H754" s="210" t="s">
        <v>1</v>
      </c>
      <c r="I754" s="212"/>
      <c r="J754" s="208"/>
      <c r="K754" s="208"/>
      <c r="L754" s="213"/>
      <c r="M754" s="214"/>
      <c r="N754" s="215"/>
      <c r="O754" s="215"/>
      <c r="P754" s="215"/>
      <c r="Q754" s="215"/>
      <c r="R754" s="215"/>
      <c r="S754" s="215"/>
      <c r="T754" s="216"/>
      <c r="AT754" s="217" t="s">
        <v>216</v>
      </c>
      <c r="AU754" s="217" t="s">
        <v>85</v>
      </c>
      <c r="AV754" s="13" t="s">
        <v>83</v>
      </c>
      <c r="AW754" s="13" t="s">
        <v>31</v>
      </c>
      <c r="AX754" s="13" t="s">
        <v>75</v>
      </c>
      <c r="AY754" s="217" t="s">
        <v>209</v>
      </c>
    </row>
    <row r="755" spans="1:65" s="14" customFormat="1" ht="11.25">
      <c r="B755" s="218"/>
      <c r="C755" s="219"/>
      <c r="D755" s="209" t="s">
        <v>216</v>
      </c>
      <c r="E755" s="220" t="s">
        <v>1</v>
      </c>
      <c r="F755" s="221" t="s">
        <v>900</v>
      </c>
      <c r="G755" s="219"/>
      <c r="H755" s="222">
        <v>1.75</v>
      </c>
      <c r="I755" s="223"/>
      <c r="J755" s="219"/>
      <c r="K755" s="219"/>
      <c r="L755" s="224"/>
      <c r="M755" s="225"/>
      <c r="N755" s="226"/>
      <c r="O755" s="226"/>
      <c r="P755" s="226"/>
      <c r="Q755" s="226"/>
      <c r="R755" s="226"/>
      <c r="S755" s="226"/>
      <c r="T755" s="227"/>
      <c r="AT755" s="228" t="s">
        <v>216</v>
      </c>
      <c r="AU755" s="228" t="s">
        <v>85</v>
      </c>
      <c r="AV755" s="14" t="s">
        <v>85</v>
      </c>
      <c r="AW755" s="14" t="s">
        <v>31</v>
      </c>
      <c r="AX755" s="14" t="s">
        <v>75</v>
      </c>
      <c r="AY755" s="228" t="s">
        <v>209</v>
      </c>
    </row>
    <row r="756" spans="1:65" s="13" customFormat="1" ht="11.25">
      <c r="B756" s="207"/>
      <c r="C756" s="208"/>
      <c r="D756" s="209" t="s">
        <v>216</v>
      </c>
      <c r="E756" s="210" t="s">
        <v>1</v>
      </c>
      <c r="F756" s="211" t="s">
        <v>878</v>
      </c>
      <c r="G756" s="208"/>
      <c r="H756" s="210" t="s">
        <v>1</v>
      </c>
      <c r="I756" s="212"/>
      <c r="J756" s="208"/>
      <c r="K756" s="208"/>
      <c r="L756" s="213"/>
      <c r="M756" s="214"/>
      <c r="N756" s="215"/>
      <c r="O756" s="215"/>
      <c r="P756" s="215"/>
      <c r="Q756" s="215"/>
      <c r="R756" s="215"/>
      <c r="S756" s="215"/>
      <c r="T756" s="216"/>
      <c r="AT756" s="217" t="s">
        <v>216</v>
      </c>
      <c r="AU756" s="217" t="s">
        <v>85</v>
      </c>
      <c r="AV756" s="13" t="s">
        <v>83</v>
      </c>
      <c r="AW756" s="13" t="s">
        <v>31</v>
      </c>
      <c r="AX756" s="13" t="s">
        <v>75</v>
      </c>
      <c r="AY756" s="217" t="s">
        <v>209</v>
      </c>
    </row>
    <row r="757" spans="1:65" s="14" customFormat="1" ht="11.25">
      <c r="B757" s="218"/>
      <c r="C757" s="219"/>
      <c r="D757" s="209" t="s">
        <v>216</v>
      </c>
      <c r="E757" s="220" t="s">
        <v>1</v>
      </c>
      <c r="F757" s="221" t="s">
        <v>901</v>
      </c>
      <c r="G757" s="219"/>
      <c r="H757" s="222">
        <v>3.3</v>
      </c>
      <c r="I757" s="223"/>
      <c r="J757" s="219"/>
      <c r="K757" s="219"/>
      <c r="L757" s="224"/>
      <c r="M757" s="225"/>
      <c r="N757" s="226"/>
      <c r="O757" s="226"/>
      <c r="P757" s="226"/>
      <c r="Q757" s="226"/>
      <c r="R757" s="226"/>
      <c r="S757" s="226"/>
      <c r="T757" s="227"/>
      <c r="AT757" s="228" t="s">
        <v>216</v>
      </c>
      <c r="AU757" s="228" t="s">
        <v>85</v>
      </c>
      <c r="AV757" s="14" t="s">
        <v>85</v>
      </c>
      <c r="AW757" s="14" t="s">
        <v>31</v>
      </c>
      <c r="AX757" s="14" t="s">
        <v>75</v>
      </c>
      <c r="AY757" s="228" t="s">
        <v>209</v>
      </c>
    </row>
    <row r="758" spans="1:65" s="15" customFormat="1" ht="11.25">
      <c r="B758" s="229"/>
      <c r="C758" s="230"/>
      <c r="D758" s="209" t="s">
        <v>216</v>
      </c>
      <c r="E758" s="231" t="s">
        <v>1</v>
      </c>
      <c r="F758" s="232" t="s">
        <v>219</v>
      </c>
      <c r="G758" s="230"/>
      <c r="H758" s="233">
        <v>5.05</v>
      </c>
      <c r="I758" s="234"/>
      <c r="J758" s="230"/>
      <c r="K758" s="230"/>
      <c r="L758" s="235"/>
      <c r="M758" s="236"/>
      <c r="N758" s="237"/>
      <c r="O758" s="237"/>
      <c r="P758" s="237"/>
      <c r="Q758" s="237"/>
      <c r="R758" s="237"/>
      <c r="S758" s="237"/>
      <c r="T758" s="238"/>
      <c r="AT758" s="239" t="s">
        <v>216</v>
      </c>
      <c r="AU758" s="239" t="s">
        <v>85</v>
      </c>
      <c r="AV758" s="15" t="s">
        <v>215</v>
      </c>
      <c r="AW758" s="15" t="s">
        <v>31</v>
      </c>
      <c r="AX758" s="15" t="s">
        <v>83</v>
      </c>
      <c r="AY758" s="239" t="s">
        <v>209</v>
      </c>
    </row>
    <row r="759" spans="1:65" s="2" customFormat="1" ht="24.2" customHeight="1">
      <c r="A759" s="35"/>
      <c r="B759" s="36"/>
      <c r="C759" s="193" t="s">
        <v>902</v>
      </c>
      <c r="D759" s="193" t="s">
        <v>211</v>
      </c>
      <c r="E759" s="194" t="s">
        <v>903</v>
      </c>
      <c r="F759" s="195" t="s">
        <v>904</v>
      </c>
      <c r="G759" s="196" t="s">
        <v>425</v>
      </c>
      <c r="H759" s="197">
        <v>2.25</v>
      </c>
      <c r="I759" s="198"/>
      <c r="J759" s="199">
        <f>ROUND(I759*H759,2)</f>
        <v>0</v>
      </c>
      <c r="K759" s="200"/>
      <c r="L759" s="40"/>
      <c r="M759" s="201" t="s">
        <v>1</v>
      </c>
      <c r="N759" s="202" t="s">
        <v>40</v>
      </c>
      <c r="O759" s="72"/>
      <c r="P759" s="203">
        <f>O759*H759</f>
        <v>0</v>
      </c>
      <c r="Q759" s="203">
        <v>0</v>
      </c>
      <c r="R759" s="203">
        <f>Q759*H759</f>
        <v>0</v>
      </c>
      <c r="S759" s="203">
        <v>0</v>
      </c>
      <c r="T759" s="204">
        <f>S759*H759</f>
        <v>0</v>
      </c>
      <c r="U759" s="35"/>
      <c r="V759" s="35"/>
      <c r="W759" s="35"/>
      <c r="X759" s="35"/>
      <c r="Y759" s="35"/>
      <c r="Z759" s="35"/>
      <c r="AA759" s="35"/>
      <c r="AB759" s="35"/>
      <c r="AC759" s="35"/>
      <c r="AD759" s="35"/>
      <c r="AE759" s="35"/>
      <c r="AR759" s="205" t="s">
        <v>215</v>
      </c>
      <c r="AT759" s="205" t="s">
        <v>211</v>
      </c>
      <c r="AU759" s="205" t="s">
        <v>85</v>
      </c>
      <c r="AY759" s="18" t="s">
        <v>209</v>
      </c>
      <c r="BE759" s="206">
        <f>IF(N759="základní",J759,0)</f>
        <v>0</v>
      </c>
      <c r="BF759" s="206">
        <f>IF(N759="snížená",J759,0)</f>
        <v>0</v>
      </c>
      <c r="BG759" s="206">
        <f>IF(N759="zákl. přenesená",J759,0)</f>
        <v>0</v>
      </c>
      <c r="BH759" s="206">
        <f>IF(N759="sníž. přenesená",J759,0)</f>
        <v>0</v>
      </c>
      <c r="BI759" s="206">
        <f>IF(N759="nulová",J759,0)</f>
        <v>0</v>
      </c>
      <c r="BJ759" s="18" t="s">
        <v>83</v>
      </c>
      <c r="BK759" s="206">
        <f>ROUND(I759*H759,2)</f>
        <v>0</v>
      </c>
      <c r="BL759" s="18" t="s">
        <v>215</v>
      </c>
      <c r="BM759" s="205" t="s">
        <v>905</v>
      </c>
    </row>
    <row r="760" spans="1:65" s="13" customFormat="1" ht="11.25">
      <c r="B760" s="207"/>
      <c r="C760" s="208"/>
      <c r="D760" s="209" t="s">
        <v>216</v>
      </c>
      <c r="E760" s="210" t="s">
        <v>1</v>
      </c>
      <c r="F760" s="211" t="s">
        <v>358</v>
      </c>
      <c r="G760" s="208"/>
      <c r="H760" s="210" t="s">
        <v>1</v>
      </c>
      <c r="I760" s="212"/>
      <c r="J760" s="208"/>
      <c r="K760" s="208"/>
      <c r="L760" s="213"/>
      <c r="M760" s="214"/>
      <c r="N760" s="215"/>
      <c r="O760" s="215"/>
      <c r="P760" s="215"/>
      <c r="Q760" s="215"/>
      <c r="R760" s="215"/>
      <c r="S760" s="215"/>
      <c r="T760" s="216"/>
      <c r="AT760" s="217" t="s">
        <v>216</v>
      </c>
      <c r="AU760" s="217" t="s">
        <v>85</v>
      </c>
      <c r="AV760" s="13" t="s">
        <v>83</v>
      </c>
      <c r="AW760" s="13" t="s">
        <v>31</v>
      </c>
      <c r="AX760" s="13" t="s">
        <v>75</v>
      </c>
      <c r="AY760" s="217" t="s">
        <v>209</v>
      </c>
    </row>
    <row r="761" spans="1:65" s="13" customFormat="1" ht="11.25">
      <c r="B761" s="207"/>
      <c r="C761" s="208"/>
      <c r="D761" s="209" t="s">
        <v>216</v>
      </c>
      <c r="E761" s="210" t="s">
        <v>1</v>
      </c>
      <c r="F761" s="211" t="s">
        <v>876</v>
      </c>
      <c r="G761" s="208"/>
      <c r="H761" s="210" t="s">
        <v>1</v>
      </c>
      <c r="I761" s="212"/>
      <c r="J761" s="208"/>
      <c r="K761" s="208"/>
      <c r="L761" s="213"/>
      <c r="M761" s="214"/>
      <c r="N761" s="215"/>
      <c r="O761" s="215"/>
      <c r="P761" s="215"/>
      <c r="Q761" s="215"/>
      <c r="R761" s="215"/>
      <c r="S761" s="215"/>
      <c r="T761" s="216"/>
      <c r="AT761" s="217" t="s">
        <v>216</v>
      </c>
      <c r="AU761" s="217" t="s">
        <v>85</v>
      </c>
      <c r="AV761" s="13" t="s">
        <v>83</v>
      </c>
      <c r="AW761" s="13" t="s">
        <v>31</v>
      </c>
      <c r="AX761" s="13" t="s">
        <v>75</v>
      </c>
      <c r="AY761" s="217" t="s">
        <v>209</v>
      </c>
    </row>
    <row r="762" spans="1:65" s="14" customFormat="1" ht="11.25">
      <c r="B762" s="218"/>
      <c r="C762" s="219"/>
      <c r="D762" s="209" t="s">
        <v>216</v>
      </c>
      <c r="E762" s="220" t="s">
        <v>1</v>
      </c>
      <c r="F762" s="221" t="s">
        <v>906</v>
      </c>
      <c r="G762" s="219"/>
      <c r="H762" s="222">
        <v>2.25</v>
      </c>
      <c r="I762" s="223"/>
      <c r="J762" s="219"/>
      <c r="K762" s="219"/>
      <c r="L762" s="224"/>
      <c r="M762" s="225"/>
      <c r="N762" s="226"/>
      <c r="O762" s="226"/>
      <c r="P762" s="226"/>
      <c r="Q762" s="226"/>
      <c r="R762" s="226"/>
      <c r="S762" s="226"/>
      <c r="T762" s="227"/>
      <c r="AT762" s="228" t="s">
        <v>216</v>
      </c>
      <c r="AU762" s="228" t="s">
        <v>85</v>
      </c>
      <c r="AV762" s="14" t="s">
        <v>85</v>
      </c>
      <c r="AW762" s="14" t="s">
        <v>31</v>
      </c>
      <c r="AX762" s="14" t="s">
        <v>75</v>
      </c>
      <c r="AY762" s="228" t="s">
        <v>209</v>
      </c>
    </row>
    <row r="763" spans="1:65" s="15" customFormat="1" ht="11.25">
      <c r="B763" s="229"/>
      <c r="C763" s="230"/>
      <c r="D763" s="209" t="s">
        <v>216</v>
      </c>
      <c r="E763" s="231" t="s">
        <v>1</v>
      </c>
      <c r="F763" s="232" t="s">
        <v>219</v>
      </c>
      <c r="G763" s="230"/>
      <c r="H763" s="233">
        <v>2.25</v>
      </c>
      <c r="I763" s="234"/>
      <c r="J763" s="230"/>
      <c r="K763" s="230"/>
      <c r="L763" s="235"/>
      <c r="M763" s="236"/>
      <c r="N763" s="237"/>
      <c r="O763" s="237"/>
      <c r="P763" s="237"/>
      <c r="Q763" s="237"/>
      <c r="R763" s="237"/>
      <c r="S763" s="237"/>
      <c r="T763" s="238"/>
      <c r="AT763" s="239" t="s">
        <v>216</v>
      </c>
      <c r="AU763" s="239" t="s">
        <v>85</v>
      </c>
      <c r="AV763" s="15" t="s">
        <v>215</v>
      </c>
      <c r="AW763" s="15" t="s">
        <v>31</v>
      </c>
      <c r="AX763" s="15" t="s">
        <v>83</v>
      </c>
      <c r="AY763" s="239" t="s">
        <v>209</v>
      </c>
    </row>
    <row r="764" spans="1:65" s="2" customFormat="1" ht="24.2" customHeight="1">
      <c r="A764" s="35"/>
      <c r="B764" s="36"/>
      <c r="C764" s="193" t="s">
        <v>563</v>
      </c>
      <c r="D764" s="193" t="s">
        <v>211</v>
      </c>
      <c r="E764" s="194" t="s">
        <v>907</v>
      </c>
      <c r="F764" s="195" t="s">
        <v>908</v>
      </c>
      <c r="G764" s="196" t="s">
        <v>425</v>
      </c>
      <c r="H764" s="197">
        <v>2.7</v>
      </c>
      <c r="I764" s="198"/>
      <c r="J764" s="199">
        <f>ROUND(I764*H764,2)</f>
        <v>0</v>
      </c>
      <c r="K764" s="200"/>
      <c r="L764" s="40"/>
      <c r="M764" s="201" t="s">
        <v>1</v>
      </c>
      <c r="N764" s="202" t="s">
        <v>40</v>
      </c>
      <c r="O764" s="72"/>
      <c r="P764" s="203">
        <f>O764*H764</f>
        <v>0</v>
      </c>
      <c r="Q764" s="203">
        <v>0</v>
      </c>
      <c r="R764" s="203">
        <f>Q764*H764</f>
        <v>0</v>
      </c>
      <c r="S764" s="203">
        <v>0</v>
      </c>
      <c r="T764" s="204">
        <f>S764*H764</f>
        <v>0</v>
      </c>
      <c r="U764" s="35"/>
      <c r="V764" s="35"/>
      <c r="W764" s="35"/>
      <c r="X764" s="35"/>
      <c r="Y764" s="35"/>
      <c r="Z764" s="35"/>
      <c r="AA764" s="35"/>
      <c r="AB764" s="35"/>
      <c r="AC764" s="35"/>
      <c r="AD764" s="35"/>
      <c r="AE764" s="35"/>
      <c r="AR764" s="205" t="s">
        <v>215</v>
      </c>
      <c r="AT764" s="205" t="s">
        <v>211</v>
      </c>
      <c r="AU764" s="205" t="s">
        <v>85</v>
      </c>
      <c r="AY764" s="18" t="s">
        <v>209</v>
      </c>
      <c r="BE764" s="206">
        <f>IF(N764="základní",J764,0)</f>
        <v>0</v>
      </c>
      <c r="BF764" s="206">
        <f>IF(N764="snížená",J764,0)</f>
        <v>0</v>
      </c>
      <c r="BG764" s="206">
        <f>IF(N764="zákl. přenesená",J764,0)</f>
        <v>0</v>
      </c>
      <c r="BH764" s="206">
        <f>IF(N764="sníž. přenesená",J764,0)</f>
        <v>0</v>
      </c>
      <c r="BI764" s="206">
        <f>IF(N764="nulová",J764,0)</f>
        <v>0</v>
      </c>
      <c r="BJ764" s="18" t="s">
        <v>83</v>
      </c>
      <c r="BK764" s="206">
        <f>ROUND(I764*H764,2)</f>
        <v>0</v>
      </c>
      <c r="BL764" s="18" t="s">
        <v>215</v>
      </c>
      <c r="BM764" s="205" t="s">
        <v>909</v>
      </c>
    </row>
    <row r="765" spans="1:65" s="13" customFormat="1" ht="11.25">
      <c r="B765" s="207"/>
      <c r="C765" s="208"/>
      <c r="D765" s="209" t="s">
        <v>216</v>
      </c>
      <c r="E765" s="210" t="s">
        <v>1</v>
      </c>
      <c r="F765" s="211" t="s">
        <v>358</v>
      </c>
      <c r="G765" s="208"/>
      <c r="H765" s="210" t="s">
        <v>1</v>
      </c>
      <c r="I765" s="212"/>
      <c r="J765" s="208"/>
      <c r="K765" s="208"/>
      <c r="L765" s="213"/>
      <c r="M765" s="214"/>
      <c r="N765" s="215"/>
      <c r="O765" s="215"/>
      <c r="P765" s="215"/>
      <c r="Q765" s="215"/>
      <c r="R765" s="215"/>
      <c r="S765" s="215"/>
      <c r="T765" s="216"/>
      <c r="AT765" s="217" t="s">
        <v>216</v>
      </c>
      <c r="AU765" s="217" t="s">
        <v>85</v>
      </c>
      <c r="AV765" s="13" t="s">
        <v>83</v>
      </c>
      <c r="AW765" s="13" t="s">
        <v>31</v>
      </c>
      <c r="AX765" s="13" t="s">
        <v>75</v>
      </c>
      <c r="AY765" s="217" t="s">
        <v>209</v>
      </c>
    </row>
    <row r="766" spans="1:65" s="13" customFormat="1" ht="11.25">
      <c r="B766" s="207"/>
      <c r="C766" s="208"/>
      <c r="D766" s="209" t="s">
        <v>216</v>
      </c>
      <c r="E766" s="210" t="s">
        <v>1</v>
      </c>
      <c r="F766" s="211" t="s">
        <v>878</v>
      </c>
      <c r="G766" s="208"/>
      <c r="H766" s="210" t="s">
        <v>1</v>
      </c>
      <c r="I766" s="212"/>
      <c r="J766" s="208"/>
      <c r="K766" s="208"/>
      <c r="L766" s="213"/>
      <c r="M766" s="214"/>
      <c r="N766" s="215"/>
      <c r="O766" s="215"/>
      <c r="P766" s="215"/>
      <c r="Q766" s="215"/>
      <c r="R766" s="215"/>
      <c r="S766" s="215"/>
      <c r="T766" s="216"/>
      <c r="AT766" s="217" t="s">
        <v>216</v>
      </c>
      <c r="AU766" s="217" t="s">
        <v>85</v>
      </c>
      <c r="AV766" s="13" t="s">
        <v>83</v>
      </c>
      <c r="AW766" s="13" t="s">
        <v>31</v>
      </c>
      <c r="AX766" s="13" t="s">
        <v>75</v>
      </c>
      <c r="AY766" s="217" t="s">
        <v>209</v>
      </c>
    </row>
    <row r="767" spans="1:65" s="14" customFormat="1" ht="11.25">
      <c r="B767" s="218"/>
      <c r="C767" s="219"/>
      <c r="D767" s="209" t="s">
        <v>216</v>
      </c>
      <c r="E767" s="220" t="s">
        <v>1</v>
      </c>
      <c r="F767" s="221" t="s">
        <v>910</v>
      </c>
      <c r="G767" s="219"/>
      <c r="H767" s="222">
        <v>2.7</v>
      </c>
      <c r="I767" s="223"/>
      <c r="J767" s="219"/>
      <c r="K767" s="219"/>
      <c r="L767" s="224"/>
      <c r="M767" s="225"/>
      <c r="N767" s="226"/>
      <c r="O767" s="226"/>
      <c r="P767" s="226"/>
      <c r="Q767" s="226"/>
      <c r="R767" s="226"/>
      <c r="S767" s="226"/>
      <c r="T767" s="227"/>
      <c r="AT767" s="228" t="s">
        <v>216</v>
      </c>
      <c r="AU767" s="228" t="s">
        <v>85</v>
      </c>
      <c r="AV767" s="14" t="s">
        <v>85</v>
      </c>
      <c r="AW767" s="14" t="s">
        <v>31</v>
      </c>
      <c r="AX767" s="14" t="s">
        <v>75</v>
      </c>
      <c r="AY767" s="228" t="s">
        <v>209</v>
      </c>
    </row>
    <row r="768" spans="1:65" s="15" customFormat="1" ht="11.25">
      <c r="B768" s="229"/>
      <c r="C768" s="230"/>
      <c r="D768" s="209" t="s">
        <v>216</v>
      </c>
      <c r="E768" s="231" t="s">
        <v>1</v>
      </c>
      <c r="F768" s="232" t="s">
        <v>219</v>
      </c>
      <c r="G768" s="230"/>
      <c r="H768" s="233">
        <v>2.7</v>
      </c>
      <c r="I768" s="234"/>
      <c r="J768" s="230"/>
      <c r="K768" s="230"/>
      <c r="L768" s="235"/>
      <c r="M768" s="236"/>
      <c r="N768" s="237"/>
      <c r="O768" s="237"/>
      <c r="P768" s="237"/>
      <c r="Q768" s="237"/>
      <c r="R768" s="237"/>
      <c r="S768" s="237"/>
      <c r="T768" s="238"/>
      <c r="AT768" s="239" t="s">
        <v>216</v>
      </c>
      <c r="AU768" s="239" t="s">
        <v>85</v>
      </c>
      <c r="AV768" s="15" t="s">
        <v>215</v>
      </c>
      <c r="AW768" s="15" t="s">
        <v>31</v>
      </c>
      <c r="AX768" s="15" t="s">
        <v>83</v>
      </c>
      <c r="AY768" s="239" t="s">
        <v>209</v>
      </c>
    </row>
    <row r="769" spans="1:65" s="2" customFormat="1" ht="24.2" customHeight="1">
      <c r="A769" s="35"/>
      <c r="B769" s="36"/>
      <c r="C769" s="193" t="s">
        <v>911</v>
      </c>
      <c r="D769" s="193" t="s">
        <v>211</v>
      </c>
      <c r="E769" s="194" t="s">
        <v>912</v>
      </c>
      <c r="F769" s="195" t="s">
        <v>913</v>
      </c>
      <c r="G769" s="196" t="s">
        <v>425</v>
      </c>
      <c r="H769" s="197">
        <v>376</v>
      </c>
      <c r="I769" s="198"/>
      <c r="J769" s="199">
        <f>ROUND(I769*H769,2)</f>
        <v>0</v>
      </c>
      <c r="K769" s="200"/>
      <c r="L769" s="40"/>
      <c r="M769" s="201" t="s">
        <v>1</v>
      </c>
      <c r="N769" s="202" t="s">
        <v>40</v>
      </c>
      <c r="O769" s="72"/>
      <c r="P769" s="203">
        <f>O769*H769</f>
        <v>0</v>
      </c>
      <c r="Q769" s="203">
        <v>0</v>
      </c>
      <c r="R769" s="203">
        <f>Q769*H769</f>
        <v>0</v>
      </c>
      <c r="S769" s="203">
        <v>0</v>
      </c>
      <c r="T769" s="204">
        <f>S769*H769</f>
        <v>0</v>
      </c>
      <c r="U769" s="35"/>
      <c r="V769" s="35"/>
      <c r="W769" s="35"/>
      <c r="X769" s="35"/>
      <c r="Y769" s="35"/>
      <c r="Z769" s="35"/>
      <c r="AA769" s="35"/>
      <c r="AB769" s="35"/>
      <c r="AC769" s="35"/>
      <c r="AD769" s="35"/>
      <c r="AE769" s="35"/>
      <c r="AR769" s="205" t="s">
        <v>215</v>
      </c>
      <c r="AT769" s="205" t="s">
        <v>211</v>
      </c>
      <c r="AU769" s="205" t="s">
        <v>85</v>
      </c>
      <c r="AY769" s="18" t="s">
        <v>209</v>
      </c>
      <c r="BE769" s="206">
        <f>IF(N769="základní",J769,0)</f>
        <v>0</v>
      </c>
      <c r="BF769" s="206">
        <f>IF(N769="snížená",J769,0)</f>
        <v>0</v>
      </c>
      <c r="BG769" s="206">
        <f>IF(N769="zákl. přenesená",J769,0)</f>
        <v>0</v>
      </c>
      <c r="BH769" s="206">
        <f>IF(N769="sníž. přenesená",J769,0)</f>
        <v>0</v>
      </c>
      <c r="BI769" s="206">
        <f>IF(N769="nulová",J769,0)</f>
        <v>0</v>
      </c>
      <c r="BJ769" s="18" t="s">
        <v>83</v>
      </c>
      <c r="BK769" s="206">
        <f>ROUND(I769*H769,2)</f>
        <v>0</v>
      </c>
      <c r="BL769" s="18" t="s">
        <v>215</v>
      </c>
      <c r="BM769" s="205" t="s">
        <v>914</v>
      </c>
    </row>
    <row r="770" spans="1:65" s="13" customFormat="1" ht="11.25">
      <c r="B770" s="207"/>
      <c r="C770" s="208"/>
      <c r="D770" s="209" t="s">
        <v>216</v>
      </c>
      <c r="E770" s="210" t="s">
        <v>1</v>
      </c>
      <c r="F770" s="211" t="s">
        <v>236</v>
      </c>
      <c r="G770" s="208"/>
      <c r="H770" s="210" t="s">
        <v>1</v>
      </c>
      <c r="I770" s="212"/>
      <c r="J770" s="208"/>
      <c r="K770" s="208"/>
      <c r="L770" s="213"/>
      <c r="M770" s="214"/>
      <c r="N770" s="215"/>
      <c r="O770" s="215"/>
      <c r="P770" s="215"/>
      <c r="Q770" s="215"/>
      <c r="R770" s="215"/>
      <c r="S770" s="215"/>
      <c r="T770" s="216"/>
      <c r="AT770" s="217" t="s">
        <v>216</v>
      </c>
      <c r="AU770" s="217" t="s">
        <v>85</v>
      </c>
      <c r="AV770" s="13" t="s">
        <v>83</v>
      </c>
      <c r="AW770" s="13" t="s">
        <v>31</v>
      </c>
      <c r="AX770" s="13" t="s">
        <v>75</v>
      </c>
      <c r="AY770" s="217" t="s">
        <v>209</v>
      </c>
    </row>
    <row r="771" spans="1:65" s="14" customFormat="1" ht="11.25">
      <c r="B771" s="218"/>
      <c r="C771" s="219"/>
      <c r="D771" s="209" t="s">
        <v>216</v>
      </c>
      <c r="E771" s="220" t="s">
        <v>1</v>
      </c>
      <c r="F771" s="221" t="s">
        <v>915</v>
      </c>
      <c r="G771" s="219"/>
      <c r="H771" s="222">
        <v>376</v>
      </c>
      <c r="I771" s="223"/>
      <c r="J771" s="219"/>
      <c r="K771" s="219"/>
      <c r="L771" s="224"/>
      <c r="M771" s="225"/>
      <c r="N771" s="226"/>
      <c r="O771" s="226"/>
      <c r="P771" s="226"/>
      <c r="Q771" s="226"/>
      <c r="R771" s="226"/>
      <c r="S771" s="226"/>
      <c r="T771" s="227"/>
      <c r="AT771" s="228" t="s">
        <v>216</v>
      </c>
      <c r="AU771" s="228" t="s">
        <v>85</v>
      </c>
      <c r="AV771" s="14" t="s">
        <v>85</v>
      </c>
      <c r="AW771" s="14" t="s">
        <v>31</v>
      </c>
      <c r="AX771" s="14" t="s">
        <v>75</v>
      </c>
      <c r="AY771" s="228" t="s">
        <v>209</v>
      </c>
    </row>
    <row r="772" spans="1:65" s="15" customFormat="1" ht="11.25">
      <c r="B772" s="229"/>
      <c r="C772" s="230"/>
      <c r="D772" s="209" t="s">
        <v>216</v>
      </c>
      <c r="E772" s="231" t="s">
        <v>1</v>
      </c>
      <c r="F772" s="232" t="s">
        <v>219</v>
      </c>
      <c r="G772" s="230"/>
      <c r="H772" s="233">
        <v>376</v>
      </c>
      <c r="I772" s="234"/>
      <c r="J772" s="230"/>
      <c r="K772" s="230"/>
      <c r="L772" s="235"/>
      <c r="M772" s="236"/>
      <c r="N772" s="237"/>
      <c r="O772" s="237"/>
      <c r="P772" s="237"/>
      <c r="Q772" s="237"/>
      <c r="R772" s="237"/>
      <c r="S772" s="237"/>
      <c r="T772" s="238"/>
      <c r="AT772" s="239" t="s">
        <v>216</v>
      </c>
      <c r="AU772" s="239" t="s">
        <v>85</v>
      </c>
      <c r="AV772" s="15" t="s">
        <v>215</v>
      </c>
      <c r="AW772" s="15" t="s">
        <v>31</v>
      </c>
      <c r="AX772" s="15" t="s">
        <v>83</v>
      </c>
      <c r="AY772" s="239" t="s">
        <v>209</v>
      </c>
    </row>
    <row r="773" spans="1:65" s="2" customFormat="1" ht="33" customHeight="1">
      <c r="A773" s="35"/>
      <c r="B773" s="36"/>
      <c r="C773" s="193" t="s">
        <v>567</v>
      </c>
      <c r="D773" s="193" t="s">
        <v>211</v>
      </c>
      <c r="E773" s="194" t="s">
        <v>916</v>
      </c>
      <c r="F773" s="195" t="s">
        <v>917</v>
      </c>
      <c r="G773" s="196" t="s">
        <v>214</v>
      </c>
      <c r="H773" s="197">
        <v>885.04</v>
      </c>
      <c r="I773" s="198"/>
      <c r="J773" s="199">
        <f>ROUND(I773*H773,2)</f>
        <v>0</v>
      </c>
      <c r="K773" s="200"/>
      <c r="L773" s="40"/>
      <c r="M773" s="201" t="s">
        <v>1</v>
      </c>
      <c r="N773" s="202" t="s">
        <v>40</v>
      </c>
      <c r="O773" s="72"/>
      <c r="P773" s="203">
        <f>O773*H773</f>
        <v>0</v>
      </c>
      <c r="Q773" s="203">
        <v>0</v>
      </c>
      <c r="R773" s="203">
        <f>Q773*H773</f>
        <v>0</v>
      </c>
      <c r="S773" s="203">
        <v>0</v>
      </c>
      <c r="T773" s="204">
        <f>S773*H773</f>
        <v>0</v>
      </c>
      <c r="U773" s="35"/>
      <c r="V773" s="35"/>
      <c r="W773" s="35"/>
      <c r="X773" s="35"/>
      <c r="Y773" s="35"/>
      <c r="Z773" s="35"/>
      <c r="AA773" s="35"/>
      <c r="AB773" s="35"/>
      <c r="AC773" s="35"/>
      <c r="AD773" s="35"/>
      <c r="AE773" s="35"/>
      <c r="AR773" s="205" t="s">
        <v>215</v>
      </c>
      <c r="AT773" s="205" t="s">
        <v>211</v>
      </c>
      <c r="AU773" s="205" t="s">
        <v>85</v>
      </c>
      <c r="AY773" s="18" t="s">
        <v>209</v>
      </c>
      <c r="BE773" s="206">
        <f>IF(N773="základní",J773,0)</f>
        <v>0</v>
      </c>
      <c r="BF773" s="206">
        <f>IF(N773="snížená",J773,0)</f>
        <v>0</v>
      </c>
      <c r="BG773" s="206">
        <f>IF(N773="zákl. přenesená",J773,0)</f>
        <v>0</v>
      </c>
      <c r="BH773" s="206">
        <f>IF(N773="sníž. přenesená",J773,0)</f>
        <v>0</v>
      </c>
      <c r="BI773" s="206">
        <f>IF(N773="nulová",J773,0)</f>
        <v>0</v>
      </c>
      <c r="BJ773" s="18" t="s">
        <v>83</v>
      </c>
      <c r="BK773" s="206">
        <f>ROUND(I773*H773,2)</f>
        <v>0</v>
      </c>
      <c r="BL773" s="18" t="s">
        <v>215</v>
      </c>
      <c r="BM773" s="205" t="s">
        <v>918</v>
      </c>
    </row>
    <row r="774" spans="1:65" s="13" customFormat="1" ht="11.25">
      <c r="B774" s="207"/>
      <c r="C774" s="208"/>
      <c r="D774" s="209" t="s">
        <v>216</v>
      </c>
      <c r="E774" s="210" t="s">
        <v>1</v>
      </c>
      <c r="F774" s="211" t="s">
        <v>480</v>
      </c>
      <c r="G774" s="208"/>
      <c r="H774" s="210" t="s">
        <v>1</v>
      </c>
      <c r="I774" s="212"/>
      <c r="J774" s="208"/>
      <c r="K774" s="208"/>
      <c r="L774" s="213"/>
      <c r="M774" s="214"/>
      <c r="N774" s="215"/>
      <c r="O774" s="215"/>
      <c r="P774" s="215"/>
      <c r="Q774" s="215"/>
      <c r="R774" s="215"/>
      <c r="S774" s="215"/>
      <c r="T774" s="216"/>
      <c r="AT774" s="217" t="s">
        <v>216</v>
      </c>
      <c r="AU774" s="217" t="s">
        <v>85</v>
      </c>
      <c r="AV774" s="13" t="s">
        <v>83</v>
      </c>
      <c r="AW774" s="13" t="s">
        <v>31</v>
      </c>
      <c r="AX774" s="13" t="s">
        <v>75</v>
      </c>
      <c r="AY774" s="217" t="s">
        <v>209</v>
      </c>
    </row>
    <row r="775" spans="1:65" s="14" customFormat="1" ht="11.25">
      <c r="B775" s="218"/>
      <c r="C775" s="219"/>
      <c r="D775" s="209" t="s">
        <v>216</v>
      </c>
      <c r="E775" s="220" t="s">
        <v>1</v>
      </c>
      <c r="F775" s="221" t="s">
        <v>569</v>
      </c>
      <c r="G775" s="219"/>
      <c r="H775" s="222">
        <v>885.04</v>
      </c>
      <c r="I775" s="223"/>
      <c r="J775" s="219"/>
      <c r="K775" s="219"/>
      <c r="L775" s="224"/>
      <c r="M775" s="225"/>
      <c r="N775" s="226"/>
      <c r="O775" s="226"/>
      <c r="P775" s="226"/>
      <c r="Q775" s="226"/>
      <c r="R775" s="226"/>
      <c r="S775" s="226"/>
      <c r="T775" s="227"/>
      <c r="AT775" s="228" t="s">
        <v>216</v>
      </c>
      <c r="AU775" s="228" t="s">
        <v>85</v>
      </c>
      <c r="AV775" s="14" t="s">
        <v>85</v>
      </c>
      <c r="AW775" s="14" t="s">
        <v>31</v>
      </c>
      <c r="AX775" s="14" t="s">
        <v>75</v>
      </c>
      <c r="AY775" s="228" t="s">
        <v>209</v>
      </c>
    </row>
    <row r="776" spans="1:65" s="15" customFormat="1" ht="11.25">
      <c r="B776" s="229"/>
      <c r="C776" s="230"/>
      <c r="D776" s="209" t="s">
        <v>216</v>
      </c>
      <c r="E776" s="231" t="s">
        <v>1</v>
      </c>
      <c r="F776" s="232" t="s">
        <v>219</v>
      </c>
      <c r="G776" s="230"/>
      <c r="H776" s="233">
        <v>885.04</v>
      </c>
      <c r="I776" s="234"/>
      <c r="J776" s="230"/>
      <c r="K776" s="230"/>
      <c r="L776" s="235"/>
      <c r="M776" s="236"/>
      <c r="N776" s="237"/>
      <c r="O776" s="237"/>
      <c r="P776" s="237"/>
      <c r="Q776" s="237"/>
      <c r="R776" s="237"/>
      <c r="S776" s="237"/>
      <c r="T776" s="238"/>
      <c r="AT776" s="239" t="s">
        <v>216</v>
      </c>
      <c r="AU776" s="239" t="s">
        <v>85</v>
      </c>
      <c r="AV776" s="15" t="s">
        <v>215</v>
      </c>
      <c r="AW776" s="15" t="s">
        <v>31</v>
      </c>
      <c r="AX776" s="15" t="s">
        <v>83</v>
      </c>
      <c r="AY776" s="239" t="s">
        <v>209</v>
      </c>
    </row>
    <row r="777" spans="1:65" s="2" customFormat="1" ht="33" customHeight="1">
      <c r="A777" s="35"/>
      <c r="B777" s="36"/>
      <c r="C777" s="193" t="s">
        <v>919</v>
      </c>
      <c r="D777" s="193" t="s">
        <v>211</v>
      </c>
      <c r="E777" s="194" t="s">
        <v>916</v>
      </c>
      <c r="F777" s="195" t="s">
        <v>917</v>
      </c>
      <c r="G777" s="196" t="s">
        <v>214</v>
      </c>
      <c r="H777" s="197">
        <v>943.755</v>
      </c>
      <c r="I777" s="198"/>
      <c r="J777" s="199">
        <f>ROUND(I777*H777,2)</f>
        <v>0</v>
      </c>
      <c r="K777" s="200"/>
      <c r="L777" s="40"/>
      <c r="M777" s="201" t="s">
        <v>1</v>
      </c>
      <c r="N777" s="202" t="s">
        <v>40</v>
      </c>
      <c r="O777" s="72"/>
      <c r="P777" s="203">
        <f>O777*H777</f>
        <v>0</v>
      </c>
      <c r="Q777" s="203">
        <v>0</v>
      </c>
      <c r="R777" s="203">
        <f>Q777*H777</f>
        <v>0</v>
      </c>
      <c r="S777" s="203">
        <v>0</v>
      </c>
      <c r="T777" s="204">
        <f>S777*H777</f>
        <v>0</v>
      </c>
      <c r="U777" s="35"/>
      <c r="V777" s="35"/>
      <c r="W777" s="35"/>
      <c r="X777" s="35"/>
      <c r="Y777" s="35"/>
      <c r="Z777" s="35"/>
      <c r="AA777" s="35"/>
      <c r="AB777" s="35"/>
      <c r="AC777" s="35"/>
      <c r="AD777" s="35"/>
      <c r="AE777" s="35"/>
      <c r="AR777" s="205" t="s">
        <v>215</v>
      </c>
      <c r="AT777" s="205" t="s">
        <v>211</v>
      </c>
      <c r="AU777" s="205" t="s">
        <v>85</v>
      </c>
      <c r="AY777" s="18" t="s">
        <v>209</v>
      </c>
      <c r="BE777" s="206">
        <f>IF(N777="základní",J777,0)</f>
        <v>0</v>
      </c>
      <c r="BF777" s="206">
        <f>IF(N777="snížená",J777,0)</f>
        <v>0</v>
      </c>
      <c r="BG777" s="206">
        <f>IF(N777="zákl. přenesená",J777,0)</f>
        <v>0</v>
      </c>
      <c r="BH777" s="206">
        <f>IF(N777="sníž. přenesená",J777,0)</f>
        <v>0</v>
      </c>
      <c r="BI777" s="206">
        <f>IF(N777="nulová",J777,0)</f>
        <v>0</v>
      </c>
      <c r="BJ777" s="18" t="s">
        <v>83</v>
      </c>
      <c r="BK777" s="206">
        <f>ROUND(I777*H777,2)</f>
        <v>0</v>
      </c>
      <c r="BL777" s="18" t="s">
        <v>215</v>
      </c>
      <c r="BM777" s="205" t="s">
        <v>920</v>
      </c>
    </row>
    <row r="778" spans="1:65" s="13" customFormat="1" ht="11.25">
      <c r="B778" s="207"/>
      <c r="C778" s="208"/>
      <c r="D778" s="209" t="s">
        <v>216</v>
      </c>
      <c r="E778" s="210" t="s">
        <v>1</v>
      </c>
      <c r="F778" s="211" t="s">
        <v>390</v>
      </c>
      <c r="G778" s="208"/>
      <c r="H778" s="210" t="s">
        <v>1</v>
      </c>
      <c r="I778" s="212"/>
      <c r="J778" s="208"/>
      <c r="K778" s="208"/>
      <c r="L778" s="213"/>
      <c r="M778" s="214"/>
      <c r="N778" s="215"/>
      <c r="O778" s="215"/>
      <c r="P778" s="215"/>
      <c r="Q778" s="215"/>
      <c r="R778" s="215"/>
      <c r="S778" s="215"/>
      <c r="T778" s="216"/>
      <c r="AT778" s="217" t="s">
        <v>216</v>
      </c>
      <c r="AU778" s="217" t="s">
        <v>85</v>
      </c>
      <c r="AV778" s="13" t="s">
        <v>83</v>
      </c>
      <c r="AW778" s="13" t="s">
        <v>31</v>
      </c>
      <c r="AX778" s="13" t="s">
        <v>75</v>
      </c>
      <c r="AY778" s="217" t="s">
        <v>209</v>
      </c>
    </row>
    <row r="779" spans="1:65" s="14" customFormat="1" ht="22.5">
      <c r="B779" s="218"/>
      <c r="C779" s="219"/>
      <c r="D779" s="209" t="s">
        <v>216</v>
      </c>
      <c r="E779" s="220" t="s">
        <v>1</v>
      </c>
      <c r="F779" s="221" t="s">
        <v>921</v>
      </c>
      <c r="G779" s="219"/>
      <c r="H779" s="222">
        <v>69.5</v>
      </c>
      <c r="I779" s="223"/>
      <c r="J779" s="219"/>
      <c r="K779" s="219"/>
      <c r="L779" s="224"/>
      <c r="M779" s="225"/>
      <c r="N779" s="226"/>
      <c r="O779" s="226"/>
      <c r="P779" s="226"/>
      <c r="Q779" s="226"/>
      <c r="R779" s="226"/>
      <c r="S779" s="226"/>
      <c r="T779" s="227"/>
      <c r="AT779" s="228" t="s">
        <v>216</v>
      </c>
      <c r="AU779" s="228" t="s">
        <v>85</v>
      </c>
      <c r="AV779" s="14" t="s">
        <v>85</v>
      </c>
      <c r="AW779" s="14" t="s">
        <v>31</v>
      </c>
      <c r="AX779" s="14" t="s">
        <v>75</v>
      </c>
      <c r="AY779" s="228" t="s">
        <v>209</v>
      </c>
    </row>
    <row r="780" spans="1:65" s="14" customFormat="1" ht="22.5">
      <c r="B780" s="218"/>
      <c r="C780" s="219"/>
      <c r="D780" s="209" t="s">
        <v>216</v>
      </c>
      <c r="E780" s="220" t="s">
        <v>1</v>
      </c>
      <c r="F780" s="221" t="s">
        <v>922</v>
      </c>
      <c r="G780" s="219"/>
      <c r="H780" s="222">
        <v>69</v>
      </c>
      <c r="I780" s="223"/>
      <c r="J780" s="219"/>
      <c r="K780" s="219"/>
      <c r="L780" s="224"/>
      <c r="M780" s="225"/>
      <c r="N780" s="226"/>
      <c r="O780" s="226"/>
      <c r="P780" s="226"/>
      <c r="Q780" s="226"/>
      <c r="R780" s="226"/>
      <c r="S780" s="226"/>
      <c r="T780" s="227"/>
      <c r="AT780" s="228" t="s">
        <v>216</v>
      </c>
      <c r="AU780" s="228" t="s">
        <v>85</v>
      </c>
      <c r="AV780" s="14" t="s">
        <v>85</v>
      </c>
      <c r="AW780" s="14" t="s">
        <v>31</v>
      </c>
      <c r="AX780" s="14" t="s">
        <v>75</v>
      </c>
      <c r="AY780" s="228" t="s">
        <v>209</v>
      </c>
    </row>
    <row r="781" spans="1:65" s="14" customFormat="1" ht="22.5">
      <c r="B781" s="218"/>
      <c r="C781" s="219"/>
      <c r="D781" s="209" t="s">
        <v>216</v>
      </c>
      <c r="E781" s="220" t="s">
        <v>1</v>
      </c>
      <c r="F781" s="221" t="s">
        <v>784</v>
      </c>
      <c r="G781" s="219"/>
      <c r="H781" s="222">
        <v>645.95500000000004</v>
      </c>
      <c r="I781" s="223"/>
      <c r="J781" s="219"/>
      <c r="K781" s="219"/>
      <c r="L781" s="224"/>
      <c r="M781" s="225"/>
      <c r="N781" s="226"/>
      <c r="O781" s="226"/>
      <c r="P781" s="226"/>
      <c r="Q781" s="226"/>
      <c r="R781" s="226"/>
      <c r="S781" s="226"/>
      <c r="T781" s="227"/>
      <c r="AT781" s="228" t="s">
        <v>216</v>
      </c>
      <c r="AU781" s="228" t="s">
        <v>85</v>
      </c>
      <c r="AV781" s="14" t="s">
        <v>85</v>
      </c>
      <c r="AW781" s="14" t="s">
        <v>31</v>
      </c>
      <c r="AX781" s="14" t="s">
        <v>75</v>
      </c>
      <c r="AY781" s="228" t="s">
        <v>209</v>
      </c>
    </row>
    <row r="782" spans="1:65" s="14" customFormat="1" ht="22.5">
      <c r="B782" s="218"/>
      <c r="C782" s="219"/>
      <c r="D782" s="209" t="s">
        <v>216</v>
      </c>
      <c r="E782" s="220" t="s">
        <v>1</v>
      </c>
      <c r="F782" s="221" t="s">
        <v>785</v>
      </c>
      <c r="G782" s="219"/>
      <c r="H782" s="222">
        <v>159.30000000000001</v>
      </c>
      <c r="I782" s="223"/>
      <c r="J782" s="219"/>
      <c r="K782" s="219"/>
      <c r="L782" s="224"/>
      <c r="M782" s="225"/>
      <c r="N782" s="226"/>
      <c r="O782" s="226"/>
      <c r="P782" s="226"/>
      <c r="Q782" s="226"/>
      <c r="R782" s="226"/>
      <c r="S782" s="226"/>
      <c r="T782" s="227"/>
      <c r="AT782" s="228" t="s">
        <v>216</v>
      </c>
      <c r="AU782" s="228" t="s">
        <v>85</v>
      </c>
      <c r="AV782" s="14" t="s">
        <v>85</v>
      </c>
      <c r="AW782" s="14" t="s">
        <v>31</v>
      </c>
      <c r="AX782" s="14" t="s">
        <v>75</v>
      </c>
      <c r="AY782" s="228" t="s">
        <v>209</v>
      </c>
    </row>
    <row r="783" spans="1:65" s="15" customFormat="1" ht="11.25">
      <c r="B783" s="229"/>
      <c r="C783" s="230"/>
      <c r="D783" s="209" t="s">
        <v>216</v>
      </c>
      <c r="E783" s="231" t="s">
        <v>1</v>
      </c>
      <c r="F783" s="232" t="s">
        <v>219</v>
      </c>
      <c r="G783" s="230"/>
      <c r="H783" s="233">
        <v>943.755</v>
      </c>
      <c r="I783" s="234"/>
      <c r="J783" s="230"/>
      <c r="K783" s="230"/>
      <c r="L783" s="235"/>
      <c r="M783" s="236"/>
      <c r="N783" s="237"/>
      <c r="O783" s="237"/>
      <c r="P783" s="237"/>
      <c r="Q783" s="237"/>
      <c r="R783" s="237"/>
      <c r="S783" s="237"/>
      <c r="T783" s="238"/>
      <c r="AT783" s="239" t="s">
        <v>216</v>
      </c>
      <c r="AU783" s="239" t="s">
        <v>85</v>
      </c>
      <c r="AV783" s="15" t="s">
        <v>215</v>
      </c>
      <c r="AW783" s="15" t="s">
        <v>31</v>
      </c>
      <c r="AX783" s="15" t="s">
        <v>83</v>
      </c>
      <c r="AY783" s="239" t="s">
        <v>209</v>
      </c>
    </row>
    <row r="784" spans="1:65" s="2" customFormat="1" ht="37.9" customHeight="1">
      <c r="A784" s="35"/>
      <c r="B784" s="36"/>
      <c r="C784" s="193" t="s">
        <v>571</v>
      </c>
      <c r="D784" s="193" t="s">
        <v>211</v>
      </c>
      <c r="E784" s="194" t="s">
        <v>923</v>
      </c>
      <c r="F784" s="195" t="s">
        <v>924</v>
      </c>
      <c r="G784" s="196" t="s">
        <v>214</v>
      </c>
      <c r="H784" s="197">
        <v>2380.1</v>
      </c>
      <c r="I784" s="198"/>
      <c r="J784" s="199">
        <f>ROUND(I784*H784,2)</f>
        <v>0</v>
      </c>
      <c r="K784" s="200"/>
      <c r="L784" s="40"/>
      <c r="M784" s="201" t="s">
        <v>1</v>
      </c>
      <c r="N784" s="202" t="s">
        <v>40</v>
      </c>
      <c r="O784" s="72"/>
      <c r="P784" s="203">
        <f>O784*H784</f>
        <v>0</v>
      </c>
      <c r="Q784" s="203">
        <v>0</v>
      </c>
      <c r="R784" s="203">
        <f>Q784*H784</f>
        <v>0</v>
      </c>
      <c r="S784" s="203">
        <v>0</v>
      </c>
      <c r="T784" s="204">
        <f>S784*H784</f>
        <v>0</v>
      </c>
      <c r="U784" s="35"/>
      <c r="V784" s="35"/>
      <c r="W784" s="35"/>
      <c r="X784" s="35"/>
      <c r="Y784" s="35"/>
      <c r="Z784" s="35"/>
      <c r="AA784" s="35"/>
      <c r="AB784" s="35"/>
      <c r="AC784" s="35"/>
      <c r="AD784" s="35"/>
      <c r="AE784" s="35"/>
      <c r="AR784" s="205" t="s">
        <v>215</v>
      </c>
      <c r="AT784" s="205" t="s">
        <v>211</v>
      </c>
      <c r="AU784" s="205" t="s">
        <v>85</v>
      </c>
      <c r="AY784" s="18" t="s">
        <v>209</v>
      </c>
      <c r="BE784" s="206">
        <f>IF(N784="základní",J784,0)</f>
        <v>0</v>
      </c>
      <c r="BF784" s="206">
        <f>IF(N784="snížená",J784,0)</f>
        <v>0</v>
      </c>
      <c r="BG784" s="206">
        <f>IF(N784="zákl. přenesená",J784,0)</f>
        <v>0</v>
      </c>
      <c r="BH784" s="206">
        <f>IF(N784="sníž. přenesená",J784,0)</f>
        <v>0</v>
      </c>
      <c r="BI784" s="206">
        <f>IF(N784="nulová",J784,0)</f>
        <v>0</v>
      </c>
      <c r="BJ784" s="18" t="s">
        <v>83</v>
      </c>
      <c r="BK784" s="206">
        <f>ROUND(I784*H784,2)</f>
        <v>0</v>
      </c>
      <c r="BL784" s="18" t="s">
        <v>215</v>
      </c>
      <c r="BM784" s="205" t="s">
        <v>925</v>
      </c>
    </row>
    <row r="785" spans="1:65" s="2" customFormat="1" ht="29.25">
      <c r="A785" s="35"/>
      <c r="B785" s="36"/>
      <c r="C785" s="37"/>
      <c r="D785" s="209" t="s">
        <v>253</v>
      </c>
      <c r="E785" s="37"/>
      <c r="F785" s="240" t="s">
        <v>926</v>
      </c>
      <c r="G785" s="37"/>
      <c r="H785" s="37"/>
      <c r="I785" s="241"/>
      <c r="J785" s="37"/>
      <c r="K785" s="37"/>
      <c r="L785" s="40"/>
      <c r="M785" s="242"/>
      <c r="N785" s="243"/>
      <c r="O785" s="72"/>
      <c r="P785" s="72"/>
      <c r="Q785" s="72"/>
      <c r="R785" s="72"/>
      <c r="S785" s="72"/>
      <c r="T785" s="73"/>
      <c r="U785" s="35"/>
      <c r="V785" s="35"/>
      <c r="W785" s="35"/>
      <c r="X785" s="35"/>
      <c r="Y785" s="35"/>
      <c r="Z785" s="35"/>
      <c r="AA785" s="35"/>
      <c r="AB785" s="35"/>
      <c r="AC785" s="35"/>
      <c r="AD785" s="35"/>
      <c r="AE785" s="35"/>
      <c r="AT785" s="18" t="s">
        <v>253</v>
      </c>
      <c r="AU785" s="18" t="s">
        <v>85</v>
      </c>
    </row>
    <row r="786" spans="1:65" s="13" customFormat="1" ht="11.25">
      <c r="B786" s="207"/>
      <c r="C786" s="208"/>
      <c r="D786" s="209" t="s">
        <v>216</v>
      </c>
      <c r="E786" s="210" t="s">
        <v>1</v>
      </c>
      <c r="F786" s="211" t="s">
        <v>390</v>
      </c>
      <c r="G786" s="208"/>
      <c r="H786" s="210" t="s">
        <v>1</v>
      </c>
      <c r="I786" s="212"/>
      <c r="J786" s="208"/>
      <c r="K786" s="208"/>
      <c r="L786" s="213"/>
      <c r="M786" s="214"/>
      <c r="N786" s="215"/>
      <c r="O786" s="215"/>
      <c r="P786" s="215"/>
      <c r="Q786" s="215"/>
      <c r="R786" s="215"/>
      <c r="S786" s="215"/>
      <c r="T786" s="216"/>
      <c r="AT786" s="217" t="s">
        <v>216</v>
      </c>
      <c r="AU786" s="217" t="s">
        <v>85</v>
      </c>
      <c r="AV786" s="13" t="s">
        <v>83</v>
      </c>
      <c r="AW786" s="13" t="s">
        <v>31</v>
      </c>
      <c r="AX786" s="13" t="s">
        <v>75</v>
      </c>
      <c r="AY786" s="217" t="s">
        <v>209</v>
      </c>
    </row>
    <row r="787" spans="1:65" s="14" customFormat="1" ht="22.5">
      <c r="B787" s="218"/>
      <c r="C787" s="219"/>
      <c r="D787" s="209" t="s">
        <v>216</v>
      </c>
      <c r="E787" s="220" t="s">
        <v>1</v>
      </c>
      <c r="F787" s="221" t="s">
        <v>927</v>
      </c>
      <c r="G787" s="219"/>
      <c r="H787" s="222">
        <v>2380.1</v>
      </c>
      <c r="I787" s="223"/>
      <c r="J787" s="219"/>
      <c r="K787" s="219"/>
      <c r="L787" s="224"/>
      <c r="M787" s="225"/>
      <c r="N787" s="226"/>
      <c r="O787" s="226"/>
      <c r="P787" s="226"/>
      <c r="Q787" s="226"/>
      <c r="R787" s="226"/>
      <c r="S787" s="226"/>
      <c r="T787" s="227"/>
      <c r="AT787" s="228" t="s">
        <v>216</v>
      </c>
      <c r="AU787" s="228" t="s">
        <v>85</v>
      </c>
      <c r="AV787" s="14" t="s">
        <v>85</v>
      </c>
      <c r="AW787" s="14" t="s">
        <v>31</v>
      </c>
      <c r="AX787" s="14" t="s">
        <v>75</v>
      </c>
      <c r="AY787" s="228" t="s">
        <v>209</v>
      </c>
    </row>
    <row r="788" spans="1:65" s="15" customFormat="1" ht="11.25">
      <c r="B788" s="229"/>
      <c r="C788" s="230"/>
      <c r="D788" s="209" t="s">
        <v>216</v>
      </c>
      <c r="E788" s="231" t="s">
        <v>1</v>
      </c>
      <c r="F788" s="232" t="s">
        <v>219</v>
      </c>
      <c r="G788" s="230"/>
      <c r="H788" s="233">
        <v>2380.1</v>
      </c>
      <c r="I788" s="234"/>
      <c r="J788" s="230"/>
      <c r="K788" s="230"/>
      <c r="L788" s="235"/>
      <c r="M788" s="236"/>
      <c r="N788" s="237"/>
      <c r="O788" s="237"/>
      <c r="P788" s="237"/>
      <c r="Q788" s="237"/>
      <c r="R788" s="237"/>
      <c r="S788" s="237"/>
      <c r="T788" s="238"/>
      <c r="AT788" s="239" t="s">
        <v>216</v>
      </c>
      <c r="AU788" s="239" t="s">
        <v>85</v>
      </c>
      <c r="AV788" s="15" t="s">
        <v>215</v>
      </c>
      <c r="AW788" s="15" t="s">
        <v>31</v>
      </c>
      <c r="AX788" s="15" t="s">
        <v>83</v>
      </c>
      <c r="AY788" s="239" t="s">
        <v>209</v>
      </c>
    </row>
    <row r="789" spans="1:65" s="2" customFormat="1" ht="33" customHeight="1">
      <c r="A789" s="35"/>
      <c r="B789" s="36"/>
      <c r="C789" s="193" t="s">
        <v>928</v>
      </c>
      <c r="D789" s="193" t="s">
        <v>211</v>
      </c>
      <c r="E789" s="194" t="s">
        <v>929</v>
      </c>
      <c r="F789" s="195" t="s">
        <v>930</v>
      </c>
      <c r="G789" s="196" t="s">
        <v>214</v>
      </c>
      <c r="H789" s="197">
        <v>7127.7290000000003</v>
      </c>
      <c r="I789" s="198"/>
      <c r="J789" s="199">
        <f>ROUND(I789*H789,2)</f>
        <v>0</v>
      </c>
      <c r="K789" s="200"/>
      <c r="L789" s="40"/>
      <c r="M789" s="201" t="s">
        <v>1</v>
      </c>
      <c r="N789" s="202" t="s">
        <v>40</v>
      </c>
      <c r="O789" s="72"/>
      <c r="P789" s="203">
        <f>O789*H789</f>
        <v>0</v>
      </c>
      <c r="Q789" s="203">
        <v>0</v>
      </c>
      <c r="R789" s="203">
        <f>Q789*H789</f>
        <v>0</v>
      </c>
      <c r="S789" s="203">
        <v>0</v>
      </c>
      <c r="T789" s="204">
        <f>S789*H789</f>
        <v>0</v>
      </c>
      <c r="U789" s="35"/>
      <c r="V789" s="35"/>
      <c r="W789" s="35"/>
      <c r="X789" s="35"/>
      <c r="Y789" s="35"/>
      <c r="Z789" s="35"/>
      <c r="AA789" s="35"/>
      <c r="AB789" s="35"/>
      <c r="AC789" s="35"/>
      <c r="AD789" s="35"/>
      <c r="AE789" s="35"/>
      <c r="AR789" s="205" t="s">
        <v>215</v>
      </c>
      <c r="AT789" s="205" t="s">
        <v>211</v>
      </c>
      <c r="AU789" s="205" t="s">
        <v>85</v>
      </c>
      <c r="AY789" s="18" t="s">
        <v>209</v>
      </c>
      <c r="BE789" s="206">
        <f>IF(N789="základní",J789,0)</f>
        <v>0</v>
      </c>
      <c r="BF789" s="206">
        <f>IF(N789="snížená",J789,0)</f>
        <v>0</v>
      </c>
      <c r="BG789" s="206">
        <f>IF(N789="zákl. přenesená",J789,0)</f>
        <v>0</v>
      </c>
      <c r="BH789" s="206">
        <f>IF(N789="sníž. přenesená",J789,0)</f>
        <v>0</v>
      </c>
      <c r="BI789" s="206">
        <f>IF(N789="nulová",J789,0)</f>
        <v>0</v>
      </c>
      <c r="BJ789" s="18" t="s">
        <v>83</v>
      </c>
      <c r="BK789" s="206">
        <f>ROUND(I789*H789,2)</f>
        <v>0</v>
      </c>
      <c r="BL789" s="18" t="s">
        <v>215</v>
      </c>
      <c r="BM789" s="205" t="s">
        <v>931</v>
      </c>
    </row>
    <row r="790" spans="1:65" s="13" customFormat="1" ht="11.25">
      <c r="B790" s="207"/>
      <c r="C790" s="208"/>
      <c r="D790" s="209" t="s">
        <v>216</v>
      </c>
      <c r="E790" s="210" t="s">
        <v>1</v>
      </c>
      <c r="F790" s="211" t="s">
        <v>390</v>
      </c>
      <c r="G790" s="208"/>
      <c r="H790" s="210" t="s">
        <v>1</v>
      </c>
      <c r="I790" s="212"/>
      <c r="J790" s="208"/>
      <c r="K790" s="208"/>
      <c r="L790" s="213"/>
      <c r="M790" s="214"/>
      <c r="N790" s="215"/>
      <c r="O790" s="215"/>
      <c r="P790" s="215"/>
      <c r="Q790" s="215"/>
      <c r="R790" s="215"/>
      <c r="S790" s="215"/>
      <c r="T790" s="216"/>
      <c r="AT790" s="217" t="s">
        <v>216</v>
      </c>
      <c r="AU790" s="217" t="s">
        <v>85</v>
      </c>
      <c r="AV790" s="13" t="s">
        <v>83</v>
      </c>
      <c r="AW790" s="13" t="s">
        <v>31</v>
      </c>
      <c r="AX790" s="13" t="s">
        <v>75</v>
      </c>
      <c r="AY790" s="217" t="s">
        <v>209</v>
      </c>
    </row>
    <row r="791" spans="1:65" s="14" customFormat="1" ht="11.25">
      <c r="B791" s="218"/>
      <c r="C791" s="219"/>
      <c r="D791" s="209" t="s">
        <v>216</v>
      </c>
      <c r="E791" s="220" t="s">
        <v>1</v>
      </c>
      <c r="F791" s="221" t="s">
        <v>932</v>
      </c>
      <c r="G791" s="219"/>
      <c r="H791" s="222">
        <v>1312.29</v>
      </c>
      <c r="I791" s="223"/>
      <c r="J791" s="219"/>
      <c r="K791" s="219"/>
      <c r="L791" s="224"/>
      <c r="M791" s="225"/>
      <c r="N791" s="226"/>
      <c r="O791" s="226"/>
      <c r="P791" s="226"/>
      <c r="Q791" s="226"/>
      <c r="R791" s="226"/>
      <c r="S791" s="226"/>
      <c r="T791" s="227"/>
      <c r="AT791" s="228" t="s">
        <v>216</v>
      </c>
      <c r="AU791" s="228" t="s">
        <v>85</v>
      </c>
      <c r="AV791" s="14" t="s">
        <v>85</v>
      </c>
      <c r="AW791" s="14" t="s">
        <v>31</v>
      </c>
      <c r="AX791" s="14" t="s">
        <v>75</v>
      </c>
      <c r="AY791" s="228" t="s">
        <v>209</v>
      </c>
    </row>
    <row r="792" spans="1:65" s="14" customFormat="1" ht="11.25">
      <c r="B792" s="218"/>
      <c r="C792" s="219"/>
      <c r="D792" s="209" t="s">
        <v>216</v>
      </c>
      <c r="E792" s="220" t="s">
        <v>1</v>
      </c>
      <c r="F792" s="221" t="s">
        <v>933</v>
      </c>
      <c r="G792" s="219"/>
      <c r="H792" s="222">
        <v>2181.1759999999999</v>
      </c>
      <c r="I792" s="223"/>
      <c r="J792" s="219"/>
      <c r="K792" s="219"/>
      <c r="L792" s="224"/>
      <c r="M792" s="225"/>
      <c r="N792" s="226"/>
      <c r="O792" s="226"/>
      <c r="P792" s="226"/>
      <c r="Q792" s="226"/>
      <c r="R792" s="226"/>
      <c r="S792" s="226"/>
      <c r="T792" s="227"/>
      <c r="AT792" s="228" t="s">
        <v>216</v>
      </c>
      <c r="AU792" s="228" t="s">
        <v>85</v>
      </c>
      <c r="AV792" s="14" t="s">
        <v>85</v>
      </c>
      <c r="AW792" s="14" t="s">
        <v>31</v>
      </c>
      <c r="AX792" s="14" t="s">
        <v>75</v>
      </c>
      <c r="AY792" s="228" t="s">
        <v>209</v>
      </c>
    </row>
    <row r="793" spans="1:65" s="14" customFormat="1" ht="11.25">
      <c r="B793" s="218"/>
      <c r="C793" s="219"/>
      <c r="D793" s="209" t="s">
        <v>216</v>
      </c>
      <c r="E793" s="220" t="s">
        <v>1</v>
      </c>
      <c r="F793" s="221" t="s">
        <v>934</v>
      </c>
      <c r="G793" s="219"/>
      <c r="H793" s="222">
        <v>2193.3020000000001</v>
      </c>
      <c r="I793" s="223"/>
      <c r="J793" s="219"/>
      <c r="K793" s="219"/>
      <c r="L793" s="224"/>
      <c r="M793" s="225"/>
      <c r="N793" s="226"/>
      <c r="O793" s="226"/>
      <c r="P793" s="226"/>
      <c r="Q793" s="226"/>
      <c r="R793" s="226"/>
      <c r="S793" s="226"/>
      <c r="T793" s="227"/>
      <c r="AT793" s="228" t="s">
        <v>216</v>
      </c>
      <c r="AU793" s="228" t="s">
        <v>85</v>
      </c>
      <c r="AV793" s="14" t="s">
        <v>85</v>
      </c>
      <c r="AW793" s="14" t="s">
        <v>31</v>
      </c>
      <c r="AX793" s="14" t="s">
        <v>75</v>
      </c>
      <c r="AY793" s="228" t="s">
        <v>209</v>
      </c>
    </row>
    <row r="794" spans="1:65" s="14" customFormat="1" ht="11.25">
      <c r="B794" s="218"/>
      <c r="C794" s="219"/>
      <c r="D794" s="209" t="s">
        <v>216</v>
      </c>
      <c r="E794" s="220" t="s">
        <v>1</v>
      </c>
      <c r="F794" s="221" t="s">
        <v>935</v>
      </c>
      <c r="G794" s="219"/>
      <c r="H794" s="222">
        <v>1829.961</v>
      </c>
      <c r="I794" s="223"/>
      <c r="J794" s="219"/>
      <c r="K794" s="219"/>
      <c r="L794" s="224"/>
      <c r="M794" s="225"/>
      <c r="N794" s="226"/>
      <c r="O794" s="226"/>
      <c r="P794" s="226"/>
      <c r="Q794" s="226"/>
      <c r="R794" s="226"/>
      <c r="S794" s="226"/>
      <c r="T794" s="227"/>
      <c r="AT794" s="228" t="s">
        <v>216</v>
      </c>
      <c r="AU794" s="228" t="s">
        <v>85</v>
      </c>
      <c r="AV794" s="14" t="s">
        <v>85</v>
      </c>
      <c r="AW794" s="14" t="s">
        <v>31</v>
      </c>
      <c r="AX794" s="14" t="s">
        <v>75</v>
      </c>
      <c r="AY794" s="228" t="s">
        <v>209</v>
      </c>
    </row>
    <row r="795" spans="1:65" s="14" customFormat="1" ht="22.5">
      <c r="B795" s="218"/>
      <c r="C795" s="219"/>
      <c r="D795" s="209" t="s">
        <v>216</v>
      </c>
      <c r="E795" s="220" t="s">
        <v>1</v>
      </c>
      <c r="F795" s="221" t="s">
        <v>936</v>
      </c>
      <c r="G795" s="219"/>
      <c r="H795" s="222">
        <v>-389</v>
      </c>
      <c r="I795" s="223"/>
      <c r="J795" s="219"/>
      <c r="K795" s="219"/>
      <c r="L795" s="224"/>
      <c r="M795" s="225"/>
      <c r="N795" s="226"/>
      <c r="O795" s="226"/>
      <c r="P795" s="226"/>
      <c r="Q795" s="226"/>
      <c r="R795" s="226"/>
      <c r="S795" s="226"/>
      <c r="T795" s="227"/>
      <c r="AT795" s="228" t="s">
        <v>216</v>
      </c>
      <c r="AU795" s="228" t="s">
        <v>85</v>
      </c>
      <c r="AV795" s="14" t="s">
        <v>85</v>
      </c>
      <c r="AW795" s="14" t="s">
        <v>31</v>
      </c>
      <c r="AX795" s="14" t="s">
        <v>75</v>
      </c>
      <c r="AY795" s="228" t="s">
        <v>209</v>
      </c>
    </row>
    <row r="796" spans="1:65" s="15" customFormat="1" ht="11.25">
      <c r="B796" s="229"/>
      <c r="C796" s="230"/>
      <c r="D796" s="209" t="s">
        <v>216</v>
      </c>
      <c r="E796" s="231" t="s">
        <v>1</v>
      </c>
      <c r="F796" s="232" t="s">
        <v>219</v>
      </c>
      <c r="G796" s="230"/>
      <c r="H796" s="233">
        <v>7127.7290000000003</v>
      </c>
      <c r="I796" s="234"/>
      <c r="J796" s="230"/>
      <c r="K796" s="230"/>
      <c r="L796" s="235"/>
      <c r="M796" s="236"/>
      <c r="N796" s="237"/>
      <c r="O796" s="237"/>
      <c r="P796" s="237"/>
      <c r="Q796" s="237"/>
      <c r="R796" s="237"/>
      <c r="S796" s="237"/>
      <c r="T796" s="238"/>
      <c r="AT796" s="239" t="s">
        <v>216</v>
      </c>
      <c r="AU796" s="239" t="s">
        <v>85</v>
      </c>
      <c r="AV796" s="15" t="s">
        <v>215</v>
      </c>
      <c r="AW796" s="15" t="s">
        <v>31</v>
      </c>
      <c r="AX796" s="15" t="s">
        <v>83</v>
      </c>
      <c r="AY796" s="239" t="s">
        <v>209</v>
      </c>
    </row>
    <row r="797" spans="1:65" s="2" customFormat="1" ht="24.2" customHeight="1">
      <c r="A797" s="35"/>
      <c r="B797" s="36"/>
      <c r="C797" s="193" t="s">
        <v>575</v>
      </c>
      <c r="D797" s="193" t="s">
        <v>211</v>
      </c>
      <c r="E797" s="194" t="s">
        <v>937</v>
      </c>
      <c r="F797" s="195" t="s">
        <v>938</v>
      </c>
      <c r="G797" s="196" t="s">
        <v>214</v>
      </c>
      <c r="H797" s="197">
        <v>779.77599999999995</v>
      </c>
      <c r="I797" s="198"/>
      <c r="J797" s="199">
        <f>ROUND(I797*H797,2)</f>
        <v>0</v>
      </c>
      <c r="K797" s="200"/>
      <c r="L797" s="40"/>
      <c r="M797" s="201" t="s">
        <v>1</v>
      </c>
      <c r="N797" s="202" t="s">
        <v>40</v>
      </c>
      <c r="O797" s="72"/>
      <c r="P797" s="203">
        <f>O797*H797</f>
        <v>0</v>
      </c>
      <c r="Q797" s="203">
        <v>0</v>
      </c>
      <c r="R797" s="203">
        <f>Q797*H797</f>
        <v>0</v>
      </c>
      <c r="S797" s="203">
        <v>0</v>
      </c>
      <c r="T797" s="204">
        <f>S797*H797</f>
        <v>0</v>
      </c>
      <c r="U797" s="35"/>
      <c r="V797" s="35"/>
      <c r="W797" s="35"/>
      <c r="X797" s="35"/>
      <c r="Y797" s="35"/>
      <c r="Z797" s="35"/>
      <c r="AA797" s="35"/>
      <c r="AB797" s="35"/>
      <c r="AC797" s="35"/>
      <c r="AD797" s="35"/>
      <c r="AE797" s="35"/>
      <c r="AR797" s="205" t="s">
        <v>215</v>
      </c>
      <c r="AT797" s="205" t="s">
        <v>211</v>
      </c>
      <c r="AU797" s="205" t="s">
        <v>85</v>
      </c>
      <c r="AY797" s="18" t="s">
        <v>209</v>
      </c>
      <c r="BE797" s="206">
        <f>IF(N797="základní",J797,0)</f>
        <v>0</v>
      </c>
      <c r="BF797" s="206">
        <f>IF(N797="snížená",J797,0)</f>
        <v>0</v>
      </c>
      <c r="BG797" s="206">
        <f>IF(N797="zákl. přenesená",J797,0)</f>
        <v>0</v>
      </c>
      <c r="BH797" s="206">
        <f>IF(N797="sníž. přenesená",J797,0)</f>
        <v>0</v>
      </c>
      <c r="BI797" s="206">
        <f>IF(N797="nulová",J797,0)</f>
        <v>0</v>
      </c>
      <c r="BJ797" s="18" t="s">
        <v>83</v>
      </c>
      <c r="BK797" s="206">
        <f>ROUND(I797*H797,2)</f>
        <v>0</v>
      </c>
      <c r="BL797" s="18" t="s">
        <v>215</v>
      </c>
      <c r="BM797" s="205" t="s">
        <v>939</v>
      </c>
    </row>
    <row r="798" spans="1:65" s="13" customFormat="1" ht="11.25">
      <c r="B798" s="207"/>
      <c r="C798" s="208"/>
      <c r="D798" s="209" t="s">
        <v>216</v>
      </c>
      <c r="E798" s="210" t="s">
        <v>1</v>
      </c>
      <c r="F798" s="211" t="s">
        <v>390</v>
      </c>
      <c r="G798" s="208"/>
      <c r="H798" s="210" t="s">
        <v>1</v>
      </c>
      <c r="I798" s="212"/>
      <c r="J798" s="208"/>
      <c r="K798" s="208"/>
      <c r="L798" s="213"/>
      <c r="M798" s="214"/>
      <c r="N798" s="215"/>
      <c r="O798" s="215"/>
      <c r="P798" s="215"/>
      <c r="Q798" s="215"/>
      <c r="R798" s="215"/>
      <c r="S798" s="215"/>
      <c r="T798" s="216"/>
      <c r="AT798" s="217" t="s">
        <v>216</v>
      </c>
      <c r="AU798" s="217" t="s">
        <v>85</v>
      </c>
      <c r="AV798" s="13" t="s">
        <v>83</v>
      </c>
      <c r="AW798" s="13" t="s">
        <v>31</v>
      </c>
      <c r="AX798" s="13" t="s">
        <v>75</v>
      </c>
      <c r="AY798" s="217" t="s">
        <v>209</v>
      </c>
    </row>
    <row r="799" spans="1:65" s="13" customFormat="1" ht="11.25">
      <c r="B799" s="207"/>
      <c r="C799" s="208"/>
      <c r="D799" s="209" t="s">
        <v>216</v>
      </c>
      <c r="E799" s="210" t="s">
        <v>1</v>
      </c>
      <c r="F799" s="211" t="s">
        <v>940</v>
      </c>
      <c r="G799" s="208"/>
      <c r="H799" s="210" t="s">
        <v>1</v>
      </c>
      <c r="I799" s="212"/>
      <c r="J799" s="208"/>
      <c r="K799" s="208"/>
      <c r="L799" s="213"/>
      <c r="M799" s="214"/>
      <c r="N799" s="215"/>
      <c r="O799" s="215"/>
      <c r="P799" s="215"/>
      <c r="Q799" s="215"/>
      <c r="R799" s="215"/>
      <c r="S799" s="215"/>
      <c r="T799" s="216"/>
      <c r="AT799" s="217" t="s">
        <v>216</v>
      </c>
      <c r="AU799" s="217" t="s">
        <v>85</v>
      </c>
      <c r="AV799" s="13" t="s">
        <v>83</v>
      </c>
      <c r="AW799" s="13" t="s">
        <v>31</v>
      </c>
      <c r="AX799" s="13" t="s">
        <v>75</v>
      </c>
      <c r="AY799" s="217" t="s">
        <v>209</v>
      </c>
    </row>
    <row r="800" spans="1:65" s="14" customFormat="1" ht="11.25">
      <c r="B800" s="218"/>
      <c r="C800" s="219"/>
      <c r="D800" s="209" t="s">
        <v>216</v>
      </c>
      <c r="E800" s="220" t="s">
        <v>1</v>
      </c>
      <c r="F800" s="221" t="s">
        <v>941</v>
      </c>
      <c r="G800" s="219"/>
      <c r="H800" s="222">
        <v>257.15499999999997</v>
      </c>
      <c r="I800" s="223"/>
      <c r="J800" s="219"/>
      <c r="K800" s="219"/>
      <c r="L800" s="224"/>
      <c r="M800" s="225"/>
      <c r="N800" s="226"/>
      <c r="O800" s="226"/>
      <c r="P800" s="226"/>
      <c r="Q800" s="226"/>
      <c r="R800" s="226"/>
      <c r="S800" s="226"/>
      <c r="T800" s="227"/>
      <c r="AT800" s="228" t="s">
        <v>216</v>
      </c>
      <c r="AU800" s="228" t="s">
        <v>85</v>
      </c>
      <c r="AV800" s="14" t="s">
        <v>85</v>
      </c>
      <c r="AW800" s="14" t="s">
        <v>31</v>
      </c>
      <c r="AX800" s="14" t="s">
        <v>75</v>
      </c>
      <c r="AY800" s="228" t="s">
        <v>209</v>
      </c>
    </row>
    <row r="801" spans="1:65" s="14" customFormat="1" ht="11.25">
      <c r="B801" s="218"/>
      <c r="C801" s="219"/>
      <c r="D801" s="209" t="s">
        <v>216</v>
      </c>
      <c r="E801" s="220" t="s">
        <v>1</v>
      </c>
      <c r="F801" s="221" t="s">
        <v>942</v>
      </c>
      <c r="G801" s="219"/>
      <c r="H801" s="222">
        <v>255.69</v>
      </c>
      <c r="I801" s="223"/>
      <c r="J801" s="219"/>
      <c r="K801" s="219"/>
      <c r="L801" s="224"/>
      <c r="M801" s="225"/>
      <c r="N801" s="226"/>
      <c r="O801" s="226"/>
      <c r="P801" s="226"/>
      <c r="Q801" s="226"/>
      <c r="R801" s="226"/>
      <c r="S801" s="226"/>
      <c r="T801" s="227"/>
      <c r="AT801" s="228" t="s">
        <v>216</v>
      </c>
      <c r="AU801" s="228" t="s">
        <v>85</v>
      </c>
      <c r="AV801" s="14" t="s">
        <v>85</v>
      </c>
      <c r="AW801" s="14" t="s">
        <v>31</v>
      </c>
      <c r="AX801" s="14" t="s">
        <v>75</v>
      </c>
      <c r="AY801" s="228" t="s">
        <v>209</v>
      </c>
    </row>
    <row r="802" spans="1:65" s="14" customFormat="1" ht="11.25">
      <c r="B802" s="218"/>
      <c r="C802" s="219"/>
      <c r="D802" s="209" t="s">
        <v>216</v>
      </c>
      <c r="E802" s="220" t="s">
        <v>1</v>
      </c>
      <c r="F802" s="221" t="s">
        <v>943</v>
      </c>
      <c r="G802" s="219"/>
      <c r="H802" s="222">
        <v>266.93099999999998</v>
      </c>
      <c r="I802" s="223"/>
      <c r="J802" s="219"/>
      <c r="K802" s="219"/>
      <c r="L802" s="224"/>
      <c r="M802" s="225"/>
      <c r="N802" s="226"/>
      <c r="O802" s="226"/>
      <c r="P802" s="226"/>
      <c r="Q802" s="226"/>
      <c r="R802" s="226"/>
      <c r="S802" s="226"/>
      <c r="T802" s="227"/>
      <c r="AT802" s="228" t="s">
        <v>216</v>
      </c>
      <c r="AU802" s="228" t="s">
        <v>85</v>
      </c>
      <c r="AV802" s="14" t="s">
        <v>85</v>
      </c>
      <c r="AW802" s="14" t="s">
        <v>31</v>
      </c>
      <c r="AX802" s="14" t="s">
        <v>75</v>
      </c>
      <c r="AY802" s="228" t="s">
        <v>209</v>
      </c>
    </row>
    <row r="803" spans="1:65" s="15" customFormat="1" ht="11.25">
      <c r="B803" s="229"/>
      <c r="C803" s="230"/>
      <c r="D803" s="209" t="s">
        <v>216</v>
      </c>
      <c r="E803" s="231" t="s">
        <v>1</v>
      </c>
      <c r="F803" s="232" t="s">
        <v>219</v>
      </c>
      <c r="G803" s="230"/>
      <c r="H803" s="233">
        <v>779.77599999999995</v>
      </c>
      <c r="I803" s="234"/>
      <c r="J803" s="230"/>
      <c r="K803" s="230"/>
      <c r="L803" s="235"/>
      <c r="M803" s="236"/>
      <c r="N803" s="237"/>
      <c r="O803" s="237"/>
      <c r="P803" s="237"/>
      <c r="Q803" s="237"/>
      <c r="R803" s="237"/>
      <c r="S803" s="237"/>
      <c r="T803" s="238"/>
      <c r="AT803" s="239" t="s">
        <v>216</v>
      </c>
      <c r="AU803" s="239" t="s">
        <v>85</v>
      </c>
      <c r="AV803" s="15" t="s">
        <v>215</v>
      </c>
      <c r="AW803" s="15" t="s">
        <v>31</v>
      </c>
      <c r="AX803" s="15" t="s">
        <v>83</v>
      </c>
      <c r="AY803" s="239" t="s">
        <v>209</v>
      </c>
    </row>
    <row r="804" spans="1:65" s="2" customFormat="1" ht="24.2" customHeight="1">
      <c r="A804" s="35"/>
      <c r="B804" s="36"/>
      <c r="C804" s="193" t="s">
        <v>944</v>
      </c>
      <c r="D804" s="193" t="s">
        <v>211</v>
      </c>
      <c r="E804" s="194" t="s">
        <v>945</v>
      </c>
      <c r="F804" s="195" t="s">
        <v>946</v>
      </c>
      <c r="G804" s="196" t="s">
        <v>228</v>
      </c>
      <c r="H804" s="197">
        <v>28.904</v>
      </c>
      <c r="I804" s="198"/>
      <c r="J804" s="199">
        <f>ROUND(I804*H804,2)</f>
        <v>0</v>
      </c>
      <c r="K804" s="200"/>
      <c r="L804" s="40"/>
      <c r="M804" s="201" t="s">
        <v>1</v>
      </c>
      <c r="N804" s="202" t="s">
        <v>40</v>
      </c>
      <c r="O804" s="72"/>
      <c r="P804" s="203">
        <f>O804*H804</f>
        <v>0</v>
      </c>
      <c r="Q804" s="203">
        <v>0</v>
      </c>
      <c r="R804" s="203">
        <f>Q804*H804</f>
        <v>0</v>
      </c>
      <c r="S804" s="203">
        <v>0</v>
      </c>
      <c r="T804" s="204">
        <f>S804*H804</f>
        <v>0</v>
      </c>
      <c r="U804" s="35"/>
      <c r="V804" s="35"/>
      <c r="W804" s="35"/>
      <c r="X804" s="35"/>
      <c r="Y804" s="35"/>
      <c r="Z804" s="35"/>
      <c r="AA804" s="35"/>
      <c r="AB804" s="35"/>
      <c r="AC804" s="35"/>
      <c r="AD804" s="35"/>
      <c r="AE804" s="35"/>
      <c r="AR804" s="205" t="s">
        <v>215</v>
      </c>
      <c r="AT804" s="205" t="s">
        <v>211</v>
      </c>
      <c r="AU804" s="205" t="s">
        <v>85</v>
      </c>
      <c r="AY804" s="18" t="s">
        <v>209</v>
      </c>
      <c r="BE804" s="206">
        <f>IF(N804="základní",J804,0)</f>
        <v>0</v>
      </c>
      <c r="BF804" s="206">
        <f>IF(N804="snížená",J804,0)</f>
        <v>0</v>
      </c>
      <c r="BG804" s="206">
        <f>IF(N804="zákl. přenesená",J804,0)</f>
        <v>0</v>
      </c>
      <c r="BH804" s="206">
        <f>IF(N804="sníž. přenesená",J804,0)</f>
        <v>0</v>
      </c>
      <c r="BI804" s="206">
        <f>IF(N804="nulová",J804,0)</f>
        <v>0</v>
      </c>
      <c r="BJ804" s="18" t="s">
        <v>83</v>
      </c>
      <c r="BK804" s="206">
        <f>ROUND(I804*H804,2)</f>
        <v>0</v>
      </c>
      <c r="BL804" s="18" t="s">
        <v>215</v>
      </c>
      <c r="BM804" s="205" t="s">
        <v>947</v>
      </c>
    </row>
    <row r="805" spans="1:65" s="13" customFormat="1" ht="11.25">
      <c r="B805" s="207"/>
      <c r="C805" s="208"/>
      <c r="D805" s="209" t="s">
        <v>216</v>
      </c>
      <c r="E805" s="210" t="s">
        <v>1</v>
      </c>
      <c r="F805" s="211" t="s">
        <v>217</v>
      </c>
      <c r="G805" s="208"/>
      <c r="H805" s="210" t="s">
        <v>1</v>
      </c>
      <c r="I805" s="212"/>
      <c r="J805" s="208"/>
      <c r="K805" s="208"/>
      <c r="L805" s="213"/>
      <c r="M805" s="214"/>
      <c r="N805" s="215"/>
      <c r="O805" s="215"/>
      <c r="P805" s="215"/>
      <c r="Q805" s="215"/>
      <c r="R805" s="215"/>
      <c r="S805" s="215"/>
      <c r="T805" s="216"/>
      <c r="AT805" s="217" t="s">
        <v>216</v>
      </c>
      <c r="AU805" s="217" t="s">
        <v>85</v>
      </c>
      <c r="AV805" s="13" t="s">
        <v>83</v>
      </c>
      <c r="AW805" s="13" t="s">
        <v>31</v>
      </c>
      <c r="AX805" s="13" t="s">
        <v>75</v>
      </c>
      <c r="AY805" s="217" t="s">
        <v>209</v>
      </c>
    </row>
    <row r="806" spans="1:65" s="14" customFormat="1" ht="11.25">
      <c r="B806" s="218"/>
      <c r="C806" s="219"/>
      <c r="D806" s="209" t="s">
        <v>216</v>
      </c>
      <c r="E806" s="220" t="s">
        <v>1</v>
      </c>
      <c r="F806" s="221" t="s">
        <v>948</v>
      </c>
      <c r="G806" s="219"/>
      <c r="H806" s="222">
        <v>28.904</v>
      </c>
      <c r="I806" s="223"/>
      <c r="J806" s="219"/>
      <c r="K806" s="219"/>
      <c r="L806" s="224"/>
      <c r="M806" s="225"/>
      <c r="N806" s="226"/>
      <c r="O806" s="226"/>
      <c r="P806" s="226"/>
      <c r="Q806" s="226"/>
      <c r="R806" s="226"/>
      <c r="S806" s="226"/>
      <c r="T806" s="227"/>
      <c r="AT806" s="228" t="s">
        <v>216</v>
      </c>
      <c r="AU806" s="228" t="s">
        <v>85</v>
      </c>
      <c r="AV806" s="14" t="s">
        <v>85</v>
      </c>
      <c r="AW806" s="14" t="s">
        <v>31</v>
      </c>
      <c r="AX806" s="14" t="s">
        <v>75</v>
      </c>
      <c r="AY806" s="228" t="s">
        <v>209</v>
      </c>
    </row>
    <row r="807" spans="1:65" s="15" customFormat="1" ht="11.25">
      <c r="B807" s="229"/>
      <c r="C807" s="230"/>
      <c r="D807" s="209" t="s">
        <v>216</v>
      </c>
      <c r="E807" s="231" t="s">
        <v>1</v>
      </c>
      <c r="F807" s="232" t="s">
        <v>219</v>
      </c>
      <c r="G807" s="230"/>
      <c r="H807" s="233">
        <v>28.904</v>
      </c>
      <c r="I807" s="234"/>
      <c r="J807" s="230"/>
      <c r="K807" s="230"/>
      <c r="L807" s="235"/>
      <c r="M807" s="236"/>
      <c r="N807" s="237"/>
      <c r="O807" s="237"/>
      <c r="P807" s="237"/>
      <c r="Q807" s="237"/>
      <c r="R807" s="237"/>
      <c r="S807" s="237"/>
      <c r="T807" s="238"/>
      <c r="AT807" s="239" t="s">
        <v>216</v>
      </c>
      <c r="AU807" s="239" t="s">
        <v>85</v>
      </c>
      <c r="AV807" s="15" t="s">
        <v>215</v>
      </c>
      <c r="AW807" s="15" t="s">
        <v>31</v>
      </c>
      <c r="AX807" s="15" t="s">
        <v>83</v>
      </c>
      <c r="AY807" s="239" t="s">
        <v>209</v>
      </c>
    </row>
    <row r="808" spans="1:65" s="12" customFormat="1" ht="22.9" customHeight="1">
      <c r="B808" s="177"/>
      <c r="C808" s="178"/>
      <c r="D808" s="179" t="s">
        <v>74</v>
      </c>
      <c r="E808" s="191" t="s">
        <v>949</v>
      </c>
      <c r="F808" s="191" t="s">
        <v>950</v>
      </c>
      <c r="G808" s="178"/>
      <c r="H808" s="178"/>
      <c r="I808" s="181"/>
      <c r="J808" s="192">
        <f>BK808</f>
        <v>0</v>
      </c>
      <c r="K808" s="178"/>
      <c r="L808" s="183"/>
      <c r="M808" s="184"/>
      <c r="N808" s="185"/>
      <c r="O808" s="185"/>
      <c r="P808" s="186">
        <f>SUM(P809:P826)</f>
        <v>0</v>
      </c>
      <c r="Q808" s="185"/>
      <c r="R808" s="186">
        <f>SUM(R809:R826)</f>
        <v>0</v>
      </c>
      <c r="S808" s="185"/>
      <c r="T808" s="187">
        <f>SUM(T809:T826)</f>
        <v>0</v>
      </c>
      <c r="AR808" s="188" t="s">
        <v>83</v>
      </c>
      <c r="AT808" s="189" t="s">
        <v>74</v>
      </c>
      <c r="AU808" s="189" t="s">
        <v>83</v>
      </c>
      <c r="AY808" s="188" t="s">
        <v>209</v>
      </c>
      <c r="BK808" s="190">
        <f>SUM(BK809:BK826)</f>
        <v>0</v>
      </c>
    </row>
    <row r="809" spans="1:65" s="2" customFormat="1" ht="33" customHeight="1">
      <c r="A809" s="35"/>
      <c r="B809" s="36"/>
      <c r="C809" s="193" t="s">
        <v>578</v>
      </c>
      <c r="D809" s="193" t="s">
        <v>211</v>
      </c>
      <c r="E809" s="194" t="s">
        <v>951</v>
      </c>
      <c r="F809" s="195" t="s">
        <v>952</v>
      </c>
      <c r="G809" s="196" t="s">
        <v>270</v>
      </c>
      <c r="H809" s="197">
        <v>3224.2910000000002</v>
      </c>
      <c r="I809" s="198"/>
      <c r="J809" s="199">
        <f>ROUND(I809*H809,2)</f>
        <v>0</v>
      </c>
      <c r="K809" s="200"/>
      <c r="L809" s="40"/>
      <c r="M809" s="201" t="s">
        <v>1</v>
      </c>
      <c r="N809" s="202" t="s">
        <v>40</v>
      </c>
      <c r="O809" s="72"/>
      <c r="P809" s="203">
        <f>O809*H809</f>
        <v>0</v>
      </c>
      <c r="Q809" s="203">
        <v>0</v>
      </c>
      <c r="R809" s="203">
        <f>Q809*H809</f>
        <v>0</v>
      </c>
      <c r="S809" s="203">
        <v>0</v>
      </c>
      <c r="T809" s="204">
        <f>S809*H809</f>
        <v>0</v>
      </c>
      <c r="U809" s="35"/>
      <c r="V809" s="35"/>
      <c r="W809" s="35"/>
      <c r="X809" s="35"/>
      <c r="Y809" s="35"/>
      <c r="Z809" s="35"/>
      <c r="AA809" s="35"/>
      <c r="AB809" s="35"/>
      <c r="AC809" s="35"/>
      <c r="AD809" s="35"/>
      <c r="AE809" s="35"/>
      <c r="AR809" s="205" t="s">
        <v>215</v>
      </c>
      <c r="AT809" s="205" t="s">
        <v>211</v>
      </c>
      <c r="AU809" s="205" t="s">
        <v>85</v>
      </c>
      <c r="AY809" s="18" t="s">
        <v>209</v>
      </c>
      <c r="BE809" s="206">
        <f>IF(N809="základní",J809,0)</f>
        <v>0</v>
      </c>
      <c r="BF809" s="206">
        <f>IF(N809="snížená",J809,0)</f>
        <v>0</v>
      </c>
      <c r="BG809" s="206">
        <f>IF(N809="zákl. přenesená",J809,0)</f>
        <v>0</v>
      </c>
      <c r="BH809" s="206">
        <f>IF(N809="sníž. přenesená",J809,0)</f>
        <v>0</v>
      </c>
      <c r="BI809" s="206">
        <f>IF(N809="nulová",J809,0)</f>
        <v>0</v>
      </c>
      <c r="BJ809" s="18" t="s">
        <v>83</v>
      </c>
      <c r="BK809" s="206">
        <f>ROUND(I809*H809,2)</f>
        <v>0</v>
      </c>
      <c r="BL809" s="18" t="s">
        <v>215</v>
      </c>
      <c r="BM809" s="205" t="s">
        <v>953</v>
      </c>
    </row>
    <row r="810" spans="1:65" s="14" customFormat="1" ht="11.25">
      <c r="B810" s="218"/>
      <c r="C810" s="219"/>
      <c r="D810" s="209" t="s">
        <v>216</v>
      </c>
      <c r="E810" s="220" t="s">
        <v>1</v>
      </c>
      <c r="F810" s="221" t="s">
        <v>954</v>
      </c>
      <c r="G810" s="219"/>
      <c r="H810" s="222">
        <v>3224.2910000000002</v>
      </c>
      <c r="I810" s="223"/>
      <c r="J810" s="219"/>
      <c r="K810" s="219"/>
      <c r="L810" s="224"/>
      <c r="M810" s="225"/>
      <c r="N810" s="226"/>
      <c r="O810" s="226"/>
      <c r="P810" s="226"/>
      <c r="Q810" s="226"/>
      <c r="R810" s="226"/>
      <c r="S810" s="226"/>
      <c r="T810" s="227"/>
      <c r="AT810" s="228" t="s">
        <v>216</v>
      </c>
      <c r="AU810" s="228" t="s">
        <v>85</v>
      </c>
      <c r="AV810" s="14" t="s">
        <v>85</v>
      </c>
      <c r="AW810" s="14" t="s">
        <v>31</v>
      </c>
      <c r="AX810" s="14" t="s">
        <v>75</v>
      </c>
      <c r="AY810" s="228" t="s">
        <v>209</v>
      </c>
    </row>
    <row r="811" spans="1:65" s="15" customFormat="1" ht="11.25">
      <c r="B811" s="229"/>
      <c r="C811" s="230"/>
      <c r="D811" s="209" t="s">
        <v>216</v>
      </c>
      <c r="E811" s="231" t="s">
        <v>1</v>
      </c>
      <c r="F811" s="232" t="s">
        <v>219</v>
      </c>
      <c r="G811" s="230"/>
      <c r="H811" s="233">
        <v>3224.2910000000002</v>
      </c>
      <c r="I811" s="234"/>
      <c r="J811" s="230"/>
      <c r="K811" s="230"/>
      <c r="L811" s="235"/>
      <c r="M811" s="236"/>
      <c r="N811" s="237"/>
      <c r="O811" s="237"/>
      <c r="P811" s="237"/>
      <c r="Q811" s="237"/>
      <c r="R811" s="237"/>
      <c r="S811" s="237"/>
      <c r="T811" s="238"/>
      <c r="AT811" s="239" t="s">
        <v>216</v>
      </c>
      <c r="AU811" s="239" t="s">
        <v>85</v>
      </c>
      <c r="AV811" s="15" t="s">
        <v>215</v>
      </c>
      <c r="AW811" s="15" t="s">
        <v>31</v>
      </c>
      <c r="AX811" s="15" t="s">
        <v>83</v>
      </c>
      <c r="AY811" s="239" t="s">
        <v>209</v>
      </c>
    </row>
    <row r="812" spans="1:65" s="2" customFormat="1" ht="24.2" customHeight="1">
      <c r="A812" s="35"/>
      <c r="B812" s="36"/>
      <c r="C812" s="193" t="s">
        <v>955</v>
      </c>
      <c r="D812" s="193" t="s">
        <v>211</v>
      </c>
      <c r="E812" s="194" t="s">
        <v>956</v>
      </c>
      <c r="F812" s="195" t="s">
        <v>957</v>
      </c>
      <c r="G812" s="196" t="s">
        <v>270</v>
      </c>
      <c r="H812" s="197">
        <v>806.07299999999998</v>
      </c>
      <c r="I812" s="198"/>
      <c r="J812" s="199">
        <f>ROUND(I812*H812,2)</f>
        <v>0</v>
      </c>
      <c r="K812" s="200"/>
      <c r="L812" s="40"/>
      <c r="M812" s="201" t="s">
        <v>1</v>
      </c>
      <c r="N812" s="202" t="s">
        <v>40</v>
      </c>
      <c r="O812" s="72"/>
      <c r="P812" s="203">
        <f>O812*H812</f>
        <v>0</v>
      </c>
      <c r="Q812" s="203">
        <v>0</v>
      </c>
      <c r="R812" s="203">
        <f>Q812*H812</f>
        <v>0</v>
      </c>
      <c r="S812" s="203">
        <v>0</v>
      </c>
      <c r="T812" s="204">
        <f>S812*H812</f>
        <v>0</v>
      </c>
      <c r="U812" s="35"/>
      <c r="V812" s="35"/>
      <c r="W812" s="35"/>
      <c r="X812" s="35"/>
      <c r="Y812" s="35"/>
      <c r="Z812" s="35"/>
      <c r="AA812" s="35"/>
      <c r="AB812" s="35"/>
      <c r="AC812" s="35"/>
      <c r="AD812" s="35"/>
      <c r="AE812" s="35"/>
      <c r="AR812" s="205" t="s">
        <v>215</v>
      </c>
      <c r="AT812" s="205" t="s">
        <v>211</v>
      </c>
      <c r="AU812" s="205" t="s">
        <v>85</v>
      </c>
      <c r="AY812" s="18" t="s">
        <v>209</v>
      </c>
      <c r="BE812" s="206">
        <f>IF(N812="základní",J812,0)</f>
        <v>0</v>
      </c>
      <c r="BF812" s="206">
        <f>IF(N812="snížená",J812,0)</f>
        <v>0</v>
      </c>
      <c r="BG812" s="206">
        <f>IF(N812="zákl. přenesená",J812,0)</f>
        <v>0</v>
      </c>
      <c r="BH812" s="206">
        <f>IF(N812="sníž. přenesená",J812,0)</f>
        <v>0</v>
      </c>
      <c r="BI812" s="206">
        <f>IF(N812="nulová",J812,0)</f>
        <v>0</v>
      </c>
      <c r="BJ812" s="18" t="s">
        <v>83</v>
      </c>
      <c r="BK812" s="206">
        <f>ROUND(I812*H812,2)</f>
        <v>0</v>
      </c>
      <c r="BL812" s="18" t="s">
        <v>215</v>
      </c>
      <c r="BM812" s="205" t="s">
        <v>958</v>
      </c>
    </row>
    <row r="813" spans="1:65" s="14" customFormat="1" ht="11.25">
      <c r="B813" s="218"/>
      <c r="C813" s="219"/>
      <c r="D813" s="209" t="s">
        <v>216</v>
      </c>
      <c r="E813" s="220" t="s">
        <v>1</v>
      </c>
      <c r="F813" s="221" t="s">
        <v>959</v>
      </c>
      <c r="G813" s="219"/>
      <c r="H813" s="222">
        <v>806.07299999999998</v>
      </c>
      <c r="I813" s="223"/>
      <c r="J813" s="219"/>
      <c r="K813" s="219"/>
      <c r="L813" s="224"/>
      <c r="M813" s="225"/>
      <c r="N813" s="226"/>
      <c r="O813" s="226"/>
      <c r="P813" s="226"/>
      <c r="Q813" s="226"/>
      <c r="R813" s="226"/>
      <c r="S813" s="226"/>
      <c r="T813" s="227"/>
      <c r="AT813" s="228" t="s">
        <v>216</v>
      </c>
      <c r="AU813" s="228" t="s">
        <v>85</v>
      </c>
      <c r="AV813" s="14" t="s">
        <v>85</v>
      </c>
      <c r="AW813" s="14" t="s">
        <v>31</v>
      </c>
      <c r="AX813" s="14" t="s">
        <v>75</v>
      </c>
      <c r="AY813" s="228" t="s">
        <v>209</v>
      </c>
    </row>
    <row r="814" spans="1:65" s="15" customFormat="1" ht="11.25">
      <c r="B814" s="229"/>
      <c r="C814" s="230"/>
      <c r="D814" s="209" t="s">
        <v>216</v>
      </c>
      <c r="E814" s="231" t="s">
        <v>1</v>
      </c>
      <c r="F814" s="232" t="s">
        <v>219</v>
      </c>
      <c r="G814" s="230"/>
      <c r="H814" s="233">
        <v>806.07299999999998</v>
      </c>
      <c r="I814" s="234"/>
      <c r="J814" s="230"/>
      <c r="K814" s="230"/>
      <c r="L814" s="235"/>
      <c r="M814" s="236"/>
      <c r="N814" s="237"/>
      <c r="O814" s="237"/>
      <c r="P814" s="237"/>
      <c r="Q814" s="237"/>
      <c r="R814" s="237"/>
      <c r="S814" s="237"/>
      <c r="T814" s="238"/>
      <c r="AT814" s="239" t="s">
        <v>216</v>
      </c>
      <c r="AU814" s="239" t="s">
        <v>85</v>
      </c>
      <c r="AV814" s="15" t="s">
        <v>215</v>
      </c>
      <c r="AW814" s="15" t="s">
        <v>31</v>
      </c>
      <c r="AX814" s="15" t="s">
        <v>83</v>
      </c>
      <c r="AY814" s="239" t="s">
        <v>209</v>
      </c>
    </row>
    <row r="815" spans="1:65" s="2" customFormat="1" ht="24.2" customHeight="1">
      <c r="A815" s="35"/>
      <c r="B815" s="36"/>
      <c r="C815" s="193" t="s">
        <v>581</v>
      </c>
      <c r="D815" s="193" t="s">
        <v>211</v>
      </c>
      <c r="E815" s="194" t="s">
        <v>960</v>
      </c>
      <c r="F815" s="195" t="s">
        <v>961</v>
      </c>
      <c r="G815" s="196" t="s">
        <v>270</v>
      </c>
      <c r="H815" s="197">
        <v>4030.364</v>
      </c>
      <c r="I815" s="198"/>
      <c r="J815" s="199">
        <f>ROUND(I815*H815,2)</f>
        <v>0</v>
      </c>
      <c r="K815" s="200"/>
      <c r="L815" s="40"/>
      <c r="M815" s="201" t="s">
        <v>1</v>
      </c>
      <c r="N815" s="202" t="s">
        <v>40</v>
      </c>
      <c r="O815" s="72"/>
      <c r="P815" s="203">
        <f>O815*H815</f>
        <v>0</v>
      </c>
      <c r="Q815" s="203">
        <v>0</v>
      </c>
      <c r="R815" s="203">
        <f>Q815*H815</f>
        <v>0</v>
      </c>
      <c r="S815" s="203">
        <v>0</v>
      </c>
      <c r="T815" s="204">
        <f>S815*H815</f>
        <v>0</v>
      </c>
      <c r="U815" s="35"/>
      <c r="V815" s="35"/>
      <c r="W815" s="35"/>
      <c r="X815" s="35"/>
      <c r="Y815" s="35"/>
      <c r="Z815" s="35"/>
      <c r="AA815" s="35"/>
      <c r="AB815" s="35"/>
      <c r="AC815" s="35"/>
      <c r="AD815" s="35"/>
      <c r="AE815" s="35"/>
      <c r="AR815" s="205" t="s">
        <v>215</v>
      </c>
      <c r="AT815" s="205" t="s">
        <v>211</v>
      </c>
      <c r="AU815" s="205" t="s">
        <v>85</v>
      </c>
      <c r="AY815" s="18" t="s">
        <v>209</v>
      </c>
      <c r="BE815" s="206">
        <f>IF(N815="základní",J815,0)</f>
        <v>0</v>
      </c>
      <c r="BF815" s="206">
        <f>IF(N815="snížená",J815,0)</f>
        <v>0</v>
      </c>
      <c r="BG815" s="206">
        <f>IF(N815="zákl. přenesená",J815,0)</f>
        <v>0</v>
      </c>
      <c r="BH815" s="206">
        <f>IF(N815="sníž. přenesená",J815,0)</f>
        <v>0</v>
      </c>
      <c r="BI815" s="206">
        <f>IF(N815="nulová",J815,0)</f>
        <v>0</v>
      </c>
      <c r="BJ815" s="18" t="s">
        <v>83</v>
      </c>
      <c r="BK815" s="206">
        <f>ROUND(I815*H815,2)</f>
        <v>0</v>
      </c>
      <c r="BL815" s="18" t="s">
        <v>215</v>
      </c>
      <c r="BM815" s="205" t="s">
        <v>962</v>
      </c>
    </row>
    <row r="816" spans="1:65" s="2" customFormat="1" ht="48.75">
      <c r="A816" s="35"/>
      <c r="B816" s="36"/>
      <c r="C816" s="37"/>
      <c r="D816" s="209" t="s">
        <v>253</v>
      </c>
      <c r="E816" s="37"/>
      <c r="F816" s="240" t="s">
        <v>963</v>
      </c>
      <c r="G816" s="37"/>
      <c r="H816" s="37"/>
      <c r="I816" s="241"/>
      <c r="J816" s="37"/>
      <c r="K816" s="37"/>
      <c r="L816" s="40"/>
      <c r="M816" s="242"/>
      <c r="N816" s="243"/>
      <c r="O816" s="72"/>
      <c r="P816" s="72"/>
      <c r="Q816" s="72"/>
      <c r="R816" s="72"/>
      <c r="S816" s="72"/>
      <c r="T816" s="73"/>
      <c r="U816" s="35"/>
      <c r="V816" s="35"/>
      <c r="W816" s="35"/>
      <c r="X816" s="35"/>
      <c r="Y816" s="35"/>
      <c r="Z816" s="35"/>
      <c r="AA816" s="35"/>
      <c r="AB816" s="35"/>
      <c r="AC816" s="35"/>
      <c r="AD816" s="35"/>
      <c r="AE816" s="35"/>
      <c r="AT816" s="18" t="s">
        <v>253</v>
      </c>
      <c r="AU816" s="18" t="s">
        <v>85</v>
      </c>
    </row>
    <row r="817" spans="1:65" s="2" customFormat="1" ht="24.2" customHeight="1">
      <c r="A817" s="35"/>
      <c r="B817" s="36"/>
      <c r="C817" s="193" t="s">
        <v>964</v>
      </c>
      <c r="D817" s="193" t="s">
        <v>211</v>
      </c>
      <c r="E817" s="194" t="s">
        <v>965</v>
      </c>
      <c r="F817" s="195" t="s">
        <v>966</v>
      </c>
      <c r="G817" s="196" t="s">
        <v>270</v>
      </c>
      <c r="H817" s="197">
        <v>9</v>
      </c>
      <c r="I817" s="198"/>
      <c r="J817" s="199">
        <f>ROUND(I817*H817,2)</f>
        <v>0</v>
      </c>
      <c r="K817" s="200"/>
      <c r="L817" s="40"/>
      <c r="M817" s="201" t="s">
        <v>1</v>
      </c>
      <c r="N817" s="202" t="s">
        <v>40</v>
      </c>
      <c r="O817" s="72"/>
      <c r="P817" s="203">
        <f>O817*H817</f>
        <v>0</v>
      </c>
      <c r="Q817" s="203">
        <v>0</v>
      </c>
      <c r="R817" s="203">
        <f>Q817*H817</f>
        <v>0</v>
      </c>
      <c r="S817" s="203">
        <v>0</v>
      </c>
      <c r="T817" s="204">
        <f>S817*H817</f>
        <v>0</v>
      </c>
      <c r="U817" s="35"/>
      <c r="V817" s="35"/>
      <c r="W817" s="35"/>
      <c r="X817" s="35"/>
      <c r="Y817" s="35"/>
      <c r="Z817" s="35"/>
      <c r="AA817" s="35"/>
      <c r="AB817" s="35"/>
      <c r="AC817" s="35"/>
      <c r="AD817" s="35"/>
      <c r="AE817" s="35"/>
      <c r="AR817" s="205" t="s">
        <v>215</v>
      </c>
      <c r="AT817" s="205" t="s">
        <v>211</v>
      </c>
      <c r="AU817" s="205" t="s">
        <v>85</v>
      </c>
      <c r="AY817" s="18" t="s">
        <v>209</v>
      </c>
      <c r="BE817" s="206">
        <f>IF(N817="základní",J817,0)</f>
        <v>0</v>
      </c>
      <c r="BF817" s="206">
        <f>IF(N817="snížená",J817,0)</f>
        <v>0</v>
      </c>
      <c r="BG817" s="206">
        <f>IF(N817="zákl. přenesená",J817,0)</f>
        <v>0</v>
      </c>
      <c r="BH817" s="206">
        <f>IF(N817="sníž. přenesená",J817,0)</f>
        <v>0</v>
      </c>
      <c r="BI817" s="206">
        <f>IF(N817="nulová",J817,0)</f>
        <v>0</v>
      </c>
      <c r="BJ817" s="18" t="s">
        <v>83</v>
      </c>
      <c r="BK817" s="206">
        <f>ROUND(I817*H817,2)</f>
        <v>0</v>
      </c>
      <c r="BL817" s="18" t="s">
        <v>215</v>
      </c>
      <c r="BM817" s="205" t="s">
        <v>967</v>
      </c>
    </row>
    <row r="818" spans="1:65" s="2" customFormat="1" ht="48.75">
      <c r="A818" s="35"/>
      <c r="B818" s="36"/>
      <c r="C818" s="37"/>
      <c r="D818" s="209" t="s">
        <v>253</v>
      </c>
      <c r="E818" s="37"/>
      <c r="F818" s="240" t="s">
        <v>963</v>
      </c>
      <c r="G818" s="37"/>
      <c r="H818" s="37"/>
      <c r="I818" s="241"/>
      <c r="J818" s="37"/>
      <c r="K818" s="37"/>
      <c r="L818" s="40"/>
      <c r="M818" s="242"/>
      <c r="N818" s="243"/>
      <c r="O818" s="72"/>
      <c r="P818" s="72"/>
      <c r="Q818" s="72"/>
      <c r="R818" s="72"/>
      <c r="S818" s="72"/>
      <c r="T818" s="73"/>
      <c r="U818" s="35"/>
      <c r="V818" s="35"/>
      <c r="W818" s="35"/>
      <c r="X818" s="35"/>
      <c r="Y818" s="35"/>
      <c r="Z818" s="35"/>
      <c r="AA818" s="35"/>
      <c r="AB818" s="35"/>
      <c r="AC818" s="35"/>
      <c r="AD818" s="35"/>
      <c r="AE818" s="35"/>
      <c r="AT818" s="18" t="s">
        <v>253</v>
      </c>
      <c r="AU818" s="18" t="s">
        <v>85</v>
      </c>
    </row>
    <row r="819" spans="1:65" s="13" customFormat="1" ht="11.25">
      <c r="B819" s="207"/>
      <c r="C819" s="208"/>
      <c r="D819" s="209" t="s">
        <v>216</v>
      </c>
      <c r="E819" s="210" t="s">
        <v>1</v>
      </c>
      <c r="F819" s="211" t="s">
        <v>355</v>
      </c>
      <c r="G819" s="208"/>
      <c r="H819" s="210" t="s">
        <v>1</v>
      </c>
      <c r="I819" s="212"/>
      <c r="J819" s="208"/>
      <c r="K819" s="208"/>
      <c r="L819" s="213"/>
      <c r="M819" s="214"/>
      <c r="N819" s="215"/>
      <c r="O819" s="215"/>
      <c r="P819" s="215"/>
      <c r="Q819" s="215"/>
      <c r="R819" s="215"/>
      <c r="S819" s="215"/>
      <c r="T819" s="216"/>
      <c r="AT819" s="217" t="s">
        <v>216</v>
      </c>
      <c r="AU819" s="217" t="s">
        <v>85</v>
      </c>
      <c r="AV819" s="13" t="s">
        <v>83</v>
      </c>
      <c r="AW819" s="13" t="s">
        <v>31</v>
      </c>
      <c r="AX819" s="13" t="s">
        <v>75</v>
      </c>
      <c r="AY819" s="217" t="s">
        <v>209</v>
      </c>
    </row>
    <row r="820" spans="1:65" s="14" customFormat="1" ht="22.5">
      <c r="B820" s="218"/>
      <c r="C820" s="219"/>
      <c r="D820" s="209" t="s">
        <v>216</v>
      </c>
      <c r="E820" s="220" t="s">
        <v>1</v>
      </c>
      <c r="F820" s="221" t="s">
        <v>968</v>
      </c>
      <c r="G820" s="219"/>
      <c r="H820" s="222">
        <v>9</v>
      </c>
      <c r="I820" s="223"/>
      <c r="J820" s="219"/>
      <c r="K820" s="219"/>
      <c r="L820" s="224"/>
      <c r="M820" s="225"/>
      <c r="N820" s="226"/>
      <c r="O820" s="226"/>
      <c r="P820" s="226"/>
      <c r="Q820" s="226"/>
      <c r="R820" s="226"/>
      <c r="S820" s="226"/>
      <c r="T820" s="227"/>
      <c r="AT820" s="228" t="s">
        <v>216</v>
      </c>
      <c r="AU820" s="228" t="s">
        <v>85</v>
      </c>
      <c r="AV820" s="14" t="s">
        <v>85</v>
      </c>
      <c r="AW820" s="14" t="s">
        <v>31</v>
      </c>
      <c r="AX820" s="14" t="s">
        <v>75</v>
      </c>
      <c r="AY820" s="228" t="s">
        <v>209</v>
      </c>
    </row>
    <row r="821" spans="1:65" s="15" customFormat="1" ht="11.25">
      <c r="B821" s="229"/>
      <c r="C821" s="230"/>
      <c r="D821" s="209" t="s">
        <v>216</v>
      </c>
      <c r="E821" s="231" t="s">
        <v>1</v>
      </c>
      <c r="F821" s="232" t="s">
        <v>219</v>
      </c>
      <c r="G821" s="230"/>
      <c r="H821" s="233">
        <v>9</v>
      </c>
      <c r="I821" s="234"/>
      <c r="J821" s="230"/>
      <c r="K821" s="230"/>
      <c r="L821" s="235"/>
      <c r="M821" s="236"/>
      <c r="N821" s="237"/>
      <c r="O821" s="237"/>
      <c r="P821" s="237"/>
      <c r="Q821" s="237"/>
      <c r="R821" s="237"/>
      <c r="S821" s="237"/>
      <c r="T821" s="238"/>
      <c r="AT821" s="239" t="s">
        <v>216</v>
      </c>
      <c r="AU821" s="239" t="s">
        <v>85</v>
      </c>
      <c r="AV821" s="15" t="s">
        <v>215</v>
      </c>
      <c r="AW821" s="15" t="s">
        <v>31</v>
      </c>
      <c r="AX821" s="15" t="s">
        <v>83</v>
      </c>
      <c r="AY821" s="239" t="s">
        <v>209</v>
      </c>
    </row>
    <row r="822" spans="1:65" s="2" customFormat="1" ht="24.2" customHeight="1">
      <c r="A822" s="35"/>
      <c r="B822" s="36"/>
      <c r="C822" s="193" t="s">
        <v>583</v>
      </c>
      <c r="D822" s="193" t="s">
        <v>211</v>
      </c>
      <c r="E822" s="194" t="s">
        <v>969</v>
      </c>
      <c r="F822" s="195" t="s">
        <v>970</v>
      </c>
      <c r="G822" s="196" t="s">
        <v>270</v>
      </c>
      <c r="H822" s="197">
        <v>4030.364</v>
      </c>
      <c r="I822" s="198"/>
      <c r="J822" s="199">
        <f>ROUND(I822*H822,2)</f>
        <v>0</v>
      </c>
      <c r="K822" s="200"/>
      <c r="L822" s="40"/>
      <c r="M822" s="201" t="s">
        <v>1</v>
      </c>
      <c r="N822" s="202" t="s">
        <v>40</v>
      </c>
      <c r="O822" s="72"/>
      <c r="P822" s="203">
        <f>O822*H822</f>
        <v>0</v>
      </c>
      <c r="Q822" s="203">
        <v>0</v>
      </c>
      <c r="R822" s="203">
        <f>Q822*H822</f>
        <v>0</v>
      </c>
      <c r="S822" s="203">
        <v>0</v>
      </c>
      <c r="T822" s="204">
        <f>S822*H822</f>
        <v>0</v>
      </c>
      <c r="U822" s="35"/>
      <c r="V822" s="35"/>
      <c r="W822" s="35"/>
      <c r="X822" s="35"/>
      <c r="Y822" s="35"/>
      <c r="Z822" s="35"/>
      <c r="AA822" s="35"/>
      <c r="AB822" s="35"/>
      <c r="AC822" s="35"/>
      <c r="AD822" s="35"/>
      <c r="AE822" s="35"/>
      <c r="AR822" s="205" t="s">
        <v>215</v>
      </c>
      <c r="AT822" s="205" t="s">
        <v>211</v>
      </c>
      <c r="AU822" s="205" t="s">
        <v>85</v>
      </c>
      <c r="AY822" s="18" t="s">
        <v>209</v>
      </c>
      <c r="BE822" s="206">
        <f>IF(N822="základní",J822,0)</f>
        <v>0</v>
      </c>
      <c r="BF822" s="206">
        <f>IF(N822="snížená",J822,0)</f>
        <v>0</v>
      </c>
      <c r="BG822" s="206">
        <f>IF(N822="zákl. přenesená",J822,0)</f>
        <v>0</v>
      </c>
      <c r="BH822" s="206">
        <f>IF(N822="sníž. přenesená",J822,0)</f>
        <v>0</v>
      </c>
      <c r="BI822" s="206">
        <f>IF(N822="nulová",J822,0)</f>
        <v>0</v>
      </c>
      <c r="BJ822" s="18" t="s">
        <v>83</v>
      </c>
      <c r="BK822" s="206">
        <f>ROUND(I822*H822,2)</f>
        <v>0</v>
      </c>
      <c r="BL822" s="18" t="s">
        <v>215</v>
      </c>
      <c r="BM822" s="205" t="s">
        <v>971</v>
      </c>
    </row>
    <row r="823" spans="1:65" s="2" customFormat="1" ht="24.2" customHeight="1">
      <c r="A823" s="35"/>
      <c r="B823" s="36"/>
      <c r="C823" s="193" t="s">
        <v>972</v>
      </c>
      <c r="D823" s="193" t="s">
        <v>211</v>
      </c>
      <c r="E823" s="194" t="s">
        <v>973</v>
      </c>
      <c r="F823" s="195" t="s">
        <v>974</v>
      </c>
      <c r="G823" s="196" t="s">
        <v>270</v>
      </c>
      <c r="H823" s="197">
        <v>80607.28</v>
      </c>
      <c r="I823" s="198"/>
      <c r="J823" s="199">
        <f>ROUND(I823*H823,2)</f>
        <v>0</v>
      </c>
      <c r="K823" s="200"/>
      <c r="L823" s="40"/>
      <c r="M823" s="201" t="s">
        <v>1</v>
      </c>
      <c r="N823" s="202" t="s">
        <v>40</v>
      </c>
      <c r="O823" s="72"/>
      <c r="P823" s="203">
        <f>O823*H823</f>
        <v>0</v>
      </c>
      <c r="Q823" s="203">
        <v>0</v>
      </c>
      <c r="R823" s="203">
        <f>Q823*H823</f>
        <v>0</v>
      </c>
      <c r="S823" s="203">
        <v>0</v>
      </c>
      <c r="T823" s="204">
        <f>S823*H823</f>
        <v>0</v>
      </c>
      <c r="U823" s="35"/>
      <c r="V823" s="35"/>
      <c r="W823" s="35"/>
      <c r="X823" s="35"/>
      <c r="Y823" s="35"/>
      <c r="Z823" s="35"/>
      <c r="AA823" s="35"/>
      <c r="AB823" s="35"/>
      <c r="AC823" s="35"/>
      <c r="AD823" s="35"/>
      <c r="AE823" s="35"/>
      <c r="AR823" s="205" t="s">
        <v>215</v>
      </c>
      <c r="AT823" s="205" t="s">
        <v>211</v>
      </c>
      <c r="AU823" s="205" t="s">
        <v>85</v>
      </c>
      <c r="AY823" s="18" t="s">
        <v>209</v>
      </c>
      <c r="BE823" s="206">
        <f>IF(N823="základní",J823,0)</f>
        <v>0</v>
      </c>
      <c r="BF823" s="206">
        <f>IF(N823="snížená",J823,0)</f>
        <v>0</v>
      </c>
      <c r="BG823" s="206">
        <f>IF(N823="zákl. přenesená",J823,0)</f>
        <v>0</v>
      </c>
      <c r="BH823" s="206">
        <f>IF(N823="sníž. přenesená",J823,0)</f>
        <v>0</v>
      </c>
      <c r="BI823" s="206">
        <f>IF(N823="nulová",J823,0)</f>
        <v>0</v>
      </c>
      <c r="BJ823" s="18" t="s">
        <v>83</v>
      </c>
      <c r="BK823" s="206">
        <f>ROUND(I823*H823,2)</f>
        <v>0</v>
      </c>
      <c r="BL823" s="18" t="s">
        <v>215</v>
      </c>
      <c r="BM823" s="205" t="s">
        <v>975</v>
      </c>
    </row>
    <row r="824" spans="1:65" s="14" customFormat="1" ht="11.25">
      <c r="B824" s="218"/>
      <c r="C824" s="219"/>
      <c r="D824" s="209" t="s">
        <v>216</v>
      </c>
      <c r="E824" s="220" t="s">
        <v>1</v>
      </c>
      <c r="F824" s="221" t="s">
        <v>976</v>
      </c>
      <c r="G824" s="219"/>
      <c r="H824" s="222">
        <v>80607.28</v>
      </c>
      <c r="I824" s="223"/>
      <c r="J824" s="219"/>
      <c r="K824" s="219"/>
      <c r="L824" s="224"/>
      <c r="M824" s="225"/>
      <c r="N824" s="226"/>
      <c r="O824" s="226"/>
      <c r="P824" s="226"/>
      <c r="Q824" s="226"/>
      <c r="R824" s="226"/>
      <c r="S824" s="226"/>
      <c r="T824" s="227"/>
      <c r="AT824" s="228" t="s">
        <v>216</v>
      </c>
      <c r="AU824" s="228" t="s">
        <v>85</v>
      </c>
      <c r="AV824" s="14" t="s">
        <v>85</v>
      </c>
      <c r="AW824" s="14" t="s">
        <v>31</v>
      </c>
      <c r="AX824" s="14" t="s">
        <v>75</v>
      </c>
      <c r="AY824" s="228" t="s">
        <v>209</v>
      </c>
    </row>
    <row r="825" spans="1:65" s="15" customFormat="1" ht="11.25">
      <c r="B825" s="229"/>
      <c r="C825" s="230"/>
      <c r="D825" s="209" t="s">
        <v>216</v>
      </c>
      <c r="E825" s="231" t="s">
        <v>1</v>
      </c>
      <c r="F825" s="232" t="s">
        <v>219</v>
      </c>
      <c r="G825" s="230"/>
      <c r="H825" s="233">
        <v>80607.28</v>
      </c>
      <c r="I825" s="234"/>
      <c r="J825" s="230"/>
      <c r="K825" s="230"/>
      <c r="L825" s="235"/>
      <c r="M825" s="236"/>
      <c r="N825" s="237"/>
      <c r="O825" s="237"/>
      <c r="P825" s="237"/>
      <c r="Q825" s="237"/>
      <c r="R825" s="237"/>
      <c r="S825" s="237"/>
      <c r="T825" s="238"/>
      <c r="AT825" s="239" t="s">
        <v>216</v>
      </c>
      <c r="AU825" s="239" t="s">
        <v>85</v>
      </c>
      <c r="AV825" s="15" t="s">
        <v>215</v>
      </c>
      <c r="AW825" s="15" t="s">
        <v>31</v>
      </c>
      <c r="AX825" s="15" t="s">
        <v>83</v>
      </c>
      <c r="AY825" s="239" t="s">
        <v>209</v>
      </c>
    </row>
    <row r="826" spans="1:65" s="2" customFormat="1" ht="21.75" customHeight="1">
      <c r="A826" s="35"/>
      <c r="B826" s="36"/>
      <c r="C826" s="193" t="s">
        <v>586</v>
      </c>
      <c r="D826" s="193" t="s">
        <v>211</v>
      </c>
      <c r="E826" s="194" t="s">
        <v>977</v>
      </c>
      <c r="F826" s="195" t="s">
        <v>978</v>
      </c>
      <c r="G826" s="196" t="s">
        <v>270</v>
      </c>
      <c r="H826" s="197">
        <v>4030.364</v>
      </c>
      <c r="I826" s="198"/>
      <c r="J826" s="199">
        <f>ROUND(I826*H826,2)</f>
        <v>0</v>
      </c>
      <c r="K826" s="200"/>
      <c r="L826" s="40"/>
      <c r="M826" s="201" t="s">
        <v>1</v>
      </c>
      <c r="N826" s="202" t="s">
        <v>40</v>
      </c>
      <c r="O826" s="72"/>
      <c r="P826" s="203">
        <f>O826*H826</f>
        <v>0</v>
      </c>
      <c r="Q826" s="203">
        <v>0</v>
      </c>
      <c r="R826" s="203">
        <f>Q826*H826</f>
        <v>0</v>
      </c>
      <c r="S826" s="203">
        <v>0</v>
      </c>
      <c r="T826" s="204">
        <f>S826*H826</f>
        <v>0</v>
      </c>
      <c r="U826" s="35"/>
      <c r="V826" s="35"/>
      <c r="W826" s="35"/>
      <c r="X826" s="35"/>
      <c r="Y826" s="35"/>
      <c r="Z826" s="35"/>
      <c r="AA826" s="35"/>
      <c r="AB826" s="35"/>
      <c r="AC826" s="35"/>
      <c r="AD826" s="35"/>
      <c r="AE826" s="35"/>
      <c r="AR826" s="205" t="s">
        <v>215</v>
      </c>
      <c r="AT826" s="205" t="s">
        <v>211</v>
      </c>
      <c r="AU826" s="205" t="s">
        <v>85</v>
      </c>
      <c r="AY826" s="18" t="s">
        <v>209</v>
      </c>
      <c r="BE826" s="206">
        <f>IF(N826="základní",J826,0)</f>
        <v>0</v>
      </c>
      <c r="BF826" s="206">
        <f>IF(N826="snížená",J826,0)</f>
        <v>0</v>
      </c>
      <c r="BG826" s="206">
        <f>IF(N826="zákl. přenesená",J826,0)</f>
        <v>0</v>
      </c>
      <c r="BH826" s="206">
        <f>IF(N826="sníž. přenesená",J826,0)</f>
        <v>0</v>
      </c>
      <c r="BI826" s="206">
        <f>IF(N826="nulová",J826,0)</f>
        <v>0</v>
      </c>
      <c r="BJ826" s="18" t="s">
        <v>83</v>
      </c>
      <c r="BK826" s="206">
        <f>ROUND(I826*H826,2)</f>
        <v>0</v>
      </c>
      <c r="BL826" s="18" t="s">
        <v>215</v>
      </c>
      <c r="BM826" s="205" t="s">
        <v>979</v>
      </c>
    </row>
    <row r="827" spans="1:65" s="12" customFormat="1" ht="22.9" customHeight="1">
      <c r="B827" s="177"/>
      <c r="C827" s="178"/>
      <c r="D827" s="179" t="s">
        <v>74</v>
      </c>
      <c r="E827" s="191" t="s">
        <v>980</v>
      </c>
      <c r="F827" s="191" t="s">
        <v>981</v>
      </c>
      <c r="G827" s="178"/>
      <c r="H827" s="178"/>
      <c r="I827" s="181"/>
      <c r="J827" s="192">
        <f>BK827</f>
        <v>0</v>
      </c>
      <c r="K827" s="178"/>
      <c r="L827" s="183"/>
      <c r="M827" s="184"/>
      <c r="N827" s="185"/>
      <c r="O827" s="185"/>
      <c r="P827" s="186">
        <f>SUM(P828:P836)</f>
        <v>0</v>
      </c>
      <c r="Q827" s="185"/>
      <c r="R827" s="186">
        <f>SUM(R828:R836)</f>
        <v>0</v>
      </c>
      <c r="S827" s="185"/>
      <c r="T827" s="187">
        <f>SUM(T828:T836)</f>
        <v>0</v>
      </c>
      <c r="AR827" s="188" t="s">
        <v>83</v>
      </c>
      <c r="AT827" s="189" t="s">
        <v>74</v>
      </c>
      <c r="AU827" s="189" t="s">
        <v>83</v>
      </c>
      <c r="AY827" s="188" t="s">
        <v>209</v>
      </c>
      <c r="BK827" s="190">
        <f>SUM(BK828:BK836)</f>
        <v>0</v>
      </c>
    </row>
    <row r="828" spans="1:65" s="2" customFormat="1" ht="16.5" customHeight="1">
      <c r="A828" s="35"/>
      <c r="B828" s="36"/>
      <c r="C828" s="193" t="s">
        <v>982</v>
      </c>
      <c r="D828" s="193" t="s">
        <v>211</v>
      </c>
      <c r="E828" s="194" t="s">
        <v>983</v>
      </c>
      <c r="F828" s="195" t="s">
        <v>984</v>
      </c>
      <c r="G828" s="196" t="s">
        <v>270</v>
      </c>
      <c r="H828" s="197">
        <v>368.01100000000002</v>
      </c>
      <c r="I828" s="198"/>
      <c r="J828" s="199">
        <f>ROUND(I828*H828,2)</f>
        <v>0</v>
      </c>
      <c r="K828" s="200"/>
      <c r="L828" s="40"/>
      <c r="M828" s="201" t="s">
        <v>1</v>
      </c>
      <c r="N828" s="202" t="s">
        <v>40</v>
      </c>
      <c r="O828" s="72"/>
      <c r="P828" s="203">
        <f>O828*H828</f>
        <v>0</v>
      </c>
      <c r="Q828" s="203">
        <v>0</v>
      </c>
      <c r="R828" s="203">
        <f>Q828*H828</f>
        <v>0</v>
      </c>
      <c r="S828" s="203">
        <v>0</v>
      </c>
      <c r="T828" s="204">
        <f>S828*H828</f>
        <v>0</v>
      </c>
      <c r="U828" s="35"/>
      <c r="V828" s="35"/>
      <c r="W828" s="35"/>
      <c r="X828" s="35"/>
      <c r="Y828" s="35"/>
      <c r="Z828" s="35"/>
      <c r="AA828" s="35"/>
      <c r="AB828" s="35"/>
      <c r="AC828" s="35"/>
      <c r="AD828" s="35"/>
      <c r="AE828" s="35"/>
      <c r="AR828" s="205" t="s">
        <v>215</v>
      </c>
      <c r="AT828" s="205" t="s">
        <v>211</v>
      </c>
      <c r="AU828" s="205" t="s">
        <v>85</v>
      </c>
      <c r="AY828" s="18" t="s">
        <v>209</v>
      </c>
      <c r="BE828" s="206">
        <f>IF(N828="základní",J828,0)</f>
        <v>0</v>
      </c>
      <c r="BF828" s="206">
        <f>IF(N828="snížená",J828,0)</f>
        <v>0</v>
      </c>
      <c r="BG828" s="206">
        <f>IF(N828="zákl. přenesená",J828,0)</f>
        <v>0</v>
      </c>
      <c r="BH828" s="206">
        <f>IF(N828="sníž. přenesená",J828,0)</f>
        <v>0</v>
      </c>
      <c r="BI828" s="206">
        <f>IF(N828="nulová",J828,0)</f>
        <v>0</v>
      </c>
      <c r="BJ828" s="18" t="s">
        <v>83</v>
      </c>
      <c r="BK828" s="206">
        <f>ROUND(I828*H828,2)</f>
        <v>0</v>
      </c>
      <c r="BL828" s="18" t="s">
        <v>215</v>
      </c>
      <c r="BM828" s="205" t="s">
        <v>985</v>
      </c>
    </row>
    <row r="829" spans="1:65" s="14" customFormat="1" ht="11.25">
      <c r="B829" s="218"/>
      <c r="C829" s="219"/>
      <c r="D829" s="209" t="s">
        <v>216</v>
      </c>
      <c r="E829" s="220" t="s">
        <v>1</v>
      </c>
      <c r="F829" s="221" t="s">
        <v>986</v>
      </c>
      <c r="G829" s="219"/>
      <c r="H829" s="222">
        <v>368.01100000000002</v>
      </c>
      <c r="I829" s="223"/>
      <c r="J829" s="219"/>
      <c r="K829" s="219"/>
      <c r="L829" s="224"/>
      <c r="M829" s="225"/>
      <c r="N829" s="226"/>
      <c r="O829" s="226"/>
      <c r="P829" s="226"/>
      <c r="Q829" s="226"/>
      <c r="R829" s="226"/>
      <c r="S829" s="226"/>
      <c r="T829" s="227"/>
      <c r="AT829" s="228" t="s">
        <v>216</v>
      </c>
      <c r="AU829" s="228" t="s">
        <v>85</v>
      </c>
      <c r="AV829" s="14" t="s">
        <v>85</v>
      </c>
      <c r="AW829" s="14" t="s">
        <v>31</v>
      </c>
      <c r="AX829" s="14" t="s">
        <v>75</v>
      </c>
      <c r="AY829" s="228" t="s">
        <v>209</v>
      </c>
    </row>
    <row r="830" spans="1:65" s="15" customFormat="1" ht="11.25">
      <c r="B830" s="229"/>
      <c r="C830" s="230"/>
      <c r="D830" s="209" t="s">
        <v>216</v>
      </c>
      <c r="E830" s="231" t="s">
        <v>1</v>
      </c>
      <c r="F830" s="232" t="s">
        <v>219</v>
      </c>
      <c r="G830" s="230"/>
      <c r="H830" s="233">
        <v>368.01100000000002</v>
      </c>
      <c r="I830" s="234"/>
      <c r="J830" s="230"/>
      <c r="K830" s="230"/>
      <c r="L830" s="235"/>
      <c r="M830" s="236"/>
      <c r="N830" s="237"/>
      <c r="O830" s="237"/>
      <c r="P830" s="237"/>
      <c r="Q830" s="237"/>
      <c r="R830" s="237"/>
      <c r="S830" s="237"/>
      <c r="T830" s="238"/>
      <c r="AT830" s="239" t="s">
        <v>216</v>
      </c>
      <c r="AU830" s="239" t="s">
        <v>85</v>
      </c>
      <c r="AV830" s="15" t="s">
        <v>215</v>
      </c>
      <c r="AW830" s="15" t="s">
        <v>31</v>
      </c>
      <c r="AX830" s="15" t="s">
        <v>83</v>
      </c>
      <c r="AY830" s="239" t="s">
        <v>209</v>
      </c>
    </row>
    <row r="831" spans="1:65" s="2" customFormat="1" ht="24.2" customHeight="1">
      <c r="A831" s="35"/>
      <c r="B831" s="36"/>
      <c r="C831" s="193" t="s">
        <v>590</v>
      </c>
      <c r="D831" s="193" t="s">
        <v>211</v>
      </c>
      <c r="E831" s="194" t="s">
        <v>987</v>
      </c>
      <c r="F831" s="195" t="s">
        <v>988</v>
      </c>
      <c r="G831" s="196" t="s">
        <v>270</v>
      </c>
      <c r="H831" s="197">
        <v>1104.0319999999999</v>
      </c>
      <c r="I831" s="198"/>
      <c r="J831" s="199">
        <f>ROUND(I831*H831,2)</f>
        <v>0</v>
      </c>
      <c r="K831" s="200"/>
      <c r="L831" s="40"/>
      <c r="M831" s="201" t="s">
        <v>1</v>
      </c>
      <c r="N831" s="202" t="s">
        <v>40</v>
      </c>
      <c r="O831" s="72"/>
      <c r="P831" s="203">
        <f>O831*H831</f>
        <v>0</v>
      </c>
      <c r="Q831" s="203">
        <v>0</v>
      </c>
      <c r="R831" s="203">
        <f>Q831*H831</f>
        <v>0</v>
      </c>
      <c r="S831" s="203">
        <v>0</v>
      </c>
      <c r="T831" s="204">
        <f>S831*H831</f>
        <v>0</v>
      </c>
      <c r="U831" s="35"/>
      <c r="V831" s="35"/>
      <c r="W831" s="35"/>
      <c r="X831" s="35"/>
      <c r="Y831" s="35"/>
      <c r="Z831" s="35"/>
      <c r="AA831" s="35"/>
      <c r="AB831" s="35"/>
      <c r="AC831" s="35"/>
      <c r="AD831" s="35"/>
      <c r="AE831" s="35"/>
      <c r="AR831" s="205" t="s">
        <v>215</v>
      </c>
      <c r="AT831" s="205" t="s">
        <v>211</v>
      </c>
      <c r="AU831" s="205" t="s">
        <v>85</v>
      </c>
      <c r="AY831" s="18" t="s">
        <v>209</v>
      </c>
      <c r="BE831" s="206">
        <f>IF(N831="základní",J831,0)</f>
        <v>0</v>
      </c>
      <c r="BF831" s="206">
        <f>IF(N831="snížená",J831,0)</f>
        <v>0</v>
      </c>
      <c r="BG831" s="206">
        <f>IF(N831="zákl. přenesená",J831,0)</f>
        <v>0</v>
      </c>
      <c r="BH831" s="206">
        <f>IF(N831="sníž. přenesená",J831,0)</f>
        <v>0</v>
      </c>
      <c r="BI831" s="206">
        <f>IF(N831="nulová",J831,0)</f>
        <v>0</v>
      </c>
      <c r="BJ831" s="18" t="s">
        <v>83</v>
      </c>
      <c r="BK831" s="206">
        <f>ROUND(I831*H831,2)</f>
        <v>0</v>
      </c>
      <c r="BL831" s="18" t="s">
        <v>215</v>
      </c>
      <c r="BM831" s="205" t="s">
        <v>989</v>
      </c>
    </row>
    <row r="832" spans="1:65" s="14" customFormat="1" ht="11.25">
      <c r="B832" s="218"/>
      <c r="C832" s="219"/>
      <c r="D832" s="209" t="s">
        <v>216</v>
      </c>
      <c r="E832" s="220" t="s">
        <v>1</v>
      </c>
      <c r="F832" s="221" t="s">
        <v>990</v>
      </c>
      <c r="G832" s="219"/>
      <c r="H832" s="222">
        <v>1104.0319999999999</v>
      </c>
      <c r="I832" s="223"/>
      <c r="J832" s="219"/>
      <c r="K832" s="219"/>
      <c r="L832" s="224"/>
      <c r="M832" s="225"/>
      <c r="N832" s="226"/>
      <c r="O832" s="226"/>
      <c r="P832" s="226"/>
      <c r="Q832" s="226"/>
      <c r="R832" s="226"/>
      <c r="S832" s="226"/>
      <c r="T832" s="227"/>
      <c r="AT832" s="228" t="s">
        <v>216</v>
      </c>
      <c r="AU832" s="228" t="s">
        <v>85</v>
      </c>
      <c r="AV832" s="14" t="s">
        <v>85</v>
      </c>
      <c r="AW832" s="14" t="s">
        <v>31</v>
      </c>
      <c r="AX832" s="14" t="s">
        <v>75</v>
      </c>
      <c r="AY832" s="228" t="s">
        <v>209</v>
      </c>
    </row>
    <row r="833" spans="1:65" s="15" customFormat="1" ht="11.25">
      <c r="B833" s="229"/>
      <c r="C833" s="230"/>
      <c r="D833" s="209" t="s">
        <v>216</v>
      </c>
      <c r="E833" s="231" t="s">
        <v>1</v>
      </c>
      <c r="F833" s="232" t="s">
        <v>219</v>
      </c>
      <c r="G833" s="230"/>
      <c r="H833" s="233">
        <v>1104.0319999999999</v>
      </c>
      <c r="I833" s="234"/>
      <c r="J833" s="230"/>
      <c r="K833" s="230"/>
      <c r="L833" s="235"/>
      <c r="M833" s="236"/>
      <c r="N833" s="237"/>
      <c r="O833" s="237"/>
      <c r="P833" s="237"/>
      <c r="Q833" s="237"/>
      <c r="R833" s="237"/>
      <c r="S833" s="237"/>
      <c r="T833" s="238"/>
      <c r="AT833" s="239" t="s">
        <v>216</v>
      </c>
      <c r="AU833" s="239" t="s">
        <v>85</v>
      </c>
      <c r="AV833" s="15" t="s">
        <v>215</v>
      </c>
      <c r="AW833" s="15" t="s">
        <v>31</v>
      </c>
      <c r="AX833" s="15" t="s">
        <v>83</v>
      </c>
      <c r="AY833" s="239" t="s">
        <v>209</v>
      </c>
    </row>
    <row r="834" spans="1:65" s="2" customFormat="1" ht="16.5" customHeight="1">
      <c r="A834" s="35"/>
      <c r="B834" s="36"/>
      <c r="C834" s="193" t="s">
        <v>991</v>
      </c>
      <c r="D834" s="193" t="s">
        <v>211</v>
      </c>
      <c r="E834" s="194" t="s">
        <v>992</v>
      </c>
      <c r="F834" s="195" t="s">
        <v>993</v>
      </c>
      <c r="G834" s="196" t="s">
        <v>270</v>
      </c>
      <c r="H834" s="197">
        <v>368.01100000000002</v>
      </c>
      <c r="I834" s="198"/>
      <c r="J834" s="199">
        <f>ROUND(I834*H834,2)</f>
        <v>0</v>
      </c>
      <c r="K834" s="200"/>
      <c r="L834" s="40"/>
      <c r="M834" s="201" t="s">
        <v>1</v>
      </c>
      <c r="N834" s="202" t="s">
        <v>40</v>
      </c>
      <c r="O834" s="72"/>
      <c r="P834" s="203">
        <f>O834*H834</f>
        <v>0</v>
      </c>
      <c r="Q834" s="203">
        <v>0</v>
      </c>
      <c r="R834" s="203">
        <f>Q834*H834</f>
        <v>0</v>
      </c>
      <c r="S834" s="203">
        <v>0</v>
      </c>
      <c r="T834" s="204">
        <f>S834*H834</f>
        <v>0</v>
      </c>
      <c r="U834" s="35"/>
      <c r="V834" s="35"/>
      <c r="W834" s="35"/>
      <c r="X834" s="35"/>
      <c r="Y834" s="35"/>
      <c r="Z834" s="35"/>
      <c r="AA834" s="35"/>
      <c r="AB834" s="35"/>
      <c r="AC834" s="35"/>
      <c r="AD834" s="35"/>
      <c r="AE834" s="35"/>
      <c r="AR834" s="205" t="s">
        <v>215</v>
      </c>
      <c r="AT834" s="205" t="s">
        <v>211</v>
      </c>
      <c r="AU834" s="205" t="s">
        <v>85</v>
      </c>
      <c r="AY834" s="18" t="s">
        <v>209</v>
      </c>
      <c r="BE834" s="206">
        <f>IF(N834="základní",J834,0)</f>
        <v>0</v>
      </c>
      <c r="BF834" s="206">
        <f>IF(N834="snížená",J834,0)</f>
        <v>0</v>
      </c>
      <c r="BG834" s="206">
        <f>IF(N834="zákl. přenesená",J834,0)</f>
        <v>0</v>
      </c>
      <c r="BH834" s="206">
        <f>IF(N834="sníž. přenesená",J834,0)</f>
        <v>0</v>
      </c>
      <c r="BI834" s="206">
        <f>IF(N834="nulová",J834,0)</f>
        <v>0</v>
      </c>
      <c r="BJ834" s="18" t="s">
        <v>83</v>
      </c>
      <c r="BK834" s="206">
        <f>ROUND(I834*H834,2)</f>
        <v>0</v>
      </c>
      <c r="BL834" s="18" t="s">
        <v>215</v>
      </c>
      <c r="BM834" s="205" t="s">
        <v>994</v>
      </c>
    </row>
    <row r="835" spans="1:65" s="14" customFormat="1" ht="11.25">
      <c r="B835" s="218"/>
      <c r="C835" s="219"/>
      <c r="D835" s="209" t="s">
        <v>216</v>
      </c>
      <c r="E835" s="220" t="s">
        <v>1</v>
      </c>
      <c r="F835" s="221" t="s">
        <v>986</v>
      </c>
      <c r="G835" s="219"/>
      <c r="H835" s="222">
        <v>368.01100000000002</v>
      </c>
      <c r="I835" s="223"/>
      <c r="J835" s="219"/>
      <c r="K835" s="219"/>
      <c r="L835" s="224"/>
      <c r="M835" s="225"/>
      <c r="N835" s="226"/>
      <c r="O835" s="226"/>
      <c r="P835" s="226"/>
      <c r="Q835" s="226"/>
      <c r="R835" s="226"/>
      <c r="S835" s="226"/>
      <c r="T835" s="227"/>
      <c r="AT835" s="228" t="s">
        <v>216</v>
      </c>
      <c r="AU835" s="228" t="s">
        <v>85</v>
      </c>
      <c r="AV835" s="14" t="s">
        <v>85</v>
      </c>
      <c r="AW835" s="14" t="s">
        <v>31</v>
      </c>
      <c r="AX835" s="14" t="s">
        <v>75</v>
      </c>
      <c r="AY835" s="228" t="s">
        <v>209</v>
      </c>
    </row>
    <row r="836" spans="1:65" s="15" customFormat="1" ht="11.25">
      <c r="B836" s="229"/>
      <c r="C836" s="230"/>
      <c r="D836" s="209" t="s">
        <v>216</v>
      </c>
      <c r="E836" s="231" t="s">
        <v>1</v>
      </c>
      <c r="F836" s="232" t="s">
        <v>219</v>
      </c>
      <c r="G836" s="230"/>
      <c r="H836" s="233">
        <v>368.01100000000002</v>
      </c>
      <c r="I836" s="234"/>
      <c r="J836" s="230"/>
      <c r="K836" s="230"/>
      <c r="L836" s="235"/>
      <c r="M836" s="236"/>
      <c r="N836" s="237"/>
      <c r="O836" s="237"/>
      <c r="P836" s="237"/>
      <c r="Q836" s="237"/>
      <c r="R836" s="237"/>
      <c r="S836" s="237"/>
      <c r="T836" s="238"/>
      <c r="AT836" s="239" t="s">
        <v>216</v>
      </c>
      <c r="AU836" s="239" t="s">
        <v>85</v>
      </c>
      <c r="AV836" s="15" t="s">
        <v>215</v>
      </c>
      <c r="AW836" s="15" t="s">
        <v>31</v>
      </c>
      <c r="AX836" s="15" t="s">
        <v>83</v>
      </c>
      <c r="AY836" s="239" t="s">
        <v>209</v>
      </c>
    </row>
    <row r="837" spans="1:65" s="12" customFormat="1" ht="25.9" customHeight="1">
      <c r="B837" s="177"/>
      <c r="C837" s="178"/>
      <c r="D837" s="179" t="s">
        <v>74</v>
      </c>
      <c r="E837" s="180" t="s">
        <v>995</v>
      </c>
      <c r="F837" s="180" t="s">
        <v>996</v>
      </c>
      <c r="G837" s="178"/>
      <c r="H837" s="178"/>
      <c r="I837" s="181"/>
      <c r="J837" s="182">
        <f>BK837</f>
        <v>0</v>
      </c>
      <c r="K837" s="178"/>
      <c r="L837" s="183"/>
      <c r="M837" s="184"/>
      <c r="N837" s="185"/>
      <c r="O837" s="185"/>
      <c r="P837" s="186">
        <f>P838+P873+P942+P1028+P1031+P1138+P1304+P1379+P1584+P1741+P1789+P1803+P1816+P1904+P1913+P1958+P1968</f>
        <v>0</v>
      </c>
      <c r="Q837" s="185"/>
      <c r="R837" s="186">
        <f>R838+R873+R942+R1028+R1031+R1138+R1304+R1379+R1584+R1741+R1789+R1803+R1816+R1904+R1913+R1958+R1968</f>
        <v>7.1255360000000003</v>
      </c>
      <c r="S837" s="185"/>
      <c r="T837" s="187">
        <f>T838+T873+T942+T1028+T1031+T1138+T1304+T1379+T1584+T1741+T1789+T1803+T1816+T1904+T1913+T1958+T1968</f>
        <v>1.0065</v>
      </c>
      <c r="AR837" s="188" t="s">
        <v>85</v>
      </c>
      <c r="AT837" s="189" t="s">
        <v>74</v>
      </c>
      <c r="AU837" s="189" t="s">
        <v>75</v>
      </c>
      <c r="AY837" s="188" t="s">
        <v>209</v>
      </c>
      <c r="BK837" s="190">
        <f>BK838+BK873+BK942+BK1028+BK1031+BK1138+BK1304+BK1379+BK1584+BK1741+BK1789+BK1803+BK1816+BK1904+BK1913+BK1958+BK1968</f>
        <v>0</v>
      </c>
    </row>
    <row r="838" spans="1:65" s="12" customFormat="1" ht="22.9" customHeight="1">
      <c r="B838" s="177"/>
      <c r="C838" s="178"/>
      <c r="D838" s="179" t="s">
        <v>74</v>
      </c>
      <c r="E838" s="191" t="s">
        <v>997</v>
      </c>
      <c r="F838" s="191" t="s">
        <v>998</v>
      </c>
      <c r="G838" s="178"/>
      <c r="H838" s="178"/>
      <c r="I838" s="181"/>
      <c r="J838" s="192">
        <f>BK838</f>
        <v>0</v>
      </c>
      <c r="K838" s="178"/>
      <c r="L838" s="183"/>
      <c r="M838" s="184"/>
      <c r="N838" s="185"/>
      <c r="O838" s="185"/>
      <c r="P838" s="186">
        <f>SUM(P839:P872)</f>
        <v>0</v>
      </c>
      <c r="Q838" s="185"/>
      <c r="R838" s="186">
        <f>SUM(R839:R872)</f>
        <v>0</v>
      </c>
      <c r="S838" s="185"/>
      <c r="T838" s="187">
        <f>SUM(T839:T872)</f>
        <v>0</v>
      </c>
      <c r="AR838" s="188" t="s">
        <v>85</v>
      </c>
      <c r="AT838" s="189" t="s">
        <v>74</v>
      </c>
      <c r="AU838" s="189" t="s">
        <v>83</v>
      </c>
      <c r="AY838" s="188" t="s">
        <v>209</v>
      </c>
      <c r="BK838" s="190">
        <f>SUM(BK839:BK872)</f>
        <v>0</v>
      </c>
    </row>
    <row r="839" spans="1:65" s="2" customFormat="1" ht="24.2" customHeight="1">
      <c r="A839" s="35"/>
      <c r="B839" s="36"/>
      <c r="C839" s="193" t="s">
        <v>593</v>
      </c>
      <c r="D839" s="193" t="s">
        <v>211</v>
      </c>
      <c r="E839" s="194" t="s">
        <v>999</v>
      </c>
      <c r="F839" s="195" t="s">
        <v>1000</v>
      </c>
      <c r="G839" s="196" t="s">
        <v>214</v>
      </c>
      <c r="H839" s="197">
        <v>181.9</v>
      </c>
      <c r="I839" s="198"/>
      <c r="J839" s="199">
        <f>ROUND(I839*H839,2)</f>
        <v>0</v>
      </c>
      <c r="K839" s="200"/>
      <c r="L839" s="40"/>
      <c r="M839" s="201" t="s">
        <v>1</v>
      </c>
      <c r="N839" s="202" t="s">
        <v>40</v>
      </c>
      <c r="O839" s="72"/>
      <c r="P839" s="203">
        <f>O839*H839</f>
        <v>0</v>
      </c>
      <c r="Q839" s="203">
        <v>0</v>
      </c>
      <c r="R839" s="203">
        <f>Q839*H839</f>
        <v>0</v>
      </c>
      <c r="S839" s="203">
        <v>0</v>
      </c>
      <c r="T839" s="204">
        <f>S839*H839</f>
        <v>0</v>
      </c>
      <c r="U839" s="35"/>
      <c r="V839" s="35"/>
      <c r="W839" s="35"/>
      <c r="X839" s="35"/>
      <c r="Y839" s="35"/>
      <c r="Z839" s="35"/>
      <c r="AA839" s="35"/>
      <c r="AB839" s="35"/>
      <c r="AC839" s="35"/>
      <c r="AD839" s="35"/>
      <c r="AE839" s="35"/>
      <c r="AR839" s="205" t="s">
        <v>247</v>
      </c>
      <c r="AT839" s="205" t="s">
        <v>211</v>
      </c>
      <c r="AU839" s="205" t="s">
        <v>85</v>
      </c>
      <c r="AY839" s="18" t="s">
        <v>209</v>
      </c>
      <c r="BE839" s="206">
        <f>IF(N839="základní",J839,0)</f>
        <v>0</v>
      </c>
      <c r="BF839" s="206">
        <f>IF(N839="snížená",J839,0)</f>
        <v>0</v>
      </c>
      <c r="BG839" s="206">
        <f>IF(N839="zákl. přenesená",J839,0)</f>
        <v>0</v>
      </c>
      <c r="BH839" s="206">
        <f>IF(N839="sníž. přenesená",J839,0)</f>
        <v>0</v>
      </c>
      <c r="BI839" s="206">
        <f>IF(N839="nulová",J839,0)</f>
        <v>0</v>
      </c>
      <c r="BJ839" s="18" t="s">
        <v>83</v>
      </c>
      <c r="BK839" s="206">
        <f>ROUND(I839*H839,2)</f>
        <v>0</v>
      </c>
      <c r="BL839" s="18" t="s">
        <v>247</v>
      </c>
      <c r="BM839" s="205" t="s">
        <v>1001</v>
      </c>
    </row>
    <row r="840" spans="1:65" s="13" customFormat="1" ht="11.25">
      <c r="B840" s="207"/>
      <c r="C840" s="208"/>
      <c r="D840" s="209" t="s">
        <v>216</v>
      </c>
      <c r="E840" s="210" t="s">
        <v>1</v>
      </c>
      <c r="F840" s="211" t="s">
        <v>236</v>
      </c>
      <c r="G840" s="208"/>
      <c r="H840" s="210" t="s">
        <v>1</v>
      </c>
      <c r="I840" s="212"/>
      <c r="J840" s="208"/>
      <c r="K840" s="208"/>
      <c r="L840" s="213"/>
      <c r="M840" s="214"/>
      <c r="N840" s="215"/>
      <c r="O840" s="215"/>
      <c r="P840" s="215"/>
      <c r="Q840" s="215"/>
      <c r="R840" s="215"/>
      <c r="S840" s="215"/>
      <c r="T840" s="216"/>
      <c r="AT840" s="217" t="s">
        <v>216</v>
      </c>
      <c r="AU840" s="217" t="s">
        <v>85</v>
      </c>
      <c r="AV840" s="13" t="s">
        <v>83</v>
      </c>
      <c r="AW840" s="13" t="s">
        <v>31</v>
      </c>
      <c r="AX840" s="13" t="s">
        <v>75</v>
      </c>
      <c r="AY840" s="217" t="s">
        <v>209</v>
      </c>
    </row>
    <row r="841" spans="1:65" s="14" customFormat="1" ht="11.25">
      <c r="B841" s="218"/>
      <c r="C841" s="219"/>
      <c r="D841" s="209" t="s">
        <v>216</v>
      </c>
      <c r="E841" s="220" t="s">
        <v>1</v>
      </c>
      <c r="F841" s="221" t="s">
        <v>1002</v>
      </c>
      <c r="G841" s="219"/>
      <c r="H841" s="222">
        <v>74</v>
      </c>
      <c r="I841" s="223"/>
      <c r="J841" s="219"/>
      <c r="K841" s="219"/>
      <c r="L841" s="224"/>
      <c r="M841" s="225"/>
      <c r="N841" s="226"/>
      <c r="O841" s="226"/>
      <c r="P841" s="226"/>
      <c r="Q841" s="226"/>
      <c r="R841" s="226"/>
      <c r="S841" s="226"/>
      <c r="T841" s="227"/>
      <c r="AT841" s="228" t="s">
        <v>216</v>
      </c>
      <c r="AU841" s="228" t="s">
        <v>85</v>
      </c>
      <c r="AV841" s="14" t="s">
        <v>85</v>
      </c>
      <c r="AW841" s="14" t="s">
        <v>31</v>
      </c>
      <c r="AX841" s="14" t="s">
        <v>75</v>
      </c>
      <c r="AY841" s="228" t="s">
        <v>209</v>
      </c>
    </row>
    <row r="842" spans="1:65" s="14" customFormat="1" ht="11.25">
      <c r="B842" s="218"/>
      <c r="C842" s="219"/>
      <c r="D842" s="209" t="s">
        <v>216</v>
      </c>
      <c r="E842" s="220" t="s">
        <v>1</v>
      </c>
      <c r="F842" s="221" t="s">
        <v>654</v>
      </c>
      <c r="G842" s="219"/>
      <c r="H842" s="222">
        <v>107.9</v>
      </c>
      <c r="I842" s="223"/>
      <c r="J842" s="219"/>
      <c r="K842" s="219"/>
      <c r="L842" s="224"/>
      <c r="M842" s="225"/>
      <c r="N842" s="226"/>
      <c r="O842" s="226"/>
      <c r="P842" s="226"/>
      <c r="Q842" s="226"/>
      <c r="R842" s="226"/>
      <c r="S842" s="226"/>
      <c r="T842" s="227"/>
      <c r="AT842" s="228" t="s">
        <v>216</v>
      </c>
      <c r="AU842" s="228" t="s">
        <v>85</v>
      </c>
      <c r="AV842" s="14" t="s">
        <v>85</v>
      </c>
      <c r="AW842" s="14" t="s">
        <v>31</v>
      </c>
      <c r="AX842" s="14" t="s">
        <v>75</v>
      </c>
      <c r="AY842" s="228" t="s">
        <v>209</v>
      </c>
    </row>
    <row r="843" spans="1:65" s="15" customFormat="1" ht="11.25">
      <c r="B843" s="229"/>
      <c r="C843" s="230"/>
      <c r="D843" s="209" t="s">
        <v>216</v>
      </c>
      <c r="E843" s="231" t="s">
        <v>1</v>
      </c>
      <c r="F843" s="232" t="s">
        <v>219</v>
      </c>
      <c r="G843" s="230"/>
      <c r="H843" s="233">
        <v>181.9</v>
      </c>
      <c r="I843" s="234"/>
      <c r="J843" s="230"/>
      <c r="K843" s="230"/>
      <c r="L843" s="235"/>
      <c r="M843" s="236"/>
      <c r="N843" s="237"/>
      <c r="O843" s="237"/>
      <c r="P843" s="237"/>
      <c r="Q843" s="237"/>
      <c r="R843" s="237"/>
      <c r="S843" s="237"/>
      <c r="T843" s="238"/>
      <c r="AT843" s="239" t="s">
        <v>216</v>
      </c>
      <c r="AU843" s="239" t="s">
        <v>85</v>
      </c>
      <c r="AV843" s="15" t="s">
        <v>215</v>
      </c>
      <c r="AW843" s="15" t="s">
        <v>31</v>
      </c>
      <c r="AX843" s="15" t="s">
        <v>83</v>
      </c>
      <c r="AY843" s="239" t="s">
        <v>209</v>
      </c>
    </row>
    <row r="844" spans="1:65" s="2" customFormat="1" ht="16.5" customHeight="1">
      <c r="A844" s="35"/>
      <c r="B844" s="36"/>
      <c r="C844" s="244" t="s">
        <v>1003</v>
      </c>
      <c r="D844" s="244" t="s">
        <v>287</v>
      </c>
      <c r="E844" s="245" t="s">
        <v>1004</v>
      </c>
      <c r="F844" s="246" t="s">
        <v>1005</v>
      </c>
      <c r="G844" s="247" t="s">
        <v>270</v>
      </c>
      <c r="H844" s="248">
        <v>5.5E-2</v>
      </c>
      <c r="I844" s="249"/>
      <c r="J844" s="250">
        <f>ROUND(I844*H844,2)</f>
        <v>0</v>
      </c>
      <c r="K844" s="251"/>
      <c r="L844" s="252"/>
      <c r="M844" s="253" t="s">
        <v>1</v>
      </c>
      <c r="N844" s="254" t="s">
        <v>40</v>
      </c>
      <c r="O844" s="72"/>
      <c r="P844" s="203">
        <f>O844*H844</f>
        <v>0</v>
      </c>
      <c r="Q844" s="203">
        <v>0</v>
      </c>
      <c r="R844" s="203">
        <f>Q844*H844</f>
        <v>0</v>
      </c>
      <c r="S844" s="203">
        <v>0</v>
      </c>
      <c r="T844" s="204">
        <f>S844*H844</f>
        <v>0</v>
      </c>
      <c r="U844" s="35"/>
      <c r="V844" s="35"/>
      <c r="W844" s="35"/>
      <c r="X844" s="35"/>
      <c r="Y844" s="35"/>
      <c r="Z844" s="35"/>
      <c r="AA844" s="35"/>
      <c r="AB844" s="35"/>
      <c r="AC844" s="35"/>
      <c r="AD844" s="35"/>
      <c r="AE844" s="35"/>
      <c r="AR844" s="205" t="s">
        <v>277</v>
      </c>
      <c r="AT844" s="205" t="s">
        <v>287</v>
      </c>
      <c r="AU844" s="205" t="s">
        <v>85</v>
      </c>
      <c r="AY844" s="18" t="s">
        <v>209</v>
      </c>
      <c r="BE844" s="206">
        <f>IF(N844="základní",J844,0)</f>
        <v>0</v>
      </c>
      <c r="BF844" s="206">
        <f>IF(N844="snížená",J844,0)</f>
        <v>0</v>
      </c>
      <c r="BG844" s="206">
        <f>IF(N844="zákl. přenesená",J844,0)</f>
        <v>0</v>
      </c>
      <c r="BH844" s="206">
        <f>IF(N844="sníž. přenesená",J844,0)</f>
        <v>0</v>
      </c>
      <c r="BI844" s="206">
        <f>IF(N844="nulová",J844,0)</f>
        <v>0</v>
      </c>
      <c r="BJ844" s="18" t="s">
        <v>83</v>
      </c>
      <c r="BK844" s="206">
        <f>ROUND(I844*H844,2)</f>
        <v>0</v>
      </c>
      <c r="BL844" s="18" t="s">
        <v>247</v>
      </c>
      <c r="BM844" s="205" t="s">
        <v>1006</v>
      </c>
    </row>
    <row r="845" spans="1:65" s="14" customFormat="1" ht="11.25">
      <c r="B845" s="218"/>
      <c r="C845" s="219"/>
      <c r="D845" s="209" t="s">
        <v>216</v>
      </c>
      <c r="E845" s="220" t="s">
        <v>1</v>
      </c>
      <c r="F845" s="221" t="s">
        <v>1007</v>
      </c>
      <c r="G845" s="219"/>
      <c r="H845" s="222">
        <v>5.5E-2</v>
      </c>
      <c r="I845" s="223"/>
      <c r="J845" s="219"/>
      <c r="K845" s="219"/>
      <c r="L845" s="224"/>
      <c r="M845" s="225"/>
      <c r="N845" s="226"/>
      <c r="O845" s="226"/>
      <c r="P845" s="226"/>
      <c r="Q845" s="226"/>
      <c r="R845" s="226"/>
      <c r="S845" s="226"/>
      <c r="T845" s="227"/>
      <c r="AT845" s="228" t="s">
        <v>216</v>
      </c>
      <c r="AU845" s="228" t="s">
        <v>85</v>
      </c>
      <c r="AV845" s="14" t="s">
        <v>85</v>
      </c>
      <c r="AW845" s="14" t="s">
        <v>31</v>
      </c>
      <c r="AX845" s="14" t="s">
        <v>75</v>
      </c>
      <c r="AY845" s="228" t="s">
        <v>209</v>
      </c>
    </row>
    <row r="846" spans="1:65" s="15" customFormat="1" ht="11.25">
      <c r="B846" s="229"/>
      <c r="C846" s="230"/>
      <c r="D846" s="209" t="s">
        <v>216</v>
      </c>
      <c r="E846" s="231" t="s">
        <v>1</v>
      </c>
      <c r="F846" s="232" t="s">
        <v>219</v>
      </c>
      <c r="G846" s="230"/>
      <c r="H846" s="233">
        <v>5.5E-2</v>
      </c>
      <c r="I846" s="234"/>
      <c r="J846" s="230"/>
      <c r="K846" s="230"/>
      <c r="L846" s="235"/>
      <c r="M846" s="236"/>
      <c r="N846" s="237"/>
      <c r="O846" s="237"/>
      <c r="P846" s="237"/>
      <c r="Q846" s="237"/>
      <c r="R846" s="237"/>
      <c r="S846" s="237"/>
      <c r="T846" s="238"/>
      <c r="AT846" s="239" t="s">
        <v>216</v>
      </c>
      <c r="AU846" s="239" t="s">
        <v>85</v>
      </c>
      <c r="AV846" s="15" t="s">
        <v>215</v>
      </c>
      <c r="AW846" s="15" t="s">
        <v>31</v>
      </c>
      <c r="AX846" s="15" t="s">
        <v>83</v>
      </c>
      <c r="AY846" s="239" t="s">
        <v>209</v>
      </c>
    </row>
    <row r="847" spans="1:65" s="2" customFormat="1" ht="16.5" customHeight="1">
      <c r="A847" s="35"/>
      <c r="B847" s="36"/>
      <c r="C847" s="193" t="s">
        <v>597</v>
      </c>
      <c r="D847" s="193" t="s">
        <v>211</v>
      </c>
      <c r="E847" s="194" t="s">
        <v>1008</v>
      </c>
      <c r="F847" s="195" t="s">
        <v>1009</v>
      </c>
      <c r="G847" s="196" t="s">
        <v>214</v>
      </c>
      <c r="H847" s="197">
        <v>74</v>
      </c>
      <c r="I847" s="198"/>
      <c r="J847" s="199">
        <f>ROUND(I847*H847,2)</f>
        <v>0</v>
      </c>
      <c r="K847" s="200"/>
      <c r="L847" s="40"/>
      <c r="M847" s="201" t="s">
        <v>1</v>
      </c>
      <c r="N847" s="202" t="s">
        <v>40</v>
      </c>
      <c r="O847" s="72"/>
      <c r="P847" s="203">
        <f>O847*H847</f>
        <v>0</v>
      </c>
      <c r="Q847" s="203">
        <v>0</v>
      </c>
      <c r="R847" s="203">
        <f>Q847*H847</f>
        <v>0</v>
      </c>
      <c r="S847" s="203">
        <v>0</v>
      </c>
      <c r="T847" s="204">
        <f>S847*H847</f>
        <v>0</v>
      </c>
      <c r="U847" s="35"/>
      <c r="V847" s="35"/>
      <c r="W847" s="35"/>
      <c r="X847" s="35"/>
      <c r="Y847" s="35"/>
      <c r="Z847" s="35"/>
      <c r="AA847" s="35"/>
      <c r="AB847" s="35"/>
      <c r="AC847" s="35"/>
      <c r="AD847" s="35"/>
      <c r="AE847" s="35"/>
      <c r="AR847" s="205" t="s">
        <v>247</v>
      </c>
      <c r="AT847" s="205" t="s">
        <v>211</v>
      </c>
      <c r="AU847" s="205" t="s">
        <v>85</v>
      </c>
      <c r="AY847" s="18" t="s">
        <v>209</v>
      </c>
      <c r="BE847" s="206">
        <f>IF(N847="základní",J847,0)</f>
        <v>0</v>
      </c>
      <c r="BF847" s="206">
        <f>IF(N847="snížená",J847,0)</f>
        <v>0</v>
      </c>
      <c r="BG847" s="206">
        <f>IF(N847="zákl. přenesená",J847,0)</f>
        <v>0</v>
      </c>
      <c r="BH847" s="206">
        <f>IF(N847="sníž. přenesená",J847,0)</f>
        <v>0</v>
      </c>
      <c r="BI847" s="206">
        <f>IF(N847="nulová",J847,0)</f>
        <v>0</v>
      </c>
      <c r="BJ847" s="18" t="s">
        <v>83</v>
      </c>
      <c r="BK847" s="206">
        <f>ROUND(I847*H847,2)</f>
        <v>0</v>
      </c>
      <c r="BL847" s="18" t="s">
        <v>247</v>
      </c>
      <c r="BM847" s="205" t="s">
        <v>1010</v>
      </c>
    </row>
    <row r="848" spans="1:65" s="13" customFormat="1" ht="11.25">
      <c r="B848" s="207"/>
      <c r="C848" s="208"/>
      <c r="D848" s="209" t="s">
        <v>216</v>
      </c>
      <c r="E848" s="210" t="s">
        <v>1</v>
      </c>
      <c r="F848" s="211" t="s">
        <v>236</v>
      </c>
      <c r="G848" s="208"/>
      <c r="H848" s="210" t="s">
        <v>1</v>
      </c>
      <c r="I848" s="212"/>
      <c r="J848" s="208"/>
      <c r="K848" s="208"/>
      <c r="L848" s="213"/>
      <c r="M848" s="214"/>
      <c r="N848" s="215"/>
      <c r="O848" s="215"/>
      <c r="P848" s="215"/>
      <c r="Q848" s="215"/>
      <c r="R848" s="215"/>
      <c r="S848" s="215"/>
      <c r="T848" s="216"/>
      <c r="AT848" s="217" t="s">
        <v>216</v>
      </c>
      <c r="AU848" s="217" t="s">
        <v>85</v>
      </c>
      <c r="AV848" s="13" t="s">
        <v>83</v>
      </c>
      <c r="AW848" s="13" t="s">
        <v>31</v>
      </c>
      <c r="AX848" s="13" t="s">
        <v>75</v>
      </c>
      <c r="AY848" s="217" t="s">
        <v>209</v>
      </c>
    </row>
    <row r="849" spans="1:65" s="14" customFormat="1" ht="11.25">
      <c r="B849" s="218"/>
      <c r="C849" s="219"/>
      <c r="D849" s="209" t="s">
        <v>216</v>
      </c>
      <c r="E849" s="220" t="s">
        <v>1</v>
      </c>
      <c r="F849" s="221" t="s">
        <v>1002</v>
      </c>
      <c r="G849" s="219"/>
      <c r="H849" s="222">
        <v>74</v>
      </c>
      <c r="I849" s="223"/>
      <c r="J849" s="219"/>
      <c r="K849" s="219"/>
      <c r="L849" s="224"/>
      <c r="M849" s="225"/>
      <c r="N849" s="226"/>
      <c r="O849" s="226"/>
      <c r="P849" s="226"/>
      <c r="Q849" s="226"/>
      <c r="R849" s="226"/>
      <c r="S849" s="226"/>
      <c r="T849" s="227"/>
      <c r="AT849" s="228" t="s">
        <v>216</v>
      </c>
      <c r="AU849" s="228" t="s">
        <v>85</v>
      </c>
      <c r="AV849" s="14" t="s">
        <v>85</v>
      </c>
      <c r="AW849" s="14" t="s">
        <v>31</v>
      </c>
      <c r="AX849" s="14" t="s">
        <v>75</v>
      </c>
      <c r="AY849" s="228" t="s">
        <v>209</v>
      </c>
    </row>
    <row r="850" spans="1:65" s="15" customFormat="1" ht="11.25">
      <c r="B850" s="229"/>
      <c r="C850" s="230"/>
      <c r="D850" s="209" t="s">
        <v>216</v>
      </c>
      <c r="E850" s="231" t="s">
        <v>1</v>
      </c>
      <c r="F850" s="232" t="s">
        <v>219</v>
      </c>
      <c r="G850" s="230"/>
      <c r="H850" s="233">
        <v>74</v>
      </c>
      <c r="I850" s="234"/>
      <c r="J850" s="230"/>
      <c r="K850" s="230"/>
      <c r="L850" s="235"/>
      <c r="M850" s="236"/>
      <c r="N850" s="237"/>
      <c r="O850" s="237"/>
      <c r="P850" s="237"/>
      <c r="Q850" s="237"/>
      <c r="R850" s="237"/>
      <c r="S850" s="237"/>
      <c r="T850" s="238"/>
      <c r="AT850" s="239" t="s">
        <v>216</v>
      </c>
      <c r="AU850" s="239" t="s">
        <v>85</v>
      </c>
      <c r="AV850" s="15" t="s">
        <v>215</v>
      </c>
      <c r="AW850" s="15" t="s">
        <v>31</v>
      </c>
      <c r="AX850" s="15" t="s">
        <v>83</v>
      </c>
      <c r="AY850" s="239" t="s">
        <v>209</v>
      </c>
    </row>
    <row r="851" spans="1:65" s="2" customFormat="1" ht="16.5" customHeight="1">
      <c r="A851" s="35"/>
      <c r="B851" s="36"/>
      <c r="C851" s="193" t="s">
        <v>1011</v>
      </c>
      <c r="D851" s="193" t="s">
        <v>211</v>
      </c>
      <c r="E851" s="194" t="s">
        <v>1008</v>
      </c>
      <c r="F851" s="195" t="s">
        <v>1009</v>
      </c>
      <c r="G851" s="196" t="s">
        <v>214</v>
      </c>
      <c r="H851" s="197">
        <v>109.4</v>
      </c>
      <c r="I851" s="198"/>
      <c r="J851" s="199">
        <f>ROUND(I851*H851,2)</f>
        <v>0</v>
      </c>
      <c r="K851" s="200"/>
      <c r="L851" s="40"/>
      <c r="M851" s="201" t="s">
        <v>1</v>
      </c>
      <c r="N851" s="202" t="s">
        <v>40</v>
      </c>
      <c r="O851" s="72"/>
      <c r="P851" s="203">
        <f>O851*H851</f>
        <v>0</v>
      </c>
      <c r="Q851" s="203">
        <v>0</v>
      </c>
      <c r="R851" s="203">
        <f>Q851*H851</f>
        <v>0</v>
      </c>
      <c r="S851" s="203">
        <v>0</v>
      </c>
      <c r="T851" s="204">
        <f>S851*H851</f>
        <v>0</v>
      </c>
      <c r="U851" s="35"/>
      <c r="V851" s="35"/>
      <c r="W851" s="35"/>
      <c r="X851" s="35"/>
      <c r="Y851" s="35"/>
      <c r="Z851" s="35"/>
      <c r="AA851" s="35"/>
      <c r="AB851" s="35"/>
      <c r="AC851" s="35"/>
      <c r="AD851" s="35"/>
      <c r="AE851" s="35"/>
      <c r="AR851" s="205" t="s">
        <v>247</v>
      </c>
      <c r="AT851" s="205" t="s">
        <v>211</v>
      </c>
      <c r="AU851" s="205" t="s">
        <v>85</v>
      </c>
      <c r="AY851" s="18" t="s">
        <v>209</v>
      </c>
      <c r="BE851" s="206">
        <f>IF(N851="základní",J851,0)</f>
        <v>0</v>
      </c>
      <c r="BF851" s="206">
        <f>IF(N851="snížená",J851,0)</f>
        <v>0</v>
      </c>
      <c r="BG851" s="206">
        <f>IF(N851="zákl. přenesená",J851,0)</f>
        <v>0</v>
      </c>
      <c r="BH851" s="206">
        <f>IF(N851="sníž. přenesená",J851,0)</f>
        <v>0</v>
      </c>
      <c r="BI851" s="206">
        <f>IF(N851="nulová",J851,0)</f>
        <v>0</v>
      </c>
      <c r="BJ851" s="18" t="s">
        <v>83</v>
      </c>
      <c r="BK851" s="206">
        <f>ROUND(I851*H851,2)</f>
        <v>0</v>
      </c>
      <c r="BL851" s="18" t="s">
        <v>247</v>
      </c>
      <c r="BM851" s="205" t="s">
        <v>1012</v>
      </c>
    </row>
    <row r="852" spans="1:65" s="13" customFormat="1" ht="11.25">
      <c r="B852" s="207"/>
      <c r="C852" s="208"/>
      <c r="D852" s="209" t="s">
        <v>216</v>
      </c>
      <c r="E852" s="210" t="s">
        <v>1</v>
      </c>
      <c r="F852" s="211" t="s">
        <v>390</v>
      </c>
      <c r="G852" s="208"/>
      <c r="H852" s="210" t="s">
        <v>1</v>
      </c>
      <c r="I852" s="212"/>
      <c r="J852" s="208"/>
      <c r="K852" s="208"/>
      <c r="L852" s="213"/>
      <c r="M852" s="214"/>
      <c r="N852" s="215"/>
      <c r="O852" s="215"/>
      <c r="P852" s="215"/>
      <c r="Q852" s="215"/>
      <c r="R852" s="215"/>
      <c r="S852" s="215"/>
      <c r="T852" s="216"/>
      <c r="AT852" s="217" t="s">
        <v>216</v>
      </c>
      <c r="AU852" s="217" t="s">
        <v>85</v>
      </c>
      <c r="AV852" s="13" t="s">
        <v>83</v>
      </c>
      <c r="AW852" s="13" t="s">
        <v>31</v>
      </c>
      <c r="AX852" s="13" t="s">
        <v>75</v>
      </c>
      <c r="AY852" s="217" t="s">
        <v>209</v>
      </c>
    </row>
    <row r="853" spans="1:65" s="14" customFormat="1" ht="22.5">
      <c r="B853" s="218"/>
      <c r="C853" s="219"/>
      <c r="D853" s="209" t="s">
        <v>216</v>
      </c>
      <c r="E853" s="220" t="s">
        <v>1</v>
      </c>
      <c r="F853" s="221" t="s">
        <v>1013</v>
      </c>
      <c r="G853" s="219"/>
      <c r="H853" s="222">
        <v>109.4</v>
      </c>
      <c r="I853" s="223"/>
      <c r="J853" s="219"/>
      <c r="K853" s="219"/>
      <c r="L853" s="224"/>
      <c r="M853" s="225"/>
      <c r="N853" s="226"/>
      <c r="O853" s="226"/>
      <c r="P853" s="226"/>
      <c r="Q853" s="226"/>
      <c r="R853" s="226"/>
      <c r="S853" s="226"/>
      <c r="T853" s="227"/>
      <c r="AT853" s="228" t="s">
        <v>216</v>
      </c>
      <c r="AU853" s="228" t="s">
        <v>85</v>
      </c>
      <c r="AV853" s="14" t="s">
        <v>85</v>
      </c>
      <c r="AW853" s="14" t="s">
        <v>31</v>
      </c>
      <c r="AX853" s="14" t="s">
        <v>75</v>
      </c>
      <c r="AY853" s="228" t="s">
        <v>209</v>
      </c>
    </row>
    <row r="854" spans="1:65" s="15" customFormat="1" ht="11.25">
      <c r="B854" s="229"/>
      <c r="C854" s="230"/>
      <c r="D854" s="209" t="s">
        <v>216</v>
      </c>
      <c r="E854" s="231" t="s">
        <v>1</v>
      </c>
      <c r="F854" s="232" t="s">
        <v>219</v>
      </c>
      <c r="G854" s="230"/>
      <c r="H854" s="233">
        <v>109.4</v>
      </c>
      <c r="I854" s="234"/>
      <c r="J854" s="230"/>
      <c r="K854" s="230"/>
      <c r="L854" s="235"/>
      <c r="M854" s="236"/>
      <c r="N854" s="237"/>
      <c r="O854" s="237"/>
      <c r="P854" s="237"/>
      <c r="Q854" s="237"/>
      <c r="R854" s="237"/>
      <c r="S854" s="237"/>
      <c r="T854" s="238"/>
      <c r="AT854" s="239" t="s">
        <v>216</v>
      </c>
      <c r="AU854" s="239" t="s">
        <v>85</v>
      </c>
      <c r="AV854" s="15" t="s">
        <v>215</v>
      </c>
      <c r="AW854" s="15" t="s">
        <v>31</v>
      </c>
      <c r="AX854" s="15" t="s">
        <v>83</v>
      </c>
      <c r="AY854" s="239" t="s">
        <v>209</v>
      </c>
    </row>
    <row r="855" spans="1:65" s="2" customFormat="1" ht="24.2" customHeight="1">
      <c r="A855" s="35"/>
      <c r="B855" s="36"/>
      <c r="C855" s="193" t="s">
        <v>602</v>
      </c>
      <c r="D855" s="193" t="s">
        <v>211</v>
      </c>
      <c r="E855" s="194" t="s">
        <v>1014</v>
      </c>
      <c r="F855" s="195" t="s">
        <v>1015</v>
      </c>
      <c r="G855" s="196" t="s">
        <v>214</v>
      </c>
      <c r="H855" s="197">
        <v>289.8</v>
      </c>
      <c r="I855" s="198"/>
      <c r="J855" s="199">
        <f>ROUND(I855*H855,2)</f>
        <v>0</v>
      </c>
      <c r="K855" s="200"/>
      <c r="L855" s="40"/>
      <c r="M855" s="201" t="s">
        <v>1</v>
      </c>
      <c r="N855" s="202" t="s">
        <v>40</v>
      </c>
      <c r="O855" s="72"/>
      <c r="P855" s="203">
        <f>O855*H855</f>
        <v>0</v>
      </c>
      <c r="Q855" s="203">
        <v>0</v>
      </c>
      <c r="R855" s="203">
        <f>Q855*H855</f>
        <v>0</v>
      </c>
      <c r="S855" s="203">
        <v>0</v>
      </c>
      <c r="T855" s="204">
        <f>S855*H855</f>
        <v>0</v>
      </c>
      <c r="U855" s="35"/>
      <c r="V855" s="35"/>
      <c r="W855" s="35"/>
      <c r="X855" s="35"/>
      <c r="Y855" s="35"/>
      <c r="Z855" s="35"/>
      <c r="AA855" s="35"/>
      <c r="AB855" s="35"/>
      <c r="AC855" s="35"/>
      <c r="AD855" s="35"/>
      <c r="AE855" s="35"/>
      <c r="AR855" s="205" t="s">
        <v>247</v>
      </c>
      <c r="AT855" s="205" t="s">
        <v>211</v>
      </c>
      <c r="AU855" s="205" t="s">
        <v>85</v>
      </c>
      <c r="AY855" s="18" t="s">
        <v>209</v>
      </c>
      <c r="BE855" s="206">
        <f>IF(N855="základní",J855,0)</f>
        <v>0</v>
      </c>
      <c r="BF855" s="206">
        <f>IF(N855="snížená",J855,0)</f>
        <v>0</v>
      </c>
      <c r="BG855" s="206">
        <f>IF(N855="zákl. přenesená",J855,0)</f>
        <v>0</v>
      </c>
      <c r="BH855" s="206">
        <f>IF(N855="sníž. přenesená",J855,0)</f>
        <v>0</v>
      </c>
      <c r="BI855" s="206">
        <f>IF(N855="nulová",J855,0)</f>
        <v>0</v>
      </c>
      <c r="BJ855" s="18" t="s">
        <v>83</v>
      </c>
      <c r="BK855" s="206">
        <f>ROUND(I855*H855,2)</f>
        <v>0</v>
      </c>
      <c r="BL855" s="18" t="s">
        <v>247</v>
      </c>
      <c r="BM855" s="205" t="s">
        <v>1016</v>
      </c>
    </row>
    <row r="856" spans="1:65" s="13" customFormat="1" ht="11.25">
      <c r="B856" s="207"/>
      <c r="C856" s="208"/>
      <c r="D856" s="209" t="s">
        <v>216</v>
      </c>
      <c r="E856" s="210" t="s">
        <v>1</v>
      </c>
      <c r="F856" s="211" t="s">
        <v>236</v>
      </c>
      <c r="G856" s="208"/>
      <c r="H856" s="210" t="s">
        <v>1</v>
      </c>
      <c r="I856" s="212"/>
      <c r="J856" s="208"/>
      <c r="K856" s="208"/>
      <c r="L856" s="213"/>
      <c r="M856" s="214"/>
      <c r="N856" s="215"/>
      <c r="O856" s="215"/>
      <c r="P856" s="215"/>
      <c r="Q856" s="215"/>
      <c r="R856" s="215"/>
      <c r="S856" s="215"/>
      <c r="T856" s="216"/>
      <c r="AT856" s="217" t="s">
        <v>216</v>
      </c>
      <c r="AU856" s="217" t="s">
        <v>85</v>
      </c>
      <c r="AV856" s="13" t="s">
        <v>83</v>
      </c>
      <c r="AW856" s="13" t="s">
        <v>31</v>
      </c>
      <c r="AX856" s="13" t="s">
        <v>75</v>
      </c>
      <c r="AY856" s="217" t="s">
        <v>209</v>
      </c>
    </row>
    <row r="857" spans="1:65" s="14" customFormat="1" ht="11.25">
      <c r="B857" s="218"/>
      <c r="C857" s="219"/>
      <c r="D857" s="209" t="s">
        <v>216</v>
      </c>
      <c r="E857" s="220" t="s">
        <v>1</v>
      </c>
      <c r="F857" s="221" t="s">
        <v>1002</v>
      </c>
      <c r="G857" s="219"/>
      <c r="H857" s="222">
        <v>74</v>
      </c>
      <c r="I857" s="223"/>
      <c r="J857" s="219"/>
      <c r="K857" s="219"/>
      <c r="L857" s="224"/>
      <c r="M857" s="225"/>
      <c r="N857" s="226"/>
      <c r="O857" s="226"/>
      <c r="P857" s="226"/>
      <c r="Q857" s="226"/>
      <c r="R857" s="226"/>
      <c r="S857" s="226"/>
      <c r="T857" s="227"/>
      <c r="AT857" s="228" t="s">
        <v>216</v>
      </c>
      <c r="AU857" s="228" t="s">
        <v>85</v>
      </c>
      <c r="AV857" s="14" t="s">
        <v>85</v>
      </c>
      <c r="AW857" s="14" t="s">
        <v>31</v>
      </c>
      <c r="AX857" s="14" t="s">
        <v>75</v>
      </c>
      <c r="AY857" s="228" t="s">
        <v>209</v>
      </c>
    </row>
    <row r="858" spans="1:65" s="14" customFormat="1" ht="11.25">
      <c r="B858" s="218"/>
      <c r="C858" s="219"/>
      <c r="D858" s="209" t="s">
        <v>216</v>
      </c>
      <c r="E858" s="220" t="s">
        <v>1</v>
      </c>
      <c r="F858" s="221" t="s">
        <v>1017</v>
      </c>
      <c r="G858" s="219"/>
      <c r="H858" s="222">
        <v>215.8</v>
      </c>
      <c r="I858" s="223"/>
      <c r="J858" s="219"/>
      <c r="K858" s="219"/>
      <c r="L858" s="224"/>
      <c r="M858" s="225"/>
      <c r="N858" s="226"/>
      <c r="O858" s="226"/>
      <c r="P858" s="226"/>
      <c r="Q858" s="226"/>
      <c r="R858" s="226"/>
      <c r="S858" s="226"/>
      <c r="T858" s="227"/>
      <c r="AT858" s="228" t="s">
        <v>216</v>
      </c>
      <c r="AU858" s="228" t="s">
        <v>85</v>
      </c>
      <c r="AV858" s="14" t="s">
        <v>85</v>
      </c>
      <c r="AW858" s="14" t="s">
        <v>31</v>
      </c>
      <c r="AX858" s="14" t="s">
        <v>75</v>
      </c>
      <c r="AY858" s="228" t="s">
        <v>209</v>
      </c>
    </row>
    <row r="859" spans="1:65" s="15" customFormat="1" ht="11.25">
      <c r="B859" s="229"/>
      <c r="C859" s="230"/>
      <c r="D859" s="209" t="s">
        <v>216</v>
      </c>
      <c r="E859" s="231" t="s">
        <v>1</v>
      </c>
      <c r="F859" s="232" t="s">
        <v>219</v>
      </c>
      <c r="G859" s="230"/>
      <c r="H859" s="233">
        <v>289.8</v>
      </c>
      <c r="I859" s="234"/>
      <c r="J859" s="230"/>
      <c r="K859" s="230"/>
      <c r="L859" s="235"/>
      <c r="M859" s="236"/>
      <c r="N859" s="237"/>
      <c r="O859" s="237"/>
      <c r="P859" s="237"/>
      <c r="Q859" s="237"/>
      <c r="R859" s="237"/>
      <c r="S859" s="237"/>
      <c r="T859" s="238"/>
      <c r="AT859" s="239" t="s">
        <v>216</v>
      </c>
      <c r="AU859" s="239" t="s">
        <v>85</v>
      </c>
      <c r="AV859" s="15" t="s">
        <v>215</v>
      </c>
      <c r="AW859" s="15" t="s">
        <v>31</v>
      </c>
      <c r="AX859" s="15" t="s">
        <v>83</v>
      </c>
      <c r="AY859" s="239" t="s">
        <v>209</v>
      </c>
    </row>
    <row r="860" spans="1:65" s="2" customFormat="1" ht="44.25" customHeight="1">
      <c r="A860" s="35"/>
      <c r="B860" s="36"/>
      <c r="C860" s="244" t="s">
        <v>1018</v>
      </c>
      <c r="D860" s="244" t="s">
        <v>287</v>
      </c>
      <c r="E860" s="245" t="s">
        <v>1019</v>
      </c>
      <c r="F860" s="246" t="s">
        <v>1020</v>
      </c>
      <c r="G860" s="247" t="s">
        <v>214</v>
      </c>
      <c r="H860" s="248">
        <v>333.27</v>
      </c>
      <c r="I860" s="249"/>
      <c r="J860" s="250">
        <f>ROUND(I860*H860,2)</f>
        <v>0</v>
      </c>
      <c r="K860" s="251"/>
      <c r="L860" s="252"/>
      <c r="M860" s="253" t="s">
        <v>1</v>
      </c>
      <c r="N860" s="254" t="s">
        <v>40</v>
      </c>
      <c r="O860" s="72"/>
      <c r="P860" s="203">
        <f>O860*H860</f>
        <v>0</v>
      </c>
      <c r="Q860" s="203">
        <v>0</v>
      </c>
      <c r="R860" s="203">
        <f>Q860*H860</f>
        <v>0</v>
      </c>
      <c r="S860" s="203">
        <v>0</v>
      </c>
      <c r="T860" s="204">
        <f>S860*H860</f>
        <v>0</v>
      </c>
      <c r="U860" s="35"/>
      <c r="V860" s="35"/>
      <c r="W860" s="35"/>
      <c r="X860" s="35"/>
      <c r="Y860" s="35"/>
      <c r="Z860" s="35"/>
      <c r="AA860" s="35"/>
      <c r="AB860" s="35"/>
      <c r="AC860" s="35"/>
      <c r="AD860" s="35"/>
      <c r="AE860" s="35"/>
      <c r="AR860" s="205" t="s">
        <v>277</v>
      </c>
      <c r="AT860" s="205" t="s">
        <v>287</v>
      </c>
      <c r="AU860" s="205" t="s">
        <v>85</v>
      </c>
      <c r="AY860" s="18" t="s">
        <v>209</v>
      </c>
      <c r="BE860" s="206">
        <f>IF(N860="základní",J860,0)</f>
        <v>0</v>
      </c>
      <c r="BF860" s="206">
        <f>IF(N860="snížená",J860,0)</f>
        <v>0</v>
      </c>
      <c r="BG860" s="206">
        <f>IF(N860="zákl. přenesená",J860,0)</f>
        <v>0</v>
      </c>
      <c r="BH860" s="206">
        <f>IF(N860="sníž. přenesená",J860,0)</f>
        <v>0</v>
      </c>
      <c r="BI860" s="206">
        <f>IF(N860="nulová",J860,0)</f>
        <v>0</v>
      </c>
      <c r="BJ860" s="18" t="s">
        <v>83</v>
      </c>
      <c r="BK860" s="206">
        <f>ROUND(I860*H860,2)</f>
        <v>0</v>
      </c>
      <c r="BL860" s="18" t="s">
        <v>247</v>
      </c>
      <c r="BM860" s="205" t="s">
        <v>1021</v>
      </c>
    </row>
    <row r="861" spans="1:65" s="14" customFormat="1" ht="11.25">
      <c r="B861" s="218"/>
      <c r="C861" s="219"/>
      <c r="D861" s="209" t="s">
        <v>216</v>
      </c>
      <c r="E861" s="220" t="s">
        <v>1</v>
      </c>
      <c r="F861" s="221" t="s">
        <v>1022</v>
      </c>
      <c r="G861" s="219"/>
      <c r="H861" s="222">
        <v>333.27</v>
      </c>
      <c r="I861" s="223"/>
      <c r="J861" s="219"/>
      <c r="K861" s="219"/>
      <c r="L861" s="224"/>
      <c r="M861" s="225"/>
      <c r="N861" s="226"/>
      <c r="O861" s="226"/>
      <c r="P861" s="226"/>
      <c r="Q861" s="226"/>
      <c r="R861" s="226"/>
      <c r="S861" s="226"/>
      <c r="T861" s="227"/>
      <c r="AT861" s="228" t="s">
        <v>216</v>
      </c>
      <c r="AU861" s="228" t="s">
        <v>85</v>
      </c>
      <c r="AV861" s="14" t="s">
        <v>85</v>
      </c>
      <c r="AW861" s="14" t="s">
        <v>31</v>
      </c>
      <c r="AX861" s="14" t="s">
        <v>75</v>
      </c>
      <c r="AY861" s="228" t="s">
        <v>209</v>
      </c>
    </row>
    <row r="862" spans="1:65" s="15" customFormat="1" ht="11.25">
      <c r="B862" s="229"/>
      <c r="C862" s="230"/>
      <c r="D862" s="209" t="s">
        <v>216</v>
      </c>
      <c r="E862" s="231" t="s">
        <v>1</v>
      </c>
      <c r="F862" s="232" t="s">
        <v>219</v>
      </c>
      <c r="G862" s="230"/>
      <c r="H862" s="233">
        <v>333.27</v>
      </c>
      <c r="I862" s="234"/>
      <c r="J862" s="230"/>
      <c r="K862" s="230"/>
      <c r="L862" s="235"/>
      <c r="M862" s="236"/>
      <c r="N862" s="237"/>
      <c r="O862" s="237"/>
      <c r="P862" s="237"/>
      <c r="Q862" s="237"/>
      <c r="R862" s="237"/>
      <c r="S862" s="237"/>
      <c r="T862" s="238"/>
      <c r="AT862" s="239" t="s">
        <v>216</v>
      </c>
      <c r="AU862" s="239" t="s">
        <v>85</v>
      </c>
      <c r="AV862" s="15" t="s">
        <v>215</v>
      </c>
      <c r="AW862" s="15" t="s">
        <v>31</v>
      </c>
      <c r="AX862" s="15" t="s">
        <v>83</v>
      </c>
      <c r="AY862" s="239" t="s">
        <v>209</v>
      </c>
    </row>
    <row r="863" spans="1:65" s="2" customFormat="1" ht="16.5" customHeight="1">
      <c r="A863" s="35"/>
      <c r="B863" s="36"/>
      <c r="C863" s="193" t="s">
        <v>606</v>
      </c>
      <c r="D863" s="193" t="s">
        <v>211</v>
      </c>
      <c r="E863" s="194" t="s">
        <v>1023</v>
      </c>
      <c r="F863" s="195" t="s">
        <v>1024</v>
      </c>
      <c r="G863" s="196" t="s">
        <v>214</v>
      </c>
      <c r="H863" s="197">
        <v>302.17</v>
      </c>
      <c r="I863" s="198"/>
      <c r="J863" s="199">
        <f>ROUND(I863*H863,2)</f>
        <v>0</v>
      </c>
      <c r="K863" s="200"/>
      <c r="L863" s="40"/>
      <c r="M863" s="201" t="s">
        <v>1</v>
      </c>
      <c r="N863" s="202" t="s">
        <v>40</v>
      </c>
      <c r="O863" s="72"/>
      <c r="P863" s="203">
        <f>O863*H863</f>
        <v>0</v>
      </c>
      <c r="Q863" s="203">
        <v>0</v>
      </c>
      <c r="R863" s="203">
        <f>Q863*H863</f>
        <v>0</v>
      </c>
      <c r="S863" s="203">
        <v>0</v>
      </c>
      <c r="T863" s="204">
        <f>S863*H863</f>
        <v>0</v>
      </c>
      <c r="U863" s="35"/>
      <c r="V863" s="35"/>
      <c r="W863" s="35"/>
      <c r="X863" s="35"/>
      <c r="Y863" s="35"/>
      <c r="Z863" s="35"/>
      <c r="AA863" s="35"/>
      <c r="AB863" s="35"/>
      <c r="AC863" s="35"/>
      <c r="AD863" s="35"/>
      <c r="AE863" s="35"/>
      <c r="AR863" s="205" t="s">
        <v>247</v>
      </c>
      <c r="AT863" s="205" t="s">
        <v>211</v>
      </c>
      <c r="AU863" s="205" t="s">
        <v>85</v>
      </c>
      <c r="AY863" s="18" t="s">
        <v>209</v>
      </c>
      <c r="BE863" s="206">
        <f>IF(N863="základní",J863,0)</f>
        <v>0</v>
      </c>
      <c r="BF863" s="206">
        <f>IF(N863="snížená",J863,0)</f>
        <v>0</v>
      </c>
      <c r="BG863" s="206">
        <f>IF(N863="zákl. přenesená",J863,0)</f>
        <v>0</v>
      </c>
      <c r="BH863" s="206">
        <f>IF(N863="sníž. přenesená",J863,0)</f>
        <v>0</v>
      </c>
      <c r="BI863" s="206">
        <f>IF(N863="nulová",J863,0)</f>
        <v>0</v>
      </c>
      <c r="BJ863" s="18" t="s">
        <v>83</v>
      </c>
      <c r="BK863" s="206">
        <f>ROUND(I863*H863,2)</f>
        <v>0</v>
      </c>
      <c r="BL863" s="18" t="s">
        <v>247</v>
      </c>
      <c r="BM863" s="205" t="s">
        <v>1025</v>
      </c>
    </row>
    <row r="864" spans="1:65" s="2" customFormat="1" ht="48.75">
      <c r="A864" s="35"/>
      <c r="B864" s="36"/>
      <c r="C864" s="37"/>
      <c r="D864" s="209" t="s">
        <v>253</v>
      </c>
      <c r="E864" s="37"/>
      <c r="F864" s="240" t="s">
        <v>1026</v>
      </c>
      <c r="G864" s="37"/>
      <c r="H864" s="37"/>
      <c r="I864" s="241"/>
      <c r="J864" s="37"/>
      <c r="K864" s="37"/>
      <c r="L864" s="40"/>
      <c r="M864" s="242"/>
      <c r="N864" s="243"/>
      <c r="O864" s="72"/>
      <c r="P864" s="72"/>
      <c r="Q864" s="72"/>
      <c r="R864" s="72"/>
      <c r="S864" s="72"/>
      <c r="T864" s="73"/>
      <c r="U864" s="35"/>
      <c r="V864" s="35"/>
      <c r="W864" s="35"/>
      <c r="X864" s="35"/>
      <c r="Y864" s="35"/>
      <c r="Z864" s="35"/>
      <c r="AA864" s="35"/>
      <c r="AB864" s="35"/>
      <c r="AC864" s="35"/>
      <c r="AD864" s="35"/>
      <c r="AE864" s="35"/>
      <c r="AT864" s="18" t="s">
        <v>253</v>
      </c>
      <c r="AU864" s="18" t="s">
        <v>85</v>
      </c>
    </row>
    <row r="865" spans="1:65" s="13" customFormat="1" ht="11.25">
      <c r="B865" s="207"/>
      <c r="C865" s="208"/>
      <c r="D865" s="209" t="s">
        <v>216</v>
      </c>
      <c r="E865" s="210" t="s">
        <v>1</v>
      </c>
      <c r="F865" s="211" t="s">
        <v>236</v>
      </c>
      <c r="G865" s="208"/>
      <c r="H865" s="210" t="s">
        <v>1</v>
      </c>
      <c r="I865" s="212"/>
      <c r="J865" s="208"/>
      <c r="K865" s="208"/>
      <c r="L865" s="213"/>
      <c r="M865" s="214"/>
      <c r="N865" s="215"/>
      <c r="O865" s="215"/>
      <c r="P865" s="215"/>
      <c r="Q865" s="215"/>
      <c r="R865" s="215"/>
      <c r="S865" s="215"/>
      <c r="T865" s="216"/>
      <c r="AT865" s="217" t="s">
        <v>216</v>
      </c>
      <c r="AU865" s="217" t="s">
        <v>85</v>
      </c>
      <c r="AV865" s="13" t="s">
        <v>83</v>
      </c>
      <c r="AW865" s="13" t="s">
        <v>31</v>
      </c>
      <c r="AX865" s="13" t="s">
        <v>75</v>
      </c>
      <c r="AY865" s="217" t="s">
        <v>209</v>
      </c>
    </row>
    <row r="866" spans="1:65" s="14" customFormat="1" ht="11.25">
      <c r="B866" s="218"/>
      <c r="C866" s="219"/>
      <c r="D866" s="209" t="s">
        <v>216</v>
      </c>
      <c r="E866" s="220" t="s">
        <v>1</v>
      </c>
      <c r="F866" s="221" t="s">
        <v>1027</v>
      </c>
      <c r="G866" s="219"/>
      <c r="H866" s="222">
        <v>80.7</v>
      </c>
      <c r="I866" s="223"/>
      <c r="J866" s="219"/>
      <c r="K866" s="219"/>
      <c r="L866" s="224"/>
      <c r="M866" s="225"/>
      <c r="N866" s="226"/>
      <c r="O866" s="226"/>
      <c r="P866" s="226"/>
      <c r="Q866" s="226"/>
      <c r="R866" s="226"/>
      <c r="S866" s="226"/>
      <c r="T866" s="227"/>
      <c r="AT866" s="228" t="s">
        <v>216</v>
      </c>
      <c r="AU866" s="228" t="s">
        <v>85</v>
      </c>
      <c r="AV866" s="14" t="s">
        <v>85</v>
      </c>
      <c r="AW866" s="14" t="s">
        <v>31</v>
      </c>
      <c r="AX866" s="14" t="s">
        <v>75</v>
      </c>
      <c r="AY866" s="228" t="s">
        <v>209</v>
      </c>
    </row>
    <row r="867" spans="1:65" s="14" customFormat="1" ht="11.25">
      <c r="B867" s="218"/>
      <c r="C867" s="219"/>
      <c r="D867" s="209" t="s">
        <v>216</v>
      </c>
      <c r="E867" s="220" t="s">
        <v>1</v>
      </c>
      <c r="F867" s="221" t="s">
        <v>1028</v>
      </c>
      <c r="G867" s="219"/>
      <c r="H867" s="222">
        <v>94.5</v>
      </c>
      <c r="I867" s="223"/>
      <c r="J867" s="219"/>
      <c r="K867" s="219"/>
      <c r="L867" s="224"/>
      <c r="M867" s="225"/>
      <c r="N867" s="226"/>
      <c r="O867" s="226"/>
      <c r="P867" s="226"/>
      <c r="Q867" s="226"/>
      <c r="R867" s="226"/>
      <c r="S867" s="226"/>
      <c r="T867" s="227"/>
      <c r="AT867" s="228" t="s">
        <v>216</v>
      </c>
      <c r="AU867" s="228" t="s">
        <v>85</v>
      </c>
      <c r="AV867" s="14" t="s">
        <v>85</v>
      </c>
      <c r="AW867" s="14" t="s">
        <v>31</v>
      </c>
      <c r="AX867" s="14" t="s">
        <v>75</v>
      </c>
      <c r="AY867" s="228" t="s">
        <v>209</v>
      </c>
    </row>
    <row r="868" spans="1:65" s="14" customFormat="1" ht="11.25">
      <c r="B868" s="218"/>
      <c r="C868" s="219"/>
      <c r="D868" s="209" t="s">
        <v>216</v>
      </c>
      <c r="E868" s="220" t="s">
        <v>1</v>
      </c>
      <c r="F868" s="221" t="s">
        <v>1029</v>
      </c>
      <c r="G868" s="219"/>
      <c r="H868" s="222">
        <v>99.5</v>
      </c>
      <c r="I868" s="223"/>
      <c r="J868" s="219"/>
      <c r="K868" s="219"/>
      <c r="L868" s="224"/>
      <c r="M868" s="225"/>
      <c r="N868" s="226"/>
      <c r="O868" s="226"/>
      <c r="P868" s="226"/>
      <c r="Q868" s="226"/>
      <c r="R868" s="226"/>
      <c r="S868" s="226"/>
      <c r="T868" s="227"/>
      <c r="AT868" s="228" t="s">
        <v>216</v>
      </c>
      <c r="AU868" s="228" t="s">
        <v>85</v>
      </c>
      <c r="AV868" s="14" t="s">
        <v>85</v>
      </c>
      <c r="AW868" s="14" t="s">
        <v>31</v>
      </c>
      <c r="AX868" s="14" t="s">
        <v>75</v>
      </c>
      <c r="AY868" s="228" t="s">
        <v>209</v>
      </c>
    </row>
    <row r="869" spans="1:65" s="16" customFormat="1" ht="11.25">
      <c r="B869" s="255"/>
      <c r="C869" s="256"/>
      <c r="D869" s="209" t="s">
        <v>216</v>
      </c>
      <c r="E869" s="257" t="s">
        <v>1</v>
      </c>
      <c r="F869" s="258" t="s">
        <v>360</v>
      </c>
      <c r="G869" s="256"/>
      <c r="H869" s="259">
        <v>274.7</v>
      </c>
      <c r="I869" s="260"/>
      <c r="J869" s="256"/>
      <c r="K869" s="256"/>
      <c r="L869" s="261"/>
      <c r="M869" s="262"/>
      <c r="N869" s="263"/>
      <c r="O869" s="263"/>
      <c r="P869" s="263"/>
      <c r="Q869" s="263"/>
      <c r="R869" s="263"/>
      <c r="S869" s="263"/>
      <c r="T869" s="264"/>
      <c r="AT869" s="265" t="s">
        <v>216</v>
      </c>
      <c r="AU869" s="265" t="s">
        <v>85</v>
      </c>
      <c r="AV869" s="16" t="s">
        <v>106</v>
      </c>
      <c r="AW869" s="16" t="s">
        <v>31</v>
      </c>
      <c r="AX869" s="16" t="s">
        <v>75</v>
      </c>
      <c r="AY869" s="265" t="s">
        <v>209</v>
      </c>
    </row>
    <row r="870" spans="1:65" s="14" customFormat="1" ht="11.25">
      <c r="B870" s="218"/>
      <c r="C870" s="219"/>
      <c r="D870" s="209" t="s">
        <v>216</v>
      </c>
      <c r="E870" s="220" t="s">
        <v>1</v>
      </c>
      <c r="F870" s="221" t="s">
        <v>1030</v>
      </c>
      <c r="G870" s="219"/>
      <c r="H870" s="222">
        <v>27.47</v>
      </c>
      <c r="I870" s="223"/>
      <c r="J870" s="219"/>
      <c r="K870" s="219"/>
      <c r="L870" s="224"/>
      <c r="M870" s="225"/>
      <c r="N870" s="226"/>
      <c r="O870" s="226"/>
      <c r="P870" s="226"/>
      <c r="Q870" s="226"/>
      <c r="R870" s="226"/>
      <c r="S870" s="226"/>
      <c r="T870" s="227"/>
      <c r="AT870" s="228" t="s">
        <v>216</v>
      </c>
      <c r="AU870" s="228" t="s">
        <v>85</v>
      </c>
      <c r="AV870" s="14" t="s">
        <v>85</v>
      </c>
      <c r="AW870" s="14" t="s">
        <v>31</v>
      </c>
      <c r="AX870" s="14" t="s">
        <v>75</v>
      </c>
      <c r="AY870" s="228" t="s">
        <v>209</v>
      </c>
    </row>
    <row r="871" spans="1:65" s="15" customFormat="1" ht="11.25">
      <c r="B871" s="229"/>
      <c r="C871" s="230"/>
      <c r="D871" s="209" t="s">
        <v>216</v>
      </c>
      <c r="E871" s="231" t="s">
        <v>1</v>
      </c>
      <c r="F871" s="232" t="s">
        <v>219</v>
      </c>
      <c r="G871" s="230"/>
      <c r="H871" s="233">
        <v>302.17</v>
      </c>
      <c r="I871" s="234"/>
      <c r="J871" s="230"/>
      <c r="K871" s="230"/>
      <c r="L871" s="235"/>
      <c r="M871" s="236"/>
      <c r="N871" s="237"/>
      <c r="O871" s="237"/>
      <c r="P871" s="237"/>
      <c r="Q871" s="237"/>
      <c r="R871" s="237"/>
      <c r="S871" s="237"/>
      <c r="T871" s="238"/>
      <c r="AT871" s="239" t="s">
        <v>216</v>
      </c>
      <c r="AU871" s="239" t="s">
        <v>85</v>
      </c>
      <c r="AV871" s="15" t="s">
        <v>215</v>
      </c>
      <c r="AW871" s="15" t="s">
        <v>31</v>
      </c>
      <c r="AX871" s="15" t="s">
        <v>83</v>
      </c>
      <c r="AY871" s="239" t="s">
        <v>209</v>
      </c>
    </row>
    <row r="872" spans="1:65" s="2" customFormat="1" ht="24.2" customHeight="1">
      <c r="A872" s="35"/>
      <c r="B872" s="36"/>
      <c r="C872" s="193" t="s">
        <v>1031</v>
      </c>
      <c r="D872" s="193" t="s">
        <v>211</v>
      </c>
      <c r="E872" s="194" t="s">
        <v>1032</v>
      </c>
      <c r="F872" s="195" t="s">
        <v>1033</v>
      </c>
      <c r="G872" s="196" t="s">
        <v>1034</v>
      </c>
      <c r="H872" s="266"/>
      <c r="I872" s="198"/>
      <c r="J872" s="199">
        <f>ROUND(I872*H872,2)</f>
        <v>0</v>
      </c>
      <c r="K872" s="200"/>
      <c r="L872" s="40"/>
      <c r="M872" s="201" t="s">
        <v>1</v>
      </c>
      <c r="N872" s="202" t="s">
        <v>40</v>
      </c>
      <c r="O872" s="72"/>
      <c r="P872" s="203">
        <f>O872*H872</f>
        <v>0</v>
      </c>
      <c r="Q872" s="203">
        <v>0</v>
      </c>
      <c r="R872" s="203">
        <f>Q872*H872</f>
        <v>0</v>
      </c>
      <c r="S872" s="203">
        <v>0</v>
      </c>
      <c r="T872" s="204">
        <f>S872*H872</f>
        <v>0</v>
      </c>
      <c r="U872" s="35"/>
      <c r="V872" s="35"/>
      <c r="W872" s="35"/>
      <c r="X872" s="35"/>
      <c r="Y872" s="35"/>
      <c r="Z872" s="35"/>
      <c r="AA872" s="35"/>
      <c r="AB872" s="35"/>
      <c r="AC872" s="35"/>
      <c r="AD872" s="35"/>
      <c r="AE872" s="35"/>
      <c r="AR872" s="205" t="s">
        <v>247</v>
      </c>
      <c r="AT872" s="205" t="s">
        <v>211</v>
      </c>
      <c r="AU872" s="205" t="s">
        <v>85</v>
      </c>
      <c r="AY872" s="18" t="s">
        <v>209</v>
      </c>
      <c r="BE872" s="206">
        <f>IF(N872="základní",J872,0)</f>
        <v>0</v>
      </c>
      <c r="BF872" s="206">
        <f>IF(N872="snížená",J872,0)</f>
        <v>0</v>
      </c>
      <c r="BG872" s="206">
        <f>IF(N872="zákl. přenesená",J872,0)</f>
        <v>0</v>
      </c>
      <c r="BH872" s="206">
        <f>IF(N872="sníž. přenesená",J872,0)</f>
        <v>0</v>
      </c>
      <c r="BI872" s="206">
        <f>IF(N872="nulová",J872,0)</f>
        <v>0</v>
      </c>
      <c r="BJ872" s="18" t="s">
        <v>83</v>
      </c>
      <c r="BK872" s="206">
        <f>ROUND(I872*H872,2)</f>
        <v>0</v>
      </c>
      <c r="BL872" s="18" t="s">
        <v>247</v>
      </c>
      <c r="BM872" s="205" t="s">
        <v>1035</v>
      </c>
    </row>
    <row r="873" spans="1:65" s="12" customFormat="1" ht="22.9" customHeight="1">
      <c r="B873" s="177"/>
      <c r="C873" s="178"/>
      <c r="D873" s="179" t="s">
        <v>74</v>
      </c>
      <c r="E873" s="191" t="s">
        <v>1036</v>
      </c>
      <c r="F873" s="191" t="s">
        <v>1037</v>
      </c>
      <c r="G873" s="178"/>
      <c r="H873" s="178"/>
      <c r="I873" s="181"/>
      <c r="J873" s="192">
        <f>BK873</f>
        <v>0</v>
      </c>
      <c r="K873" s="178"/>
      <c r="L873" s="183"/>
      <c r="M873" s="184"/>
      <c r="N873" s="185"/>
      <c r="O873" s="185"/>
      <c r="P873" s="186">
        <f>SUM(P874:P941)</f>
        <v>0</v>
      </c>
      <c r="Q873" s="185"/>
      <c r="R873" s="186">
        <f>SUM(R874:R941)</f>
        <v>0</v>
      </c>
      <c r="S873" s="185"/>
      <c r="T873" s="187">
        <f>SUM(T874:T941)</f>
        <v>1.0065</v>
      </c>
      <c r="AR873" s="188" t="s">
        <v>85</v>
      </c>
      <c r="AT873" s="189" t="s">
        <v>74</v>
      </c>
      <c r="AU873" s="189" t="s">
        <v>83</v>
      </c>
      <c r="AY873" s="188" t="s">
        <v>209</v>
      </c>
      <c r="BK873" s="190">
        <f>SUM(BK874:BK941)</f>
        <v>0</v>
      </c>
    </row>
    <row r="874" spans="1:65" s="2" customFormat="1" ht="24.2" customHeight="1">
      <c r="A874" s="35"/>
      <c r="B874" s="36"/>
      <c r="C874" s="193" t="s">
        <v>609</v>
      </c>
      <c r="D874" s="193" t="s">
        <v>211</v>
      </c>
      <c r="E874" s="194" t="s">
        <v>1038</v>
      </c>
      <c r="F874" s="195" t="s">
        <v>1039</v>
      </c>
      <c r="G874" s="196" t="s">
        <v>214</v>
      </c>
      <c r="H874" s="197">
        <v>25.38</v>
      </c>
      <c r="I874" s="198"/>
      <c r="J874" s="199">
        <f>ROUND(I874*H874,2)</f>
        <v>0</v>
      </c>
      <c r="K874" s="200"/>
      <c r="L874" s="40"/>
      <c r="M874" s="201" t="s">
        <v>1</v>
      </c>
      <c r="N874" s="202" t="s">
        <v>40</v>
      </c>
      <c r="O874" s="72"/>
      <c r="P874" s="203">
        <f>O874*H874</f>
        <v>0</v>
      </c>
      <c r="Q874" s="203">
        <v>0</v>
      </c>
      <c r="R874" s="203">
        <f>Q874*H874</f>
        <v>0</v>
      </c>
      <c r="S874" s="203">
        <v>0</v>
      </c>
      <c r="T874" s="204">
        <f>S874*H874</f>
        <v>0</v>
      </c>
      <c r="U874" s="35"/>
      <c r="V874" s="35"/>
      <c r="W874" s="35"/>
      <c r="X874" s="35"/>
      <c r="Y874" s="35"/>
      <c r="Z874" s="35"/>
      <c r="AA874" s="35"/>
      <c r="AB874" s="35"/>
      <c r="AC874" s="35"/>
      <c r="AD874" s="35"/>
      <c r="AE874" s="35"/>
      <c r="AR874" s="205" t="s">
        <v>247</v>
      </c>
      <c r="AT874" s="205" t="s">
        <v>211</v>
      </c>
      <c r="AU874" s="205" t="s">
        <v>85</v>
      </c>
      <c r="AY874" s="18" t="s">
        <v>209</v>
      </c>
      <c r="BE874" s="206">
        <f>IF(N874="základní",J874,0)</f>
        <v>0</v>
      </c>
      <c r="BF874" s="206">
        <f>IF(N874="snížená",J874,0)</f>
        <v>0</v>
      </c>
      <c r="BG874" s="206">
        <f>IF(N874="zákl. přenesená",J874,0)</f>
        <v>0</v>
      </c>
      <c r="BH874" s="206">
        <f>IF(N874="sníž. přenesená",J874,0)</f>
        <v>0</v>
      </c>
      <c r="BI874" s="206">
        <f>IF(N874="nulová",J874,0)</f>
        <v>0</v>
      </c>
      <c r="BJ874" s="18" t="s">
        <v>83</v>
      </c>
      <c r="BK874" s="206">
        <f>ROUND(I874*H874,2)</f>
        <v>0</v>
      </c>
      <c r="BL874" s="18" t="s">
        <v>247</v>
      </c>
      <c r="BM874" s="205" t="s">
        <v>1040</v>
      </c>
    </row>
    <row r="875" spans="1:65" s="13" customFormat="1" ht="11.25">
      <c r="B875" s="207"/>
      <c r="C875" s="208"/>
      <c r="D875" s="209" t="s">
        <v>216</v>
      </c>
      <c r="E875" s="210" t="s">
        <v>1</v>
      </c>
      <c r="F875" s="211" t="s">
        <v>355</v>
      </c>
      <c r="G875" s="208"/>
      <c r="H875" s="210" t="s">
        <v>1</v>
      </c>
      <c r="I875" s="212"/>
      <c r="J875" s="208"/>
      <c r="K875" s="208"/>
      <c r="L875" s="213"/>
      <c r="M875" s="214"/>
      <c r="N875" s="215"/>
      <c r="O875" s="215"/>
      <c r="P875" s="215"/>
      <c r="Q875" s="215"/>
      <c r="R875" s="215"/>
      <c r="S875" s="215"/>
      <c r="T875" s="216"/>
      <c r="AT875" s="217" t="s">
        <v>216</v>
      </c>
      <c r="AU875" s="217" t="s">
        <v>85</v>
      </c>
      <c r="AV875" s="13" t="s">
        <v>83</v>
      </c>
      <c r="AW875" s="13" t="s">
        <v>31</v>
      </c>
      <c r="AX875" s="13" t="s">
        <v>75</v>
      </c>
      <c r="AY875" s="217" t="s">
        <v>209</v>
      </c>
    </row>
    <row r="876" spans="1:65" s="14" customFormat="1" ht="11.25">
      <c r="B876" s="218"/>
      <c r="C876" s="219"/>
      <c r="D876" s="209" t="s">
        <v>216</v>
      </c>
      <c r="E876" s="220" t="s">
        <v>1</v>
      </c>
      <c r="F876" s="221" t="s">
        <v>1041</v>
      </c>
      <c r="G876" s="219"/>
      <c r="H876" s="222">
        <v>25.38</v>
      </c>
      <c r="I876" s="223"/>
      <c r="J876" s="219"/>
      <c r="K876" s="219"/>
      <c r="L876" s="224"/>
      <c r="M876" s="225"/>
      <c r="N876" s="226"/>
      <c r="O876" s="226"/>
      <c r="P876" s="226"/>
      <c r="Q876" s="226"/>
      <c r="R876" s="226"/>
      <c r="S876" s="226"/>
      <c r="T876" s="227"/>
      <c r="AT876" s="228" t="s">
        <v>216</v>
      </c>
      <c r="AU876" s="228" t="s">
        <v>85</v>
      </c>
      <c r="AV876" s="14" t="s">
        <v>85</v>
      </c>
      <c r="AW876" s="14" t="s">
        <v>31</v>
      </c>
      <c r="AX876" s="14" t="s">
        <v>75</v>
      </c>
      <c r="AY876" s="228" t="s">
        <v>209</v>
      </c>
    </row>
    <row r="877" spans="1:65" s="15" customFormat="1" ht="11.25">
      <c r="B877" s="229"/>
      <c r="C877" s="230"/>
      <c r="D877" s="209" t="s">
        <v>216</v>
      </c>
      <c r="E877" s="231" t="s">
        <v>1</v>
      </c>
      <c r="F877" s="232" t="s">
        <v>219</v>
      </c>
      <c r="G877" s="230"/>
      <c r="H877" s="233">
        <v>25.38</v>
      </c>
      <c r="I877" s="234"/>
      <c r="J877" s="230"/>
      <c r="K877" s="230"/>
      <c r="L877" s="235"/>
      <c r="M877" s="236"/>
      <c r="N877" s="237"/>
      <c r="O877" s="237"/>
      <c r="P877" s="237"/>
      <c r="Q877" s="237"/>
      <c r="R877" s="237"/>
      <c r="S877" s="237"/>
      <c r="T877" s="238"/>
      <c r="AT877" s="239" t="s">
        <v>216</v>
      </c>
      <c r="AU877" s="239" t="s">
        <v>85</v>
      </c>
      <c r="AV877" s="15" t="s">
        <v>215</v>
      </c>
      <c r="AW877" s="15" t="s">
        <v>31</v>
      </c>
      <c r="AX877" s="15" t="s">
        <v>83</v>
      </c>
      <c r="AY877" s="239" t="s">
        <v>209</v>
      </c>
    </row>
    <row r="878" spans="1:65" s="2" customFormat="1" ht="16.5" customHeight="1">
      <c r="A878" s="35"/>
      <c r="B878" s="36"/>
      <c r="C878" s="244" t="s">
        <v>1042</v>
      </c>
      <c r="D878" s="244" t="s">
        <v>287</v>
      </c>
      <c r="E878" s="245" t="s">
        <v>1004</v>
      </c>
      <c r="F878" s="246" t="s">
        <v>1005</v>
      </c>
      <c r="G878" s="247" t="s">
        <v>270</v>
      </c>
      <c r="H878" s="248">
        <v>8.0000000000000002E-3</v>
      </c>
      <c r="I878" s="249"/>
      <c r="J878" s="250">
        <f>ROUND(I878*H878,2)</f>
        <v>0</v>
      </c>
      <c r="K878" s="251"/>
      <c r="L878" s="252"/>
      <c r="M878" s="253" t="s">
        <v>1</v>
      </c>
      <c r="N878" s="254" t="s">
        <v>40</v>
      </c>
      <c r="O878" s="72"/>
      <c r="P878" s="203">
        <f>O878*H878</f>
        <v>0</v>
      </c>
      <c r="Q878" s="203">
        <v>0</v>
      </c>
      <c r="R878" s="203">
        <f>Q878*H878</f>
        <v>0</v>
      </c>
      <c r="S878" s="203">
        <v>0</v>
      </c>
      <c r="T878" s="204">
        <f>S878*H878</f>
        <v>0</v>
      </c>
      <c r="U878" s="35"/>
      <c r="V878" s="35"/>
      <c r="W878" s="35"/>
      <c r="X878" s="35"/>
      <c r="Y878" s="35"/>
      <c r="Z878" s="35"/>
      <c r="AA878" s="35"/>
      <c r="AB878" s="35"/>
      <c r="AC878" s="35"/>
      <c r="AD878" s="35"/>
      <c r="AE878" s="35"/>
      <c r="AR878" s="205" t="s">
        <v>277</v>
      </c>
      <c r="AT878" s="205" t="s">
        <v>287</v>
      </c>
      <c r="AU878" s="205" t="s">
        <v>85</v>
      </c>
      <c r="AY878" s="18" t="s">
        <v>209</v>
      </c>
      <c r="BE878" s="206">
        <f>IF(N878="základní",J878,0)</f>
        <v>0</v>
      </c>
      <c r="BF878" s="206">
        <f>IF(N878="snížená",J878,0)</f>
        <v>0</v>
      </c>
      <c r="BG878" s="206">
        <f>IF(N878="zákl. přenesená",J878,0)</f>
        <v>0</v>
      </c>
      <c r="BH878" s="206">
        <f>IF(N878="sníž. přenesená",J878,0)</f>
        <v>0</v>
      </c>
      <c r="BI878" s="206">
        <f>IF(N878="nulová",J878,0)</f>
        <v>0</v>
      </c>
      <c r="BJ878" s="18" t="s">
        <v>83</v>
      </c>
      <c r="BK878" s="206">
        <f>ROUND(I878*H878,2)</f>
        <v>0</v>
      </c>
      <c r="BL878" s="18" t="s">
        <v>247</v>
      </c>
      <c r="BM878" s="205" t="s">
        <v>1043</v>
      </c>
    </row>
    <row r="879" spans="1:65" s="14" customFormat="1" ht="11.25">
      <c r="B879" s="218"/>
      <c r="C879" s="219"/>
      <c r="D879" s="209" t="s">
        <v>216</v>
      </c>
      <c r="E879" s="220" t="s">
        <v>1</v>
      </c>
      <c r="F879" s="221" t="s">
        <v>1044</v>
      </c>
      <c r="G879" s="219"/>
      <c r="H879" s="222">
        <v>8.0000000000000002E-3</v>
      </c>
      <c r="I879" s="223"/>
      <c r="J879" s="219"/>
      <c r="K879" s="219"/>
      <c r="L879" s="224"/>
      <c r="M879" s="225"/>
      <c r="N879" s="226"/>
      <c r="O879" s="226"/>
      <c r="P879" s="226"/>
      <c r="Q879" s="226"/>
      <c r="R879" s="226"/>
      <c r="S879" s="226"/>
      <c r="T879" s="227"/>
      <c r="AT879" s="228" t="s">
        <v>216</v>
      </c>
      <c r="AU879" s="228" t="s">
        <v>85</v>
      </c>
      <c r="AV879" s="14" t="s">
        <v>85</v>
      </c>
      <c r="AW879" s="14" t="s">
        <v>31</v>
      </c>
      <c r="AX879" s="14" t="s">
        <v>75</v>
      </c>
      <c r="AY879" s="228" t="s">
        <v>209</v>
      </c>
    </row>
    <row r="880" spans="1:65" s="15" customFormat="1" ht="11.25">
      <c r="B880" s="229"/>
      <c r="C880" s="230"/>
      <c r="D880" s="209" t="s">
        <v>216</v>
      </c>
      <c r="E880" s="231" t="s">
        <v>1</v>
      </c>
      <c r="F880" s="232" t="s">
        <v>219</v>
      </c>
      <c r="G880" s="230"/>
      <c r="H880" s="233">
        <v>8.0000000000000002E-3</v>
      </c>
      <c r="I880" s="234"/>
      <c r="J880" s="230"/>
      <c r="K880" s="230"/>
      <c r="L880" s="235"/>
      <c r="M880" s="236"/>
      <c r="N880" s="237"/>
      <c r="O880" s="237"/>
      <c r="P880" s="237"/>
      <c r="Q880" s="237"/>
      <c r="R880" s="237"/>
      <c r="S880" s="237"/>
      <c r="T880" s="238"/>
      <c r="AT880" s="239" t="s">
        <v>216</v>
      </c>
      <c r="AU880" s="239" t="s">
        <v>85</v>
      </c>
      <c r="AV880" s="15" t="s">
        <v>215</v>
      </c>
      <c r="AW880" s="15" t="s">
        <v>31</v>
      </c>
      <c r="AX880" s="15" t="s">
        <v>83</v>
      </c>
      <c r="AY880" s="239" t="s">
        <v>209</v>
      </c>
    </row>
    <row r="881" spans="1:65" s="2" customFormat="1" ht="24.2" customHeight="1">
      <c r="A881" s="35"/>
      <c r="B881" s="36"/>
      <c r="C881" s="193" t="s">
        <v>613</v>
      </c>
      <c r="D881" s="193" t="s">
        <v>211</v>
      </c>
      <c r="E881" s="194" t="s">
        <v>1045</v>
      </c>
      <c r="F881" s="195" t="s">
        <v>1046</v>
      </c>
      <c r="G881" s="196" t="s">
        <v>214</v>
      </c>
      <c r="H881" s="197">
        <v>25.38</v>
      </c>
      <c r="I881" s="198"/>
      <c r="J881" s="199">
        <f>ROUND(I881*H881,2)</f>
        <v>0</v>
      </c>
      <c r="K881" s="200"/>
      <c r="L881" s="40"/>
      <c r="M881" s="201" t="s">
        <v>1</v>
      </c>
      <c r="N881" s="202" t="s">
        <v>40</v>
      </c>
      <c r="O881" s="72"/>
      <c r="P881" s="203">
        <f>O881*H881</f>
        <v>0</v>
      </c>
      <c r="Q881" s="203">
        <v>0</v>
      </c>
      <c r="R881" s="203">
        <f>Q881*H881</f>
        <v>0</v>
      </c>
      <c r="S881" s="203">
        <v>0</v>
      </c>
      <c r="T881" s="204">
        <f>S881*H881</f>
        <v>0</v>
      </c>
      <c r="U881" s="35"/>
      <c r="V881" s="35"/>
      <c r="W881" s="35"/>
      <c r="X881" s="35"/>
      <c r="Y881" s="35"/>
      <c r="Z881" s="35"/>
      <c r="AA881" s="35"/>
      <c r="AB881" s="35"/>
      <c r="AC881" s="35"/>
      <c r="AD881" s="35"/>
      <c r="AE881" s="35"/>
      <c r="AR881" s="205" t="s">
        <v>247</v>
      </c>
      <c r="AT881" s="205" t="s">
        <v>211</v>
      </c>
      <c r="AU881" s="205" t="s">
        <v>85</v>
      </c>
      <c r="AY881" s="18" t="s">
        <v>209</v>
      </c>
      <c r="BE881" s="206">
        <f>IF(N881="základní",J881,0)</f>
        <v>0</v>
      </c>
      <c r="BF881" s="206">
        <f>IF(N881="snížená",J881,0)</f>
        <v>0</v>
      </c>
      <c r="BG881" s="206">
        <f>IF(N881="zákl. přenesená",J881,0)</f>
        <v>0</v>
      </c>
      <c r="BH881" s="206">
        <f>IF(N881="sníž. přenesená",J881,0)</f>
        <v>0</v>
      </c>
      <c r="BI881" s="206">
        <f>IF(N881="nulová",J881,0)</f>
        <v>0</v>
      </c>
      <c r="BJ881" s="18" t="s">
        <v>83</v>
      </c>
      <c r="BK881" s="206">
        <f>ROUND(I881*H881,2)</f>
        <v>0</v>
      </c>
      <c r="BL881" s="18" t="s">
        <v>247</v>
      </c>
      <c r="BM881" s="205" t="s">
        <v>1047</v>
      </c>
    </row>
    <row r="882" spans="1:65" s="13" customFormat="1" ht="11.25">
      <c r="B882" s="207"/>
      <c r="C882" s="208"/>
      <c r="D882" s="209" t="s">
        <v>216</v>
      </c>
      <c r="E882" s="210" t="s">
        <v>1</v>
      </c>
      <c r="F882" s="211" t="s">
        <v>355</v>
      </c>
      <c r="G882" s="208"/>
      <c r="H882" s="210" t="s">
        <v>1</v>
      </c>
      <c r="I882" s="212"/>
      <c r="J882" s="208"/>
      <c r="K882" s="208"/>
      <c r="L882" s="213"/>
      <c r="M882" s="214"/>
      <c r="N882" s="215"/>
      <c r="O882" s="215"/>
      <c r="P882" s="215"/>
      <c r="Q882" s="215"/>
      <c r="R882" s="215"/>
      <c r="S882" s="215"/>
      <c r="T882" s="216"/>
      <c r="AT882" s="217" t="s">
        <v>216</v>
      </c>
      <c r="AU882" s="217" t="s">
        <v>85</v>
      </c>
      <c r="AV882" s="13" t="s">
        <v>83</v>
      </c>
      <c r="AW882" s="13" t="s">
        <v>31</v>
      </c>
      <c r="AX882" s="13" t="s">
        <v>75</v>
      </c>
      <c r="AY882" s="217" t="s">
        <v>209</v>
      </c>
    </row>
    <row r="883" spans="1:65" s="14" customFormat="1" ht="11.25">
      <c r="B883" s="218"/>
      <c r="C883" s="219"/>
      <c r="D883" s="209" t="s">
        <v>216</v>
      </c>
      <c r="E883" s="220" t="s">
        <v>1</v>
      </c>
      <c r="F883" s="221" t="s">
        <v>1041</v>
      </c>
      <c r="G883" s="219"/>
      <c r="H883" s="222">
        <v>25.38</v>
      </c>
      <c r="I883" s="223"/>
      <c r="J883" s="219"/>
      <c r="K883" s="219"/>
      <c r="L883" s="224"/>
      <c r="M883" s="225"/>
      <c r="N883" s="226"/>
      <c r="O883" s="226"/>
      <c r="P883" s="226"/>
      <c r="Q883" s="226"/>
      <c r="R883" s="226"/>
      <c r="S883" s="226"/>
      <c r="T883" s="227"/>
      <c r="AT883" s="228" t="s">
        <v>216</v>
      </c>
      <c r="AU883" s="228" t="s">
        <v>85</v>
      </c>
      <c r="AV883" s="14" t="s">
        <v>85</v>
      </c>
      <c r="AW883" s="14" t="s">
        <v>31</v>
      </c>
      <c r="AX883" s="14" t="s">
        <v>75</v>
      </c>
      <c r="AY883" s="228" t="s">
        <v>209</v>
      </c>
    </row>
    <row r="884" spans="1:65" s="15" customFormat="1" ht="11.25">
      <c r="B884" s="229"/>
      <c r="C884" s="230"/>
      <c r="D884" s="209" t="s">
        <v>216</v>
      </c>
      <c r="E884" s="231" t="s">
        <v>1</v>
      </c>
      <c r="F884" s="232" t="s">
        <v>219</v>
      </c>
      <c r="G884" s="230"/>
      <c r="H884" s="233">
        <v>25.38</v>
      </c>
      <c r="I884" s="234"/>
      <c r="J884" s="230"/>
      <c r="K884" s="230"/>
      <c r="L884" s="235"/>
      <c r="M884" s="236"/>
      <c r="N884" s="237"/>
      <c r="O884" s="237"/>
      <c r="P884" s="237"/>
      <c r="Q884" s="237"/>
      <c r="R884" s="237"/>
      <c r="S884" s="237"/>
      <c r="T884" s="238"/>
      <c r="AT884" s="239" t="s">
        <v>216</v>
      </c>
      <c r="AU884" s="239" t="s">
        <v>85</v>
      </c>
      <c r="AV884" s="15" t="s">
        <v>215</v>
      </c>
      <c r="AW884" s="15" t="s">
        <v>31</v>
      </c>
      <c r="AX884" s="15" t="s">
        <v>83</v>
      </c>
      <c r="AY884" s="239" t="s">
        <v>209</v>
      </c>
    </row>
    <row r="885" spans="1:65" s="2" customFormat="1" ht="44.25" customHeight="1">
      <c r="A885" s="35"/>
      <c r="B885" s="36"/>
      <c r="C885" s="244" t="s">
        <v>1048</v>
      </c>
      <c r="D885" s="244" t="s">
        <v>287</v>
      </c>
      <c r="E885" s="245" t="s">
        <v>1019</v>
      </c>
      <c r="F885" s="246" t="s">
        <v>1020</v>
      </c>
      <c r="G885" s="247" t="s">
        <v>214</v>
      </c>
      <c r="H885" s="248">
        <v>29.187000000000001</v>
      </c>
      <c r="I885" s="249"/>
      <c r="J885" s="250">
        <f>ROUND(I885*H885,2)</f>
        <v>0</v>
      </c>
      <c r="K885" s="251"/>
      <c r="L885" s="252"/>
      <c r="M885" s="253" t="s">
        <v>1</v>
      </c>
      <c r="N885" s="254" t="s">
        <v>40</v>
      </c>
      <c r="O885" s="72"/>
      <c r="P885" s="203">
        <f>O885*H885</f>
        <v>0</v>
      </c>
      <c r="Q885" s="203">
        <v>0</v>
      </c>
      <c r="R885" s="203">
        <f>Q885*H885</f>
        <v>0</v>
      </c>
      <c r="S885" s="203">
        <v>0</v>
      </c>
      <c r="T885" s="204">
        <f>S885*H885</f>
        <v>0</v>
      </c>
      <c r="U885" s="35"/>
      <c r="V885" s="35"/>
      <c r="W885" s="35"/>
      <c r="X885" s="35"/>
      <c r="Y885" s="35"/>
      <c r="Z885" s="35"/>
      <c r="AA885" s="35"/>
      <c r="AB885" s="35"/>
      <c r="AC885" s="35"/>
      <c r="AD885" s="35"/>
      <c r="AE885" s="35"/>
      <c r="AR885" s="205" t="s">
        <v>277</v>
      </c>
      <c r="AT885" s="205" t="s">
        <v>287</v>
      </c>
      <c r="AU885" s="205" t="s">
        <v>85</v>
      </c>
      <c r="AY885" s="18" t="s">
        <v>209</v>
      </c>
      <c r="BE885" s="206">
        <f>IF(N885="základní",J885,0)</f>
        <v>0</v>
      </c>
      <c r="BF885" s="206">
        <f>IF(N885="snížená",J885,0)</f>
        <v>0</v>
      </c>
      <c r="BG885" s="206">
        <f>IF(N885="zákl. přenesená",J885,0)</f>
        <v>0</v>
      </c>
      <c r="BH885" s="206">
        <f>IF(N885="sníž. přenesená",J885,0)</f>
        <v>0</v>
      </c>
      <c r="BI885" s="206">
        <f>IF(N885="nulová",J885,0)</f>
        <v>0</v>
      </c>
      <c r="BJ885" s="18" t="s">
        <v>83</v>
      </c>
      <c r="BK885" s="206">
        <f>ROUND(I885*H885,2)</f>
        <v>0</v>
      </c>
      <c r="BL885" s="18" t="s">
        <v>247</v>
      </c>
      <c r="BM885" s="205" t="s">
        <v>1049</v>
      </c>
    </row>
    <row r="886" spans="1:65" s="14" customFormat="1" ht="11.25">
      <c r="B886" s="218"/>
      <c r="C886" s="219"/>
      <c r="D886" s="209" t="s">
        <v>216</v>
      </c>
      <c r="E886" s="220" t="s">
        <v>1</v>
      </c>
      <c r="F886" s="221" t="s">
        <v>1050</v>
      </c>
      <c r="G886" s="219"/>
      <c r="H886" s="222">
        <v>29.187000000000001</v>
      </c>
      <c r="I886" s="223"/>
      <c r="J886" s="219"/>
      <c r="K886" s="219"/>
      <c r="L886" s="224"/>
      <c r="M886" s="225"/>
      <c r="N886" s="226"/>
      <c r="O886" s="226"/>
      <c r="P886" s="226"/>
      <c r="Q886" s="226"/>
      <c r="R886" s="226"/>
      <c r="S886" s="226"/>
      <c r="T886" s="227"/>
      <c r="AT886" s="228" t="s">
        <v>216</v>
      </c>
      <c r="AU886" s="228" t="s">
        <v>85</v>
      </c>
      <c r="AV886" s="14" t="s">
        <v>85</v>
      </c>
      <c r="AW886" s="14" t="s">
        <v>31</v>
      </c>
      <c r="AX886" s="14" t="s">
        <v>75</v>
      </c>
      <c r="AY886" s="228" t="s">
        <v>209</v>
      </c>
    </row>
    <row r="887" spans="1:65" s="15" customFormat="1" ht="11.25">
      <c r="B887" s="229"/>
      <c r="C887" s="230"/>
      <c r="D887" s="209" t="s">
        <v>216</v>
      </c>
      <c r="E887" s="231" t="s">
        <v>1</v>
      </c>
      <c r="F887" s="232" t="s">
        <v>219</v>
      </c>
      <c r="G887" s="230"/>
      <c r="H887" s="233">
        <v>29.187000000000001</v>
      </c>
      <c r="I887" s="234"/>
      <c r="J887" s="230"/>
      <c r="K887" s="230"/>
      <c r="L887" s="235"/>
      <c r="M887" s="236"/>
      <c r="N887" s="237"/>
      <c r="O887" s="237"/>
      <c r="P887" s="237"/>
      <c r="Q887" s="237"/>
      <c r="R887" s="237"/>
      <c r="S887" s="237"/>
      <c r="T887" s="238"/>
      <c r="AT887" s="239" t="s">
        <v>216</v>
      </c>
      <c r="AU887" s="239" t="s">
        <v>85</v>
      </c>
      <c r="AV887" s="15" t="s">
        <v>215</v>
      </c>
      <c r="AW887" s="15" t="s">
        <v>31</v>
      </c>
      <c r="AX887" s="15" t="s">
        <v>83</v>
      </c>
      <c r="AY887" s="239" t="s">
        <v>209</v>
      </c>
    </row>
    <row r="888" spans="1:65" s="2" customFormat="1" ht="24.2" customHeight="1">
      <c r="A888" s="35"/>
      <c r="B888" s="36"/>
      <c r="C888" s="193" t="s">
        <v>616</v>
      </c>
      <c r="D888" s="193" t="s">
        <v>211</v>
      </c>
      <c r="E888" s="194" t="s">
        <v>1051</v>
      </c>
      <c r="F888" s="195" t="s">
        <v>1052</v>
      </c>
      <c r="G888" s="196" t="s">
        <v>214</v>
      </c>
      <c r="H888" s="197">
        <v>1702.2</v>
      </c>
      <c r="I888" s="198"/>
      <c r="J888" s="199">
        <f>ROUND(I888*H888,2)</f>
        <v>0</v>
      </c>
      <c r="K888" s="200"/>
      <c r="L888" s="40"/>
      <c r="M888" s="201" t="s">
        <v>1</v>
      </c>
      <c r="N888" s="202" t="s">
        <v>40</v>
      </c>
      <c r="O888" s="72"/>
      <c r="P888" s="203">
        <f>O888*H888</f>
        <v>0</v>
      </c>
      <c r="Q888" s="203">
        <v>0</v>
      </c>
      <c r="R888" s="203">
        <f>Q888*H888</f>
        <v>0</v>
      </c>
      <c r="S888" s="203">
        <v>0</v>
      </c>
      <c r="T888" s="204">
        <f>S888*H888</f>
        <v>0</v>
      </c>
      <c r="U888" s="35"/>
      <c r="V888" s="35"/>
      <c r="W888" s="35"/>
      <c r="X888" s="35"/>
      <c r="Y888" s="35"/>
      <c r="Z888" s="35"/>
      <c r="AA888" s="35"/>
      <c r="AB888" s="35"/>
      <c r="AC888" s="35"/>
      <c r="AD888" s="35"/>
      <c r="AE888" s="35"/>
      <c r="AR888" s="205" t="s">
        <v>247</v>
      </c>
      <c r="AT888" s="205" t="s">
        <v>211</v>
      </c>
      <c r="AU888" s="205" t="s">
        <v>85</v>
      </c>
      <c r="AY888" s="18" t="s">
        <v>209</v>
      </c>
      <c r="BE888" s="206">
        <f>IF(N888="základní",J888,0)</f>
        <v>0</v>
      </c>
      <c r="BF888" s="206">
        <f>IF(N888="snížená",J888,0)</f>
        <v>0</v>
      </c>
      <c r="BG888" s="206">
        <f>IF(N888="zákl. přenesená",J888,0)</f>
        <v>0</v>
      </c>
      <c r="BH888" s="206">
        <f>IF(N888="sníž. přenesená",J888,0)</f>
        <v>0</v>
      </c>
      <c r="BI888" s="206">
        <f>IF(N888="nulová",J888,0)</f>
        <v>0</v>
      </c>
      <c r="BJ888" s="18" t="s">
        <v>83</v>
      </c>
      <c r="BK888" s="206">
        <f>ROUND(I888*H888,2)</f>
        <v>0</v>
      </c>
      <c r="BL888" s="18" t="s">
        <v>247</v>
      </c>
      <c r="BM888" s="205" t="s">
        <v>1053</v>
      </c>
    </row>
    <row r="889" spans="1:65" s="13" customFormat="1" ht="11.25">
      <c r="B889" s="207"/>
      <c r="C889" s="208"/>
      <c r="D889" s="209" t="s">
        <v>216</v>
      </c>
      <c r="E889" s="210" t="s">
        <v>1</v>
      </c>
      <c r="F889" s="211" t="s">
        <v>355</v>
      </c>
      <c r="G889" s="208"/>
      <c r="H889" s="210" t="s">
        <v>1</v>
      </c>
      <c r="I889" s="212"/>
      <c r="J889" s="208"/>
      <c r="K889" s="208"/>
      <c r="L889" s="213"/>
      <c r="M889" s="214"/>
      <c r="N889" s="215"/>
      <c r="O889" s="215"/>
      <c r="P889" s="215"/>
      <c r="Q889" s="215"/>
      <c r="R889" s="215"/>
      <c r="S889" s="215"/>
      <c r="T889" s="216"/>
      <c r="AT889" s="217" t="s">
        <v>216</v>
      </c>
      <c r="AU889" s="217" t="s">
        <v>85</v>
      </c>
      <c r="AV889" s="13" t="s">
        <v>83</v>
      </c>
      <c r="AW889" s="13" t="s">
        <v>31</v>
      </c>
      <c r="AX889" s="13" t="s">
        <v>75</v>
      </c>
      <c r="AY889" s="217" t="s">
        <v>209</v>
      </c>
    </row>
    <row r="890" spans="1:65" s="14" customFormat="1" ht="11.25">
      <c r="B890" s="218"/>
      <c r="C890" s="219"/>
      <c r="D890" s="209" t="s">
        <v>216</v>
      </c>
      <c r="E890" s="220" t="s">
        <v>1</v>
      </c>
      <c r="F890" s="221" t="s">
        <v>1054</v>
      </c>
      <c r="G890" s="219"/>
      <c r="H890" s="222">
        <v>1702.2</v>
      </c>
      <c r="I890" s="223"/>
      <c r="J890" s="219"/>
      <c r="K890" s="219"/>
      <c r="L890" s="224"/>
      <c r="M890" s="225"/>
      <c r="N890" s="226"/>
      <c r="O890" s="226"/>
      <c r="P890" s="226"/>
      <c r="Q890" s="226"/>
      <c r="R890" s="226"/>
      <c r="S890" s="226"/>
      <c r="T890" s="227"/>
      <c r="AT890" s="228" t="s">
        <v>216</v>
      </c>
      <c r="AU890" s="228" t="s">
        <v>85</v>
      </c>
      <c r="AV890" s="14" t="s">
        <v>85</v>
      </c>
      <c r="AW890" s="14" t="s">
        <v>31</v>
      </c>
      <c r="AX890" s="14" t="s">
        <v>75</v>
      </c>
      <c r="AY890" s="228" t="s">
        <v>209</v>
      </c>
    </row>
    <row r="891" spans="1:65" s="13" customFormat="1" ht="11.25">
      <c r="B891" s="207"/>
      <c r="C891" s="208"/>
      <c r="D891" s="209" t="s">
        <v>216</v>
      </c>
      <c r="E891" s="210" t="s">
        <v>1</v>
      </c>
      <c r="F891" s="211" t="s">
        <v>1055</v>
      </c>
      <c r="G891" s="208"/>
      <c r="H891" s="210" t="s">
        <v>1</v>
      </c>
      <c r="I891" s="212"/>
      <c r="J891" s="208"/>
      <c r="K891" s="208"/>
      <c r="L891" s="213"/>
      <c r="M891" s="214"/>
      <c r="N891" s="215"/>
      <c r="O891" s="215"/>
      <c r="P891" s="215"/>
      <c r="Q891" s="215"/>
      <c r="R891" s="215"/>
      <c r="S891" s="215"/>
      <c r="T891" s="216"/>
      <c r="AT891" s="217" t="s">
        <v>216</v>
      </c>
      <c r="AU891" s="217" t="s">
        <v>85</v>
      </c>
      <c r="AV891" s="13" t="s">
        <v>83</v>
      </c>
      <c r="AW891" s="13" t="s">
        <v>31</v>
      </c>
      <c r="AX891" s="13" t="s">
        <v>75</v>
      </c>
      <c r="AY891" s="217" t="s">
        <v>209</v>
      </c>
    </row>
    <row r="892" spans="1:65" s="15" customFormat="1" ht="11.25">
      <c r="B892" s="229"/>
      <c r="C892" s="230"/>
      <c r="D892" s="209" t="s">
        <v>216</v>
      </c>
      <c r="E892" s="231" t="s">
        <v>1</v>
      </c>
      <c r="F892" s="232" t="s">
        <v>219</v>
      </c>
      <c r="G892" s="230"/>
      <c r="H892" s="233">
        <v>1702.2</v>
      </c>
      <c r="I892" s="234"/>
      <c r="J892" s="230"/>
      <c r="K892" s="230"/>
      <c r="L892" s="235"/>
      <c r="M892" s="236"/>
      <c r="N892" s="237"/>
      <c r="O892" s="237"/>
      <c r="P892" s="237"/>
      <c r="Q892" s="237"/>
      <c r="R892" s="237"/>
      <c r="S892" s="237"/>
      <c r="T892" s="238"/>
      <c r="AT892" s="239" t="s">
        <v>216</v>
      </c>
      <c r="AU892" s="239" t="s">
        <v>85</v>
      </c>
      <c r="AV892" s="15" t="s">
        <v>215</v>
      </c>
      <c r="AW892" s="15" t="s">
        <v>31</v>
      </c>
      <c r="AX892" s="15" t="s">
        <v>83</v>
      </c>
      <c r="AY892" s="239" t="s">
        <v>209</v>
      </c>
    </row>
    <row r="893" spans="1:65" s="2" customFormat="1" ht="44.25" customHeight="1">
      <c r="A893" s="35"/>
      <c r="B893" s="36"/>
      <c r="C893" s="244" t="s">
        <v>1056</v>
      </c>
      <c r="D893" s="244" t="s">
        <v>287</v>
      </c>
      <c r="E893" s="245" t="s">
        <v>1019</v>
      </c>
      <c r="F893" s="246" t="s">
        <v>1020</v>
      </c>
      <c r="G893" s="247" t="s">
        <v>214</v>
      </c>
      <c r="H893" s="248">
        <v>1957.53</v>
      </c>
      <c r="I893" s="249"/>
      <c r="J893" s="250">
        <f>ROUND(I893*H893,2)</f>
        <v>0</v>
      </c>
      <c r="K893" s="251"/>
      <c r="L893" s="252"/>
      <c r="M893" s="253" t="s">
        <v>1</v>
      </c>
      <c r="N893" s="254" t="s">
        <v>40</v>
      </c>
      <c r="O893" s="72"/>
      <c r="P893" s="203">
        <f>O893*H893</f>
        <v>0</v>
      </c>
      <c r="Q893" s="203">
        <v>0</v>
      </c>
      <c r="R893" s="203">
        <f>Q893*H893</f>
        <v>0</v>
      </c>
      <c r="S893" s="203">
        <v>0</v>
      </c>
      <c r="T893" s="204">
        <f>S893*H893</f>
        <v>0</v>
      </c>
      <c r="U893" s="35"/>
      <c r="V893" s="35"/>
      <c r="W893" s="35"/>
      <c r="X893" s="35"/>
      <c r="Y893" s="35"/>
      <c r="Z893" s="35"/>
      <c r="AA893" s="35"/>
      <c r="AB893" s="35"/>
      <c r="AC893" s="35"/>
      <c r="AD893" s="35"/>
      <c r="AE893" s="35"/>
      <c r="AR893" s="205" t="s">
        <v>277</v>
      </c>
      <c r="AT893" s="205" t="s">
        <v>287</v>
      </c>
      <c r="AU893" s="205" t="s">
        <v>85</v>
      </c>
      <c r="AY893" s="18" t="s">
        <v>209</v>
      </c>
      <c r="BE893" s="206">
        <f>IF(N893="základní",J893,0)</f>
        <v>0</v>
      </c>
      <c r="BF893" s="206">
        <f>IF(N893="snížená",J893,0)</f>
        <v>0</v>
      </c>
      <c r="BG893" s="206">
        <f>IF(N893="zákl. přenesená",J893,0)</f>
        <v>0</v>
      </c>
      <c r="BH893" s="206">
        <f>IF(N893="sníž. přenesená",J893,0)</f>
        <v>0</v>
      </c>
      <c r="BI893" s="206">
        <f>IF(N893="nulová",J893,0)</f>
        <v>0</v>
      </c>
      <c r="BJ893" s="18" t="s">
        <v>83</v>
      </c>
      <c r="BK893" s="206">
        <f>ROUND(I893*H893,2)</f>
        <v>0</v>
      </c>
      <c r="BL893" s="18" t="s">
        <v>247</v>
      </c>
      <c r="BM893" s="205" t="s">
        <v>1057</v>
      </c>
    </row>
    <row r="894" spans="1:65" s="14" customFormat="1" ht="11.25">
      <c r="B894" s="218"/>
      <c r="C894" s="219"/>
      <c r="D894" s="209" t="s">
        <v>216</v>
      </c>
      <c r="E894" s="220" t="s">
        <v>1</v>
      </c>
      <c r="F894" s="221" t="s">
        <v>1058</v>
      </c>
      <c r="G894" s="219"/>
      <c r="H894" s="222">
        <v>1957.53</v>
      </c>
      <c r="I894" s="223"/>
      <c r="J894" s="219"/>
      <c r="K894" s="219"/>
      <c r="L894" s="224"/>
      <c r="M894" s="225"/>
      <c r="N894" s="226"/>
      <c r="O894" s="226"/>
      <c r="P894" s="226"/>
      <c r="Q894" s="226"/>
      <c r="R894" s="226"/>
      <c r="S894" s="226"/>
      <c r="T894" s="227"/>
      <c r="AT894" s="228" t="s">
        <v>216</v>
      </c>
      <c r="AU894" s="228" t="s">
        <v>85</v>
      </c>
      <c r="AV894" s="14" t="s">
        <v>85</v>
      </c>
      <c r="AW894" s="14" t="s">
        <v>31</v>
      </c>
      <c r="AX894" s="14" t="s">
        <v>75</v>
      </c>
      <c r="AY894" s="228" t="s">
        <v>209</v>
      </c>
    </row>
    <row r="895" spans="1:65" s="15" customFormat="1" ht="11.25">
      <c r="B895" s="229"/>
      <c r="C895" s="230"/>
      <c r="D895" s="209" t="s">
        <v>216</v>
      </c>
      <c r="E895" s="231" t="s">
        <v>1</v>
      </c>
      <c r="F895" s="232" t="s">
        <v>219</v>
      </c>
      <c r="G895" s="230"/>
      <c r="H895" s="233">
        <v>1957.53</v>
      </c>
      <c r="I895" s="234"/>
      <c r="J895" s="230"/>
      <c r="K895" s="230"/>
      <c r="L895" s="235"/>
      <c r="M895" s="236"/>
      <c r="N895" s="237"/>
      <c r="O895" s="237"/>
      <c r="P895" s="237"/>
      <c r="Q895" s="237"/>
      <c r="R895" s="237"/>
      <c r="S895" s="237"/>
      <c r="T895" s="238"/>
      <c r="AT895" s="239" t="s">
        <v>216</v>
      </c>
      <c r="AU895" s="239" t="s">
        <v>85</v>
      </c>
      <c r="AV895" s="15" t="s">
        <v>215</v>
      </c>
      <c r="AW895" s="15" t="s">
        <v>31</v>
      </c>
      <c r="AX895" s="15" t="s">
        <v>83</v>
      </c>
      <c r="AY895" s="239" t="s">
        <v>209</v>
      </c>
    </row>
    <row r="896" spans="1:65" s="2" customFormat="1" ht="33" customHeight="1">
      <c r="A896" s="35"/>
      <c r="B896" s="36"/>
      <c r="C896" s="193" t="s">
        <v>621</v>
      </c>
      <c r="D896" s="193" t="s">
        <v>211</v>
      </c>
      <c r="E896" s="194" t="s">
        <v>1059</v>
      </c>
      <c r="F896" s="195" t="s">
        <v>1060</v>
      </c>
      <c r="G896" s="196" t="s">
        <v>214</v>
      </c>
      <c r="H896" s="197">
        <v>183</v>
      </c>
      <c r="I896" s="198"/>
      <c r="J896" s="199">
        <f>ROUND(I896*H896,2)</f>
        <v>0</v>
      </c>
      <c r="K896" s="200"/>
      <c r="L896" s="40"/>
      <c r="M896" s="201" t="s">
        <v>1</v>
      </c>
      <c r="N896" s="202" t="s">
        <v>40</v>
      </c>
      <c r="O896" s="72"/>
      <c r="P896" s="203">
        <f>O896*H896</f>
        <v>0</v>
      </c>
      <c r="Q896" s="203">
        <v>0</v>
      </c>
      <c r="R896" s="203">
        <f>Q896*H896</f>
        <v>0</v>
      </c>
      <c r="S896" s="203">
        <v>5.4999999999999997E-3</v>
      </c>
      <c r="T896" s="204">
        <f>S896*H896</f>
        <v>1.0065</v>
      </c>
      <c r="U896" s="35"/>
      <c r="V896" s="35"/>
      <c r="W896" s="35"/>
      <c r="X896" s="35"/>
      <c r="Y896" s="35"/>
      <c r="Z896" s="35"/>
      <c r="AA896" s="35"/>
      <c r="AB896" s="35"/>
      <c r="AC896" s="35"/>
      <c r="AD896" s="35"/>
      <c r="AE896" s="35"/>
      <c r="AR896" s="205" t="s">
        <v>247</v>
      </c>
      <c r="AT896" s="205" t="s">
        <v>211</v>
      </c>
      <c r="AU896" s="205" t="s">
        <v>85</v>
      </c>
      <c r="AY896" s="18" t="s">
        <v>209</v>
      </c>
      <c r="BE896" s="206">
        <f>IF(N896="základní",J896,0)</f>
        <v>0</v>
      </c>
      <c r="BF896" s="206">
        <f>IF(N896="snížená",J896,0)</f>
        <v>0</v>
      </c>
      <c r="BG896" s="206">
        <f>IF(N896="zákl. přenesená",J896,0)</f>
        <v>0</v>
      </c>
      <c r="BH896" s="206">
        <f>IF(N896="sníž. přenesená",J896,0)</f>
        <v>0</v>
      </c>
      <c r="BI896" s="206">
        <f>IF(N896="nulová",J896,0)</f>
        <v>0</v>
      </c>
      <c r="BJ896" s="18" t="s">
        <v>83</v>
      </c>
      <c r="BK896" s="206">
        <f>ROUND(I896*H896,2)</f>
        <v>0</v>
      </c>
      <c r="BL896" s="18" t="s">
        <v>247</v>
      </c>
      <c r="BM896" s="205" t="s">
        <v>1061</v>
      </c>
    </row>
    <row r="897" spans="1:65" s="13" customFormat="1" ht="11.25">
      <c r="B897" s="207"/>
      <c r="C897" s="208"/>
      <c r="D897" s="209" t="s">
        <v>216</v>
      </c>
      <c r="E897" s="210" t="s">
        <v>1</v>
      </c>
      <c r="F897" s="211" t="s">
        <v>355</v>
      </c>
      <c r="G897" s="208"/>
      <c r="H897" s="210" t="s">
        <v>1</v>
      </c>
      <c r="I897" s="212"/>
      <c r="J897" s="208"/>
      <c r="K897" s="208"/>
      <c r="L897" s="213"/>
      <c r="M897" s="214"/>
      <c r="N897" s="215"/>
      <c r="O897" s="215"/>
      <c r="P897" s="215"/>
      <c r="Q897" s="215"/>
      <c r="R897" s="215"/>
      <c r="S897" s="215"/>
      <c r="T897" s="216"/>
      <c r="AT897" s="217" t="s">
        <v>216</v>
      </c>
      <c r="AU897" s="217" t="s">
        <v>85</v>
      </c>
      <c r="AV897" s="13" t="s">
        <v>83</v>
      </c>
      <c r="AW897" s="13" t="s">
        <v>31</v>
      </c>
      <c r="AX897" s="13" t="s">
        <v>75</v>
      </c>
      <c r="AY897" s="217" t="s">
        <v>209</v>
      </c>
    </row>
    <row r="898" spans="1:65" s="14" customFormat="1" ht="11.25">
      <c r="B898" s="218"/>
      <c r="C898" s="219"/>
      <c r="D898" s="209" t="s">
        <v>216</v>
      </c>
      <c r="E898" s="220" t="s">
        <v>1</v>
      </c>
      <c r="F898" s="221" t="s">
        <v>1062</v>
      </c>
      <c r="G898" s="219"/>
      <c r="H898" s="222">
        <v>183</v>
      </c>
      <c r="I898" s="223"/>
      <c r="J898" s="219"/>
      <c r="K898" s="219"/>
      <c r="L898" s="224"/>
      <c r="M898" s="225"/>
      <c r="N898" s="226"/>
      <c r="O898" s="226"/>
      <c r="P898" s="226"/>
      <c r="Q898" s="226"/>
      <c r="R898" s="226"/>
      <c r="S898" s="226"/>
      <c r="T898" s="227"/>
      <c r="AT898" s="228" t="s">
        <v>216</v>
      </c>
      <c r="AU898" s="228" t="s">
        <v>85</v>
      </c>
      <c r="AV898" s="14" t="s">
        <v>85</v>
      </c>
      <c r="AW898" s="14" t="s">
        <v>31</v>
      </c>
      <c r="AX898" s="14" t="s">
        <v>75</v>
      </c>
      <c r="AY898" s="228" t="s">
        <v>209</v>
      </c>
    </row>
    <row r="899" spans="1:65" s="15" customFormat="1" ht="11.25">
      <c r="B899" s="229"/>
      <c r="C899" s="230"/>
      <c r="D899" s="209" t="s">
        <v>216</v>
      </c>
      <c r="E899" s="231" t="s">
        <v>1</v>
      </c>
      <c r="F899" s="232" t="s">
        <v>219</v>
      </c>
      <c r="G899" s="230"/>
      <c r="H899" s="233">
        <v>183</v>
      </c>
      <c r="I899" s="234"/>
      <c r="J899" s="230"/>
      <c r="K899" s="230"/>
      <c r="L899" s="235"/>
      <c r="M899" s="236"/>
      <c r="N899" s="237"/>
      <c r="O899" s="237"/>
      <c r="P899" s="237"/>
      <c r="Q899" s="237"/>
      <c r="R899" s="237"/>
      <c r="S899" s="237"/>
      <c r="T899" s="238"/>
      <c r="AT899" s="239" t="s">
        <v>216</v>
      </c>
      <c r="AU899" s="239" t="s">
        <v>85</v>
      </c>
      <c r="AV899" s="15" t="s">
        <v>215</v>
      </c>
      <c r="AW899" s="15" t="s">
        <v>31</v>
      </c>
      <c r="AX899" s="15" t="s">
        <v>83</v>
      </c>
      <c r="AY899" s="239" t="s">
        <v>209</v>
      </c>
    </row>
    <row r="900" spans="1:65" s="2" customFormat="1" ht="24.2" customHeight="1">
      <c r="A900" s="35"/>
      <c r="B900" s="36"/>
      <c r="C900" s="193" t="s">
        <v>1063</v>
      </c>
      <c r="D900" s="193" t="s">
        <v>211</v>
      </c>
      <c r="E900" s="194" t="s">
        <v>1064</v>
      </c>
      <c r="F900" s="195" t="s">
        <v>1065</v>
      </c>
      <c r="G900" s="196" t="s">
        <v>214</v>
      </c>
      <c r="H900" s="197">
        <v>147.5</v>
      </c>
      <c r="I900" s="198"/>
      <c r="J900" s="199">
        <f>ROUND(I900*H900,2)</f>
        <v>0</v>
      </c>
      <c r="K900" s="200"/>
      <c r="L900" s="40"/>
      <c r="M900" s="201" t="s">
        <v>1</v>
      </c>
      <c r="N900" s="202" t="s">
        <v>40</v>
      </c>
      <c r="O900" s="72"/>
      <c r="P900" s="203">
        <f>O900*H900</f>
        <v>0</v>
      </c>
      <c r="Q900" s="203">
        <v>0</v>
      </c>
      <c r="R900" s="203">
        <f>Q900*H900</f>
        <v>0</v>
      </c>
      <c r="S900" s="203">
        <v>0</v>
      </c>
      <c r="T900" s="204">
        <f>S900*H900</f>
        <v>0</v>
      </c>
      <c r="U900" s="35"/>
      <c r="V900" s="35"/>
      <c r="W900" s="35"/>
      <c r="X900" s="35"/>
      <c r="Y900" s="35"/>
      <c r="Z900" s="35"/>
      <c r="AA900" s="35"/>
      <c r="AB900" s="35"/>
      <c r="AC900" s="35"/>
      <c r="AD900" s="35"/>
      <c r="AE900" s="35"/>
      <c r="AR900" s="205" t="s">
        <v>247</v>
      </c>
      <c r="AT900" s="205" t="s">
        <v>211</v>
      </c>
      <c r="AU900" s="205" t="s">
        <v>85</v>
      </c>
      <c r="AY900" s="18" t="s">
        <v>209</v>
      </c>
      <c r="BE900" s="206">
        <f>IF(N900="základní",J900,0)</f>
        <v>0</v>
      </c>
      <c r="BF900" s="206">
        <f>IF(N900="snížená",J900,0)</f>
        <v>0</v>
      </c>
      <c r="BG900" s="206">
        <f>IF(N900="zákl. přenesená",J900,0)</f>
        <v>0</v>
      </c>
      <c r="BH900" s="206">
        <f>IF(N900="sníž. přenesená",J900,0)</f>
        <v>0</v>
      </c>
      <c r="BI900" s="206">
        <f>IF(N900="nulová",J900,0)</f>
        <v>0</v>
      </c>
      <c r="BJ900" s="18" t="s">
        <v>83</v>
      </c>
      <c r="BK900" s="206">
        <f>ROUND(I900*H900,2)</f>
        <v>0</v>
      </c>
      <c r="BL900" s="18" t="s">
        <v>247</v>
      </c>
      <c r="BM900" s="205" t="s">
        <v>1066</v>
      </c>
    </row>
    <row r="901" spans="1:65" s="13" customFormat="1" ht="11.25">
      <c r="B901" s="207"/>
      <c r="C901" s="208"/>
      <c r="D901" s="209" t="s">
        <v>216</v>
      </c>
      <c r="E901" s="210" t="s">
        <v>1</v>
      </c>
      <c r="F901" s="211" t="s">
        <v>355</v>
      </c>
      <c r="G901" s="208"/>
      <c r="H901" s="210" t="s">
        <v>1</v>
      </c>
      <c r="I901" s="212"/>
      <c r="J901" s="208"/>
      <c r="K901" s="208"/>
      <c r="L901" s="213"/>
      <c r="M901" s="214"/>
      <c r="N901" s="215"/>
      <c r="O901" s="215"/>
      <c r="P901" s="215"/>
      <c r="Q901" s="215"/>
      <c r="R901" s="215"/>
      <c r="S901" s="215"/>
      <c r="T901" s="216"/>
      <c r="AT901" s="217" t="s">
        <v>216</v>
      </c>
      <c r="AU901" s="217" t="s">
        <v>85</v>
      </c>
      <c r="AV901" s="13" t="s">
        <v>83</v>
      </c>
      <c r="AW901" s="13" t="s">
        <v>31</v>
      </c>
      <c r="AX901" s="13" t="s">
        <v>75</v>
      </c>
      <c r="AY901" s="217" t="s">
        <v>209</v>
      </c>
    </row>
    <row r="902" spans="1:65" s="14" customFormat="1" ht="11.25">
      <c r="B902" s="218"/>
      <c r="C902" s="219"/>
      <c r="D902" s="209" t="s">
        <v>216</v>
      </c>
      <c r="E902" s="220" t="s">
        <v>1</v>
      </c>
      <c r="F902" s="221" t="s">
        <v>1067</v>
      </c>
      <c r="G902" s="219"/>
      <c r="H902" s="222">
        <v>147.5</v>
      </c>
      <c r="I902" s="223"/>
      <c r="J902" s="219"/>
      <c r="K902" s="219"/>
      <c r="L902" s="224"/>
      <c r="M902" s="225"/>
      <c r="N902" s="226"/>
      <c r="O902" s="226"/>
      <c r="P902" s="226"/>
      <c r="Q902" s="226"/>
      <c r="R902" s="226"/>
      <c r="S902" s="226"/>
      <c r="T902" s="227"/>
      <c r="AT902" s="228" t="s">
        <v>216</v>
      </c>
      <c r="AU902" s="228" t="s">
        <v>85</v>
      </c>
      <c r="AV902" s="14" t="s">
        <v>85</v>
      </c>
      <c r="AW902" s="14" t="s">
        <v>31</v>
      </c>
      <c r="AX902" s="14" t="s">
        <v>75</v>
      </c>
      <c r="AY902" s="228" t="s">
        <v>209</v>
      </c>
    </row>
    <row r="903" spans="1:65" s="15" customFormat="1" ht="11.25">
      <c r="B903" s="229"/>
      <c r="C903" s="230"/>
      <c r="D903" s="209" t="s">
        <v>216</v>
      </c>
      <c r="E903" s="231" t="s">
        <v>1</v>
      </c>
      <c r="F903" s="232" t="s">
        <v>219</v>
      </c>
      <c r="G903" s="230"/>
      <c r="H903" s="233">
        <v>147.5</v>
      </c>
      <c r="I903" s="234"/>
      <c r="J903" s="230"/>
      <c r="K903" s="230"/>
      <c r="L903" s="235"/>
      <c r="M903" s="236"/>
      <c r="N903" s="237"/>
      <c r="O903" s="237"/>
      <c r="P903" s="237"/>
      <c r="Q903" s="237"/>
      <c r="R903" s="237"/>
      <c r="S903" s="237"/>
      <c r="T903" s="238"/>
      <c r="AT903" s="239" t="s">
        <v>216</v>
      </c>
      <c r="AU903" s="239" t="s">
        <v>85</v>
      </c>
      <c r="AV903" s="15" t="s">
        <v>215</v>
      </c>
      <c r="AW903" s="15" t="s">
        <v>31</v>
      </c>
      <c r="AX903" s="15" t="s">
        <v>83</v>
      </c>
      <c r="AY903" s="239" t="s">
        <v>209</v>
      </c>
    </row>
    <row r="904" spans="1:65" s="2" customFormat="1" ht="16.5" customHeight="1">
      <c r="A904" s="35"/>
      <c r="B904" s="36"/>
      <c r="C904" s="244" t="s">
        <v>626</v>
      </c>
      <c r="D904" s="244" t="s">
        <v>287</v>
      </c>
      <c r="E904" s="245" t="s">
        <v>1004</v>
      </c>
      <c r="F904" s="246" t="s">
        <v>1005</v>
      </c>
      <c r="G904" s="247" t="s">
        <v>270</v>
      </c>
      <c r="H904" s="248">
        <v>4.3999999999999997E-2</v>
      </c>
      <c r="I904" s="249"/>
      <c r="J904" s="250">
        <f>ROUND(I904*H904,2)</f>
        <v>0</v>
      </c>
      <c r="K904" s="251"/>
      <c r="L904" s="252"/>
      <c r="M904" s="253" t="s">
        <v>1</v>
      </c>
      <c r="N904" s="254" t="s">
        <v>40</v>
      </c>
      <c r="O904" s="72"/>
      <c r="P904" s="203">
        <f>O904*H904</f>
        <v>0</v>
      </c>
      <c r="Q904" s="203">
        <v>0</v>
      </c>
      <c r="R904" s="203">
        <f>Q904*H904</f>
        <v>0</v>
      </c>
      <c r="S904" s="203">
        <v>0</v>
      </c>
      <c r="T904" s="204">
        <f>S904*H904</f>
        <v>0</v>
      </c>
      <c r="U904" s="35"/>
      <c r="V904" s="35"/>
      <c r="W904" s="35"/>
      <c r="X904" s="35"/>
      <c r="Y904" s="35"/>
      <c r="Z904" s="35"/>
      <c r="AA904" s="35"/>
      <c r="AB904" s="35"/>
      <c r="AC904" s="35"/>
      <c r="AD904" s="35"/>
      <c r="AE904" s="35"/>
      <c r="AR904" s="205" t="s">
        <v>277</v>
      </c>
      <c r="AT904" s="205" t="s">
        <v>287</v>
      </c>
      <c r="AU904" s="205" t="s">
        <v>85</v>
      </c>
      <c r="AY904" s="18" t="s">
        <v>209</v>
      </c>
      <c r="BE904" s="206">
        <f>IF(N904="základní",J904,0)</f>
        <v>0</v>
      </c>
      <c r="BF904" s="206">
        <f>IF(N904="snížená",J904,0)</f>
        <v>0</v>
      </c>
      <c r="BG904" s="206">
        <f>IF(N904="zákl. přenesená",J904,0)</f>
        <v>0</v>
      </c>
      <c r="BH904" s="206">
        <f>IF(N904="sníž. přenesená",J904,0)</f>
        <v>0</v>
      </c>
      <c r="BI904" s="206">
        <f>IF(N904="nulová",J904,0)</f>
        <v>0</v>
      </c>
      <c r="BJ904" s="18" t="s">
        <v>83</v>
      </c>
      <c r="BK904" s="206">
        <f>ROUND(I904*H904,2)</f>
        <v>0</v>
      </c>
      <c r="BL904" s="18" t="s">
        <v>247</v>
      </c>
      <c r="BM904" s="205" t="s">
        <v>1068</v>
      </c>
    </row>
    <row r="905" spans="1:65" s="14" customFormat="1" ht="11.25">
      <c r="B905" s="218"/>
      <c r="C905" s="219"/>
      <c r="D905" s="209" t="s">
        <v>216</v>
      </c>
      <c r="E905" s="220" t="s">
        <v>1</v>
      </c>
      <c r="F905" s="221" t="s">
        <v>1069</v>
      </c>
      <c r="G905" s="219"/>
      <c r="H905" s="222">
        <v>4.3999999999999997E-2</v>
      </c>
      <c r="I905" s="223"/>
      <c r="J905" s="219"/>
      <c r="K905" s="219"/>
      <c r="L905" s="224"/>
      <c r="M905" s="225"/>
      <c r="N905" s="226"/>
      <c r="O905" s="226"/>
      <c r="P905" s="226"/>
      <c r="Q905" s="226"/>
      <c r="R905" s="226"/>
      <c r="S905" s="226"/>
      <c r="T905" s="227"/>
      <c r="AT905" s="228" t="s">
        <v>216</v>
      </c>
      <c r="AU905" s="228" t="s">
        <v>85</v>
      </c>
      <c r="AV905" s="14" t="s">
        <v>85</v>
      </c>
      <c r="AW905" s="14" t="s">
        <v>31</v>
      </c>
      <c r="AX905" s="14" t="s">
        <v>75</v>
      </c>
      <c r="AY905" s="228" t="s">
        <v>209</v>
      </c>
    </row>
    <row r="906" spans="1:65" s="15" customFormat="1" ht="11.25">
      <c r="B906" s="229"/>
      <c r="C906" s="230"/>
      <c r="D906" s="209" t="s">
        <v>216</v>
      </c>
      <c r="E906" s="231" t="s">
        <v>1</v>
      </c>
      <c r="F906" s="232" t="s">
        <v>219</v>
      </c>
      <c r="G906" s="230"/>
      <c r="H906" s="233">
        <v>4.3999999999999997E-2</v>
      </c>
      <c r="I906" s="234"/>
      <c r="J906" s="230"/>
      <c r="K906" s="230"/>
      <c r="L906" s="235"/>
      <c r="M906" s="236"/>
      <c r="N906" s="237"/>
      <c r="O906" s="237"/>
      <c r="P906" s="237"/>
      <c r="Q906" s="237"/>
      <c r="R906" s="237"/>
      <c r="S906" s="237"/>
      <c r="T906" s="238"/>
      <c r="AT906" s="239" t="s">
        <v>216</v>
      </c>
      <c r="AU906" s="239" t="s">
        <v>85</v>
      </c>
      <c r="AV906" s="15" t="s">
        <v>215</v>
      </c>
      <c r="AW906" s="15" t="s">
        <v>31</v>
      </c>
      <c r="AX906" s="15" t="s">
        <v>83</v>
      </c>
      <c r="AY906" s="239" t="s">
        <v>209</v>
      </c>
    </row>
    <row r="907" spans="1:65" s="2" customFormat="1" ht="24.2" customHeight="1">
      <c r="A907" s="35"/>
      <c r="B907" s="36"/>
      <c r="C907" s="193" t="s">
        <v>1070</v>
      </c>
      <c r="D907" s="193" t="s">
        <v>211</v>
      </c>
      <c r="E907" s="194" t="s">
        <v>1071</v>
      </c>
      <c r="F907" s="195" t="s">
        <v>1072</v>
      </c>
      <c r="G907" s="196" t="s">
        <v>214</v>
      </c>
      <c r="H907" s="197">
        <v>147.5</v>
      </c>
      <c r="I907" s="198"/>
      <c r="J907" s="199">
        <f>ROUND(I907*H907,2)</f>
        <v>0</v>
      </c>
      <c r="K907" s="200"/>
      <c r="L907" s="40"/>
      <c r="M907" s="201" t="s">
        <v>1</v>
      </c>
      <c r="N907" s="202" t="s">
        <v>40</v>
      </c>
      <c r="O907" s="72"/>
      <c r="P907" s="203">
        <f>O907*H907</f>
        <v>0</v>
      </c>
      <c r="Q907" s="203">
        <v>0</v>
      </c>
      <c r="R907" s="203">
        <f>Q907*H907</f>
        <v>0</v>
      </c>
      <c r="S907" s="203">
        <v>0</v>
      </c>
      <c r="T907" s="204">
        <f>S907*H907</f>
        <v>0</v>
      </c>
      <c r="U907" s="35"/>
      <c r="V907" s="35"/>
      <c r="W907" s="35"/>
      <c r="X907" s="35"/>
      <c r="Y907" s="35"/>
      <c r="Z907" s="35"/>
      <c r="AA907" s="35"/>
      <c r="AB907" s="35"/>
      <c r="AC907" s="35"/>
      <c r="AD907" s="35"/>
      <c r="AE907" s="35"/>
      <c r="AR907" s="205" t="s">
        <v>247</v>
      </c>
      <c r="AT907" s="205" t="s">
        <v>211</v>
      </c>
      <c r="AU907" s="205" t="s">
        <v>85</v>
      </c>
      <c r="AY907" s="18" t="s">
        <v>209</v>
      </c>
      <c r="BE907" s="206">
        <f>IF(N907="základní",J907,0)</f>
        <v>0</v>
      </c>
      <c r="BF907" s="206">
        <f>IF(N907="snížená",J907,0)</f>
        <v>0</v>
      </c>
      <c r="BG907" s="206">
        <f>IF(N907="zákl. přenesená",J907,0)</f>
        <v>0</v>
      </c>
      <c r="BH907" s="206">
        <f>IF(N907="sníž. přenesená",J907,0)</f>
        <v>0</v>
      </c>
      <c r="BI907" s="206">
        <f>IF(N907="nulová",J907,0)</f>
        <v>0</v>
      </c>
      <c r="BJ907" s="18" t="s">
        <v>83</v>
      </c>
      <c r="BK907" s="206">
        <f>ROUND(I907*H907,2)</f>
        <v>0</v>
      </c>
      <c r="BL907" s="18" t="s">
        <v>247</v>
      </c>
      <c r="BM907" s="205" t="s">
        <v>1073</v>
      </c>
    </row>
    <row r="908" spans="1:65" s="13" customFormat="1" ht="11.25">
      <c r="B908" s="207"/>
      <c r="C908" s="208"/>
      <c r="D908" s="209" t="s">
        <v>216</v>
      </c>
      <c r="E908" s="210" t="s">
        <v>1</v>
      </c>
      <c r="F908" s="211" t="s">
        <v>355</v>
      </c>
      <c r="G908" s="208"/>
      <c r="H908" s="210" t="s">
        <v>1</v>
      </c>
      <c r="I908" s="212"/>
      <c r="J908" s="208"/>
      <c r="K908" s="208"/>
      <c r="L908" s="213"/>
      <c r="M908" s="214"/>
      <c r="N908" s="215"/>
      <c r="O908" s="215"/>
      <c r="P908" s="215"/>
      <c r="Q908" s="215"/>
      <c r="R908" s="215"/>
      <c r="S908" s="215"/>
      <c r="T908" s="216"/>
      <c r="AT908" s="217" t="s">
        <v>216</v>
      </c>
      <c r="AU908" s="217" t="s">
        <v>85</v>
      </c>
      <c r="AV908" s="13" t="s">
        <v>83</v>
      </c>
      <c r="AW908" s="13" t="s">
        <v>31</v>
      </c>
      <c r="AX908" s="13" t="s">
        <v>75</v>
      </c>
      <c r="AY908" s="217" t="s">
        <v>209</v>
      </c>
    </row>
    <row r="909" spans="1:65" s="14" customFormat="1" ht="11.25">
      <c r="B909" s="218"/>
      <c r="C909" s="219"/>
      <c r="D909" s="209" t="s">
        <v>216</v>
      </c>
      <c r="E909" s="220" t="s">
        <v>1</v>
      </c>
      <c r="F909" s="221" t="s">
        <v>1067</v>
      </c>
      <c r="G909" s="219"/>
      <c r="H909" s="222">
        <v>147.5</v>
      </c>
      <c r="I909" s="223"/>
      <c r="J909" s="219"/>
      <c r="K909" s="219"/>
      <c r="L909" s="224"/>
      <c r="M909" s="225"/>
      <c r="N909" s="226"/>
      <c r="O909" s="226"/>
      <c r="P909" s="226"/>
      <c r="Q909" s="226"/>
      <c r="R909" s="226"/>
      <c r="S909" s="226"/>
      <c r="T909" s="227"/>
      <c r="AT909" s="228" t="s">
        <v>216</v>
      </c>
      <c r="AU909" s="228" t="s">
        <v>85</v>
      </c>
      <c r="AV909" s="14" t="s">
        <v>85</v>
      </c>
      <c r="AW909" s="14" t="s">
        <v>31</v>
      </c>
      <c r="AX909" s="14" t="s">
        <v>75</v>
      </c>
      <c r="AY909" s="228" t="s">
        <v>209</v>
      </c>
    </row>
    <row r="910" spans="1:65" s="15" customFormat="1" ht="11.25">
      <c r="B910" s="229"/>
      <c r="C910" s="230"/>
      <c r="D910" s="209" t="s">
        <v>216</v>
      </c>
      <c r="E910" s="231" t="s">
        <v>1</v>
      </c>
      <c r="F910" s="232" t="s">
        <v>219</v>
      </c>
      <c r="G910" s="230"/>
      <c r="H910" s="233">
        <v>147.5</v>
      </c>
      <c r="I910" s="234"/>
      <c r="J910" s="230"/>
      <c r="K910" s="230"/>
      <c r="L910" s="235"/>
      <c r="M910" s="236"/>
      <c r="N910" s="237"/>
      <c r="O910" s="237"/>
      <c r="P910" s="237"/>
      <c r="Q910" s="237"/>
      <c r="R910" s="237"/>
      <c r="S910" s="237"/>
      <c r="T910" s="238"/>
      <c r="AT910" s="239" t="s">
        <v>216</v>
      </c>
      <c r="AU910" s="239" t="s">
        <v>85</v>
      </c>
      <c r="AV910" s="15" t="s">
        <v>215</v>
      </c>
      <c r="AW910" s="15" t="s">
        <v>31</v>
      </c>
      <c r="AX910" s="15" t="s">
        <v>83</v>
      </c>
      <c r="AY910" s="239" t="s">
        <v>209</v>
      </c>
    </row>
    <row r="911" spans="1:65" s="2" customFormat="1" ht="44.25" customHeight="1">
      <c r="A911" s="35"/>
      <c r="B911" s="36"/>
      <c r="C911" s="244" t="s">
        <v>630</v>
      </c>
      <c r="D911" s="244" t="s">
        <v>287</v>
      </c>
      <c r="E911" s="245" t="s">
        <v>1074</v>
      </c>
      <c r="F911" s="246" t="s">
        <v>1075</v>
      </c>
      <c r="G911" s="247" t="s">
        <v>214</v>
      </c>
      <c r="H911" s="248">
        <v>169.625</v>
      </c>
      <c r="I911" s="249"/>
      <c r="J911" s="250">
        <f>ROUND(I911*H911,2)</f>
        <v>0</v>
      </c>
      <c r="K911" s="251"/>
      <c r="L911" s="252"/>
      <c r="M911" s="253" t="s">
        <v>1</v>
      </c>
      <c r="N911" s="254" t="s">
        <v>40</v>
      </c>
      <c r="O911" s="72"/>
      <c r="P911" s="203">
        <f>O911*H911</f>
        <v>0</v>
      </c>
      <c r="Q911" s="203">
        <v>0</v>
      </c>
      <c r="R911" s="203">
        <f>Q911*H911</f>
        <v>0</v>
      </c>
      <c r="S911" s="203">
        <v>0</v>
      </c>
      <c r="T911" s="204">
        <f>S911*H911</f>
        <v>0</v>
      </c>
      <c r="U911" s="35"/>
      <c r="V911" s="35"/>
      <c r="W911" s="35"/>
      <c r="X911" s="35"/>
      <c r="Y911" s="35"/>
      <c r="Z911" s="35"/>
      <c r="AA911" s="35"/>
      <c r="AB911" s="35"/>
      <c r="AC911" s="35"/>
      <c r="AD911" s="35"/>
      <c r="AE911" s="35"/>
      <c r="AR911" s="205" t="s">
        <v>277</v>
      </c>
      <c r="AT911" s="205" t="s">
        <v>287</v>
      </c>
      <c r="AU911" s="205" t="s">
        <v>85</v>
      </c>
      <c r="AY911" s="18" t="s">
        <v>209</v>
      </c>
      <c r="BE911" s="206">
        <f>IF(N911="základní",J911,0)</f>
        <v>0</v>
      </c>
      <c r="BF911" s="206">
        <f>IF(N911="snížená",J911,0)</f>
        <v>0</v>
      </c>
      <c r="BG911" s="206">
        <f>IF(N911="zákl. přenesená",J911,0)</f>
        <v>0</v>
      </c>
      <c r="BH911" s="206">
        <f>IF(N911="sníž. přenesená",J911,0)</f>
        <v>0</v>
      </c>
      <c r="BI911" s="206">
        <f>IF(N911="nulová",J911,0)</f>
        <v>0</v>
      </c>
      <c r="BJ911" s="18" t="s">
        <v>83</v>
      </c>
      <c r="BK911" s="206">
        <f>ROUND(I911*H911,2)</f>
        <v>0</v>
      </c>
      <c r="BL911" s="18" t="s">
        <v>247</v>
      </c>
      <c r="BM911" s="205" t="s">
        <v>1076</v>
      </c>
    </row>
    <row r="912" spans="1:65" s="14" customFormat="1" ht="11.25">
      <c r="B912" s="218"/>
      <c r="C912" s="219"/>
      <c r="D912" s="209" t="s">
        <v>216</v>
      </c>
      <c r="E912" s="220" t="s">
        <v>1</v>
      </c>
      <c r="F912" s="221" t="s">
        <v>1077</v>
      </c>
      <c r="G912" s="219"/>
      <c r="H912" s="222">
        <v>169.625</v>
      </c>
      <c r="I912" s="223"/>
      <c r="J912" s="219"/>
      <c r="K912" s="219"/>
      <c r="L912" s="224"/>
      <c r="M912" s="225"/>
      <c r="N912" s="226"/>
      <c r="O912" s="226"/>
      <c r="P912" s="226"/>
      <c r="Q912" s="226"/>
      <c r="R912" s="226"/>
      <c r="S912" s="226"/>
      <c r="T912" s="227"/>
      <c r="AT912" s="228" t="s">
        <v>216</v>
      </c>
      <c r="AU912" s="228" t="s">
        <v>85</v>
      </c>
      <c r="AV912" s="14" t="s">
        <v>85</v>
      </c>
      <c r="AW912" s="14" t="s">
        <v>31</v>
      </c>
      <c r="AX912" s="14" t="s">
        <v>75</v>
      </c>
      <c r="AY912" s="228" t="s">
        <v>209</v>
      </c>
    </row>
    <row r="913" spans="1:65" s="15" customFormat="1" ht="11.25">
      <c r="B913" s="229"/>
      <c r="C913" s="230"/>
      <c r="D913" s="209" t="s">
        <v>216</v>
      </c>
      <c r="E913" s="231" t="s">
        <v>1</v>
      </c>
      <c r="F913" s="232" t="s">
        <v>219</v>
      </c>
      <c r="G913" s="230"/>
      <c r="H913" s="233">
        <v>169.625</v>
      </c>
      <c r="I913" s="234"/>
      <c r="J913" s="230"/>
      <c r="K913" s="230"/>
      <c r="L913" s="235"/>
      <c r="M913" s="236"/>
      <c r="N913" s="237"/>
      <c r="O913" s="237"/>
      <c r="P913" s="237"/>
      <c r="Q913" s="237"/>
      <c r="R913" s="237"/>
      <c r="S913" s="237"/>
      <c r="T913" s="238"/>
      <c r="AT913" s="239" t="s">
        <v>216</v>
      </c>
      <c r="AU913" s="239" t="s">
        <v>85</v>
      </c>
      <c r="AV913" s="15" t="s">
        <v>215</v>
      </c>
      <c r="AW913" s="15" t="s">
        <v>31</v>
      </c>
      <c r="AX913" s="15" t="s">
        <v>83</v>
      </c>
      <c r="AY913" s="239" t="s">
        <v>209</v>
      </c>
    </row>
    <row r="914" spans="1:65" s="2" customFormat="1" ht="37.9" customHeight="1">
      <c r="A914" s="35"/>
      <c r="B914" s="36"/>
      <c r="C914" s="193" t="s">
        <v>1078</v>
      </c>
      <c r="D914" s="193" t="s">
        <v>211</v>
      </c>
      <c r="E914" s="194" t="s">
        <v>1079</v>
      </c>
      <c r="F914" s="195" t="s">
        <v>1080</v>
      </c>
      <c r="G914" s="196" t="s">
        <v>214</v>
      </c>
      <c r="H914" s="197">
        <v>32.25</v>
      </c>
      <c r="I914" s="198"/>
      <c r="J914" s="199">
        <f>ROUND(I914*H914,2)</f>
        <v>0</v>
      </c>
      <c r="K914" s="200"/>
      <c r="L914" s="40"/>
      <c r="M914" s="201" t="s">
        <v>1</v>
      </c>
      <c r="N914" s="202" t="s">
        <v>40</v>
      </c>
      <c r="O914" s="72"/>
      <c r="P914" s="203">
        <f>O914*H914</f>
        <v>0</v>
      </c>
      <c r="Q914" s="203">
        <v>0</v>
      </c>
      <c r="R914" s="203">
        <f>Q914*H914</f>
        <v>0</v>
      </c>
      <c r="S914" s="203">
        <v>0</v>
      </c>
      <c r="T914" s="204">
        <f>S914*H914</f>
        <v>0</v>
      </c>
      <c r="U914" s="35"/>
      <c r="V914" s="35"/>
      <c r="W914" s="35"/>
      <c r="X914" s="35"/>
      <c r="Y914" s="35"/>
      <c r="Z914" s="35"/>
      <c r="AA914" s="35"/>
      <c r="AB914" s="35"/>
      <c r="AC914" s="35"/>
      <c r="AD914" s="35"/>
      <c r="AE914" s="35"/>
      <c r="AR914" s="205" t="s">
        <v>247</v>
      </c>
      <c r="AT914" s="205" t="s">
        <v>211</v>
      </c>
      <c r="AU914" s="205" t="s">
        <v>85</v>
      </c>
      <c r="AY914" s="18" t="s">
        <v>209</v>
      </c>
      <c r="BE914" s="206">
        <f>IF(N914="základní",J914,0)</f>
        <v>0</v>
      </c>
      <c r="BF914" s="206">
        <f>IF(N914="snížená",J914,0)</f>
        <v>0</v>
      </c>
      <c r="BG914" s="206">
        <f>IF(N914="zákl. přenesená",J914,0)</f>
        <v>0</v>
      </c>
      <c r="BH914" s="206">
        <f>IF(N914="sníž. přenesená",J914,0)</f>
        <v>0</v>
      </c>
      <c r="BI914" s="206">
        <f>IF(N914="nulová",J914,0)</f>
        <v>0</v>
      </c>
      <c r="BJ914" s="18" t="s">
        <v>83</v>
      </c>
      <c r="BK914" s="206">
        <f>ROUND(I914*H914,2)</f>
        <v>0</v>
      </c>
      <c r="BL914" s="18" t="s">
        <v>247</v>
      </c>
      <c r="BM914" s="205" t="s">
        <v>1081</v>
      </c>
    </row>
    <row r="915" spans="1:65" s="2" customFormat="1" ht="204.75">
      <c r="A915" s="35"/>
      <c r="B915" s="36"/>
      <c r="C915" s="37"/>
      <c r="D915" s="209" t="s">
        <v>253</v>
      </c>
      <c r="E915" s="37"/>
      <c r="F915" s="240" t="s">
        <v>1082</v>
      </c>
      <c r="G915" s="37"/>
      <c r="H915" s="37"/>
      <c r="I915" s="241"/>
      <c r="J915" s="37"/>
      <c r="K915" s="37"/>
      <c r="L915" s="40"/>
      <c r="M915" s="242"/>
      <c r="N915" s="243"/>
      <c r="O915" s="72"/>
      <c r="P915" s="72"/>
      <c r="Q915" s="72"/>
      <c r="R915" s="72"/>
      <c r="S915" s="72"/>
      <c r="T915" s="73"/>
      <c r="U915" s="35"/>
      <c r="V915" s="35"/>
      <c r="W915" s="35"/>
      <c r="X915" s="35"/>
      <c r="Y915" s="35"/>
      <c r="Z915" s="35"/>
      <c r="AA915" s="35"/>
      <c r="AB915" s="35"/>
      <c r="AC915" s="35"/>
      <c r="AD915" s="35"/>
      <c r="AE915" s="35"/>
      <c r="AT915" s="18" t="s">
        <v>253</v>
      </c>
      <c r="AU915" s="18" t="s">
        <v>85</v>
      </c>
    </row>
    <row r="916" spans="1:65" s="13" customFormat="1" ht="22.5">
      <c r="B916" s="207"/>
      <c r="C916" s="208"/>
      <c r="D916" s="209" t="s">
        <v>216</v>
      </c>
      <c r="E916" s="210" t="s">
        <v>1</v>
      </c>
      <c r="F916" s="211" t="s">
        <v>797</v>
      </c>
      <c r="G916" s="208"/>
      <c r="H916" s="210" t="s">
        <v>1</v>
      </c>
      <c r="I916" s="212"/>
      <c r="J916" s="208"/>
      <c r="K916" s="208"/>
      <c r="L916" s="213"/>
      <c r="M916" s="214"/>
      <c r="N916" s="215"/>
      <c r="O916" s="215"/>
      <c r="P916" s="215"/>
      <c r="Q916" s="215"/>
      <c r="R916" s="215"/>
      <c r="S916" s="215"/>
      <c r="T916" s="216"/>
      <c r="AT916" s="217" t="s">
        <v>216</v>
      </c>
      <c r="AU916" s="217" t="s">
        <v>85</v>
      </c>
      <c r="AV916" s="13" t="s">
        <v>83</v>
      </c>
      <c r="AW916" s="13" t="s">
        <v>31</v>
      </c>
      <c r="AX916" s="13" t="s">
        <v>75</v>
      </c>
      <c r="AY916" s="217" t="s">
        <v>209</v>
      </c>
    </row>
    <row r="917" spans="1:65" s="13" customFormat="1" ht="22.5">
      <c r="B917" s="207"/>
      <c r="C917" s="208"/>
      <c r="D917" s="209" t="s">
        <v>216</v>
      </c>
      <c r="E917" s="210" t="s">
        <v>1</v>
      </c>
      <c r="F917" s="211" t="s">
        <v>1083</v>
      </c>
      <c r="G917" s="208"/>
      <c r="H917" s="210" t="s">
        <v>1</v>
      </c>
      <c r="I917" s="212"/>
      <c r="J917" s="208"/>
      <c r="K917" s="208"/>
      <c r="L917" s="213"/>
      <c r="M917" s="214"/>
      <c r="N917" s="215"/>
      <c r="O917" s="215"/>
      <c r="P917" s="215"/>
      <c r="Q917" s="215"/>
      <c r="R917" s="215"/>
      <c r="S917" s="215"/>
      <c r="T917" s="216"/>
      <c r="AT917" s="217" t="s">
        <v>216</v>
      </c>
      <c r="AU917" s="217" t="s">
        <v>85</v>
      </c>
      <c r="AV917" s="13" t="s">
        <v>83</v>
      </c>
      <c r="AW917" s="13" t="s">
        <v>31</v>
      </c>
      <c r="AX917" s="13" t="s">
        <v>75</v>
      </c>
      <c r="AY917" s="217" t="s">
        <v>209</v>
      </c>
    </row>
    <row r="918" spans="1:65" s="13" customFormat="1" ht="22.5">
      <c r="B918" s="207"/>
      <c r="C918" s="208"/>
      <c r="D918" s="209" t="s">
        <v>216</v>
      </c>
      <c r="E918" s="210" t="s">
        <v>1</v>
      </c>
      <c r="F918" s="211" t="s">
        <v>1084</v>
      </c>
      <c r="G918" s="208"/>
      <c r="H918" s="210" t="s">
        <v>1</v>
      </c>
      <c r="I918" s="212"/>
      <c r="J918" s="208"/>
      <c r="K918" s="208"/>
      <c r="L918" s="213"/>
      <c r="M918" s="214"/>
      <c r="N918" s="215"/>
      <c r="O918" s="215"/>
      <c r="P918" s="215"/>
      <c r="Q918" s="215"/>
      <c r="R918" s="215"/>
      <c r="S918" s="215"/>
      <c r="T918" s="216"/>
      <c r="AT918" s="217" t="s">
        <v>216</v>
      </c>
      <c r="AU918" s="217" t="s">
        <v>85</v>
      </c>
      <c r="AV918" s="13" t="s">
        <v>83</v>
      </c>
      <c r="AW918" s="13" t="s">
        <v>31</v>
      </c>
      <c r="AX918" s="13" t="s">
        <v>75</v>
      </c>
      <c r="AY918" s="217" t="s">
        <v>209</v>
      </c>
    </row>
    <row r="919" spans="1:65" s="13" customFormat="1" ht="22.5">
      <c r="B919" s="207"/>
      <c r="C919" s="208"/>
      <c r="D919" s="209" t="s">
        <v>216</v>
      </c>
      <c r="E919" s="210" t="s">
        <v>1</v>
      </c>
      <c r="F919" s="211" t="s">
        <v>1085</v>
      </c>
      <c r="G919" s="208"/>
      <c r="H919" s="210" t="s">
        <v>1</v>
      </c>
      <c r="I919" s="212"/>
      <c r="J919" s="208"/>
      <c r="K919" s="208"/>
      <c r="L919" s="213"/>
      <c r="M919" s="214"/>
      <c r="N919" s="215"/>
      <c r="O919" s="215"/>
      <c r="P919" s="215"/>
      <c r="Q919" s="215"/>
      <c r="R919" s="215"/>
      <c r="S919" s="215"/>
      <c r="T919" s="216"/>
      <c r="AT919" s="217" t="s">
        <v>216</v>
      </c>
      <c r="AU919" s="217" t="s">
        <v>85</v>
      </c>
      <c r="AV919" s="13" t="s">
        <v>83</v>
      </c>
      <c r="AW919" s="13" t="s">
        <v>31</v>
      </c>
      <c r="AX919" s="13" t="s">
        <v>75</v>
      </c>
      <c r="AY919" s="217" t="s">
        <v>209</v>
      </c>
    </row>
    <row r="920" spans="1:65" s="13" customFormat="1" ht="22.5">
      <c r="B920" s="207"/>
      <c r="C920" s="208"/>
      <c r="D920" s="209" t="s">
        <v>216</v>
      </c>
      <c r="E920" s="210" t="s">
        <v>1</v>
      </c>
      <c r="F920" s="211" t="s">
        <v>1086</v>
      </c>
      <c r="G920" s="208"/>
      <c r="H920" s="210" t="s">
        <v>1</v>
      </c>
      <c r="I920" s="212"/>
      <c r="J920" s="208"/>
      <c r="K920" s="208"/>
      <c r="L920" s="213"/>
      <c r="M920" s="214"/>
      <c r="N920" s="215"/>
      <c r="O920" s="215"/>
      <c r="P920" s="215"/>
      <c r="Q920" s="215"/>
      <c r="R920" s="215"/>
      <c r="S920" s="215"/>
      <c r="T920" s="216"/>
      <c r="AT920" s="217" t="s">
        <v>216</v>
      </c>
      <c r="AU920" s="217" t="s">
        <v>85</v>
      </c>
      <c r="AV920" s="13" t="s">
        <v>83</v>
      </c>
      <c r="AW920" s="13" t="s">
        <v>31</v>
      </c>
      <c r="AX920" s="13" t="s">
        <v>75</v>
      </c>
      <c r="AY920" s="217" t="s">
        <v>209</v>
      </c>
    </row>
    <row r="921" spans="1:65" s="13" customFormat="1" ht="11.25">
      <c r="B921" s="207"/>
      <c r="C921" s="208"/>
      <c r="D921" s="209" t="s">
        <v>216</v>
      </c>
      <c r="E921" s="210" t="s">
        <v>1</v>
      </c>
      <c r="F921" s="211" t="s">
        <v>355</v>
      </c>
      <c r="G921" s="208"/>
      <c r="H921" s="210" t="s">
        <v>1</v>
      </c>
      <c r="I921" s="212"/>
      <c r="J921" s="208"/>
      <c r="K921" s="208"/>
      <c r="L921" s="213"/>
      <c r="M921" s="214"/>
      <c r="N921" s="215"/>
      <c r="O921" s="215"/>
      <c r="P921" s="215"/>
      <c r="Q921" s="215"/>
      <c r="R921" s="215"/>
      <c r="S921" s="215"/>
      <c r="T921" s="216"/>
      <c r="AT921" s="217" t="s">
        <v>216</v>
      </c>
      <c r="AU921" s="217" t="s">
        <v>85</v>
      </c>
      <c r="AV921" s="13" t="s">
        <v>83</v>
      </c>
      <c r="AW921" s="13" t="s">
        <v>31</v>
      </c>
      <c r="AX921" s="13" t="s">
        <v>75</v>
      </c>
      <c r="AY921" s="217" t="s">
        <v>209</v>
      </c>
    </row>
    <row r="922" spans="1:65" s="14" customFormat="1" ht="11.25">
      <c r="B922" s="218"/>
      <c r="C922" s="219"/>
      <c r="D922" s="209" t="s">
        <v>216</v>
      </c>
      <c r="E922" s="220" t="s">
        <v>1</v>
      </c>
      <c r="F922" s="221" t="s">
        <v>1041</v>
      </c>
      <c r="G922" s="219"/>
      <c r="H922" s="222">
        <v>25.38</v>
      </c>
      <c r="I922" s="223"/>
      <c r="J922" s="219"/>
      <c r="K922" s="219"/>
      <c r="L922" s="224"/>
      <c r="M922" s="225"/>
      <c r="N922" s="226"/>
      <c r="O922" s="226"/>
      <c r="P922" s="226"/>
      <c r="Q922" s="226"/>
      <c r="R922" s="226"/>
      <c r="S922" s="226"/>
      <c r="T922" s="227"/>
      <c r="AT922" s="228" t="s">
        <v>216</v>
      </c>
      <c r="AU922" s="228" t="s">
        <v>85</v>
      </c>
      <c r="AV922" s="14" t="s">
        <v>85</v>
      </c>
      <c r="AW922" s="14" t="s">
        <v>31</v>
      </c>
      <c r="AX922" s="14" t="s">
        <v>75</v>
      </c>
      <c r="AY922" s="228" t="s">
        <v>209</v>
      </c>
    </row>
    <row r="923" spans="1:65" s="14" customFormat="1" ht="11.25">
      <c r="B923" s="218"/>
      <c r="C923" s="219"/>
      <c r="D923" s="209" t="s">
        <v>216</v>
      </c>
      <c r="E923" s="220" t="s">
        <v>1</v>
      </c>
      <c r="F923" s="221" t="s">
        <v>1087</v>
      </c>
      <c r="G923" s="219"/>
      <c r="H923" s="222">
        <v>6.87</v>
      </c>
      <c r="I923" s="223"/>
      <c r="J923" s="219"/>
      <c r="K923" s="219"/>
      <c r="L923" s="224"/>
      <c r="M923" s="225"/>
      <c r="N923" s="226"/>
      <c r="O923" s="226"/>
      <c r="P923" s="226"/>
      <c r="Q923" s="226"/>
      <c r="R923" s="226"/>
      <c r="S923" s="226"/>
      <c r="T923" s="227"/>
      <c r="AT923" s="228" t="s">
        <v>216</v>
      </c>
      <c r="AU923" s="228" t="s">
        <v>85</v>
      </c>
      <c r="AV923" s="14" t="s">
        <v>85</v>
      </c>
      <c r="AW923" s="14" t="s">
        <v>31</v>
      </c>
      <c r="AX923" s="14" t="s">
        <v>75</v>
      </c>
      <c r="AY923" s="228" t="s">
        <v>209</v>
      </c>
    </row>
    <row r="924" spans="1:65" s="15" customFormat="1" ht="11.25">
      <c r="B924" s="229"/>
      <c r="C924" s="230"/>
      <c r="D924" s="209" t="s">
        <v>216</v>
      </c>
      <c r="E924" s="231" t="s">
        <v>1</v>
      </c>
      <c r="F924" s="232" t="s">
        <v>219</v>
      </c>
      <c r="G924" s="230"/>
      <c r="H924" s="233">
        <v>32.25</v>
      </c>
      <c r="I924" s="234"/>
      <c r="J924" s="230"/>
      <c r="K924" s="230"/>
      <c r="L924" s="235"/>
      <c r="M924" s="236"/>
      <c r="N924" s="237"/>
      <c r="O924" s="237"/>
      <c r="P924" s="237"/>
      <c r="Q924" s="237"/>
      <c r="R924" s="237"/>
      <c r="S924" s="237"/>
      <c r="T924" s="238"/>
      <c r="AT924" s="239" t="s">
        <v>216</v>
      </c>
      <c r="AU924" s="239" t="s">
        <v>85</v>
      </c>
      <c r="AV924" s="15" t="s">
        <v>215</v>
      </c>
      <c r="AW924" s="15" t="s">
        <v>31</v>
      </c>
      <c r="AX924" s="15" t="s">
        <v>83</v>
      </c>
      <c r="AY924" s="239" t="s">
        <v>209</v>
      </c>
    </row>
    <row r="925" spans="1:65" s="2" customFormat="1" ht="24.2" customHeight="1">
      <c r="A925" s="35"/>
      <c r="B925" s="36"/>
      <c r="C925" s="193" t="s">
        <v>633</v>
      </c>
      <c r="D925" s="193" t="s">
        <v>211</v>
      </c>
      <c r="E925" s="194" t="s">
        <v>1088</v>
      </c>
      <c r="F925" s="195" t="s">
        <v>1089</v>
      </c>
      <c r="G925" s="196" t="s">
        <v>214</v>
      </c>
      <c r="H925" s="197">
        <v>154.37</v>
      </c>
      <c r="I925" s="198"/>
      <c r="J925" s="199">
        <f>ROUND(I925*H925,2)</f>
        <v>0</v>
      </c>
      <c r="K925" s="200"/>
      <c r="L925" s="40"/>
      <c r="M925" s="201" t="s">
        <v>1</v>
      </c>
      <c r="N925" s="202" t="s">
        <v>40</v>
      </c>
      <c r="O925" s="72"/>
      <c r="P925" s="203">
        <f>O925*H925</f>
        <v>0</v>
      </c>
      <c r="Q925" s="203">
        <v>0</v>
      </c>
      <c r="R925" s="203">
        <f>Q925*H925</f>
        <v>0</v>
      </c>
      <c r="S925" s="203">
        <v>0</v>
      </c>
      <c r="T925" s="204">
        <f>S925*H925</f>
        <v>0</v>
      </c>
      <c r="U925" s="35"/>
      <c r="V925" s="35"/>
      <c r="W925" s="35"/>
      <c r="X925" s="35"/>
      <c r="Y925" s="35"/>
      <c r="Z925" s="35"/>
      <c r="AA925" s="35"/>
      <c r="AB925" s="35"/>
      <c r="AC925" s="35"/>
      <c r="AD925" s="35"/>
      <c r="AE925" s="35"/>
      <c r="AR925" s="205" t="s">
        <v>247</v>
      </c>
      <c r="AT925" s="205" t="s">
        <v>211</v>
      </c>
      <c r="AU925" s="205" t="s">
        <v>85</v>
      </c>
      <c r="AY925" s="18" t="s">
        <v>209</v>
      </c>
      <c r="BE925" s="206">
        <f>IF(N925="základní",J925,0)</f>
        <v>0</v>
      </c>
      <c r="BF925" s="206">
        <f>IF(N925="snížená",J925,0)</f>
        <v>0</v>
      </c>
      <c r="BG925" s="206">
        <f>IF(N925="zákl. přenesená",J925,0)</f>
        <v>0</v>
      </c>
      <c r="BH925" s="206">
        <f>IF(N925="sníž. přenesená",J925,0)</f>
        <v>0</v>
      </c>
      <c r="BI925" s="206">
        <f>IF(N925="nulová",J925,0)</f>
        <v>0</v>
      </c>
      <c r="BJ925" s="18" t="s">
        <v>83</v>
      </c>
      <c r="BK925" s="206">
        <f>ROUND(I925*H925,2)</f>
        <v>0</v>
      </c>
      <c r="BL925" s="18" t="s">
        <v>247</v>
      </c>
      <c r="BM925" s="205" t="s">
        <v>1090</v>
      </c>
    </row>
    <row r="926" spans="1:65" s="13" customFormat="1" ht="11.25">
      <c r="B926" s="207"/>
      <c r="C926" s="208"/>
      <c r="D926" s="209" t="s">
        <v>216</v>
      </c>
      <c r="E926" s="210" t="s">
        <v>1</v>
      </c>
      <c r="F926" s="211" t="s">
        <v>355</v>
      </c>
      <c r="G926" s="208"/>
      <c r="H926" s="210" t="s">
        <v>1</v>
      </c>
      <c r="I926" s="212"/>
      <c r="J926" s="208"/>
      <c r="K926" s="208"/>
      <c r="L926" s="213"/>
      <c r="M926" s="214"/>
      <c r="N926" s="215"/>
      <c r="O926" s="215"/>
      <c r="P926" s="215"/>
      <c r="Q926" s="215"/>
      <c r="R926" s="215"/>
      <c r="S926" s="215"/>
      <c r="T926" s="216"/>
      <c r="AT926" s="217" t="s">
        <v>216</v>
      </c>
      <c r="AU926" s="217" t="s">
        <v>85</v>
      </c>
      <c r="AV926" s="13" t="s">
        <v>83</v>
      </c>
      <c r="AW926" s="13" t="s">
        <v>31</v>
      </c>
      <c r="AX926" s="13" t="s">
        <v>75</v>
      </c>
      <c r="AY926" s="217" t="s">
        <v>209</v>
      </c>
    </row>
    <row r="927" spans="1:65" s="14" customFormat="1" ht="11.25">
      <c r="B927" s="218"/>
      <c r="C927" s="219"/>
      <c r="D927" s="209" t="s">
        <v>216</v>
      </c>
      <c r="E927" s="220" t="s">
        <v>1</v>
      </c>
      <c r="F927" s="221" t="s">
        <v>1067</v>
      </c>
      <c r="G927" s="219"/>
      <c r="H927" s="222">
        <v>147.5</v>
      </c>
      <c r="I927" s="223"/>
      <c r="J927" s="219"/>
      <c r="K927" s="219"/>
      <c r="L927" s="224"/>
      <c r="M927" s="225"/>
      <c r="N927" s="226"/>
      <c r="O927" s="226"/>
      <c r="P927" s="226"/>
      <c r="Q927" s="226"/>
      <c r="R927" s="226"/>
      <c r="S927" s="226"/>
      <c r="T927" s="227"/>
      <c r="AT927" s="228" t="s">
        <v>216</v>
      </c>
      <c r="AU927" s="228" t="s">
        <v>85</v>
      </c>
      <c r="AV927" s="14" t="s">
        <v>85</v>
      </c>
      <c r="AW927" s="14" t="s">
        <v>31</v>
      </c>
      <c r="AX927" s="14" t="s">
        <v>75</v>
      </c>
      <c r="AY927" s="228" t="s">
        <v>209</v>
      </c>
    </row>
    <row r="928" spans="1:65" s="14" customFormat="1" ht="11.25">
      <c r="B928" s="218"/>
      <c r="C928" s="219"/>
      <c r="D928" s="209" t="s">
        <v>216</v>
      </c>
      <c r="E928" s="220" t="s">
        <v>1</v>
      </c>
      <c r="F928" s="221" t="s">
        <v>1087</v>
      </c>
      <c r="G928" s="219"/>
      <c r="H928" s="222">
        <v>6.87</v>
      </c>
      <c r="I928" s="223"/>
      <c r="J928" s="219"/>
      <c r="K928" s="219"/>
      <c r="L928" s="224"/>
      <c r="M928" s="225"/>
      <c r="N928" s="226"/>
      <c r="O928" s="226"/>
      <c r="P928" s="226"/>
      <c r="Q928" s="226"/>
      <c r="R928" s="226"/>
      <c r="S928" s="226"/>
      <c r="T928" s="227"/>
      <c r="AT928" s="228" t="s">
        <v>216</v>
      </c>
      <c r="AU928" s="228" t="s">
        <v>85</v>
      </c>
      <c r="AV928" s="14" t="s">
        <v>85</v>
      </c>
      <c r="AW928" s="14" t="s">
        <v>31</v>
      </c>
      <c r="AX928" s="14" t="s">
        <v>75</v>
      </c>
      <c r="AY928" s="228" t="s">
        <v>209</v>
      </c>
    </row>
    <row r="929" spans="1:65" s="15" customFormat="1" ht="11.25">
      <c r="B929" s="229"/>
      <c r="C929" s="230"/>
      <c r="D929" s="209" t="s">
        <v>216</v>
      </c>
      <c r="E929" s="231" t="s">
        <v>1</v>
      </c>
      <c r="F929" s="232" t="s">
        <v>219</v>
      </c>
      <c r="G929" s="230"/>
      <c r="H929" s="233">
        <v>154.37</v>
      </c>
      <c r="I929" s="234"/>
      <c r="J929" s="230"/>
      <c r="K929" s="230"/>
      <c r="L929" s="235"/>
      <c r="M929" s="236"/>
      <c r="N929" s="237"/>
      <c r="O929" s="237"/>
      <c r="P929" s="237"/>
      <c r="Q929" s="237"/>
      <c r="R929" s="237"/>
      <c r="S929" s="237"/>
      <c r="T929" s="238"/>
      <c r="AT929" s="239" t="s">
        <v>216</v>
      </c>
      <c r="AU929" s="239" t="s">
        <v>85</v>
      </c>
      <c r="AV929" s="15" t="s">
        <v>215</v>
      </c>
      <c r="AW929" s="15" t="s">
        <v>31</v>
      </c>
      <c r="AX929" s="15" t="s">
        <v>83</v>
      </c>
      <c r="AY929" s="239" t="s">
        <v>209</v>
      </c>
    </row>
    <row r="930" spans="1:65" s="2" customFormat="1" ht="16.5" customHeight="1">
      <c r="A930" s="35"/>
      <c r="B930" s="36"/>
      <c r="C930" s="244" t="s">
        <v>1091</v>
      </c>
      <c r="D930" s="244" t="s">
        <v>287</v>
      </c>
      <c r="E930" s="245" t="s">
        <v>1004</v>
      </c>
      <c r="F930" s="246" t="s">
        <v>1005</v>
      </c>
      <c r="G930" s="247" t="s">
        <v>270</v>
      </c>
      <c r="H930" s="248">
        <v>5.3999999999999999E-2</v>
      </c>
      <c r="I930" s="249"/>
      <c r="J930" s="250">
        <f>ROUND(I930*H930,2)</f>
        <v>0</v>
      </c>
      <c r="K930" s="251"/>
      <c r="L930" s="252"/>
      <c r="M930" s="253" t="s">
        <v>1</v>
      </c>
      <c r="N930" s="254" t="s">
        <v>40</v>
      </c>
      <c r="O930" s="72"/>
      <c r="P930" s="203">
        <f>O930*H930</f>
        <v>0</v>
      </c>
      <c r="Q930" s="203">
        <v>0</v>
      </c>
      <c r="R930" s="203">
        <f>Q930*H930</f>
        <v>0</v>
      </c>
      <c r="S930" s="203">
        <v>0</v>
      </c>
      <c r="T930" s="204">
        <f>S930*H930</f>
        <v>0</v>
      </c>
      <c r="U930" s="35"/>
      <c r="V930" s="35"/>
      <c r="W930" s="35"/>
      <c r="X930" s="35"/>
      <c r="Y930" s="35"/>
      <c r="Z930" s="35"/>
      <c r="AA930" s="35"/>
      <c r="AB930" s="35"/>
      <c r="AC930" s="35"/>
      <c r="AD930" s="35"/>
      <c r="AE930" s="35"/>
      <c r="AR930" s="205" t="s">
        <v>277</v>
      </c>
      <c r="AT930" s="205" t="s">
        <v>287</v>
      </c>
      <c r="AU930" s="205" t="s">
        <v>85</v>
      </c>
      <c r="AY930" s="18" t="s">
        <v>209</v>
      </c>
      <c r="BE930" s="206">
        <f>IF(N930="základní",J930,0)</f>
        <v>0</v>
      </c>
      <c r="BF930" s="206">
        <f>IF(N930="snížená",J930,0)</f>
        <v>0</v>
      </c>
      <c r="BG930" s="206">
        <f>IF(N930="zákl. přenesená",J930,0)</f>
        <v>0</v>
      </c>
      <c r="BH930" s="206">
        <f>IF(N930="sníž. přenesená",J930,0)</f>
        <v>0</v>
      </c>
      <c r="BI930" s="206">
        <f>IF(N930="nulová",J930,0)</f>
        <v>0</v>
      </c>
      <c r="BJ930" s="18" t="s">
        <v>83</v>
      </c>
      <c r="BK930" s="206">
        <f>ROUND(I930*H930,2)</f>
        <v>0</v>
      </c>
      <c r="BL930" s="18" t="s">
        <v>247</v>
      </c>
      <c r="BM930" s="205" t="s">
        <v>1092</v>
      </c>
    </row>
    <row r="931" spans="1:65" s="14" customFormat="1" ht="11.25">
      <c r="B931" s="218"/>
      <c r="C931" s="219"/>
      <c r="D931" s="209" t="s">
        <v>216</v>
      </c>
      <c r="E931" s="220" t="s">
        <v>1</v>
      </c>
      <c r="F931" s="221" t="s">
        <v>1093</v>
      </c>
      <c r="G931" s="219"/>
      <c r="H931" s="222">
        <v>5.3999999999999999E-2</v>
      </c>
      <c r="I931" s="223"/>
      <c r="J931" s="219"/>
      <c r="K931" s="219"/>
      <c r="L931" s="224"/>
      <c r="M931" s="225"/>
      <c r="N931" s="226"/>
      <c r="O931" s="226"/>
      <c r="P931" s="226"/>
      <c r="Q931" s="226"/>
      <c r="R931" s="226"/>
      <c r="S931" s="226"/>
      <c r="T931" s="227"/>
      <c r="AT931" s="228" t="s">
        <v>216</v>
      </c>
      <c r="AU931" s="228" t="s">
        <v>85</v>
      </c>
      <c r="AV931" s="14" t="s">
        <v>85</v>
      </c>
      <c r="AW931" s="14" t="s">
        <v>31</v>
      </c>
      <c r="AX931" s="14" t="s">
        <v>75</v>
      </c>
      <c r="AY931" s="228" t="s">
        <v>209</v>
      </c>
    </row>
    <row r="932" spans="1:65" s="15" customFormat="1" ht="11.25">
      <c r="B932" s="229"/>
      <c r="C932" s="230"/>
      <c r="D932" s="209" t="s">
        <v>216</v>
      </c>
      <c r="E932" s="231" t="s">
        <v>1</v>
      </c>
      <c r="F932" s="232" t="s">
        <v>219</v>
      </c>
      <c r="G932" s="230"/>
      <c r="H932" s="233">
        <v>5.3999999999999999E-2</v>
      </c>
      <c r="I932" s="234"/>
      <c r="J932" s="230"/>
      <c r="K932" s="230"/>
      <c r="L932" s="235"/>
      <c r="M932" s="236"/>
      <c r="N932" s="237"/>
      <c r="O932" s="237"/>
      <c r="P932" s="237"/>
      <c r="Q932" s="237"/>
      <c r="R932" s="237"/>
      <c r="S932" s="237"/>
      <c r="T932" s="238"/>
      <c r="AT932" s="239" t="s">
        <v>216</v>
      </c>
      <c r="AU932" s="239" t="s">
        <v>85</v>
      </c>
      <c r="AV932" s="15" t="s">
        <v>215</v>
      </c>
      <c r="AW932" s="15" t="s">
        <v>31</v>
      </c>
      <c r="AX932" s="15" t="s">
        <v>83</v>
      </c>
      <c r="AY932" s="239" t="s">
        <v>209</v>
      </c>
    </row>
    <row r="933" spans="1:65" s="2" customFormat="1" ht="24.2" customHeight="1">
      <c r="A933" s="35"/>
      <c r="B933" s="36"/>
      <c r="C933" s="193" t="s">
        <v>637</v>
      </c>
      <c r="D933" s="193" t="s">
        <v>211</v>
      </c>
      <c r="E933" s="194" t="s">
        <v>1094</v>
      </c>
      <c r="F933" s="195" t="s">
        <v>1095</v>
      </c>
      <c r="G933" s="196" t="s">
        <v>214</v>
      </c>
      <c r="H933" s="197">
        <v>154.37</v>
      </c>
      <c r="I933" s="198"/>
      <c r="J933" s="199">
        <f>ROUND(I933*H933,2)</f>
        <v>0</v>
      </c>
      <c r="K933" s="200"/>
      <c r="L933" s="40"/>
      <c r="M933" s="201" t="s">
        <v>1</v>
      </c>
      <c r="N933" s="202" t="s">
        <v>40</v>
      </c>
      <c r="O933" s="72"/>
      <c r="P933" s="203">
        <f>O933*H933</f>
        <v>0</v>
      </c>
      <c r="Q933" s="203">
        <v>0</v>
      </c>
      <c r="R933" s="203">
        <f>Q933*H933</f>
        <v>0</v>
      </c>
      <c r="S933" s="203">
        <v>0</v>
      </c>
      <c r="T933" s="204">
        <f>S933*H933</f>
        <v>0</v>
      </c>
      <c r="U933" s="35"/>
      <c r="V933" s="35"/>
      <c r="W933" s="35"/>
      <c r="X933" s="35"/>
      <c r="Y933" s="35"/>
      <c r="Z933" s="35"/>
      <c r="AA933" s="35"/>
      <c r="AB933" s="35"/>
      <c r="AC933" s="35"/>
      <c r="AD933" s="35"/>
      <c r="AE933" s="35"/>
      <c r="AR933" s="205" t="s">
        <v>247</v>
      </c>
      <c r="AT933" s="205" t="s">
        <v>211</v>
      </c>
      <c r="AU933" s="205" t="s">
        <v>85</v>
      </c>
      <c r="AY933" s="18" t="s">
        <v>209</v>
      </c>
      <c r="BE933" s="206">
        <f>IF(N933="základní",J933,0)</f>
        <v>0</v>
      </c>
      <c r="BF933" s="206">
        <f>IF(N933="snížená",J933,0)</f>
        <v>0</v>
      </c>
      <c r="BG933" s="206">
        <f>IF(N933="zákl. přenesená",J933,0)</f>
        <v>0</v>
      </c>
      <c r="BH933" s="206">
        <f>IF(N933="sníž. přenesená",J933,0)</f>
        <v>0</v>
      </c>
      <c r="BI933" s="206">
        <f>IF(N933="nulová",J933,0)</f>
        <v>0</v>
      </c>
      <c r="BJ933" s="18" t="s">
        <v>83</v>
      </c>
      <c r="BK933" s="206">
        <f>ROUND(I933*H933,2)</f>
        <v>0</v>
      </c>
      <c r="BL933" s="18" t="s">
        <v>247</v>
      </c>
      <c r="BM933" s="205" t="s">
        <v>1096</v>
      </c>
    </row>
    <row r="934" spans="1:65" s="13" customFormat="1" ht="11.25">
      <c r="B934" s="207"/>
      <c r="C934" s="208"/>
      <c r="D934" s="209" t="s">
        <v>216</v>
      </c>
      <c r="E934" s="210" t="s">
        <v>1</v>
      </c>
      <c r="F934" s="211" t="s">
        <v>355</v>
      </c>
      <c r="G934" s="208"/>
      <c r="H934" s="210" t="s">
        <v>1</v>
      </c>
      <c r="I934" s="212"/>
      <c r="J934" s="208"/>
      <c r="K934" s="208"/>
      <c r="L934" s="213"/>
      <c r="M934" s="214"/>
      <c r="N934" s="215"/>
      <c r="O934" s="215"/>
      <c r="P934" s="215"/>
      <c r="Q934" s="215"/>
      <c r="R934" s="215"/>
      <c r="S934" s="215"/>
      <c r="T934" s="216"/>
      <c r="AT934" s="217" t="s">
        <v>216</v>
      </c>
      <c r="AU934" s="217" t="s">
        <v>85</v>
      </c>
      <c r="AV934" s="13" t="s">
        <v>83</v>
      </c>
      <c r="AW934" s="13" t="s">
        <v>31</v>
      </c>
      <c r="AX934" s="13" t="s">
        <v>75</v>
      </c>
      <c r="AY934" s="217" t="s">
        <v>209</v>
      </c>
    </row>
    <row r="935" spans="1:65" s="14" customFormat="1" ht="11.25">
      <c r="B935" s="218"/>
      <c r="C935" s="219"/>
      <c r="D935" s="209" t="s">
        <v>216</v>
      </c>
      <c r="E935" s="220" t="s">
        <v>1</v>
      </c>
      <c r="F935" s="221" t="s">
        <v>1067</v>
      </c>
      <c r="G935" s="219"/>
      <c r="H935" s="222">
        <v>147.5</v>
      </c>
      <c r="I935" s="223"/>
      <c r="J935" s="219"/>
      <c r="K935" s="219"/>
      <c r="L935" s="224"/>
      <c r="M935" s="225"/>
      <c r="N935" s="226"/>
      <c r="O935" s="226"/>
      <c r="P935" s="226"/>
      <c r="Q935" s="226"/>
      <c r="R935" s="226"/>
      <c r="S935" s="226"/>
      <c r="T935" s="227"/>
      <c r="AT935" s="228" t="s">
        <v>216</v>
      </c>
      <c r="AU935" s="228" t="s">
        <v>85</v>
      </c>
      <c r="AV935" s="14" t="s">
        <v>85</v>
      </c>
      <c r="AW935" s="14" t="s">
        <v>31</v>
      </c>
      <c r="AX935" s="14" t="s">
        <v>75</v>
      </c>
      <c r="AY935" s="228" t="s">
        <v>209</v>
      </c>
    </row>
    <row r="936" spans="1:65" s="14" customFormat="1" ht="11.25">
      <c r="B936" s="218"/>
      <c r="C936" s="219"/>
      <c r="D936" s="209" t="s">
        <v>216</v>
      </c>
      <c r="E936" s="220" t="s">
        <v>1</v>
      </c>
      <c r="F936" s="221" t="s">
        <v>1087</v>
      </c>
      <c r="G936" s="219"/>
      <c r="H936" s="222">
        <v>6.87</v>
      </c>
      <c r="I936" s="223"/>
      <c r="J936" s="219"/>
      <c r="K936" s="219"/>
      <c r="L936" s="224"/>
      <c r="M936" s="225"/>
      <c r="N936" s="226"/>
      <c r="O936" s="226"/>
      <c r="P936" s="226"/>
      <c r="Q936" s="226"/>
      <c r="R936" s="226"/>
      <c r="S936" s="226"/>
      <c r="T936" s="227"/>
      <c r="AT936" s="228" t="s">
        <v>216</v>
      </c>
      <c r="AU936" s="228" t="s">
        <v>85</v>
      </c>
      <c r="AV936" s="14" t="s">
        <v>85</v>
      </c>
      <c r="AW936" s="14" t="s">
        <v>31</v>
      </c>
      <c r="AX936" s="14" t="s">
        <v>75</v>
      </c>
      <c r="AY936" s="228" t="s">
        <v>209</v>
      </c>
    </row>
    <row r="937" spans="1:65" s="15" customFormat="1" ht="11.25">
      <c r="B937" s="229"/>
      <c r="C937" s="230"/>
      <c r="D937" s="209" t="s">
        <v>216</v>
      </c>
      <c r="E937" s="231" t="s">
        <v>1</v>
      </c>
      <c r="F937" s="232" t="s">
        <v>219</v>
      </c>
      <c r="G937" s="230"/>
      <c r="H937" s="233">
        <v>154.37</v>
      </c>
      <c r="I937" s="234"/>
      <c r="J937" s="230"/>
      <c r="K937" s="230"/>
      <c r="L937" s="235"/>
      <c r="M937" s="236"/>
      <c r="N937" s="237"/>
      <c r="O937" s="237"/>
      <c r="P937" s="237"/>
      <c r="Q937" s="237"/>
      <c r="R937" s="237"/>
      <c r="S937" s="237"/>
      <c r="T937" s="238"/>
      <c r="AT937" s="239" t="s">
        <v>216</v>
      </c>
      <c r="AU937" s="239" t="s">
        <v>85</v>
      </c>
      <c r="AV937" s="15" t="s">
        <v>215</v>
      </c>
      <c r="AW937" s="15" t="s">
        <v>31</v>
      </c>
      <c r="AX937" s="15" t="s">
        <v>83</v>
      </c>
      <c r="AY937" s="239" t="s">
        <v>209</v>
      </c>
    </row>
    <row r="938" spans="1:65" s="2" customFormat="1" ht="44.25" customHeight="1">
      <c r="A938" s="35"/>
      <c r="B938" s="36"/>
      <c r="C938" s="244" t="s">
        <v>1097</v>
      </c>
      <c r="D938" s="244" t="s">
        <v>287</v>
      </c>
      <c r="E938" s="245" t="s">
        <v>1074</v>
      </c>
      <c r="F938" s="246" t="s">
        <v>1075</v>
      </c>
      <c r="G938" s="247" t="s">
        <v>214</v>
      </c>
      <c r="H938" s="248">
        <v>185.244</v>
      </c>
      <c r="I938" s="249"/>
      <c r="J938" s="250">
        <f>ROUND(I938*H938,2)</f>
        <v>0</v>
      </c>
      <c r="K938" s="251"/>
      <c r="L938" s="252"/>
      <c r="M938" s="253" t="s">
        <v>1</v>
      </c>
      <c r="N938" s="254" t="s">
        <v>40</v>
      </c>
      <c r="O938" s="72"/>
      <c r="P938" s="203">
        <f>O938*H938</f>
        <v>0</v>
      </c>
      <c r="Q938" s="203">
        <v>0</v>
      </c>
      <c r="R938" s="203">
        <f>Q938*H938</f>
        <v>0</v>
      </c>
      <c r="S938" s="203">
        <v>0</v>
      </c>
      <c r="T938" s="204">
        <f>S938*H938</f>
        <v>0</v>
      </c>
      <c r="U938" s="35"/>
      <c r="V938" s="35"/>
      <c r="W938" s="35"/>
      <c r="X938" s="35"/>
      <c r="Y938" s="35"/>
      <c r="Z938" s="35"/>
      <c r="AA938" s="35"/>
      <c r="AB938" s="35"/>
      <c r="AC938" s="35"/>
      <c r="AD938" s="35"/>
      <c r="AE938" s="35"/>
      <c r="AR938" s="205" t="s">
        <v>277</v>
      </c>
      <c r="AT938" s="205" t="s">
        <v>287</v>
      </c>
      <c r="AU938" s="205" t="s">
        <v>85</v>
      </c>
      <c r="AY938" s="18" t="s">
        <v>209</v>
      </c>
      <c r="BE938" s="206">
        <f>IF(N938="základní",J938,0)</f>
        <v>0</v>
      </c>
      <c r="BF938" s="206">
        <f>IF(N938="snížená",J938,0)</f>
        <v>0</v>
      </c>
      <c r="BG938" s="206">
        <f>IF(N938="zákl. přenesená",J938,0)</f>
        <v>0</v>
      </c>
      <c r="BH938" s="206">
        <f>IF(N938="sníž. přenesená",J938,0)</f>
        <v>0</v>
      </c>
      <c r="BI938" s="206">
        <f>IF(N938="nulová",J938,0)</f>
        <v>0</v>
      </c>
      <c r="BJ938" s="18" t="s">
        <v>83</v>
      </c>
      <c r="BK938" s="206">
        <f>ROUND(I938*H938,2)</f>
        <v>0</v>
      </c>
      <c r="BL938" s="18" t="s">
        <v>247</v>
      </c>
      <c r="BM938" s="205" t="s">
        <v>1098</v>
      </c>
    </row>
    <row r="939" spans="1:65" s="14" customFormat="1" ht="11.25">
      <c r="B939" s="218"/>
      <c r="C939" s="219"/>
      <c r="D939" s="209" t="s">
        <v>216</v>
      </c>
      <c r="E939" s="220" t="s">
        <v>1</v>
      </c>
      <c r="F939" s="221" t="s">
        <v>1099</v>
      </c>
      <c r="G939" s="219"/>
      <c r="H939" s="222">
        <v>185.244</v>
      </c>
      <c r="I939" s="223"/>
      <c r="J939" s="219"/>
      <c r="K939" s="219"/>
      <c r="L939" s="224"/>
      <c r="M939" s="225"/>
      <c r="N939" s="226"/>
      <c r="O939" s="226"/>
      <c r="P939" s="226"/>
      <c r="Q939" s="226"/>
      <c r="R939" s="226"/>
      <c r="S939" s="226"/>
      <c r="T939" s="227"/>
      <c r="AT939" s="228" t="s">
        <v>216</v>
      </c>
      <c r="AU939" s="228" t="s">
        <v>85</v>
      </c>
      <c r="AV939" s="14" t="s">
        <v>85</v>
      </c>
      <c r="AW939" s="14" t="s">
        <v>31</v>
      </c>
      <c r="AX939" s="14" t="s">
        <v>75</v>
      </c>
      <c r="AY939" s="228" t="s">
        <v>209</v>
      </c>
    </row>
    <row r="940" spans="1:65" s="15" customFormat="1" ht="11.25">
      <c r="B940" s="229"/>
      <c r="C940" s="230"/>
      <c r="D940" s="209" t="s">
        <v>216</v>
      </c>
      <c r="E940" s="231" t="s">
        <v>1</v>
      </c>
      <c r="F940" s="232" t="s">
        <v>219</v>
      </c>
      <c r="G940" s="230"/>
      <c r="H940" s="233">
        <v>185.244</v>
      </c>
      <c r="I940" s="234"/>
      <c r="J940" s="230"/>
      <c r="K940" s="230"/>
      <c r="L940" s="235"/>
      <c r="M940" s="236"/>
      <c r="N940" s="237"/>
      <c r="O940" s="237"/>
      <c r="P940" s="237"/>
      <c r="Q940" s="237"/>
      <c r="R940" s="237"/>
      <c r="S940" s="237"/>
      <c r="T940" s="238"/>
      <c r="AT940" s="239" t="s">
        <v>216</v>
      </c>
      <c r="AU940" s="239" t="s">
        <v>85</v>
      </c>
      <c r="AV940" s="15" t="s">
        <v>215</v>
      </c>
      <c r="AW940" s="15" t="s">
        <v>31</v>
      </c>
      <c r="AX940" s="15" t="s">
        <v>83</v>
      </c>
      <c r="AY940" s="239" t="s">
        <v>209</v>
      </c>
    </row>
    <row r="941" spans="1:65" s="2" customFormat="1" ht="16.5" customHeight="1">
      <c r="A941" s="35"/>
      <c r="B941" s="36"/>
      <c r="C941" s="193" t="s">
        <v>644</v>
      </c>
      <c r="D941" s="193" t="s">
        <v>211</v>
      </c>
      <c r="E941" s="194" t="s">
        <v>1100</v>
      </c>
      <c r="F941" s="195" t="s">
        <v>1101</v>
      </c>
      <c r="G941" s="196" t="s">
        <v>1034</v>
      </c>
      <c r="H941" s="266"/>
      <c r="I941" s="198"/>
      <c r="J941" s="199">
        <f>ROUND(I941*H941,2)</f>
        <v>0</v>
      </c>
      <c r="K941" s="200"/>
      <c r="L941" s="40"/>
      <c r="M941" s="201" t="s">
        <v>1</v>
      </c>
      <c r="N941" s="202" t="s">
        <v>40</v>
      </c>
      <c r="O941" s="72"/>
      <c r="P941" s="203">
        <f>O941*H941</f>
        <v>0</v>
      </c>
      <c r="Q941" s="203">
        <v>0</v>
      </c>
      <c r="R941" s="203">
        <f>Q941*H941</f>
        <v>0</v>
      </c>
      <c r="S941" s="203">
        <v>0</v>
      </c>
      <c r="T941" s="204">
        <f>S941*H941</f>
        <v>0</v>
      </c>
      <c r="U941" s="35"/>
      <c r="V941" s="35"/>
      <c r="W941" s="35"/>
      <c r="X941" s="35"/>
      <c r="Y941" s="35"/>
      <c r="Z941" s="35"/>
      <c r="AA941" s="35"/>
      <c r="AB941" s="35"/>
      <c r="AC941" s="35"/>
      <c r="AD941" s="35"/>
      <c r="AE941" s="35"/>
      <c r="AR941" s="205" t="s">
        <v>247</v>
      </c>
      <c r="AT941" s="205" t="s">
        <v>211</v>
      </c>
      <c r="AU941" s="205" t="s">
        <v>85</v>
      </c>
      <c r="AY941" s="18" t="s">
        <v>209</v>
      </c>
      <c r="BE941" s="206">
        <f>IF(N941="základní",J941,0)</f>
        <v>0</v>
      </c>
      <c r="BF941" s="206">
        <f>IF(N941="snížená",J941,0)</f>
        <v>0</v>
      </c>
      <c r="BG941" s="206">
        <f>IF(N941="zákl. přenesená",J941,0)</f>
        <v>0</v>
      </c>
      <c r="BH941" s="206">
        <f>IF(N941="sníž. přenesená",J941,0)</f>
        <v>0</v>
      </c>
      <c r="BI941" s="206">
        <f>IF(N941="nulová",J941,0)</f>
        <v>0</v>
      </c>
      <c r="BJ941" s="18" t="s">
        <v>83</v>
      </c>
      <c r="BK941" s="206">
        <f>ROUND(I941*H941,2)</f>
        <v>0</v>
      </c>
      <c r="BL941" s="18" t="s">
        <v>247</v>
      </c>
      <c r="BM941" s="205" t="s">
        <v>1102</v>
      </c>
    </row>
    <row r="942" spans="1:65" s="12" customFormat="1" ht="22.9" customHeight="1">
      <c r="B942" s="177"/>
      <c r="C942" s="178"/>
      <c r="D942" s="179" t="s">
        <v>74</v>
      </c>
      <c r="E942" s="191" t="s">
        <v>1103</v>
      </c>
      <c r="F942" s="191" t="s">
        <v>1104</v>
      </c>
      <c r="G942" s="178"/>
      <c r="H942" s="178"/>
      <c r="I942" s="181"/>
      <c r="J942" s="192">
        <f>BK942</f>
        <v>0</v>
      </c>
      <c r="K942" s="178"/>
      <c r="L942" s="183"/>
      <c r="M942" s="184"/>
      <c r="N942" s="185"/>
      <c r="O942" s="185"/>
      <c r="P942" s="186">
        <f>SUM(P943:P1027)</f>
        <v>0</v>
      </c>
      <c r="Q942" s="185"/>
      <c r="R942" s="186">
        <f>SUM(R943:R1027)</f>
        <v>0</v>
      </c>
      <c r="S942" s="185"/>
      <c r="T942" s="187">
        <f>SUM(T943:T1027)</f>
        <v>0</v>
      </c>
      <c r="AR942" s="188" t="s">
        <v>85</v>
      </c>
      <c r="AT942" s="189" t="s">
        <v>74</v>
      </c>
      <c r="AU942" s="189" t="s">
        <v>83</v>
      </c>
      <c r="AY942" s="188" t="s">
        <v>209</v>
      </c>
      <c r="BK942" s="190">
        <f>SUM(BK943:BK1027)</f>
        <v>0</v>
      </c>
    </row>
    <row r="943" spans="1:65" s="2" customFormat="1" ht="16.5" customHeight="1">
      <c r="A943" s="35"/>
      <c r="B943" s="36"/>
      <c r="C943" s="193" t="s">
        <v>1105</v>
      </c>
      <c r="D943" s="193" t="s">
        <v>211</v>
      </c>
      <c r="E943" s="194" t="s">
        <v>1106</v>
      </c>
      <c r="F943" s="195" t="s">
        <v>1107</v>
      </c>
      <c r="G943" s="196" t="s">
        <v>214</v>
      </c>
      <c r="H943" s="197">
        <v>2270.8000000000002</v>
      </c>
      <c r="I943" s="198"/>
      <c r="J943" s="199">
        <f>ROUND(I943*H943,2)</f>
        <v>0</v>
      </c>
      <c r="K943" s="200"/>
      <c r="L943" s="40"/>
      <c r="M943" s="201" t="s">
        <v>1</v>
      </c>
      <c r="N943" s="202" t="s">
        <v>40</v>
      </c>
      <c r="O943" s="72"/>
      <c r="P943" s="203">
        <f>O943*H943</f>
        <v>0</v>
      </c>
      <c r="Q943" s="203">
        <v>0</v>
      </c>
      <c r="R943" s="203">
        <f>Q943*H943</f>
        <v>0</v>
      </c>
      <c r="S943" s="203">
        <v>0</v>
      </c>
      <c r="T943" s="204">
        <f>S943*H943</f>
        <v>0</v>
      </c>
      <c r="U943" s="35"/>
      <c r="V943" s="35"/>
      <c r="W943" s="35"/>
      <c r="X943" s="35"/>
      <c r="Y943" s="35"/>
      <c r="Z943" s="35"/>
      <c r="AA943" s="35"/>
      <c r="AB943" s="35"/>
      <c r="AC943" s="35"/>
      <c r="AD943" s="35"/>
      <c r="AE943" s="35"/>
      <c r="AR943" s="205" t="s">
        <v>247</v>
      </c>
      <c r="AT943" s="205" t="s">
        <v>211</v>
      </c>
      <c r="AU943" s="205" t="s">
        <v>85</v>
      </c>
      <c r="AY943" s="18" t="s">
        <v>209</v>
      </c>
      <c r="BE943" s="206">
        <f>IF(N943="základní",J943,0)</f>
        <v>0</v>
      </c>
      <c r="BF943" s="206">
        <f>IF(N943="snížená",J943,0)</f>
        <v>0</v>
      </c>
      <c r="BG943" s="206">
        <f>IF(N943="zákl. přenesená",J943,0)</f>
        <v>0</v>
      </c>
      <c r="BH943" s="206">
        <f>IF(N943="sníž. přenesená",J943,0)</f>
        <v>0</v>
      </c>
      <c r="BI943" s="206">
        <f>IF(N943="nulová",J943,0)</f>
        <v>0</v>
      </c>
      <c r="BJ943" s="18" t="s">
        <v>83</v>
      </c>
      <c r="BK943" s="206">
        <f>ROUND(I943*H943,2)</f>
        <v>0</v>
      </c>
      <c r="BL943" s="18" t="s">
        <v>247</v>
      </c>
      <c r="BM943" s="205" t="s">
        <v>1108</v>
      </c>
    </row>
    <row r="944" spans="1:65" s="13" customFormat="1" ht="11.25">
      <c r="B944" s="207"/>
      <c r="C944" s="208"/>
      <c r="D944" s="209" t="s">
        <v>216</v>
      </c>
      <c r="E944" s="210" t="s">
        <v>1</v>
      </c>
      <c r="F944" s="211" t="s">
        <v>390</v>
      </c>
      <c r="G944" s="208"/>
      <c r="H944" s="210" t="s">
        <v>1</v>
      </c>
      <c r="I944" s="212"/>
      <c r="J944" s="208"/>
      <c r="K944" s="208"/>
      <c r="L944" s="213"/>
      <c r="M944" s="214"/>
      <c r="N944" s="215"/>
      <c r="O944" s="215"/>
      <c r="P944" s="215"/>
      <c r="Q944" s="215"/>
      <c r="R944" s="215"/>
      <c r="S944" s="215"/>
      <c r="T944" s="216"/>
      <c r="AT944" s="217" t="s">
        <v>216</v>
      </c>
      <c r="AU944" s="217" t="s">
        <v>85</v>
      </c>
      <c r="AV944" s="13" t="s">
        <v>83</v>
      </c>
      <c r="AW944" s="13" t="s">
        <v>31</v>
      </c>
      <c r="AX944" s="13" t="s">
        <v>75</v>
      </c>
      <c r="AY944" s="217" t="s">
        <v>209</v>
      </c>
    </row>
    <row r="945" spans="1:65" s="14" customFormat="1" ht="22.5">
      <c r="B945" s="218"/>
      <c r="C945" s="219"/>
      <c r="D945" s="209" t="s">
        <v>216</v>
      </c>
      <c r="E945" s="220" t="s">
        <v>1</v>
      </c>
      <c r="F945" s="221" t="s">
        <v>1109</v>
      </c>
      <c r="G945" s="219"/>
      <c r="H945" s="222">
        <v>2270.8000000000002</v>
      </c>
      <c r="I945" s="223"/>
      <c r="J945" s="219"/>
      <c r="K945" s="219"/>
      <c r="L945" s="224"/>
      <c r="M945" s="225"/>
      <c r="N945" s="226"/>
      <c r="O945" s="226"/>
      <c r="P945" s="226"/>
      <c r="Q945" s="226"/>
      <c r="R945" s="226"/>
      <c r="S945" s="226"/>
      <c r="T945" s="227"/>
      <c r="AT945" s="228" t="s">
        <v>216</v>
      </c>
      <c r="AU945" s="228" t="s">
        <v>85</v>
      </c>
      <c r="AV945" s="14" t="s">
        <v>85</v>
      </c>
      <c r="AW945" s="14" t="s">
        <v>31</v>
      </c>
      <c r="AX945" s="14" t="s">
        <v>75</v>
      </c>
      <c r="AY945" s="228" t="s">
        <v>209</v>
      </c>
    </row>
    <row r="946" spans="1:65" s="15" customFormat="1" ht="11.25">
      <c r="B946" s="229"/>
      <c r="C946" s="230"/>
      <c r="D946" s="209" t="s">
        <v>216</v>
      </c>
      <c r="E946" s="231" t="s">
        <v>1</v>
      </c>
      <c r="F946" s="232" t="s">
        <v>219</v>
      </c>
      <c r="G946" s="230"/>
      <c r="H946" s="233">
        <v>2270.8000000000002</v>
      </c>
      <c r="I946" s="234"/>
      <c r="J946" s="230"/>
      <c r="K946" s="230"/>
      <c r="L946" s="235"/>
      <c r="M946" s="236"/>
      <c r="N946" s="237"/>
      <c r="O946" s="237"/>
      <c r="P946" s="237"/>
      <c r="Q946" s="237"/>
      <c r="R946" s="237"/>
      <c r="S946" s="237"/>
      <c r="T946" s="238"/>
      <c r="AT946" s="239" t="s">
        <v>216</v>
      </c>
      <c r="AU946" s="239" t="s">
        <v>85</v>
      </c>
      <c r="AV946" s="15" t="s">
        <v>215</v>
      </c>
      <c r="AW946" s="15" t="s">
        <v>31</v>
      </c>
      <c r="AX946" s="15" t="s">
        <v>83</v>
      </c>
      <c r="AY946" s="239" t="s">
        <v>209</v>
      </c>
    </row>
    <row r="947" spans="1:65" s="2" customFormat="1" ht="24.2" customHeight="1">
      <c r="A947" s="35"/>
      <c r="B947" s="36"/>
      <c r="C947" s="193" t="s">
        <v>647</v>
      </c>
      <c r="D947" s="193" t="s">
        <v>211</v>
      </c>
      <c r="E947" s="194" t="s">
        <v>1110</v>
      </c>
      <c r="F947" s="195" t="s">
        <v>1111</v>
      </c>
      <c r="G947" s="196" t="s">
        <v>214</v>
      </c>
      <c r="H947" s="197">
        <v>2270.8000000000002</v>
      </c>
      <c r="I947" s="198"/>
      <c r="J947" s="199">
        <f>ROUND(I947*H947,2)</f>
        <v>0</v>
      </c>
      <c r="K947" s="200"/>
      <c r="L947" s="40"/>
      <c r="M947" s="201" t="s">
        <v>1</v>
      </c>
      <c r="N947" s="202" t="s">
        <v>40</v>
      </c>
      <c r="O947" s="72"/>
      <c r="P947" s="203">
        <f>O947*H947</f>
        <v>0</v>
      </c>
      <c r="Q947" s="203">
        <v>0</v>
      </c>
      <c r="R947" s="203">
        <f>Q947*H947</f>
        <v>0</v>
      </c>
      <c r="S947" s="203">
        <v>0</v>
      </c>
      <c r="T947" s="204">
        <f>S947*H947</f>
        <v>0</v>
      </c>
      <c r="U947" s="35"/>
      <c r="V947" s="35"/>
      <c r="W947" s="35"/>
      <c r="X947" s="35"/>
      <c r="Y947" s="35"/>
      <c r="Z947" s="35"/>
      <c r="AA947" s="35"/>
      <c r="AB947" s="35"/>
      <c r="AC947" s="35"/>
      <c r="AD947" s="35"/>
      <c r="AE947" s="35"/>
      <c r="AR947" s="205" t="s">
        <v>247</v>
      </c>
      <c r="AT947" s="205" t="s">
        <v>211</v>
      </c>
      <c r="AU947" s="205" t="s">
        <v>85</v>
      </c>
      <c r="AY947" s="18" t="s">
        <v>209</v>
      </c>
      <c r="BE947" s="206">
        <f>IF(N947="základní",J947,0)</f>
        <v>0</v>
      </c>
      <c r="BF947" s="206">
        <f>IF(N947="snížená",J947,0)</f>
        <v>0</v>
      </c>
      <c r="BG947" s="206">
        <f>IF(N947="zákl. přenesená",J947,0)</f>
        <v>0</v>
      </c>
      <c r="BH947" s="206">
        <f>IF(N947="sníž. přenesená",J947,0)</f>
        <v>0</v>
      </c>
      <c r="BI947" s="206">
        <f>IF(N947="nulová",J947,0)</f>
        <v>0</v>
      </c>
      <c r="BJ947" s="18" t="s">
        <v>83</v>
      </c>
      <c r="BK947" s="206">
        <f>ROUND(I947*H947,2)</f>
        <v>0</v>
      </c>
      <c r="BL947" s="18" t="s">
        <v>247</v>
      </c>
      <c r="BM947" s="205" t="s">
        <v>1112</v>
      </c>
    </row>
    <row r="948" spans="1:65" s="13" customFormat="1" ht="11.25">
      <c r="B948" s="207"/>
      <c r="C948" s="208"/>
      <c r="D948" s="209" t="s">
        <v>216</v>
      </c>
      <c r="E948" s="210" t="s">
        <v>1</v>
      </c>
      <c r="F948" s="211" t="s">
        <v>390</v>
      </c>
      <c r="G948" s="208"/>
      <c r="H948" s="210" t="s">
        <v>1</v>
      </c>
      <c r="I948" s="212"/>
      <c r="J948" s="208"/>
      <c r="K948" s="208"/>
      <c r="L948" s="213"/>
      <c r="M948" s="214"/>
      <c r="N948" s="215"/>
      <c r="O948" s="215"/>
      <c r="P948" s="215"/>
      <c r="Q948" s="215"/>
      <c r="R948" s="215"/>
      <c r="S948" s="215"/>
      <c r="T948" s="216"/>
      <c r="AT948" s="217" t="s">
        <v>216</v>
      </c>
      <c r="AU948" s="217" t="s">
        <v>85</v>
      </c>
      <c r="AV948" s="13" t="s">
        <v>83</v>
      </c>
      <c r="AW948" s="13" t="s">
        <v>31</v>
      </c>
      <c r="AX948" s="13" t="s">
        <v>75</v>
      </c>
      <c r="AY948" s="217" t="s">
        <v>209</v>
      </c>
    </row>
    <row r="949" spans="1:65" s="14" customFormat="1" ht="22.5">
      <c r="B949" s="218"/>
      <c r="C949" s="219"/>
      <c r="D949" s="209" t="s">
        <v>216</v>
      </c>
      <c r="E949" s="220" t="s">
        <v>1</v>
      </c>
      <c r="F949" s="221" t="s">
        <v>1109</v>
      </c>
      <c r="G949" s="219"/>
      <c r="H949" s="222">
        <v>2270.8000000000002</v>
      </c>
      <c r="I949" s="223"/>
      <c r="J949" s="219"/>
      <c r="K949" s="219"/>
      <c r="L949" s="224"/>
      <c r="M949" s="225"/>
      <c r="N949" s="226"/>
      <c r="O949" s="226"/>
      <c r="P949" s="226"/>
      <c r="Q949" s="226"/>
      <c r="R949" s="226"/>
      <c r="S949" s="226"/>
      <c r="T949" s="227"/>
      <c r="AT949" s="228" t="s">
        <v>216</v>
      </c>
      <c r="AU949" s="228" t="s">
        <v>85</v>
      </c>
      <c r="AV949" s="14" t="s">
        <v>85</v>
      </c>
      <c r="AW949" s="14" t="s">
        <v>31</v>
      </c>
      <c r="AX949" s="14" t="s">
        <v>75</v>
      </c>
      <c r="AY949" s="228" t="s">
        <v>209</v>
      </c>
    </row>
    <row r="950" spans="1:65" s="15" customFormat="1" ht="11.25">
      <c r="B950" s="229"/>
      <c r="C950" s="230"/>
      <c r="D950" s="209" t="s">
        <v>216</v>
      </c>
      <c r="E950" s="231" t="s">
        <v>1</v>
      </c>
      <c r="F950" s="232" t="s">
        <v>219</v>
      </c>
      <c r="G950" s="230"/>
      <c r="H950" s="233">
        <v>2270.8000000000002</v>
      </c>
      <c r="I950" s="234"/>
      <c r="J950" s="230"/>
      <c r="K950" s="230"/>
      <c r="L950" s="235"/>
      <c r="M950" s="236"/>
      <c r="N950" s="237"/>
      <c r="O950" s="237"/>
      <c r="P950" s="237"/>
      <c r="Q950" s="237"/>
      <c r="R950" s="237"/>
      <c r="S950" s="237"/>
      <c r="T950" s="238"/>
      <c r="AT950" s="239" t="s">
        <v>216</v>
      </c>
      <c r="AU950" s="239" t="s">
        <v>85</v>
      </c>
      <c r="AV950" s="15" t="s">
        <v>215</v>
      </c>
      <c r="AW950" s="15" t="s">
        <v>31</v>
      </c>
      <c r="AX950" s="15" t="s">
        <v>83</v>
      </c>
      <c r="AY950" s="239" t="s">
        <v>209</v>
      </c>
    </row>
    <row r="951" spans="1:65" s="2" customFormat="1" ht="24.2" customHeight="1">
      <c r="A951" s="35"/>
      <c r="B951" s="36"/>
      <c r="C951" s="193" t="s">
        <v>1113</v>
      </c>
      <c r="D951" s="193" t="s">
        <v>211</v>
      </c>
      <c r="E951" s="194" t="s">
        <v>1114</v>
      </c>
      <c r="F951" s="195" t="s">
        <v>1115</v>
      </c>
      <c r="G951" s="196" t="s">
        <v>214</v>
      </c>
      <c r="H951" s="197">
        <v>2232.1</v>
      </c>
      <c r="I951" s="198"/>
      <c r="J951" s="199">
        <f>ROUND(I951*H951,2)</f>
        <v>0</v>
      </c>
      <c r="K951" s="200"/>
      <c r="L951" s="40"/>
      <c r="M951" s="201" t="s">
        <v>1</v>
      </c>
      <c r="N951" s="202" t="s">
        <v>40</v>
      </c>
      <c r="O951" s="72"/>
      <c r="P951" s="203">
        <f>O951*H951</f>
        <v>0</v>
      </c>
      <c r="Q951" s="203">
        <v>0</v>
      </c>
      <c r="R951" s="203">
        <f>Q951*H951</f>
        <v>0</v>
      </c>
      <c r="S951" s="203">
        <v>0</v>
      </c>
      <c r="T951" s="204">
        <f>S951*H951</f>
        <v>0</v>
      </c>
      <c r="U951" s="35"/>
      <c r="V951" s="35"/>
      <c r="W951" s="35"/>
      <c r="X951" s="35"/>
      <c r="Y951" s="35"/>
      <c r="Z951" s="35"/>
      <c r="AA951" s="35"/>
      <c r="AB951" s="35"/>
      <c r="AC951" s="35"/>
      <c r="AD951" s="35"/>
      <c r="AE951" s="35"/>
      <c r="AR951" s="205" t="s">
        <v>247</v>
      </c>
      <c r="AT951" s="205" t="s">
        <v>211</v>
      </c>
      <c r="AU951" s="205" t="s">
        <v>85</v>
      </c>
      <c r="AY951" s="18" t="s">
        <v>209</v>
      </c>
      <c r="BE951" s="206">
        <f>IF(N951="základní",J951,0)</f>
        <v>0</v>
      </c>
      <c r="BF951" s="206">
        <f>IF(N951="snížená",J951,0)</f>
        <v>0</v>
      </c>
      <c r="BG951" s="206">
        <f>IF(N951="zákl. přenesená",J951,0)</f>
        <v>0</v>
      </c>
      <c r="BH951" s="206">
        <f>IF(N951="sníž. přenesená",J951,0)</f>
        <v>0</v>
      </c>
      <c r="BI951" s="206">
        <f>IF(N951="nulová",J951,0)</f>
        <v>0</v>
      </c>
      <c r="BJ951" s="18" t="s">
        <v>83</v>
      </c>
      <c r="BK951" s="206">
        <f>ROUND(I951*H951,2)</f>
        <v>0</v>
      </c>
      <c r="BL951" s="18" t="s">
        <v>247</v>
      </c>
      <c r="BM951" s="205" t="s">
        <v>1116</v>
      </c>
    </row>
    <row r="952" spans="1:65" s="13" customFormat="1" ht="11.25">
      <c r="B952" s="207"/>
      <c r="C952" s="208"/>
      <c r="D952" s="209" t="s">
        <v>216</v>
      </c>
      <c r="E952" s="210" t="s">
        <v>1</v>
      </c>
      <c r="F952" s="211" t="s">
        <v>236</v>
      </c>
      <c r="G952" s="208"/>
      <c r="H952" s="210" t="s">
        <v>1</v>
      </c>
      <c r="I952" s="212"/>
      <c r="J952" s="208"/>
      <c r="K952" s="208"/>
      <c r="L952" s="213"/>
      <c r="M952" s="214"/>
      <c r="N952" s="215"/>
      <c r="O952" s="215"/>
      <c r="P952" s="215"/>
      <c r="Q952" s="215"/>
      <c r="R952" s="215"/>
      <c r="S952" s="215"/>
      <c r="T952" s="216"/>
      <c r="AT952" s="217" t="s">
        <v>216</v>
      </c>
      <c r="AU952" s="217" t="s">
        <v>85</v>
      </c>
      <c r="AV952" s="13" t="s">
        <v>83</v>
      </c>
      <c r="AW952" s="13" t="s">
        <v>31</v>
      </c>
      <c r="AX952" s="13" t="s">
        <v>75</v>
      </c>
      <c r="AY952" s="217" t="s">
        <v>209</v>
      </c>
    </row>
    <row r="953" spans="1:65" s="14" customFormat="1" ht="11.25">
      <c r="B953" s="218"/>
      <c r="C953" s="219"/>
      <c r="D953" s="209" t="s">
        <v>216</v>
      </c>
      <c r="E953" s="220" t="s">
        <v>1</v>
      </c>
      <c r="F953" s="221" t="s">
        <v>653</v>
      </c>
      <c r="G953" s="219"/>
      <c r="H953" s="222">
        <v>753.2</v>
      </c>
      <c r="I953" s="223"/>
      <c r="J953" s="219"/>
      <c r="K953" s="219"/>
      <c r="L953" s="224"/>
      <c r="M953" s="225"/>
      <c r="N953" s="226"/>
      <c r="O953" s="226"/>
      <c r="P953" s="226"/>
      <c r="Q953" s="226"/>
      <c r="R953" s="226"/>
      <c r="S953" s="226"/>
      <c r="T953" s="227"/>
      <c r="AT953" s="228" t="s">
        <v>216</v>
      </c>
      <c r="AU953" s="228" t="s">
        <v>85</v>
      </c>
      <c r="AV953" s="14" t="s">
        <v>85</v>
      </c>
      <c r="AW953" s="14" t="s">
        <v>31</v>
      </c>
      <c r="AX953" s="14" t="s">
        <v>75</v>
      </c>
      <c r="AY953" s="228" t="s">
        <v>209</v>
      </c>
    </row>
    <row r="954" spans="1:65" s="14" customFormat="1" ht="22.5">
      <c r="B954" s="218"/>
      <c r="C954" s="219"/>
      <c r="D954" s="209" t="s">
        <v>216</v>
      </c>
      <c r="E954" s="220" t="s">
        <v>1</v>
      </c>
      <c r="F954" s="221" t="s">
        <v>655</v>
      </c>
      <c r="G954" s="219"/>
      <c r="H954" s="222">
        <v>1230.6099999999999</v>
      </c>
      <c r="I954" s="223"/>
      <c r="J954" s="219"/>
      <c r="K954" s="219"/>
      <c r="L954" s="224"/>
      <c r="M954" s="225"/>
      <c r="N954" s="226"/>
      <c r="O954" s="226"/>
      <c r="P954" s="226"/>
      <c r="Q954" s="226"/>
      <c r="R954" s="226"/>
      <c r="S954" s="226"/>
      <c r="T954" s="227"/>
      <c r="AT954" s="228" t="s">
        <v>216</v>
      </c>
      <c r="AU954" s="228" t="s">
        <v>85</v>
      </c>
      <c r="AV954" s="14" t="s">
        <v>85</v>
      </c>
      <c r="AW954" s="14" t="s">
        <v>31</v>
      </c>
      <c r="AX954" s="14" t="s">
        <v>75</v>
      </c>
      <c r="AY954" s="228" t="s">
        <v>209</v>
      </c>
    </row>
    <row r="955" spans="1:65" s="14" customFormat="1" ht="11.25">
      <c r="B955" s="218"/>
      <c r="C955" s="219"/>
      <c r="D955" s="209" t="s">
        <v>216</v>
      </c>
      <c r="E955" s="220" t="s">
        <v>1</v>
      </c>
      <c r="F955" s="221" t="s">
        <v>656</v>
      </c>
      <c r="G955" s="219"/>
      <c r="H955" s="222">
        <v>62.85</v>
      </c>
      <c r="I955" s="223"/>
      <c r="J955" s="219"/>
      <c r="K955" s="219"/>
      <c r="L955" s="224"/>
      <c r="M955" s="225"/>
      <c r="N955" s="226"/>
      <c r="O955" s="226"/>
      <c r="P955" s="226"/>
      <c r="Q955" s="226"/>
      <c r="R955" s="226"/>
      <c r="S955" s="226"/>
      <c r="T955" s="227"/>
      <c r="AT955" s="228" t="s">
        <v>216</v>
      </c>
      <c r="AU955" s="228" t="s">
        <v>85</v>
      </c>
      <c r="AV955" s="14" t="s">
        <v>85</v>
      </c>
      <c r="AW955" s="14" t="s">
        <v>31</v>
      </c>
      <c r="AX955" s="14" t="s">
        <v>75</v>
      </c>
      <c r="AY955" s="228" t="s">
        <v>209</v>
      </c>
    </row>
    <row r="956" spans="1:65" s="14" customFormat="1" ht="11.25">
      <c r="B956" s="218"/>
      <c r="C956" s="219"/>
      <c r="D956" s="209" t="s">
        <v>216</v>
      </c>
      <c r="E956" s="220" t="s">
        <v>1</v>
      </c>
      <c r="F956" s="221" t="s">
        <v>657</v>
      </c>
      <c r="G956" s="219"/>
      <c r="H956" s="222">
        <v>17.64</v>
      </c>
      <c r="I956" s="223"/>
      <c r="J956" s="219"/>
      <c r="K956" s="219"/>
      <c r="L956" s="224"/>
      <c r="M956" s="225"/>
      <c r="N956" s="226"/>
      <c r="O956" s="226"/>
      <c r="P956" s="226"/>
      <c r="Q956" s="226"/>
      <c r="R956" s="226"/>
      <c r="S956" s="226"/>
      <c r="T956" s="227"/>
      <c r="AT956" s="228" t="s">
        <v>216</v>
      </c>
      <c r="AU956" s="228" t="s">
        <v>85</v>
      </c>
      <c r="AV956" s="14" t="s">
        <v>85</v>
      </c>
      <c r="AW956" s="14" t="s">
        <v>31</v>
      </c>
      <c r="AX956" s="14" t="s">
        <v>75</v>
      </c>
      <c r="AY956" s="228" t="s">
        <v>209</v>
      </c>
    </row>
    <row r="957" spans="1:65" s="14" customFormat="1" ht="11.25">
      <c r="B957" s="218"/>
      <c r="C957" s="219"/>
      <c r="D957" s="209" t="s">
        <v>216</v>
      </c>
      <c r="E957" s="220" t="s">
        <v>1</v>
      </c>
      <c r="F957" s="221" t="s">
        <v>658</v>
      </c>
      <c r="G957" s="219"/>
      <c r="H957" s="222">
        <v>167.8</v>
      </c>
      <c r="I957" s="223"/>
      <c r="J957" s="219"/>
      <c r="K957" s="219"/>
      <c r="L957" s="224"/>
      <c r="M957" s="225"/>
      <c r="N957" s="226"/>
      <c r="O957" s="226"/>
      <c r="P957" s="226"/>
      <c r="Q957" s="226"/>
      <c r="R957" s="226"/>
      <c r="S957" s="226"/>
      <c r="T957" s="227"/>
      <c r="AT957" s="228" t="s">
        <v>216</v>
      </c>
      <c r="AU957" s="228" t="s">
        <v>85</v>
      </c>
      <c r="AV957" s="14" t="s">
        <v>85</v>
      </c>
      <c r="AW957" s="14" t="s">
        <v>31</v>
      </c>
      <c r="AX957" s="14" t="s">
        <v>75</v>
      </c>
      <c r="AY957" s="228" t="s">
        <v>209</v>
      </c>
    </row>
    <row r="958" spans="1:65" s="15" customFormat="1" ht="11.25">
      <c r="B958" s="229"/>
      <c r="C958" s="230"/>
      <c r="D958" s="209" t="s">
        <v>216</v>
      </c>
      <c r="E958" s="231" t="s">
        <v>1</v>
      </c>
      <c r="F958" s="232" t="s">
        <v>219</v>
      </c>
      <c r="G958" s="230"/>
      <c r="H958" s="233">
        <v>2232.1</v>
      </c>
      <c r="I958" s="234"/>
      <c r="J958" s="230"/>
      <c r="K958" s="230"/>
      <c r="L958" s="235"/>
      <c r="M958" s="236"/>
      <c r="N958" s="237"/>
      <c r="O958" s="237"/>
      <c r="P958" s="237"/>
      <c r="Q958" s="237"/>
      <c r="R958" s="237"/>
      <c r="S958" s="237"/>
      <c r="T958" s="238"/>
      <c r="AT958" s="239" t="s">
        <v>216</v>
      </c>
      <c r="AU958" s="239" t="s">
        <v>85</v>
      </c>
      <c r="AV958" s="15" t="s">
        <v>215</v>
      </c>
      <c r="AW958" s="15" t="s">
        <v>31</v>
      </c>
      <c r="AX958" s="15" t="s">
        <v>83</v>
      </c>
      <c r="AY958" s="239" t="s">
        <v>209</v>
      </c>
    </row>
    <row r="959" spans="1:65" s="2" customFormat="1" ht="16.5" customHeight="1">
      <c r="A959" s="35"/>
      <c r="B959" s="36"/>
      <c r="C959" s="244" t="s">
        <v>652</v>
      </c>
      <c r="D959" s="244" t="s">
        <v>287</v>
      </c>
      <c r="E959" s="245" t="s">
        <v>1117</v>
      </c>
      <c r="F959" s="246" t="s">
        <v>1118</v>
      </c>
      <c r="G959" s="247" t="s">
        <v>214</v>
      </c>
      <c r="H959" s="248">
        <v>2343.7049999999999</v>
      </c>
      <c r="I959" s="249"/>
      <c r="J959" s="250">
        <f>ROUND(I959*H959,2)</f>
        <v>0</v>
      </c>
      <c r="K959" s="251"/>
      <c r="L959" s="252"/>
      <c r="M959" s="253" t="s">
        <v>1</v>
      </c>
      <c r="N959" s="254" t="s">
        <v>40</v>
      </c>
      <c r="O959" s="72"/>
      <c r="P959" s="203">
        <f>O959*H959</f>
        <v>0</v>
      </c>
      <c r="Q959" s="203">
        <v>0</v>
      </c>
      <c r="R959" s="203">
        <f>Q959*H959</f>
        <v>0</v>
      </c>
      <c r="S959" s="203">
        <v>0</v>
      </c>
      <c r="T959" s="204">
        <f>S959*H959</f>
        <v>0</v>
      </c>
      <c r="U959" s="35"/>
      <c r="V959" s="35"/>
      <c r="W959" s="35"/>
      <c r="X959" s="35"/>
      <c r="Y959" s="35"/>
      <c r="Z959" s="35"/>
      <c r="AA959" s="35"/>
      <c r="AB959" s="35"/>
      <c r="AC959" s="35"/>
      <c r="AD959" s="35"/>
      <c r="AE959" s="35"/>
      <c r="AR959" s="205" t="s">
        <v>277</v>
      </c>
      <c r="AT959" s="205" t="s">
        <v>287</v>
      </c>
      <c r="AU959" s="205" t="s">
        <v>85</v>
      </c>
      <c r="AY959" s="18" t="s">
        <v>209</v>
      </c>
      <c r="BE959" s="206">
        <f>IF(N959="základní",J959,0)</f>
        <v>0</v>
      </c>
      <c r="BF959" s="206">
        <f>IF(N959="snížená",J959,0)</f>
        <v>0</v>
      </c>
      <c r="BG959" s="206">
        <f>IF(N959="zákl. přenesená",J959,0)</f>
        <v>0</v>
      </c>
      <c r="BH959" s="206">
        <f>IF(N959="sníž. přenesená",J959,0)</f>
        <v>0</v>
      </c>
      <c r="BI959" s="206">
        <f>IF(N959="nulová",J959,0)</f>
        <v>0</v>
      </c>
      <c r="BJ959" s="18" t="s">
        <v>83</v>
      </c>
      <c r="BK959" s="206">
        <f>ROUND(I959*H959,2)</f>
        <v>0</v>
      </c>
      <c r="BL959" s="18" t="s">
        <v>247</v>
      </c>
      <c r="BM959" s="205" t="s">
        <v>1119</v>
      </c>
    </row>
    <row r="960" spans="1:65" s="14" customFormat="1" ht="11.25">
      <c r="B960" s="218"/>
      <c r="C960" s="219"/>
      <c r="D960" s="209" t="s">
        <v>216</v>
      </c>
      <c r="E960" s="220" t="s">
        <v>1</v>
      </c>
      <c r="F960" s="221" t="s">
        <v>1120</v>
      </c>
      <c r="G960" s="219"/>
      <c r="H960" s="222">
        <v>2343.7049999999999</v>
      </c>
      <c r="I960" s="223"/>
      <c r="J960" s="219"/>
      <c r="K960" s="219"/>
      <c r="L960" s="224"/>
      <c r="M960" s="225"/>
      <c r="N960" s="226"/>
      <c r="O960" s="226"/>
      <c r="P960" s="226"/>
      <c r="Q960" s="226"/>
      <c r="R960" s="226"/>
      <c r="S960" s="226"/>
      <c r="T960" s="227"/>
      <c r="AT960" s="228" t="s">
        <v>216</v>
      </c>
      <c r="AU960" s="228" t="s">
        <v>85</v>
      </c>
      <c r="AV960" s="14" t="s">
        <v>85</v>
      </c>
      <c r="AW960" s="14" t="s">
        <v>31</v>
      </c>
      <c r="AX960" s="14" t="s">
        <v>75</v>
      </c>
      <c r="AY960" s="228" t="s">
        <v>209</v>
      </c>
    </row>
    <row r="961" spans="1:65" s="15" customFormat="1" ht="11.25">
      <c r="B961" s="229"/>
      <c r="C961" s="230"/>
      <c r="D961" s="209" t="s">
        <v>216</v>
      </c>
      <c r="E961" s="231" t="s">
        <v>1</v>
      </c>
      <c r="F961" s="232" t="s">
        <v>219</v>
      </c>
      <c r="G961" s="230"/>
      <c r="H961" s="233">
        <v>2343.7049999999999</v>
      </c>
      <c r="I961" s="234"/>
      <c r="J961" s="230"/>
      <c r="K961" s="230"/>
      <c r="L961" s="235"/>
      <c r="M961" s="236"/>
      <c r="N961" s="237"/>
      <c r="O961" s="237"/>
      <c r="P961" s="237"/>
      <c r="Q961" s="237"/>
      <c r="R961" s="237"/>
      <c r="S961" s="237"/>
      <c r="T961" s="238"/>
      <c r="AT961" s="239" t="s">
        <v>216</v>
      </c>
      <c r="AU961" s="239" t="s">
        <v>85</v>
      </c>
      <c r="AV961" s="15" t="s">
        <v>215</v>
      </c>
      <c r="AW961" s="15" t="s">
        <v>31</v>
      </c>
      <c r="AX961" s="15" t="s">
        <v>83</v>
      </c>
      <c r="AY961" s="239" t="s">
        <v>209</v>
      </c>
    </row>
    <row r="962" spans="1:65" s="2" customFormat="1" ht="24.2" customHeight="1">
      <c r="A962" s="35"/>
      <c r="B962" s="36"/>
      <c r="C962" s="193" t="s">
        <v>1121</v>
      </c>
      <c r="D962" s="193" t="s">
        <v>211</v>
      </c>
      <c r="E962" s="194" t="s">
        <v>1114</v>
      </c>
      <c r="F962" s="195" t="s">
        <v>1115</v>
      </c>
      <c r="G962" s="196" t="s">
        <v>214</v>
      </c>
      <c r="H962" s="197">
        <v>107.9</v>
      </c>
      <c r="I962" s="198"/>
      <c r="J962" s="199">
        <f>ROUND(I962*H962,2)</f>
        <v>0</v>
      </c>
      <c r="K962" s="200"/>
      <c r="L962" s="40"/>
      <c r="M962" s="201" t="s">
        <v>1</v>
      </c>
      <c r="N962" s="202" t="s">
        <v>40</v>
      </c>
      <c r="O962" s="72"/>
      <c r="P962" s="203">
        <f>O962*H962</f>
        <v>0</v>
      </c>
      <c r="Q962" s="203">
        <v>0</v>
      </c>
      <c r="R962" s="203">
        <f>Q962*H962</f>
        <v>0</v>
      </c>
      <c r="S962" s="203">
        <v>0</v>
      </c>
      <c r="T962" s="204">
        <f>S962*H962</f>
        <v>0</v>
      </c>
      <c r="U962" s="35"/>
      <c r="V962" s="35"/>
      <c r="W962" s="35"/>
      <c r="X962" s="35"/>
      <c r="Y962" s="35"/>
      <c r="Z962" s="35"/>
      <c r="AA962" s="35"/>
      <c r="AB962" s="35"/>
      <c r="AC962" s="35"/>
      <c r="AD962" s="35"/>
      <c r="AE962" s="35"/>
      <c r="AR962" s="205" t="s">
        <v>247</v>
      </c>
      <c r="AT962" s="205" t="s">
        <v>211</v>
      </c>
      <c r="AU962" s="205" t="s">
        <v>85</v>
      </c>
      <c r="AY962" s="18" t="s">
        <v>209</v>
      </c>
      <c r="BE962" s="206">
        <f>IF(N962="základní",J962,0)</f>
        <v>0</v>
      </c>
      <c r="BF962" s="206">
        <f>IF(N962="snížená",J962,0)</f>
        <v>0</v>
      </c>
      <c r="BG962" s="206">
        <f>IF(N962="zákl. přenesená",J962,0)</f>
        <v>0</v>
      </c>
      <c r="BH962" s="206">
        <f>IF(N962="sníž. přenesená",J962,0)</f>
        <v>0</v>
      </c>
      <c r="BI962" s="206">
        <f>IF(N962="nulová",J962,0)</f>
        <v>0</v>
      </c>
      <c r="BJ962" s="18" t="s">
        <v>83</v>
      </c>
      <c r="BK962" s="206">
        <f>ROUND(I962*H962,2)</f>
        <v>0</v>
      </c>
      <c r="BL962" s="18" t="s">
        <v>247</v>
      </c>
      <c r="BM962" s="205" t="s">
        <v>1122</v>
      </c>
    </row>
    <row r="963" spans="1:65" s="13" customFormat="1" ht="11.25">
      <c r="B963" s="207"/>
      <c r="C963" s="208"/>
      <c r="D963" s="209" t="s">
        <v>216</v>
      </c>
      <c r="E963" s="210" t="s">
        <v>1</v>
      </c>
      <c r="F963" s="211" t="s">
        <v>236</v>
      </c>
      <c r="G963" s="208"/>
      <c r="H963" s="210" t="s">
        <v>1</v>
      </c>
      <c r="I963" s="212"/>
      <c r="J963" s="208"/>
      <c r="K963" s="208"/>
      <c r="L963" s="213"/>
      <c r="M963" s="214"/>
      <c r="N963" s="215"/>
      <c r="O963" s="215"/>
      <c r="P963" s="215"/>
      <c r="Q963" s="215"/>
      <c r="R963" s="215"/>
      <c r="S963" s="215"/>
      <c r="T963" s="216"/>
      <c r="AT963" s="217" t="s">
        <v>216</v>
      </c>
      <c r="AU963" s="217" t="s">
        <v>85</v>
      </c>
      <c r="AV963" s="13" t="s">
        <v>83</v>
      </c>
      <c r="AW963" s="13" t="s">
        <v>31</v>
      </c>
      <c r="AX963" s="13" t="s">
        <v>75</v>
      </c>
      <c r="AY963" s="217" t="s">
        <v>209</v>
      </c>
    </row>
    <row r="964" spans="1:65" s="14" customFormat="1" ht="11.25">
      <c r="B964" s="218"/>
      <c r="C964" s="219"/>
      <c r="D964" s="209" t="s">
        <v>216</v>
      </c>
      <c r="E964" s="220" t="s">
        <v>1</v>
      </c>
      <c r="F964" s="221" t="s">
        <v>654</v>
      </c>
      <c r="G964" s="219"/>
      <c r="H964" s="222">
        <v>107.9</v>
      </c>
      <c r="I964" s="223"/>
      <c r="J964" s="219"/>
      <c r="K964" s="219"/>
      <c r="L964" s="224"/>
      <c r="M964" s="225"/>
      <c r="N964" s="226"/>
      <c r="O964" s="226"/>
      <c r="P964" s="226"/>
      <c r="Q964" s="226"/>
      <c r="R964" s="226"/>
      <c r="S964" s="226"/>
      <c r="T964" s="227"/>
      <c r="AT964" s="228" t="s">
        <v>216</v>
      </c>
      <c r="AU964" s="228" t="s">
        <v>85</v>
      </c>
      <c r="AV964" s="14" t="s">
        <v>85</v>
      </c>
      <c r="AW964" s="14" t="s">
        <v>31</v>
      </c>
      <c r="AX964" s="14" t="s">
        <v>75</v>
      </c>
      <c r="AY964" s="228" t="s">
        <v>209</v>
      </c>
    </row>
    <row r="965" spans="1:65" s="15" customFormat="1" ht="11.25">
      <c r="B965" s="229"/>
      <c r="C965" s="230"/>
      <c r="D965" s="209" t="s">
        <v>216</v>
      </c>
      <c r="E965" s="231" t="s">
        <v>1</v>
      </c>
      <c r="F965" s="232" t="s">
        <v>219</v>
      </c>
      <c r="G965" s="230"/>
      <c r="H965" s="233">
        <v>107.9</v>
      </c>
      <c r="I965" s="234"/>
      <c r="J965" s="230"/>
      <c r="K965" s="230"/>
      <c r="L965" s="235"/>
      <c r="M965" s="236"/>
      <c r="N965" s="237"/>
      <c r="O965" s="237"/>
      <c r="P965" s="237"/>
      <c r="Q965" s="237"/>
      <c r="R965" s="237"/>
      <c r="S965" s="237"/>
      <c r="T965" s="238"/>
      <c r="AT965" s="239" t="s">
        <v>216</v>
      </c>
      <c r="AU965" s="239" t="s">
        <v>85</v>
      </c>
      <c r="AV965" s="15" t="s">
        <v>215</v>
      </c>
      <c r="AW965" s="15" t="s">
        <v>31</v>
      </c>
      <c r="AX965" s="15" t="s">
        <v>83</v>
      </c>
      <c r="AY965" s="239" t="s">
        <v>209</v>
      </c>
    </row>
    <row r="966" spans="1:65" s="2" customFormat="1" ht="21.75" customHeight="1">
      <c r="A966" s="35"/>
      <c r="B966" s="36"/>
      <c r="C966" s="244" t="s">
        <v>662</v>
      </c>
      <c r="D966" s="244" t="s">
        <v>287</v>
      </c>
      <c r="E966" s="245" t="s">
        <v>1123</v>
      </c>
      <c r="F966" s="246" t="s">
        <v>1124</v>
      </c>
      <c r="G966" s="247" t="s">
        <v>214</v>
      </c>
      <c r="H966" s="248">
        <v>113.295</v>
      </c>
      <c r="I966" s="249"/>
      <c r="J966" s="250">
        <f>ROUND(I966*H966,2)</f>
        <v>0</v>
      </c>
      <c r="K966" s="251"/>
      <c r="L966" s="252"/>
      <c r="M966" s="253" t="s">
        <v>1</v>
      </c>
      <c r="N966" s="254" t="s">
        <v>40</v>
      </c>
      <c r="O966" s="72"/>
      <c r="P966" s="203">
        <f>O966*H966</f>
        <v>0</v>
      </c>
      <c r="Q966" s="203">
        <v>0</v>
      </c>
      <c r="R966" s="203">
        <f>Q966*H966</f>
        <v>0</v>
      </c>
      <c r="S966" s="203">
        <v>0</v>
      </c>
      <c r="T966" s="204">
        <f>S966*H966</f>
        <v>0</v>
      </c>
      <c r="U966" s="35"/>
      <c r="V966" s="35"/>
      <c r="W966" s="35"/>
      <c r="X966" s="35"/>
      <c r="Y966" s="35"/>
      <c r="Z966" s="35"/>
      <c r="AA966" s="35"/>
      <c r="AB966" s="35"/>
      <c r="AC966" s="35"/>
      <c r="AD966" s="35"/>
      <c r="AE966" s="35"/>
      <c r="AR966" s="205" t="s">
        <v>277</v>
      </c>
      <c r="AT966" s="205" t="s">
        <v>287</v>
      </c>
      <c r="AU966" s="205" t="s">
        <v>85</v>
      </c>
      <c r="AY966" s="18" t="s">
        <v>209</v>
      </c>
      <c r="BE966" s="206">
        <f>IF(N966="základní",J966,0)</f>
        <v>0</v>
      </c>
      <c r="BF966" s="206">
        <f>IF(N966="snížená",J966,0)</f>
        <v>0</v>
      </c>
      <c r="BG966" s="206">
        <f>IF(N966="zákl. přenesená",J966,0)</f>
        <v>0</v>
      </c>
      <c r="BH966" s="206">
        <f>IF(N966="sníž. přenesená",J966,0)</f>
        <v>0</v>
      </c>
      <c r="BI966" s="206">
        <f>IF(N966="nulová",J966,0)</f>
        <v>0</v>
      </c>
      <c r="BJ966" s="18" t="s">
        <v>83</v>
      </c>
      <c r="BK966" s="206">
        <f>ROUND(I966*H966,2)</f>
        <v>0</v>
      </c>
      <c r="BL966" s="18" t="s">
        <v>247</v>
      </c>
      <c r="BM966" s="205" t="s">
        <v>1125</v>
      </c>
    </row>
    <row r="967" spans="1:65" s="14" customFormat="1" ht="11.25">
      <c r="B967" s="218"/>
      <c r="C967" s="219"/>
      <c r="D967" s="209" t="s">
        <v>216</v>
      </c>
      <c r="E967" s="220" t="s">
        <v>1</v>
      </c>
      <c r="F967" s="221" t="s">
        <v>1126</v>
      </c>
      <c r="G967" s="219"/>
      <c r="H967" s="222">
        <v>113.295</v>
      </c>
      <c r="I967" s="223"/>
      <c r="J967" s="219"/>
      <c r="K967" s="219"/>
      <c r="L967" s="224"/>
      <c r="M967" s="225"/>
      <c r="N967" s="226"/>
      <c r="O967" s="226"/>
      <c r="P967" s="226"/>
      <c r="Q967" s="226"/>
      <c r="R967" s="226"/>
      <c r="S967" s="226"/>
      <c r="T967" s="227"/>
      <c r="AT967" s="228" t="s">
        <v>216</v>
      </c>
      <c r="AU967" s="228" t="s">
        <v>85</v>
      </c>
      <c r="AV967" s="14" t="s">
        <v>85</v>
      </c>
      <c r="AW967" s="14" t="s">
        <v>31</v>
      </c>
      <c r="AX967" s="14" t="s">
        <v>75</v>
      </c>
      <c r="AY967" s="228" t="s">
        <v>209</v>
      </c>
    </row>
    <row r="968" spans="1:65" s="15" customFormat="1" ht="11.25">
      <c r="B968" s="229"/>
      <c r="C968" s="230"/>
      <c r="D968" s="209" t="s">
        <v>216</v>
      </c>
      <c r="E968" s="231" t="s">
        <v>1</v>
      </c>
      <c r="F968" s="232" t="s">
        <v>219</v>
      </c>
      <c r="G968" s="230"/>
      <c r="H968" s="233">
        <v>113.295</v>
      </c>
      <c r="I968" s="234"/>
      <c r="J968" s="230"/>
      <c r="K968" s="230"/>
      <c r="L968" s="235"/>
      <c r="M968" s="236"/>
      <c r="N968" s="237"/>
      <c r="O968" s="237"/>
      <c r="P968" s="237"/>
      <c r="Q968" s="237"/>
      <c r="R968" s="237"/>
      <c r="S968" s="237"/>
      <c r="T968" s="238"/>
      <c r="AT968" s="239" t="s">
        <v>216</v>
      </c>
      <c r="AU968" s="239" t="s">
        <v>85</v>
      </c>
      <c r="AV968" s="15" t="s">
        <v>215</v>
      </c>
      <c r="AW968" s="15" t="s">
        <v>31</v>
      </c>
      <c r="AX968" s="15" t="s">
        <v>83</v>
      </c>
      <c r="AY968" s="239" t="s">
        <v>209</v>
      </c>
    </row>
    <row r="969" spans="1:65" s="2" customFormat="1" ht="24.2" customHeight="1">
      <c r="A969" s="35"/>
      <c r="B969" s="36"/>
      <c r="C969" s="193" t="s">
        <v>1127</v>
      </c>
      <c r="D969" s="193" t="s">
        <v>211</v>
      </c>
      <c r="E969" s="194" t="s">
        <v>1128</v>
      </c>
      <c r="F969" s="195" t="s">
        <v>1129</v>
      </c>
      <c r="G969" s="196" t="s">
        <v>214</v>
      </c>
      <c r="H969" s="197">
        <v>882.8</v>
      </c>
      <c r="I969" s="198"/>
      <c r="J969" s="199">
        <f>ROUND(I969*H969,2)</f>
        <v>0</v>
      </c>
      <c r="K969" s="200"/>
      <c r="L969" s="40"/>
      <c r="M969" s="201" t="s">
        <v>1</v>
      </c>
      <c r="N969" s="202" t="s">
        <v>40</v>
      </c>
      <c r="O969" s="72"/>
      <c r="P969" s="203">
        <f>O969*H969</f>
        <v>0</v>
      </c>
      <c r="Q969" s="203">
        <v>0</v>
      </c>
      <c r="R969" s="203">
        <f>Q969*H969</f>
        <v>0</v>
      </c>
      <c r="S969" s="203">
        <v>0</v>
      </c>
      <c r="T969" s="204">
        <f>S969*H969</f>
        <v>0</v>
      </c>
      <c r="U969" s="35"/>
      <c r="V969" s="35"/>
      <c r="W969" s="35"/>
      <c r="X969" s="35"/>
      <c r="Y969" s="35"/>
      <c r="Z969" s="35"/>
      <c r="AA969" s="35"/>
      <c r="AB969" s="35"/>
      <c r="AC969" s="35"/>
      <c r="AD969" s="35"/>
      <c r="AE969" s="35"/>
      <c r="AR969" s="205" t="s">
        <v>247</v>
      </c>
      <c r="AT969" s="205" t="s">
        <v>211</v>
      </c>
      <c r="AU969" s="205" t="s">
        <v>85</v>
      </c>
      <c r="AY969" s="18" t="s">
        <v>209</v>
      </c>
      <c r="BE969" s="206">
        <f>IF(N969="základní",J969,0)</f>
        <v>0</v>
      </c>
      <c r="BF969" s="206">
        <f>IF(N969="snížená",J969,0)</f>
        <v>0</v>
      </c>
      <c r="BG969" s="206">
        <f>IF(N969="zákl. přenesená",J969,0)</f>
        <v>0</v>
      </c>
      <c r="BH969" s="206">
        <f>IF(N969="sníž. přenesená",J969,0)</f>
        <v>0</v>
      </c>
      <c r="BI969" s="206">
        <f>IF(N969="nulová",J969,0)</f>
        <v>0</v>
      </c>
      <c r="BJ969" s="18" t="s">
        <v>83</v>
      </c>
      <c r="BK969" s="206">
        <f>ROUND(I969*H969,2)</f>
        <v>0</v>
      </c>
      <c r="BL969" s="18" t="s">
        <v>247</v>
      </c>
      <c r="BM969" s="205" t="s">
        <v>1130</v>
      </c>
    </row>
    <row r="970" spans="1:65" s="13" customFormat="1" ht="11.25">
      <c r="B970" s="207"/>
      <c r="C970" s="208"/>
      <c r="D970" s="209" t="s">
        <v>216</v>
      </c>
      <c r="E970" s="210" t="s">
        <v>1</v>
      </c>
      <c r="F970" s="211" t="s">
        <v>236</v>
      </c>
      <c r="G970" s="208"/>
      <c r="H970" s="210" t="s">
        <v>1</v>
      </c>
      <c r="I970" s="212"/>
      <c r="J970" s="208"/>
      <c r="K970" s="208"/>
      <c r="L970" s="213"/>
      <c r="M970" s="214"/>
      <c r="N970" s="215"/>
      <c r="O970" s="215"/>
      <c r="P970" s="215"/>
      <c r="Q970" s="215"/>
      <c r="R970" s="215"/>
      <c r="S970" s="215"/>
      <c r="T970" s="216"/>
      <c r="AT970" s="217" t="s">
        <v>216</v>
      </c>
      <c r="AU970" s="217" t="s">
        <v>85</v>
      </c>
      <c r="AV970" s="13" t="s">
        <v>83</v>
      </c>
      <c r="AW970" s="13" t="s">
        <v>31</v>
      </c>
      <c r="AX970" s="13" t="s">
        <v>75</v>
      </c>
      <c r="AY970" s="217" t="s">
        <v>209</v>
      </c>
    </row>
    <row r="971" spans="1:65" s="14" customFormat="1" ht="11.25">
      <c r="B971" s="218"/>
      <c r="C971" s="219"/>
      <c r="D971" s="209" t="s">
        <v>216</v>
      </c>
      <c r="E971" s="220" t="s">
        <v>1</v>
      </c>
      <c r="F971" s="221" t="s">
        <v>1131</v>
      </c>
      <c r="G971" s="219"/>
      <c r="H971" s="222">
        <v>882.8</v>
      </c>
      <c r="I971" s="223"/>
      <c r="J971" s="219"/>
      <c r="K971" s="219"/>
      <c r="L971" s="224"/>
      <c r="M971" s="225"/>
      <c r="N971" s="226"/>
      <c r="O971" s="226"/>
      <c r="P971" s="226"/>
      <c r="Q971" s="226"/>
      <c r="R971" s="226"/>
      <c r="S971" s="226"/>
      <c r="T971" s="227"/>
      <c r="AT971" s="228" t="s">
        <v>216</v>
      </c>
      <c r="AU971" s="228" t="s">
        <v>85</v>
      </c>
      <c r="AV971" s="14" t="s">
        <v>85</v>
      </c>
      <c r="AW971" s="14" t="s">
        <v>31</v>
      </c>
      <c r="AX971" s="14" t="s">
        <v>75</v>
      </c>
      <c r="AY971" s="228" t="s">
        <v>209</v>
      </c>
    </row>
    <row r="972" spans="1:65" s="15" customFormat="1" ht="11.25">
      <c r="B972" s="229"/>
      <c r="C972" s="230"/>
      <c r="D972" s="209" t="s">
        <v>216</v>
      </c>
      <c r="E972" s="231" t="s">
        <v>1</v>
      </c>
      <c r="F972" s="232" t="s">
        <v>219</v>
      </c>
      <c r="G972" s="230"/>
      <c r="H972" s="233">
        <v>882.8</v>
      </c>
      <c r="I972" s="234"/>
      <c r="J972" s="230"/>
      <c r="K972" s="230"/>
      <c r="L972" s="235"/>
      <c r="M972" s="236"/>
      <c r="N972" s="237"/>
      <c r="O972" s="237"/>
      <c r="P972" s="237"/>
      <c r="Q972" s="237"/>
      <c r="R972" s="237"/>
      <c r="S972" s="237"/>
      <c r="T972" s="238"/>
      <c r="AT972" s="239" t="s">
        <v>216</v>
      </c>
      <c r="AU972" s="239" t="s">
        <v>85</v>
      </c>
      <c r="AV972" s="15" t="s">
        <v>215</v>
      </c>
      <c r="AW972" s="15" t="s">
        <v>31</v>
      </c>
      <c r="AX972" s="15" t="s">
        <v>83</v>
      </c>
      <c r="AY972" s="239" t="s">
        <v>209</v>
      </c>
    </row>
    <row r="973" spans="1:65" s="2" customFormat="1" ht="16.5" customHeight="1">
      <c r="A973" s="35"/>
      <c r="B973" s="36"/>
      <c r="C973" s="244" t="s">
        <v>666</v>
      </c>
      <c r="D973" s="244" t="s">
        <v>287</v>
      </c>
      <c r="E973" s="245" t="s">
        <v>1132</v>
      </c>
      <c r="F973" s="246" t="s">
        <v>1133</v>
      </c>
      <c r="G973" s="247" t="s">
        <v>214</v>
      </c>
      <c r="H973" s="248">
        <v>1853.88</v>
      </c>
      <c r="I973" s="249"/>
      <c r="J973" s="250">
        <f>ROUND(I973*H973,2)</f>
        <v>0</v>
      </c>
      <c r="K973" s="251"/>
      <c r="L973" s="252"/>
      <c r="M973" s="253" t="s">
        <v>1</v>
      </c>
      <c r="N973" s="254" t="s">
        <v>40</v>
      </c>
      <c r="O973" s="72"/>
      <c r="P973" s="203">
        <f>O973*H973</f>
        <v>0</v>
      </c>
      <c r="Q973" s="203">
        <v>0</v>
      </c>
      <c r="R973" s="203">
        <f>Q973*H973</f>
        <v>0</v>
      </c>
      <c r="S973" s="203">
        <v>0</v>
      </c>
      <c r="T973" s="204">
        <f>S973*H973</f>
        <v>0</v>
      </c>
      <c r="U973" s="35"/>
      <c r="V973" s="35"/>
      <c r="W973" s="35"/>
      <c r="X973" s="35"/>
      <c r="Y973" s="35"/>
      <c r="Z973" s="35"/>
      <c r="AA973" s="35"/>
      <c r="AB973" s="35"/>
      <c r="AC973" s="35"/>
      <c r="AD973" s="35"/>
      <c r="AE973" s="35"/>
      <c r="AR973" s="205" t="s">
        <v>277</v>
      </c>
      <c r="AT973" s="205" t="s">
        <v>287</v>
      </c>
      <c r="AU973" s="205" t="s">
        <v>85</v>
      </c>
      <c r="AY973" s="18" t="s">
        <v>209</v>
      </c>
      <c r="BE973" s="206">
        <f>IF(N973="základní",J973,0)</f>
        <v>0</v>
      </c>
      <c r="BF973" s="206">
        <f>IF(N973="snížená",J973,0)</f>
        <v>0</v>
      </c>
      <c r="BG973" s="206">
        <f>IF(N973="zákl. přenesená",J973,0)</f>
        <v>0</v>
      </c>
      <c r="BH973" s="206">
        <f>IF(N973="sníž. přenesená",J973,0)</f>
        <v>0</v>
      </c>
      <c r="BI973" s="206">
        <f>IF(N973="nulová",J973,0)</f>
        <v>0</v>
      </c>
      <c r="BJ973" s="18" t="s">
        <v>83</v>
      </c>
      <c r="BK973" s="206">
        <f>ROUND(I973*H973,2)</f>
        <v>0</v>
      </c>
      <c r="BL973" s="18" t="s">
        <v>247</v>
      </c>
      <c r="BM973" s="205" t="s">
        <v>1134</v>
      </c>
    </row>
    <row r="974" spans="1:65" s="14" customFormat="1" ht="11.25">
      <c r="B974" s="218"/>
      <c r="C974" s="219"/>
      <c r="D974" s="209" t="s">
        <v>216</v>
      </c>
      <c r="E974" s="220" t="s">
        <v>1</v>
      </c>
      <c r="F974" s="221" t="s">
        <v>1135</v>
      </c>
      <c r="G974" s="219"/>
      <c r="H974" s="222">
        <v>1853.88</v>
      </c>
      <c r="I974" s="223"/>
      <c r="J974" s="219"/>
      <c r="K974" s="219"/>
      <c r="L974" s="224"/>
      <c r="M974" s="225"/>
      <c r="N974" s="226"/>
      <c r="O974" s="226"/>
      <c r="P974" s="226"/>
      <c r="Q974" s="226"/>
      <c r="R974" s="226"/>
      <c r="S974" s="226"/>
      <c r="T974" s="227"/>
      <c r="AT974" s="228" t="s">
        <v>216</v>
      </c>
      <c r="AU974" s="228" t="s">
        <v>85</v>
      </c>
      <c r="AV974" s="14" t="s">
        <v>85</v>
      </c>
      <c r="AW974" s="14" t="s">
        <v>31</v>
      </c>
      <c r="AX974" s="14" t="s">
        <v>75</v>
      </c>
      <c r="AY974" s="228" t="s">
        <v>209</v>
      </c>
    </row>
    <row r="975" spans="1:65" s="15" customFormat="1" ht="11.25">
      <c r="B975" s="229"/>
      <c r="C975" s="230"/>
      <c r="D975" s="209" t="s">
        <v>216</v>
      </c>
      <c r="E975" s="231" t="s">
        <v>1</v>
      </c>
      <c r="F975" s="232" t="s">
        <v>219</v>
      </c>
      <c r="G975" s="230"/>
      <c r="H975" s="233">
        <v>1853.88</v>
      </c>
      <c r="I975" s="234"/>
      <c r="J975" s="230"/>
      <c r="K975" s="230"/>
      <c r="L975" s="235"/>
      <c r="M975" s="236"/>
      <c r="N975" s="237"/>
      <c r="O975" s="237"/>
      <c r="P975" s="237"/>
      <c r="Q975" s="237"/>
      <c r="R975" s="237"/>
      <c r="S975" s="237"/>
      <c r="T975" s="238"/>
      <c r="AT975" s="239" t="s">
        <v>216</v>
      </c>
      <c r="AU975" s="239" t="s">
        <v>85</v>
      </c>
      <c r="AV975" s="15" t="s">
        <v>215</v>
      </c>
      <c r="AW975" s="15" t="s">
        <v>31</v>
      </c>
      <c r="AX975" s="15" t="s">
        <v>83</v>
      </c>
      <c r="AY975" s="239" t="s">
        <v>209</v>
      </c>
    </row>
    <row r="976" spans="1:65" s="2" customFormat="1" ht="16.5" customHeight="1">
      <c r="A976" s="35"/>
      <c r="B976" s="36"/>
      <c r="C976" s="193" t="s">
        <v>1136</v>
      </c>
      <c r="D976" s="193" t="s">
        <v>211</v>
      </c>
      <c r="E976" s="194" t="s">
        <v>1137</v>
      </c>
      <c r="F976" s="195" t="s">
        <v>1138</v>
      </c>
      <c r="G976" s="196" t="s">
        <v>214</v>
      </c>
      <c r="H976" s="197">
        <v>882.8</v>
      </c>
      <c r="I976" s="198"/>
      <c r="J976" s="199">
        <f>ROUND(I976*H976,2)</f>
        <v>0</v>
      </c>
      <c r="K976" s="200"/>
      <c r="L976" s="40"/>
      <c r="M976" s="201" t="s">
        <v>1</v>
      </c>
      <c r="N976" s="202" t="s">
        <v>40</v>
      </c>
      <c r="O976" s="72"/>
      <c r="P976" s="203">
        <f>O976*H976</f>
        <v>0</v>
      </c>
      <c r="Q976" s="203">
        <v>0</v>
      </c>
      <c r="R976" s="203">
        <f>Q976*H976</f>
        <v>0</v>
      </c>
      <c r="S976" s="203">
        <v>0</v>
      </c>
      <c r="T976" s="204">
        <f>S976*H976</f>
        <v>0</v>
      </c>
      <c r="U976" s="35"/>
      <c r="V976" s="35"/>
      <c r="W976" s="35"/>
      <c r="X976" s="35"/>
      <c r="Y976" s="35"/>
      <c r="Z976" s="35"/>
      <c r="AA976" s="35"/>
      <c r="AB976" s="35"/>
      <c r="AC976" s="35"/>
      <c r="AD976" s="35"/>
      <c r="AE976" s="35"/>
      <c r="AR976" s="205" t="s">
        <v>247</v>
      </c>
      <c r="AT976" s="205" t="s">
        <v>211</v>
      </c>
      <c r="AU976" s="205" t="s">
        <v>85</v>
      </c>
      <c r="AY976" s="18" t="s">
        <v>209</v>
      </c>
      <c r="BE976" s="206">
        <f>IF(N976="základní",J976,0)</f>
        <v>0</v>
      </c>
      <c r="BF976" s="206">
        <f>IF(N976="snížená",J976,0)</f>
        <v>0</v>
      </c>
      <c r="BG976" s="206">
        <f>IF(N976="zákl. přenesená",J976,0)</f>
        <v>0</v>
      </c>
      <c r="BH976" s="206">
        <f>IF(N976="sníž. přenesená",J976,0)</f>
        <v>0</v>
      </c>
      <c r="BI976" s="206">
        <f>IF(N976="nulová",J976,0)</f>
        <v>0</v>
      </c>
      <c r="BJ976" s="18" t="s">
        <v>83</v>
      </c>
      <c r="BK976" s="206">
        <f>ROUND(I976*H976,2)</f>
        <v>0</v>
      </c>
      <c r="BL976" s="18" t="s">
        <v>247</v>
      </c>
      <c r="BM976" s="205" t="s">
        <v>1139</v>
      </c>
    </row>
    <row r="977" spans="1:65" s="13" customFormat="1" ht="11.25">
      <c r="B977" s="207"/>
      <c r="C977" s="208"/>
      <c r="D977" s="209" t="s">
        <v>216</v>
      </c>
      <c r="E977" s="210" t="s">
        <v>1</v>
      </c>
      <c r="F977" s="211" t="s">
        <v>236</v>
      </c>
      <c r="G977" s="208"/>
      <c r="H977" s="210" t="s">
        <v>1</v>
      </c>
      <c r="I977" s="212"/>
      <c r="J977" s="208"/>
      <c r="K977" s="208"/>
      <c r="L977" s="213"/>
      <c r="M977" s="214"/>
      <c r="N977" s="215"/>
      <c r="O977" s="215"/>
      <c r="P977" s="215"/>
      <c r="Q977" s="215"/>
      <c r="R977" s="215"/>
      <c r="S977" s="215"/>
      <c r="T977" s="216"/>
      <c r="AT977" s="217" t="s">
        <v>216</v>
      </c>
      <c r="AU977" s="217" t="s">
        <v>85</v>
      </c>
      <c r="AV977" s="13" t="s">
        <v>83</v>
      </c>
      <c r="AW977" s="13" t="s">
        <v>31</v>
      </c>
      <c r="AX977" s="13" t="s">
        <v>75</v>
      </c>
      <c r="AY977" s="217" t="s">
        <v>209</v>
      </c>
    </row>
    <row r="978" spans="1:65" s="14" customFormat="1" ht="11.25">
      <c r="B978" s="218"/>
      <c r="C978" s="219"/>
      <c r="D978" s="209" t="s">
        <v>216</v>
      </c>
      <c r="E978" s="220" t="s">
        <v>1</v>
      </c>
      <c r="F978" s="221" t="s">
        <v>1131</v>
      </c>
      <c r="G978" s="219"/>
      <c r="H978" s="222">
        <v>882.8</v>
      </c>
      <c r="I978" s="223"/>
      <c r="J978" s="219"/>
      <c r="K978" s="219"/>
      <c r="L978" s="224"/>
      <c r="M978" s="225"/>
      <c r="N978" s="226"/>
      <c r="O978" s="226"/>
      <c r="P978" s="226"/>
      <c r="Q978" s="226"/>
      <c r="R978" s="226"/>
      <c r="S978" s="226"/>
      <c r="T978" s="227"/>
      <c r="AT978" s="228" t="s">
        <v>216</v>
      </c>
      <c r="AU978" s="228" t="s">
        <v>85</v>
      </c>
      <c r="AV978" s="14" t="s">
        <v>85</v>
      </c>
      <c r="AW978" s="14" t="s">
        <v>31</v>
      </c>
      <c r="AX978" s="14" t="s">
        <v>75</v>
      </c>
      <c r="AY978" s="228" t="s">
        <v>209</v>
      </c>
    </row>
    <row r="979" spans="1:65" s="15" customFormat="1" ht="11.25">
      <c r="B979" s="229"/>
      <c r="C979" s="230"/>
      <c r="D979" s="209" t="s">
        <v>216</v>
      </c>
      <c r="E979" s="231" t="s">
        <v>1</v>
      </c>
      <c r="F979" s="232" t="s">
        <v>219</v>
      </c>
      <c r="G979" s="230"/>
      <c r="H979" s="233">
        <v>882.8</v>
      </c>
      <c r="I979" s="234"/>
      <c r="J979" s="230"/>
      <c r="K979" s="230"/>
      <c r="L979" s="235"/>
      <c r="M979" s="236"/>
      <c r="N979" s="237"/>
      <c r="O979" s="237"/>
      <c r="P979" s="237"/>
      <c r="Q979" s="237"/>
      <c r="R979" s="237"/>
      <c r="S979" s="237"/>
      <c r="T979" s="238"/>
      <c r="AT979" s="239" t="s">
        <v>216</v>
      </c>
      <c r="AU979" s="239" t="s">
        <v>85</v>
      </c>
      <c r="AV979" s="15" t="s">
        <v>215</v>
      </c>
      <c r="AW979" s="15" t="s">
        <v>31</v>
      </c>
      <c r="AX979" s="15" t="s">
        <v>83</v>
      </c>
      <c r="AY979" s="239" t="s">
        <v>209</v>
      </c>
    </row>
    <row r="980" spans="1:65" s="2" customFormat="1" ht="21.75" customHeight="1">
      <c r="A980" s="35"/>
      <c r="B980" s="36"/>
      <c r="C980" s="244" t="s">
        <v>672</v>
      </c>
      <c r="D980" s="244" t="s">
        <v>287</v>
      </c>
      <c r="E980" s="245" t="s">
        <v>1140</v>
      </c>
      <c r="F980" s="246" t="s">
        <v>1141</v>
      </c>
      <c r="G980" s="247" t="s">
        <v>214</v>
      </c>
      <c r="H980" s="248">
        <v>971.08</v>
      </c>
      <c r="I980" s="249"/>
      <c r="J980" s="250">
        <f>ROUND(I980*H980,2)</f>
        <v>0</v>
      </c>
      <c r="K980" s="251"/>
      <c r="L980" s="252"/>
      <c r="M980" s="253" t="s">
        <v>1</v>
      </c>
      <c r="N980" s="254" t="s">
        <v>40</v>
      </c>
      <c r="O980" s="72"/>
      <c r="P980" s="203">
        <f>O980*H980</f>
        <v>0</v>
      </c>
      <c r="Q980" s="203">
        <v>0</v>
      </c>
      <c r="R980" s="203">
        <f>Q980*H980</f>
        <v>0</v>
      </c>
      <c r="S980" s="203">
        <v>0</v>
      </c>
      <c r="T980" s="204">
        <f>S980*H980</f>
        <v>0</v>
      </c>
      <c r="U980" s="35"/>
      <c r="V980" s="35"/>
      <c r="W980" s="35"/>
      <c r="X980" s="35"/>
      <c r="Y980" s="35"/>
      <c r="Z980" s="35"/>
      <c r="AA980" s="35"/>
      <c r="AB980" s="35"/>
      <c r="AC980" s="35"/>
      <c r="AD980" s="35"/>
      <c r="AE980" s="35"/>
      <c r="AR980" s="205" t="s">
        <v>277</v>
      </c>
      <c r="AT980" s="205" t="s">
        <v>287</v>
      </c>
      <c r="AU980" s="205" t="s">
        <v>85</v>
      </c>
      <c r="AY980" s="18" t="s">
        <v>209</v>
      </c>
      <c r="BE980" s="206">
        <f>IF(N980="základní",J980,0)</f>
        <v>0</v>
      </c>
      <c r="BF980" s="206">
        <f>IF(N980="snížená",J980,0)</f>
        <v>0</v>
      </c>
      <c r="BG980" s="206">
        <f>IF(N980="zákl. přenesená",J980,0)</f>
        <v>0</v>
      </c>
      <c r="BH980" s="206">
        <f>IF(N980="sníž. přenesená",J980,0)</f>
        <v>0</v>
      </c>
      <c r="BI980" s="206">
        <f>IF(N980="nulová",J980,0)</f>
        <v>0</v>
      </c>
      <c r="BJ980" s="18" t="s">
        <v>83</v>
      </c>
      <c r="BK980" s="206">
        <f>ROUND(I980*H980,2)</f>
        <v>0</v>
      </c>
      <c r="BL980" s="18" t="s">
        <v>247</v>
      </c>
      <c r="BM980" s="205" t="s">
        <v>1142</v>
      </c>
    </row>
    <row r="981" spans="1:65" s="14" customFormat="1" ht="11.25">
      <c r="B981" s="218"/>
      <c r="C981" s="219"/>
      <c r="D981" s="209" t="s">
        <v>216</v>
      </c>
      <c r="E981" s="220" t="s">
        <v>1</v>
      </c>
      <c r="F981" s="221" t="s">
        <v>1143</v>
      </c>
      <c r="G981" s="219"/>
      <c r="H981" s="222">
        <v>971.08</v>
      </c>
      <c r="I981" s="223"/>
      <c r="J981" s="219"/>
      <c r="K981" s="219"/>
      <c r="L981" s="224"/>
      <c r="M981" s="225"/>
      <c r="N981" s="226"/>
      <c r="O981" s="226"/>
      <c r="P981" s="226"/>
      <c r="Q981" s="226"/>
      <c r="R981" s="226"/>
      <c r="S981" s="226"/>
      <c r="T981" s="227"/>
      <c r="AT981" s="228" t="s">
        <v>216</v>
      </c>
      <c r="AU981" s="228" t="s">
        <v>85</v>
      </c>
      <c r="AV981" s="14" t="s">
        <v>85</v>
      </c>
      <c r="AW981" s="14" t="s">
        <v>31</v>
      </c>
      <c r="AX981" s="14" t="s">
        <v>75</v>
      </c>
      <c r="AY981" s="228" t="s">
        <v>209</v>
      </c>
    </row>
    <row r="982" spans="1:65" s="15" customFormat="1" ht="11.25">
      <c r="B982" s="229"/>
      <c r="C982" s="230"/>
      <c r="D982" s="209" t="s">
        <v>216</v>
      </c>
      <c r="E982" s="231" t="s">
        <v>1</v>
      </c>
      <c r="F982" s="232" t="s">
        <v>219</v>
      </c>
      <c r="G982" s="230"/>
      <c r="H982" s="233">
        <v>971.08</v>
      </c>
      <c r="I982" s="234"/>
      <c r="J982" s="230"/>
      <c r="K982" s="230"/>
      <c r="L982" s="235"/>
      <c r="M982" s="236"/>
      <c r="N982" s="237"/>
      <c r="O982" s="237"/>
      <c r="P982" s="237"/>
      <c r="Q982" s="237"/>
      <c r="R982" s="237"/>
      <c r="S982" s="237"/>
      <c r="T982" s="238"/>
      <c r="AT982" s="239" t="s">
        <v>216</v>
      </c>
      <c r="AU982" s="239" t="s">
        <v>85</v>
      </c>
      <c r="AV982" s="15" t="s">
        <v>215</v>
      </c>
      <c r="AW982" s="15" t="s">
        <v>31</v>
      </c>
      <c r="AX982" s="15" t="s">
        <v>83</v>
      </c>
      <c r="AY982" s="239" t="s">
        <v>209</v>
      </c>
    </row>
    <row r="983" spans="1:65" s="2" customFormat="1" ht="33" customHeight="1">
      <c r="A983" s="35"/>
      <c r="B983" s="36"/>
      <c r="C983" s="193" t="s">
        <v>1144</v>
      </c>
      <c r="D983" s="193" t="s">
        <v>211</v>
      </c>
      <c r="E983" s="194" t="s">
        <v>1145</v>
      </c>
      <c r="F983" s="195" t="s">
        <v>1146</v>
      </c>
      <c r="G983" s="196" t="s">
        <v>214</v>
      </c>
      <c r="H983" s="197">
        <v>25.38</v>
      </c>
      <c r="I983" s="198"/>
      <c r="J983" s="199">
        <f>ROUND(I983*H983,2)</f>
        <v>0</v>
      </c>
      <c r="K983" s="200"/>
      <c r="L983" s="40"/>
      <c r="M983" s="201" t="s">
        <v>1</v>
      </c>
      <c r="N983" s="202" t="s">
        <v>40</v>
      </c>
      <c r="O983" s="72"/>
      <c r="P983" s="203">
        <f>O983*H983</f>
        <v>0</v>
      </c>
      <c r="Q983" s="203">
        <v>0</v>
      </c>
      <c r="R983" s="203">
        <f>Q983*H983</f>
        <v>0</v>
      </c>
      <c r="S983" s="203">
        <v>0</v>
      </c>
      <c r="T983" s="204">
        <f>S983*H983</f>
        <v>0</v>
      </c>
      <c r="U983" s="35"/>
      <c r="V983" s="35"/>
      <c r="W983" s="35"/>
      <c r="X983" s="35"/>
      <c r="Y983" s="35"/>
      <c r="Z983" s="35"/>
      <c r="AA983" s="35"/>
      <c r="AB983" s="35"/>
      <c r="AC983" s="35"/>
      <c r="AD983" s="35"/>
      <c r="AE983" s="35"/>
      <c r="AR983" s="205" t="s">
        <v>247</v>
      </c>
      <c r="AT983" s="205" t="s">
        <v>211</v>
      </c>
      <c r="AU983" s="205" t="s">
        <v>85</v>
      </c>
      <c r="AY983" s="18" t="s">
        <v>209</v>
      </c>
      <c r="BE983" s="206">
        <f>IF(N983="základní",J983,0)</f>
        <v>0</v>
      </c>
      <c r="BF983" s="206">
        <f>IF(N983="snížená",J983,0)</f>
        <v>0</v>
      </c>
      <c r="BG983" s="206">
        <f>IF(N983="zákl. přenesená",J983,0)</f>
        <v>0</v>
      </c>
      <c r="BH983" s="206">
        <f>IF(N983="sníž. přenesená",J983,0)</f>
        <v>0</v>
      </c>
      <c r="BI983" s="206">
        <f>IF(N983="nulová",J983,0)</f>
        <v>0</v>
      </c>
      <c r="BJ983" s="18" t="s">
        <v>83</v>
      </c>
      <c r="BK983" s="206">
        <f>ROUND(I983*H983,2)</f>
        <v>0</v>
      </c>
      <c r="BL983" s="18" t="s">
        <v>247</v>
      </c>
      <c r="BM983" s="205" t="s">
        <v>1147</v>
      </c>
    </row>
    <row r="984" spans="1:65" s="13" customFormat="1" ht="11.25">
      <c r="B984" s="207"/>
      <c r="C984" s="208"/>
      <c r="D984" s="209" t="s">
        <v>216</v>
      </c>
      <c r="E984" s="210" t="s">
        <v>1</v>
      </c>
      <c r="F984" s="211" t="s">
        <v>355</v>
      </c>
      <c r="G984" s="208"/>
      <c r="H984" s="210" t="s">
        <v>1</v>
      </c>
      <c r="I984" s="212"/>
      <c r="J984" s="208"/>
      <c r="K984" s="208"/>
      <c r="L984" s="213"/>
      <c r="M984" s="214"/>
      <c r="N984" s="215"/>
      <c r="O984" s="215"/>
      <c r="P984" s="215"/>
      <c r="Q984" s="215"/>
      <c r="R984" s="215"/>
      <c r="S984" s="215"/>
      <c r="T984" s="216"/>
      <c r="AT984" s="217" t="s">
        <v>216</v>
      </c>
      <c r="AU984" s="217" t="s">
        <v>85</v>
      </c>
      <c r="AV984" s="13" t="s">
        <v>83</v>
      </c>
      <c r="AW984" s="13" t="s">
        <v>31</v>
      </c>
      <c r="AX984" s="13" t="s">
        <v>75</v>
      </c>
      <c r="AY984" s="217" t="s">
        <v>209</v>
      </c>
    </row>
    <row r="985" spans="1:65" s="14" customFormat="1" ht="11.25">
      <c r="B985" s="218"/>
      <c r="C985" s="219"/>
      <c r="D985" s="209" t="s">
        <v>216</v>
      </c>
      <c r="E985" s="220" t="s">
        <v>1</v>
      </c>
      <c r="F985" s="221" t="s">
        <v>1041</v>
      </c>
      <c r="G985" s="219"/>
      <c r="H985" s="222">
        <v>25.38</v>
      </c>
      <c r="I985" s="223"/>
      <c r="J985" s="219"/>
      <c r="K985" s="219"/>
      <c r="L985" s="224"/>
      <c r="M985" s="225"/>
      <c r="N985" s="226"/>
      <c r="O985" s="226"/>
      <c r="P985" s="226"/>
      <c r="Q985" s="226"/>
      <c r="R985" s="226"/>
      <c r="S985" s="226"/>
      <c r="T985" s="227"/>
      <c r="AT985" s="228" t="s">
        <v>216</v>
      </c>
      <c r="AU985" s="228" t="s">
        <v>85</v>
      </c>
      <c r="AV985" s="14" t="s">
        <v>85</v>
      </c>
      <c r="AW985" s="14" t="s">
        <v>31</v>
      </c>
      <c r="AX985" s="14" t="s">
        <v>75</v>
      </c>
      <c r="AY985" s="228" t="s">
        <v>209</v>
      </c>
    </row>
    <row r="986" spans="1:65" s="15" customFormat="1" ht="11.25">
      <c r="B986" s="229"/>
      <c r="C986" s="230"/>
      <c r="D986" s="209" t="s">
        <v>216</v>
      </c>
      <c r="E986" s="231" t="s">
        <v>1</v>
      </c>
      <c r="F986" s="232" t="s">
        <v>219</v>
      </c>
      <c r="G986" s="230"/>
      <c r="H986" s="233">
        <v>25.38</v>
      </c>
      <c r="I986" s="234"/>
      <c r="J986" s="230"/>
      <c r="K986" s="230"/>
      <c r="L986" s="235"/>
      <c r="M986" s="236"/>
      <c r="N986" s="237"/>
      <c r="O986" s="237"/>
      <c r="P986" s="237"/>
      <c r="Q986" s="237"/>
      <c r="R986" s="237"/>
      <c r="S986" s="237"/>
      <c r="T986" s="238"/>
      <c r="AT986" s="239" t="s">
        <v>216</v>
      </c>
      <c r="AU986" s="239" t="s">
        <v>85</v>
      </c>
      <c r="AV986" s="15" t="s">
        <v>215</v>
      </c>
      <c r="AW986" s="15" t="s">
        <v>31</v>
      </c>
      <c r="AX986" s="15" t="s">
        <v>83</v>
      </c>
      <c r="AY986" s="239" t="s">
        <v>209</v>
      </c>
    </row>
    <row r="987" spans="1:65" s="2" customFormat="1" ht="16.5" customHeight="1">
      <c r="A987" s="35"/>
      <c r="B987" s="36"/>
      <c r="C987" s="244" t="s">
        <v>676</v>
      </c>
      <c r="D987" s="244" t="s">
        <v>287</v>
      </c>
      <c r="E987" s="245" t="s">
        <v>1148</v>
      </c>
      <c r="F987" s="246" t="s">
        <v>1149</v>
      </c>
      <c r="G987" s="247" t="s">
        <v>228</v>
      </c>
      <c r="H987" s="248">
        <v>6.3449999999999998</v>
      </c>
      <c r="I987" s="249"/>
      <c r="J987" s="250">
        <f>ROUND(I987*H987,2)</f>
        <v>0</v>
      </c>
      <c r="K987" s="251"/>
      <c r="L987" s="252"/>
      <c r="M987" s="253" t="s">
        <v>1</v>
      </c>
      <c r="N987" s="254" t="s">
        <v>40</v>
      </c>
      <c r="O987" s="72"/>
      <c r="P987" s="203">
        <f>O987*H987</f>
        <v>0</v>
      </c>
      <c r="Q987" s="203">
        <v>0</v>
      </c>
      <c r="R987" s="203">
        <f>Q987*H987</f>
        <v>0</v>
      </c>
      <c r="S987" s="203">
        <v>0</v>
      </c>
      <c r="T987" s="204">
        <f>S987*H987</f>
        <v>0</v>
      </c>
      <c r="U987" s="35"/>
      <c r="V987" s="35"/>
      <c r="W987" s="35"/>
      <c r="X987" s="35"/>
      <c r="Y987" s="35"/>
      <c r="Z987" s="35"/>
      <c r="AA987" s="35"/>
      <c r="AB987" s="35"/>
      <c r="AC987" s="35"/>
      <c r="AD987" s="35"/>
      <c r="AE987" s="35"/>
      <c r="AR987" s="205" t="s">
        <v>277</v>
      </c>
      <c r="AT987" s="205" t="s">
        <v>287</v>
      </c>
      <c r="AU987" s="205" t="s">
        <v>85</v>
      </c>
      <c r="AY987" s="18" t="s">
        <v>209</v>
      </c>
      <c r="BE987" s="206">
        <f>IF(N987="základní",J987,0)</f>
        <v>0</v>
      </c>
      <c r="BF987" s="206">
        <f>IF(N987="snížená",J987,0)</f>
        <v>0</v>
      </c>
      <c r="BG987" s="206">
        <f>IF(N987="zákl. přenesená",J987,0)</f>
        <v>0</v>
      </c>
      <c r="BH987" s="206">
        <f>IF(N987="sníž. přenesená",J987,0)</f>
        <v>0</v>
      </c>
      <c r="BI987" s="206">
        <f>IF(N987="nulová",J987,0)</f>
        <v>0</v>
      </c>
      <c r="BJ987" s="18" t="s">
        <v>83</v>
      </c>
      <c r="BK987" s="206">
        <f>ROUND(I987*H987,2)</f>
        <v>0</v>
      </c>
      <c r="BL987" s="18" t="s">
        <v>247</v>
      </c>
      <c r="BM987" s="205" t="s">
        <v>1150</v>
      </c>
    </row>
    <row r="988" spans="1:65" s="14" customFormat="1" ht="11.25">
      <c r="B988" s="218"/>
      <c r="C988" s="219"/>
      <c r="D988" s="209" t="s">
        <v>216</v>
      </c>
      <c r="E988" s="220" t="s">
        <v>1</v>
      </c>
      <c r="F988" s="221" t="s">
        <v>1151</v>
      </c>
      <c r="G988" s="219"/>
      <c r="H988" s="222">
        <v>6.3449999999999998</v>
      </c>
      <c r="I988" s="223"/>
      <c r="J988" s="219"/>
      <c r="K988" s="219"/>
      <c r="L988" s="224"/>
      <c r="M988" s="225"/>
      <c r="N988" s="226"/>
      <c r="O988" s="226"/>
      <c r="P988" s="226"/>
      <c r="Q988" s="226"/>
      <c r="R988" s="226"/>
      <c r="S988" s="226"/>
      <c r="T988" s="227"/>
      <c r="AT988" s="228" t="s">
        <v>216</v>
      </c>
      <c r="AU988" s="228" t="s">
        <v>85</v>
      </c>
      <c r="AV988" s="14" t="s">
        <v>85</v>
      </c>
      <c r="AW988" s="14" t="s">
        <v>31</v>
      </c>
      <c r="AX988" s="14" t="s">
        <v>75</v>
      </c>
      <c r="AY988" s="228" t="s">
        <v>209</v>
      </c>
    </row>
    <row r="989" spans="1:65" s="15" customFormat="1" ht="11.25">
      <c r="B989" s="229"/>
      <c r="C989" s="230"/>
      <c r="D989" s="209" t="s">
        <v>216</v>
      </c>
      <c r="E989" s="231" t="s">
        <v>1</v>
      </c>
      <c r="F989" s="232" t="s">
        <v>219</v>
      </c>
      <c r="G989" s="230"/>
      <c r="H989" s="233">
        <v>6.3449999999999998</v>
      </c>
      <c r="I989" s="234"/>
      <c r="J989" s="230"/>
      <c r="K989" s="230"/>
      <c r="L989" s="235"/>
      <c r="M989" s="236"/>
      <c r="N989" s="237"/>
      <c r="O989" s="237"/>
      <c r="P989" s="237"/>
      <c r="Q989" s="237"/>
      <c r="R989" s="237"/>
      <c r="S989" s="237"/>
      <c r="T989" s="238"/>
      <c r="AT989" s="239" t="s">
        <v>216</v>
      </c>
      <c r="AU989" s="239" t="s">
        <v>85</v>
      </c>
      <c r="AV989" s="15" t="s">
        <v>215</v>
      </c>
      <c r="AW989" s="15" t="s">
        <v>31</v>
      </c>
      <c r="AX989" s="15" t="s">
        <v>83</v>
      </c>
      <c r="AY989" s="239" t="s">
        <v>209</v>
      </c>
    </row>
    <row r="990" spans="1:65" s="2" customFormat="1" ht="24.2" customHeight="1">
      <c r="A990" s="35"/>
      <c r="B990" s="36"/>
      <c r="C990" s="193" t="s">
        <v>1152</v>
      </c>
      <c r="D990" s="193" t="s">
        <v>211</v>
      </c>
      <c r="E990" s="194" t="s">
        <v>1153</v>
      </c>
      <c r="F990" s="195" t="s">
        <v>1154</v>
      </c>
      <c r="G990" s="196" t="s">
        <v>214</v>
      </c>
      <c r="H990" s="197">
        <v>178.3</v>
      </c>
      <c r="I990" s="198"/>
      <c r="J990" s="199">
        <f>ROUND(I990*H990,2)</f>
        <v>0</v>
      </c>
      <c r="K990" s="200"/>
      <c r="L990" s="40"/>
      <c r="M990" s="201" t="s">
        <v>1</v>
      </c>
      <c r="N990" s="202" t="s">
        <v>40</v>
      </c>
      <c r="O990" s="72"/>
      <c r="P990" s="203">
        <f>O990*H990</f>
        <v>0</v>
      </c>
      <c r="Q990" s="203">
        <v>0</v>
      </c>
      <c r="R990" s="203">
        <f>Q990*H990</f>
        <v>0</v>
      </c>
      <c r="S990" s="203">
        <v>0</v>
      </c>
      <c r="T990" s="204">
        <f>S990*H990</f>
        <v>0</v>
      </c>
      <c r="U990" s="35"/>
      <c r="V990" s="35"/>
      <c r="W990" s="35"/>
      <c r="X990" s="35"/>
      <c r="Y990" s="35"/>
      <c r="Z990" s="35"/>
      <c r="AA990" s="35"/>
      <c r="AB990" s="35"/>
      <c r="AC990" s="35"/>
      <c r="AD990" s="35"/>
      <c r="AE990" s="35"/>
      <c r="AR990" s="205" t="s">
        <v>247</v>
      </c>
      <c r="AT990" s="205" t="s">
        <v>211</v>
      </c>
      <c r="AU990" s="205" t="s">
        <v>85</v>
      </c>
      <c r="AY990" s="18" t="s">
        <v>209</v>
      </c>
      <c r="BE990" s="206">
        <f>IF(N990="základní",J990,0)</f>
        <v>0</v>
      </c>
      <c r="BF990" s="206">
        <f>IF(N990="snížená",J990,0)</f>
        <v>0</v>
      </c>
      <c r="BG990" s="206">
        <f>IF(N990="zákl. přenesená",J990,0)</f>
        <v>0</v>
      </c>
      <c r="BH990" s="206">
        <f>IF(N990="sníž. přenesená",J990,0)</f>
        <v>0</v>
      </c>
      <c r="BI990" s="206">
        <f>IF(N990="nulová",J990,0)</f>
        <v>0</v>
      </c>
      <c r="BJ990" s="18" t="s">
        <v>83</v>
      </c>
      <c r="BK990" s="206">
        <f>ROUND(I990*H990,2)</f>
        <v>0</v>
      </c>
      <c r="BL990" s="18" t="s">
        <v>247</v>
      </c>
      <c r="BM990" s="205" t="s">
        <v>1155</v>
      </c>
    </row>
    <row r="991" spans="1:65" s="13" customFormat="1" ht="11.25">
      <c r="B991" s="207"/>
      <c r="C991" s="208"/>
      <c r="D991" s="209" t="s">
        <v>216</v>
      </c>
      <c r="E991" s="210" t="s">
        <v>1</v>
      </c>
      <c r="F991" s="211" t="s">
        <v>355</v>
      </c>
      <c r="G991" s="208"/>
      <c r="H991" s="210" t="s">
        <v>1</v>
      </c>
      <c r="I991" s="212"/>
      <c r="J991" s="208"/>
      <c r="K991" s="208"/>
      <c r="L991" s="213"/>
      <c r="M991" s="214"/>
      <c r="N991" s="215"/>
      <c r="O991" s="215"/>
      <c r="P991" s="215"/>
      <c r="Q991" s="215"/>
      <c r="R991" s="215"/>
      <c r="S991" s="215"/>
      <c r="T991" s="216"/>
      <c r="AT991" s="217" t="s">
        <v>216</v>
      </c>
      <c r="AU991" s="217" t="s">
        <v>85</v>
      </c>
      <c r="AV991" s="13" t="s">
        <v>83</v>
      </c>
      <c r="AW991" s="13" t="s">
        <v>31</v>
      </c>
      <c r="AX991" s="13" t="s">
        <v>75</v>
      </c>
      <c r="AY991" s="217" t="s">
        <v>209</v>
      </c>
    </row>
    <row r="992" spans="1:65" s="14" customFormat="1" ht="11.25">
      <c r="B992" s="218"/>
      <c r="C992" s="219"/>
      <c r="D992" s="209" t="s">
        <v>216</v>
      </c>
      <c r="E992" s="220" t="s">
        <v>1</v>
      </c>
      <c r="F992" s="221" t="s">
        <v>1156</v>
      </c>
      <c r="G992" s="219"/>
      <c r="H992" s="222">
        <v>178.3</v>
      </c>
      <c r="I992" s="223"/>
      <c r="J992" s="219"/>
      <c r="K992" s="219"/>
      <c r="L992" s="224"/>
      <c r="M992" s="225"/>
      <c r="N992" s="226"/>
      <c r="O992" s="226"/>
      <c r="P992" s="226"/>
      <c r="Q992" s="226"/>
      <c r="R992" s="226"/>
      <c r="S992" s="226"/>
      <c r="T992" s="227"/>
      <c r="AT992" s="228" t="s">
        <v>216</v>
      </c>
      <c r="AU992" s="228" t="s">
        <v>85</v>
      </c>
      <c r="AV992" s="14" t="s">
        <v>85</v>
      </c>
      <c r="AW992" s="14" t="s">
        <v>31</v>
      </c>
      <c r="AX992" s="14" t="s">
        <v>75</v>
      </c>
      <c r="AY992" s="228" t="s">
        <v>209</v>
      </c>
    </row>
    <row r="993" spans="1:65" s="15" customFormat="1" ht="11.25">
      <c r="B993" s="229"/>
      <c r="C993" s="230"/>
      <c r="D993" s="209" t="s">
        <v>216</v>
      </c>
      <c r="E993" s="231" t="s">
        <v>1</v>
      </c>
      <c r="F993" s="232" t="s">
        <v>219</v>
      </c>
      <c r="G993" s="230"/>
      <c r="H993" s="233">
        <v>178.3</v>
      </c>
      <c r="I993" s="234"/>
      <c r="J993" s="230"/>
      <c r="K993" s="230"/>
      <c r="L993" s="235"/>
      <c r="M993" s="236"/>
      <c r="N993" s="237"/>
      <c r="O993" s="237"/>
      <c r="P993" s="237"/>
      <c r="Q993" s="237"/>
      <c r="R993" s="237"/>
      <c r="S993" s="237"/>
      <c r="T993" s="238"/>
      <c r="AT993" s="239" t="s">
        <v>216</v>
      </c>
      <c r="AU993" s="239" t="s">
        <v>85</v>
      </c>
      <c r="AV993" s="15" t="s">
        <v>215</v>
      </c>
      <c r="AW993" s="15" t="s">
        <v>31</v>
      </c>
      <c r="AX993" s="15" t="s">
        <v>83</v>
      </c>
      <c r="AY993" s="239" t="s">
        <v>209</v>
      </c>
    </row>
    <row r="994" spans="1:65" s="2" customFormat="1" ht="16.5" customHeight="1">
      <c r="A994" s="35"/>
      <c r="B994" s="36"/>
      <c r="C994" s="244" t="s">
        <v>680</v>
      </c>
      <c r="D994" s="244" t="s">
        <v>287</v>
      </c>
      <c r="E994" s="245" t="s">
        <v>1157</v>
      </c>
      <c r="F994" s="246" t="s">
        <v>1158</v>
      </c>
      <c r="G994" s="247" t="s">
        <v>214</v>
      </c>
      <c r="H994" s="248">
        <v>187.215</v>
      </c>
      <c r="I994" s="249"/>
      <c r="J994" s="250">
        <f>ROUND(I994*H994,2)</f>
        <v>0</v>
      </c>
      <c r="K994" s="251"/>
      <c r="L994" s="252"/>
      <c r="M994" s="253" t="s">
        <v>1</v>
      </c>
      <c r="N994" s="254" t="s">
        <v>40</v>
      </c>
      <c r="O994" s="72"/>
      <c r="P994" s="203">
        <f>O994*H994</f>
        <v>0</v>
      </c>
      <c r="Q994" s="203">
        <v>0</v>
      </c>
      <c r="R994" s="203">
        <f>Q994*H994</f>
        <v>0</v>
      </c>
      <c r="S994" s="203">
        <v>0</v>
      </c>
      <c r="T994" s="204">
        <f>S994*H994</f>
        <v>0</v>
      </c>
      <c r="U994" s="35"/>
      <c r="V994" s="35"/>
      <c r="W994" s="35"/>
      <c r="X994" s="35"/>
      <c r="Y994" s="35"/>
      <c r="Z994" s="35"/>
      <c r="AA994" s="35"/>
      <c r="AB994" s="35"/>
      <c r="AC994" s="35"/>
      <c r="AD994" s="35"/>
      <c r="AE994" s="35"/>
      <c r="AR994" s="205" t="s">
        <v>277</v>
      </c>
      <c r="AT994" s="205" t="s">
        <v>287</v>
      </c>
      <c r="AU994" s="205" t="s">
        <v>85</v>
      </c>
      <c r="AY994" s="18" t="s">
        <v>209</v>
      </c>
      <c r="BE994" s="206">
        <f>IF(N994="základní",J994,0)</f>
        <v>0</v>
      </c>
      <c r="BF994" s="206">
        <f>IF(N994="snížená",J994,0)</f>
        <v>0</v>
      </c>
      <c r="BG994" s="206">
        <f>IF(N994="zákl. přenesená",J994,0)</f>
        <v>0</v>
      </c>
      <c r="BH994" s="206">
        <f>IF(N994="sníž. přenesená",J994,0)</f>
        <v>0</v>
      </c>
      <c r="BI994" s="206">
        <f>IF(N994="nulová",J994,0)</f>
        <v>0</v>
      </c>
      <c r="BJ994" s="18" t="s">
        <v>83</v>
      </c>
      <c r="BK994" s="206">
        <f>ROUND(I994*H994,2)</f>
        <v>0</v>
      </c>
      <c r="BL994" s="18" t="s">
        <v>247</v>
      </c>
      <c r="BM994" s="205" t="s">
        <v>1159</v>
      </c>
    </row>
    <row r="995" spans="1:65" s="2" customFormat="1" ht="19.5">
      <c r="A995" s="35"/>
      <c r="B995" s="36"/>
      <c r="C995" s="37"/>
      <c r="D995" s="209" t="s">
        <v>253</v>
      </c>
      <c r="E995" s="37"/>
      <c r="F995" s="240" t="s">
        <v>1160</v>
      </c>
      <c r="G995" s="37"/>
      <c r="H995" s="37"/>
      <c r="I995" s="241"/>
      <c r="J995" s="37"/>
      <c r="K995" s="37"/>
      <c r="L995" s="40"/>
      <c r="M995" s="242"/>
      <c r="N995" s="243"/>
      <c r="O995" s="72"/>
      <c r="P995" s="72"/>
      <c r="Q995" s="72"/>
      <c r="R995" s="72"/>
      <c r="S995" s="72"/>
      <c r="T995" s="73"/>
      <c r="U995" s="35"/>
      <c r="V995" s="35"/>
      <c r="W995" s="35"/>
      <c r="X995" s="35"/>
      <c r="Y995" s="35"/>
      <c r="Z995" s="35"/>
      <c r="AA995" s="35"/>
      <c r="AB995" s="35"/>
      <c r="AC995" s="35"/>
      <c r="AD995" s="35"/>
      <c r="AE995" s="35"/>
      <c r="AT995" s="18" t="s">
        <v>253</v>
      </c>
      <c r="AU995" s="18" t="s">
        <v>85</v>
      </c>
    </row>
    <row r="996" spans="1:65" s="14" customFormat="1" ht="11.25">
      <c r="B996" s="218"/>
      <c r="C996" s="219"/>
      <c r="D996" s="209" t="s">
        <v>216</v>
      </c>
      <c r="E996" s="220" t="s">
        <v>1</v>
      </c>
      <c r="F996" s="221" t="s">
        <v>1161</v>
      </c>
      <c r="G996" s="219"/>
      <c r="H996" s="222">
        <v>187.215</v>
      </c>
      <c r="I996" s="223"/>
      <c r="J996" s="219"/>
      <c r="K996" s="219"/>
      <c r="L996" s="224"/>
      <c r="M996" s="225"/>
      <c r="N996" s="226"/>
      <c r="O996" s="226"/>
      <c r="P996" s="226"/>
      <c r="Q996" s="226"/>
      <c r="R996" s="226"/>
      <c r="S996" s="226"/>
      <c r="T996" s="227"/>
      <c r="AT996" s="228" t="s">
        <v>216</v>
      </c>
      <c r="AU996" s="228" t="s">
        <v>85</v>
      </c>
      <c r="AV996" s="14" t="s">
        <v>85</v>
      </c>
      <c r="AW996" s="14" t="s">
        <v>31</v>
      </c>
      <c r="AX996" s="14" t="s">
        <v>75</v>
      </c>
      <c r="AY996" s="228" t="s">
        <v>209</v>
      </c>
    </row>
    <row r="997" spans="1:65" s="15" customFormat="1" ht="11.25">
      <c r="B997" s="229"/>
      <c r="C997" s="230"/>
      <c r="D997" s="209" t="s">
        <v>216</v>
      </c>
      <c r="E997" s="231" t="s">
        <v>1</v>
      </c>
      <c r="F997" s="232" t="s">
        <v>219</v>
      </c>
      <c r="G997" s="230"/>
      <c r="H997" s="233">
        <v>187.215</v>
      </c>
      <c r="I997" s="234"/>
      <c r="J997" s="230"/>
      <c r="K997" s="230"/>
      <c r="L997" s="235"/>
      <c r="M997" s="236"/>
      <c r="N997" s="237"/>
      <c r="O997" s="237"/>
      <c r="P997" s="237"/>
      <c r="Q997" s="237"/>
      <c r="R997" s="237"/>
      <c r="S997" s="237"/>
      <c r="T997" s="238"/>
      <c r="AT997" s="239" t="s">
        <v>216</v>
      </c>
      <c r="AU997" s="239" t="s">
        <v>85</v>
      </c>
      <c r="AV997" s="15" t="s">
        <v>215</v>
      </c>
      <c r="AW997" s="15" t="s">
        <v>31</v>
      </c>
      <c r="AX997" s="15" t="s">
        <v>83</v>
      </c>
      <c r="AY997" s="239" t="s">
        <v>209</v>
      </c>
    </row>
    <row r="998" spans="1:65" s="2" customFormat="1" ht="24.2" customHeight="1">
      <c r="A998" s="35"/>
      <c r="B998" s="36"/>
      <c r="C998" s="193" t="s">
        <v>1162</v>
      </c>
      <c r="D998" s="193" t="s">
        <v>211</v>
      </c>
      <c r="E998" s="194" t="s">
        <v>1153</v>
      </c>
      <c r="F998" s="195" t="s">
        <v>1154</v>
      </c>
      <c r="G998" s="196" t="s">
        <v>214</v>
      </c>
      <c r="H998" s="197">
        <v>465.2</v>
      </c>
      <c r="I998" s="198"/>
      <c r="J998" s="199">
        <f>ROUND(I998*H998,2)</f>
        <v>0</v>
      </c>
      <c r="K998" s="200"/>
      <c r="L998" s="40"/>
      <c r="M998" s="201" t="s">
        <v>1</v>
      </c>
      <c r="N998" s="202" t="s">
        <v>40</v>
      </c>
      <c r="O998" s="72"/>
      <c r="P998" s="203">
        <f>O998*H998</f>
        <v>0</v>
      </c>
      <c r="Q998" s="203">
        <v>0</v>
      </c>
      <c r="R998" s="203">
        <f>Q998*H998</f>
        <v>0</v>
      </c>
      <c r="S998" s="203">
        <v>0</v>
      </c>
      <c r="T998" s="204">
        <f>S998*H998</f>
        <v>0</v>
      </c>
      <c r="U998" s="35"/>
      <c r="V998" s="35"/>
      <c r="W998" s="35"/>
      <c r="X998" s="35"/>
      <c r="Y998" s="35"/>
      <c r="Z998" s="35"/>
      <c r="AA998" s="35"/>
      <c r="AB998" s="35"/>
      <c r="AC998" s="35"/>
      <c r="AD998" s="35"/>
      <c r="AE998" s="35"/>
      <c r="AR998" s="205" t="s">
        <v>247</v>
      </c>
      <c r="AT998" s="205" t="s">
        <v>211</v>
      </c>
      <c r="AU998" s="205" t="s">
        <v>85</v>
      </c>
      <c r="AY998" s="18" t="s">
        <v>209</v>
      </c>
      <c r="BE998" s="206">
        <f>IF(N998="základní",J998,0)</f>
        <v>0</v>
      </c>
      <c r="BF998" s="206">
        <f>IF(N998="snížená",J998,0)</f>
        <v>0</v>
      </c>
      <c r="BG998" s="206">
        <f>IF(N998="zákl. přenesená",J998,0)</f>
        <v>0</v>
      </c>
      <c r="BH998" s="206">
        <f>IF(N998="sníž. přenesená",J998,0)</f>
        <v>0</v>
      </c>
      <c r="BI998" s="206">
        <f>IF(N998="nulová",J998,0)</f>
        <v>0</v>
      </c>
      <c r="BJ998" s="18" t="s">
        <v>83</v>
      </c>
      <c r="BK998" s="206">
        <f>ROUND(I998*H998,2)</f>
        <v>0</v>
      </c>
      <c r="BL998" s="18" t="s">
        <v>247</v>
      </c>
      <c r="BM998" s="205" t="s">
        <v>1163</v>
      </c>
    </row>
    <row r="999" spans="1:65" s="13" customFormat="1" ht="11.25">
      <c r="B999" s="207"/>
      <c r="C999" s="208"/>
      <c r="D999" s="209" t="s">
        <v>216</v>
      </c>
      <c r="E999" s="210" t="s">
        <v>1</v>
      </c>
      <c r="F999" s="211" t="s">
        <v>480</v>
      </c>
      <c r="G999" s="208"/>
      <c r="H999" s="210" t="s">
        <v>1</v>
      </c>
      <c r="I999" s="212"/>
      <c r="J999" s="208"/>
      <c r="K999" s="208"/>
      <c r="L999" s="213"/>
      <c r="M999" s="214"/>
      <c r="N999" s="215"/>
      <c r="O999" s="215"/>
      <c r="P999" s="215"/>
      <c r="Q999" s="215"/>
      <c r="R999" s="215"/>
      <c r="S999" s="215"/>
      <c r="T999" s="216"/>
      <c r="AT999" s="217" t="s">
        <v>216</v>
      </c>
      <c r="AU999" s="217" t="s">
        <v>85</v>
      </c>
      <c r="AV999" s="13" t="s">
        <v>83</v>
      </c>
      <c r="AW999" s="13" t="s">
        <v>31</v>
      </c>
      <c r="AX999" s="13" t="s">
        <v>75</v>
      </c>
      <c r="AY999" s="217" t="s">
        <v>209</v>
      </c>
    </row>
    <row r="1000" spans="1:65" s="14" customFormat="1" ht="11.25">
      <c r="B1000" s="218"/>
      <c r="C1000" s="219"/>
      <c r="D1000" s="209" t="s">
        <v>216</v>
      </c>
      <c r="E1000" s="220" t="s">
        <v>1</v>
      </c>
      <c r="F1000" s="221" t="s">
        <v>1164</v>
      </c>
      <c r="G1000" s="219"/>
      <c r="H1000" s="222">
        <v>465.2</v>
      </c>
      <c r="I1000" s="223"/>
      <c r="J1000" s="219"/>
      <c r="K1000" s="219"/>
      <c r="L1000" s="224"/>
      <c r="M1000" s="225"/>
      <c r="N1000" s="226"/>
      <c r="O1000" s="226"/>
      <c r="P1000" s="226"/>
      <c r="Q1000" s="226"/>
      <c r="R1000" s="226"/>
      <c r="S1000" s="226"/>
      <c r="T1000" s="227"/>
      <c r="AT1000" s="228" t="s">
        <v>216</v>
      </c>
      <c r="AU1000" s="228" t="s">
        <v>85</v>
      </c>
      <c r="AV1000" s="14" t="s">
        <v>85</v>
      </c>
      <c r="AW1000" s="14" t="s">
        <v>31</v>
      </c>
      <c r="AX1000" s="14" t="s">
        <v>75</v>
      </c>
      <c r="AY1000" s="228" t="s">
        <v>209</v>
      </c>
    </row>
    <row r="1001" spans="1:65" s="15" customFormat="1" ht="11.25">
      <c r="B1001" s="229"/>
      <c r="C1001" s="230"/>
      <c r="D1001" s="209" t="s">
        <v>216</v>
      </c>
      <c r="E1001" s="231" t="s">
        <v>1</v>
      </c>
      <c r="F1001" s="232" t="s">
        <v>219</v>
      </c>
      <c r="G1001" s="230"/>
      <c r="H1001" s="233">
        <v>465.2</v>
      </c>
      <c r="I1001" s="234"/>
      <c r="J1001" s="230"/>
      <c r="K1001" s="230"/>
      <c r="L1001" s="235"/>
      <c r="M1001" s="236"/>
      <c r="N1001" s="237"/>
      <c r="O1001" s="237"/>
      <c r="P1001" s="237"/>
      <c r="Q1001" s="237"/>
      <c r="R1001" s="237"/>
      <c r="S1001" s="237"/>
      <c r="T1001" s="238"/>
      <c r="AT1001" s="239" t="s">
        <v>216</v>
      </c>
      <c r="AU1001" s="239" t="s">
        <v>85</v>
      </c>
      <c r="AV1001" s="15" t="s">
        <v>215</v>
      </c>
      <c r="AW1001" s="15" t="s">
        <v>31</v>
      </c>
      <c r="AX1001" s="15" t="s">
        <v>83</v>
      </c>
      <c r="AY1001" s="239" t="s">
        <v>209</v>
      </c>
    </row>
    <row r="1002" spans="1:65" s="2" customFormat="1" ht="16.5" customHeight="1">
      <c r="A1002" s="35"/>
      <c r="B1002" s="36"/>
      <c r="C1002" s="244" t="s">
        <v>683</v>
      </c>
      <c r="D1002" s="244" t="s">
        <v>287</v>
      </c>
      <c r="E1002" s="245" t="s">
        <v>1165</v>
      </c>
      <c r="F1002" s="246" t="s">
        <v>1166</v>
      </c>
      <c r="G1002" s="247" t="s">
        <v>214</v>
      </c>
      <c r="H1002" s="248">
        <v>255.86</v>
      </c>
      <c r="I1002" s="249"/>
      <c r="J1002" s="250">
        <f>ROUND(I1002*H1002,2)</f>
        <v>0</v>
      </c>
      <c r="K1002" s="251"/>
      <c r="L1002" s="252"/>
      <c r="M1002" s="253" t="s">
        <v>1</v>
      </c>
      <c r="N1002" s="254" t="s">
        <v>40</v>
      </c>
      <c r="O1002" s="72"/>
      <c r="P1002" s="203">
        <f>O1002*H1002</f>
        <v>0</v>
      </c>
      <c r="Q1002" s="203">
        <v>0</v>
      </c>
      <c r="R1002" s="203">
        <f>Q1002*H1002</f>
        <v>0</v>
      </c>
      <c r="S1002" s="203">
        <v>0</v>
      </c>
      <c r="T1002" s="204">
        <f>S1002*H1002</f>
        <v>0</v>
      </c>
      <c r="U1002" s="35"/>
      <c r="V1002" s="35"/>
      <c r="W1002" s="35"/>
      <c r="X1002" s="35"/>
      <c r="Y1002" s="35"/>
      <c r="Z1002" s="35"/>
      <c r="AA1002" s="35"/>
      <c r="AB1002" s="35"/>
      <c r="AC1002" s="35"/>
      <c r="AD1002" s="35"/>
      <c r="AE1002" s="35"/>
      <c r="AR1002" s="205" t="s">
        <v>277</v>
      </c>
      <c r="AT1002" s="205" t="s">
        <v>287</v>
      </c>
      <c r="AU1002" s="205" t="s">
        <v>85</v>
      </c>
      <c r="AY1002" s="18" t="s">
        <v>209</v>
      </c>
      <c r="BE1002" s="206">
        <f>IF(N1002="základní",J1002,0)</f>
        <v>0</v>
      </c>
      <c r="BF1002" s="206">
        <f>IF(N1002="snížená",J1002,0)</f>
        <v>0</v>
      </c>
      <c r="BG1002" s="206">
        <f>IF(N1002="zákl. přenesená",J1002,0)</f>
        <v>0</v>
      </c>
      <c r="BH1002" s="206">
        <f>IF(N1002="sníž. přenesená",J1002,0)</f>
        <v>0</v>
      </c>
      <c r="BI1002" s="206">
        <f>IF(N1002="nulová",J1002,0)</f>
        <v>0</v>
      </c>
      <c r="BJ1002" s="18" t="s">
        <v>83</v>
      </c>
      <c r="BK1002" s="206">
        <f>ROUND(I1002*H1002,2)</f>
        <v>0</v>
      </c>
      <c r="BL1002" s="18" t="s">
        <v>247</v>
      </c>
      <c r="BM1002" s="205" t="s">
        <v>1167</v>
      </c>
    </row>
    <row r="1003" spans="1:65" s="14" customFormat="1" ht="11.25">
      <c r="B1003" s="218"/>
      <c r="C1003" s="219"/>
      <c r="D1003" s="209" t="s">
        <v>216</v>
      </c>
      <c r="E1003" s="220" t="s">
        <v>1</v>
      </c>
      <c r="F1003" s="221" t="s">
        <v>1168</v>
      </c>
      <c r="G1003" s="219"/>
      <c r="H1003" s="222">
        <v>255.86</v>
      </c>
      <c r="I1003" s="223"/>
      <c r="J1003" s="219"/>
      <c r="K1003" s="219"/>
      <c r="L1003" s="224"/>
      <c r="M1003" s="225"/>
      <c r="N1003" s="226"/>
      <c r="O1003" s="226"/>
      <c r="P1003" s="226"/>
      <c r="Q1003" s="226"/>
      <c r="R1003" s="226"/>
      <c r="S1003" s="226"/>
      <c r="T1003" s="227"/>
      <c r="AT1003" s="228" t="s">
        <v>216</v>
      </c>
      <c r="AU1003" s="228" t="s">
        <v>85</v>
      </c>
      <c r="AV1003" s="14" t="s">
        <v>85</v>
      </c>
      <c r="AW1003" s="14" t="s">
        <v>31</v>
      </c>
      <c r="AX1003" s="14" t="s">
        <v>75</v>
      </c>
      <c r="AY1003" s="228" t="s">
        <v>209</v>
      </c>
    </row>
    <row r="1004" spans="1:65" s="15" customFormat="1" ht="11.25">
      <c r="B1004" s="229"/>
      <c r="C1004" s="230"/>
      <c r="D1004" s="209" t="s">
        <v>216</v>
      </c>
      <c r="E1004" s="231" t="s">
        <v>1</v>
      </c>
      <c r="F1004" s="232" t="s">
        <v>219</v>
      </c>
      <c r="G1004" s="230"/>
      <c r="H1004" s="233">
        <v>255.86</v>
      </c>
      <c r="I1004" s="234"/>
      <c r="J1004" s="230"/>
      <c r="K1004" s="230"/>
      <c r="L1004" s="235"/>
      <c r="M1004" s="236"/>
      <c r="N1004" s="237"/>
      <c r="O1004" s="237"/>
      <c r="P1004" s="237"/>
      <c r="Q1004" s="237"/>
      <c r="R1004" s="237"/>
      <c r="S1004" s="237"/>
      <c r="T1004" s="238"/>
      <c r="AT1004" s="239" t="s">
        <v>216</v>
      </c>
      <c r="AU1004" s="239" t="s">
        <v>85</v>
      </c>
      <c r="AV1004" s="15" t="s">
        <v>215</v>
      </c>
      <c r="AW1004" s="15" t="s">
        <v>31</v>
      </c>
      <c r="AX1004" s="15" t="s">
        <v>83</v>
      </c>
      <c r="AY1004" s="239" t="s">
        <v>209</v>
      </c>
    </row>
    <row r="1005" spans="1:65" s="2" customFormat="1" ht="16.5" customHeight="1">
      <c r="A1005" s="35"/>
      <c r="B1005" s="36"/>
      <c r="C1005" s="244" t="s">
        <v>1169</v>
      </c>
      <c r="D1005" s="244" t="s">
        <v>287</v>
      </c>
      <c r="E1005" s="245" t="s">
        <v>1170</v>
      </c>
      <c r="F1005" s="246" t="s">
        <v>1171</v>
      </c>
      <c r="G1005" s="247" t="s">
        <v>214</v>
      </c>
      <c r="H1005" s="248">
        <v>255.86</v>
      </c>
      <c r="I1005" s="249"/>
      <c r="J1005" s="250">
        <f>ROUND(I1005*H1005,2)</f>
        <v>0</v>
      </c>
      <c r="K1005" s="251"/>
      <c r="L1005" s="252"/>
      <c r="M1005" s="253" t="s">
        <v>1</v>
      </c>
      <c r="N1005" s="254" t="s">
        <v>40</v>
      </c>
      <c r="O1005" s="72"/>
      <c r="P1005" s="203">
        <f>O1005*H1005</f>
        <v>0</v>
      </c>
      <c r="Q1005" s="203">
        <v>0</v>
      </c>
      <c r="R1005" s="203">
        <f>Q1005*H1005</f>
        <v>0</v>
      </c>
      <c r="S1005" s="203">
        <v>0</v>
      </c>
      <c r="T1005" s="204">
        <f>S1005*H1005</f>
        <v>0</v>
      </c>
      <c r="U1005" s="35"/>
      <c r="V1005" s="35"/>
      <c r="W1005" s="35"/>
      <c r="X1005" s="35"/>
      <c r="Y1005" s="35"/>
      <c r="Z1005" s="35"/>
      <c r="AA1005" s="35"/>
      <c r="AB1005" s="35"/>
      <c r="AC1005" s="35"/>
      <c r="AD1005" s="35"/>
      <c r="AE1005" s="35"/>
      <c r="AR1005" s="205" t="s">
        <v>277</v>
      </c>
      <c r="AT1005" s="205" t="s">
        <v>287</v>
      </c>
      <c r="AU1005" s="205" t="s">
        <v>85</v>
      </c>
      <c r="AY1005" s="18" t="s">
        <v>209</v>
      </c>
      <c r="BE1005" s="206">
        <f>IF(N1005="základní",J1005,0)</f>
        <v>0</v>
      </c>
      <c r="BF1005" s="206">
        <f>IF(N1005="snížená",J1005,0)</f>
        <v>0</v>
      </c>
      <c r="BG1005" s="206">
        <f>IF(N1005="zákl. přenesená",J1005,0)</f>
        <v>0</v>
      </c>
      <c r="BH1005" s="206">
        <f>IF(N1005="sníž. přenesená",J1005,0)</f>
        <v>0</v>
      </c>
      <c r="BI1005" s="206">
        <f>IF(N1005="nulová",J1005,0)</f>
        <v>0</v>
      </c>
      <c r="BJ1005" s="18" t="s">
        <v>83</v>
      </c>
      <c r="BK1005" s="206">
        <f>ROUND(I1005*H1005,2)</f>
        <v>0</v>
      </c>
      <c r="BL1005" s="18" t="s">
        <v>247</v>
      </c>
      <c r="BM1005" s="205" t="s">
        <v>1172</v>
      </c>
    </row>
    <row r="1006" spans="1:65" s="14" customFormat="1" ht="11.25">
      <c r="B1006" s="218"/>
      <c r="C1006" s="219"/>
      <c r="D1006" s="209" t="s">
        <v>216</v>
      </c>
      <c r="E1006" s="220" t="s">
        <v>1</v>
      </c>
      <c r="F1006" s="221" t="s">
        <v>1168</v>
      </c>
      <c r="G1006" s="219"/>
      <c r="H1006" s="222">
        <v>255.86</v>
      </c>
      <c r="I1006" s="223"/>
      <c r="J1006" s="219"/>
      <c r="K1006" s="219"/>
      <c r="L1006" s="224"/>
      <c r="M1006" s="225"/>
      <c r="N1006" s="226"/>
      <c r="O1006" s="226"/>
      <c r="P1006" s="226"/>
      <c r="Q1006" s="226"/>
      <c r="R1006" s="226"/>
      <c r="S1006" s="226"/>
      <c r="T1006" s="227"/>
      <c r="AT1006" s="228" t="s">
        <v>216</v>
      </c>
      <c r="AU1006" s="228" t="s">
        <v>85</v>
      </c>
      <c r="AV1006" s="14" t="s">
        <v>85</v>
      </c>
      <c r="AW1006" s="14" t="s">
        <v>31</v>
      </c>
      <c r="AX1006" s="14" t="s">
        <v>75</v>
      </c>
      <c r="AY1006" s="228" t="s">
        <v>209</v>
      </c>
    </row>
    <row r="1007" spans="1:65" s="15" customFormat="1" ht="11.25">
      <c r="B1007" s="229"/>
      <c r="C1007" s="230"/>
      <c r="D1007" s="209" t="s">
        <v>216</v>
      </c>
      <c r="E1007" s="231" t="s">
        <v>1</v>
      </c>
      <c r="F1007" s="232" t="s">
        <v>219</v>
      </c>
      <c r="G1007" s="230"/>
      <c r="H1007" s="233">
        <v>255.86</v>
      </c>
      <c r="I1007" s="234"/>
      <c r="J1007" s="230"/>
      <c r="K1007" s="230"/>
      <c r="L1007" s="235"/>
      <c r="M1007" s="236"/>
      <c r="N1007" s="237"/>
      <c r="O1007" s="237"/>
      <c r="P1007" s="237"/>
      <c r="Q1007" s="237"/>
      <c r="R1007" s="237"/>
      <c r="S1007" s="237"/>
      <c r="T1007" s="238"/>
      <c r="AT1007" s="239" t="s">
        <v>216</v>
      </c>
      <c r="AU1007" s="239" t="s">
        <v>85</v>
      </c>
      <c r="AV1007" s="15" t="s">
        <v>215</v>
      </c>
      <c r="AW1007" s="15" t="s">
        <v>31</v>
      </c>
      <c r="AX1007" s="15" t="s">
        <v>83</v>
      </c>
      <c r="AY1007" s="239" t="s">
        <v>209</v>
      </c>
    </row>
    <row r="1008" spans="1:65" s="2" customFormat="1" ht="24.2" customHeight="1">
      <c r="A1008" s="35"/>
      <c r="B1008" s="36"/>
      <c r="C1008" s="193" t="s">
        <v>688</v>
      </c>
      <c r="D1008" s="193" t="s">
        <v>211</v>
      </c>
      <c r="E1008" s="194" t="s">
        <v>1173</v>
      </c>
      <c r="F1008" s="195" t="s">
        <v>1174</v>
      </c>
      <c r="G1008" s="196" t="s">
        <v>214</v>
      </c>
      <c r="H1008" s="197">
        <v>882.8</v>
      </c>
      <c r="I1008" s="198"/>
      <c r="J1008" s="199">
        <f>ROUND(I1008*H1008,2)</f>
        <v>0</v>
      </c>
      <c r="K1008" s="200"/>
      <c r="L1008" s="40"/>
      <c r="M1008" s="201" t="s">
        <v>1</v>
      </c>
      <c r="N1008" s="202" t="s">
        <v>40</v>
      </c>
      <c r="O1008" s="72"/>
      <c r="P1008" s="203">
        <f>O1008*H1008</f>
        <v>0</v>
      </c>
      <c r="Q1008" s="203">
        <v>0</v>
      </c>
      <c r="R1008" s="203">
        <f>Q1008*H1008</f>
        <v>0</v>
      </c>
      <c r="S1008" s="203">
        <v>0</v>
      </c>
      <c r="T1008" s="204">
        <f>S1008*H1008</f>
        <v>0</v>
      </c>
      <c r="U1008" s="35"/>
      <c r="V1008" s="35"/>
      <c r="W1008" s="35"/>
      <c r="X1008" s="35"/>
      <c r="Y1008" s="35"/>
      <c r="Z1008" s="35"/>
      <c r="AA1008" s="35"/>
      <c r="AB1008" s="35"/>
      <c r="AC1008" s="35"/>
      <c r="AD1008" s="35"/>
      <c r="AE1008" s="35"/>
      <c r="AR1008" s="205" t="s">
        <v>247</v>
      </c>
      <c r="AT1008" s="205" t="s">
        <v>211</v>
      </c>
      <c r="AU1008" s="205" t="s">
        <v>85</v>
      </c>
      <c r="AY1008" s="18" t="s">
        <v>209</v>
      </c>
      <c r="BE1008" s="206">
        <f>IF(N1008="základní",J1008,0)</f>
        <v>0</v>
      </c>
      <c r="BF1008" s="206">
        <f>IF(N1008="snížená",J1008,0)</f>
        <v>0</v>
      </c>
      <c r="BG1008" s="206">
        <f>IF(N1008="zákl. přenesená",J1008,0)</f>
        <v>0</v>
      </c>
      <c r="BH1008" s="206">
        <f>IF(N1008="sníž. přenesená",J1008,0)</f>
        <v>0</v>
      </c>
      <c r="BI1008" s="206">
        <f>IF(N1008="nulová",J1008,0)</f>
        <v>0</v>
      </c>
      <c r="BJ1008" s="18" t="s">
        <v>83</v>
      </c>
      <c r="BK1008" s="206">
        <f>ROUND(I1008*H1008,2)</f>
        <v>0</v>
      </c>
      <c r="BL1008" s="18" t="s">
        <v>247</v>
      </c>
      <c r="BM1008" s="205" t="s">
        <v>1175</v>
      </c>
    </row>
    <row r="1009" spans="1:65" s="13" customFormat="1" ht="11.25">
      <c r="B1009" s="207"/>
      <c r="C1009" s="208"/>
      <c r="D1009" s="209" t="s">
        <v>216</v>
      </c>
      <c r="E1009" s="210" t="s">
        <v>1</v>
      </c>
      <c r="F1009" s="211" t="s">
        <v>236</v>
      </c>
      <c r="G1009" s="208"/>
      <c r="H1009" s="210" t="s">
        <v>1</v>
      </c>
      <c r="I1009" s="212"/>
      <c r="J1009" s="208"/>
      <c r="K1009" s="208"/>
      <c r="L1009" s="213"/>
      <c r="M1009" s="214"/>
      <c r="N1009" s="215"/>
      <c r="O1009" s="215"/>
      <c r="P1009" s="215"/>
      <c r="Q1009" s="215"/>
      <c r="R1009" s="215"/>
      <c r="S1009" s="215"/>
      <c r="T1009" s="216"/>
      <c r="AT1009" s="217" t="s">
        <v>216</v>
      </c>
      <c r="AU1009" s="217" t="s">
        <v>85</v>
      </c>
      <c r="AV1009" s="13" t="s">
        <v>83</v>
      </c>
      <c r="AW1009" s="13" t="s">
        <v>31</v>
      </c>
      <c r="AX1009" s="13" t="s">
        <v>75</v>
      </c>
      <c r="AY1009" s="217" t="s">
        <v>209</v>
      </c>
    </row>
    <row r="1010" spans="1:65" s="14" customFormat="1" ht="11.25">
      <c r="B1010" s="218"/>
      <c r="C1010" s="219"/>
      <c r="D1010" s="209" t="s">
        <v>216</v>
      </c>
      <c r="E1010" s="220" t="s">
        <v>1</v>
      </c>
      <c r="F1010" s="221" t="s">
        <v>1131</v>
      </c>
      <c r="G1010" s="219"/>
      <c r="H1010" s="222">
        <v>882.8</v>
      </c>
      <c r="I1010" s="223"/>
      <c r="J1010" s="219"/>
      <c r="K1010" s="219"/>
      <c r="L1010" s="224"/>
      <c r="M1010" s="225"/>
      <c r="N1010" s="226"/>
      <c r="O1010" s="226"/>
      <c r="P1010" s="226"/>
      <c r="Q1010" s="226"/>
      <c r="R1010" s="226"/>
      <c r="S1010" s="226"/>
      <c r="T1010" s="227"/>
      <c r="AT1010" s="228" t="s">
        <v>216</v>
      </c>
      <c r="AU1010" s="228" t="s">
        <v>85</v>
      </c>
      <c r="AV1010" s="14" t="s">
        <v>85</v>
      </c>
      <c r="AW1010" s="14" t="s">
        <v>31</v>
      </c>
      <c r="AX1010" s="14" t="s">
        <v>75</v>
      </c>
      <c r="AY1010" s="228" t="s">
        <v>209</v>
      </c>
    </row>
    <row r="1011" spans="1:65" s="15" customFormat="1" ht="11.25">
      <c r="B1011" s="229"/>
      <c r="C1011" s="230"/>
      <c r="D1011" s="209" t="s">
        <v>216</v>
      </c>
      <c r="E1011" s="231" t="s">
        <v>1</v>
      </c>
      <c r="F1011" s="232" t="s">
        <v>219</v>
      </c>
      <c r="G1011" s="230"/>
      <c r="H1011" s="233">
        <v>882.8</v>
      </c>
      <c r="I1011" s="234"/>
      <c r="J1011" s="230"/>
      <c r="K1011" s="230"/>
      <c r="L1011" s="235"/>
      <c r="M1011" s="236"/>
      <c r="N1011" s="237"/>
      <c r="O1011" s="237"/>
      <c r="P1011" s="237"/>
      <c r="Q1011" s="237"/>
      <c r="R1011" s="237"/>
      <c r="S1011" s="237"/>
      <c r="T1011" s="238"/>
      <c r="AT1011" s="239" t="s">
        <v>216</v>
      </c>
      <c r="AU1011" s="239" t="s">
        <v>85</v>
      </c>
      <c r="AV1011" s="15" t="s">
        <v>215</v>
      </c>
      <c r="AW1011" s="15" t="s">
        <v>31</v>
      </c>
      <c r="AX1011" s="15" t="s">
        <v>83</v>
      </c>
      <c r="AY1011" s="239" t="s">
        <v>209</v>
      </c>
    </row>
    <row r="1012" spans="1:65" s="2" customFormat="1" ht="16.5" customHeight="1">
      <c r="A1012" s="35"/>
      <c r="B1012" s="36"/>
      <c r="C1012" s="244" t="s">
        <v>1176</v>
      </c>
      <c r="D1012" s="244" t="s">
        <v>287</v>
      </c>
      <c r="E1012" s="245" t="s">
        <v>1177</v>
      </c>
      <c r="F1012" s="246" t="s">
        <v>1178</v>
      </c>
      <c r="G1012" s="247" t="s">
        <v>214</v>
      </c>
      <c r="H1012" s="248">
        <v>971.08</v>
      </c>
      <c r="I1012" s="249"/>
      <c r="J1012" s="250">
        <f>ROUND(I1012*H1012,2)</f>
        <v>0</v>
      </c>
      <c r="K1012" s="251"/>
      <c r="L1012" s="252"/>
      <c r="M1012" s="253" t="s">
        <v>1</v>
      </c>
      <c r="N1012" s="254" t="s">
        <v>40</v>
      </c>
      <c r="O1012" s="72"/>
      <c r="P1012" s="203">
        <f>O1012*H1012</f>
        <v>0</v>
      </c>
      <c r="Q1012" s="203">
        <v>0</v>
      </c>
      <c r="R1012" s="203">
        <f>Q1012*H1012</f>
        <v>0</v>
      </c>
      <c r="S1012" s="203">
        <v>0</v>
      </c>
      <c r="T1012" s="204">
        <f>S1012*H1012</f>
        <v>0</v>
      </c>
      <c r="U1012" s="35"/>
      <c r="V1012" s="35"/>
      <c r="W1012" s="35"/>
      <c r="X1012" s="35"/>
      <c r="Y1012" s="35"/>
      <c r="Z1012" s="35"/>
      <c r="AA1012" s="35"/>
      <c r="AB1012" s="35"/>
      <c r="AC1012" s="35"/>
      <c r="AD1012" s="35"/>
      <c r="AE1012" s="35"/>
      <c r="AR1012" s="205" t="s">
        <v>277</v>
      </c>
      <c r="AT1012" s="205" t="s">
        <v>287</v>
      </c>
      <c r="AU1012" s="205" t="s">
        <v>85</v>
      </c>
      <c r="AY1012" s="18" t="s">
        <v>209</v>
      </c>
      <c r="BE1012" s="206">
        <f>IF(N1012="základní",J1012,0)</f>
        <v>0</v>
      </c>
      <c r="BF1012" s="206">
        <f>IF(N1012="snížená",J1012,0)</f>
        <v>0</v>
      </c>
      <c r="BG1012" s="206">
        <f>IF(N1012="zákl. přenesená",J1012,0)</f>
        <v>0</v>
      </c>
      <c r="BH1012" s="206">
        <f>IF(N1012="sníž. přenesená",J1012,0)</f>
        <v>0</v>
      </c>
      <c r="BI1012" s="206">
        <f>IF(N1012="nulová",J1012,0)</f>
        <v>0</v>
      </c>
      <c r="BJ1012" s="18" t="s">
        <v>83</v>
      </c>
      <c r="BK1012" s="206">
        <f>ROUND(I1012*H1012,2)</f>
        <v>0</v>
      </c>
      <c r="BL1012" s="18" t="s">
        <v>247</v>
      </c>
      <c r="BM1012" s="205" t="s">
        <v>1179</v>
      </c>
    </row>
    <row r="1013" spans="1:65" s="2" customFormat="1" ht="19.5">
      <c r="A1013" s="35"/>
      <c r="B1013" s="36"/>
      <c r="C1013" s="37"/>
      <c r="D1013" s="209" t="s">
        <v>253</v>
      </c>
      <c r="E1013" s="37"/>
      <c r="F1013" s="240" t="s">
        <v>1180</v>
      </c>
      <c r="G1013" s="37"/>
      <c r="H1013" s="37"/>
      <c r="I1013" s="241"/>
      <c r="J1013" s="37"/>
      <c r="K1013" s="37"/>
      <c r="L1013" s="40"/>
      <c r="M1013" s="242"/>
      <c r="N1013" s="243"/>
      <c r="O1013" s="72"/>
      <c r="P1013" s="72"/>
      <c r="Q1013" s="72"/>
      <c r="R1013" s="72"/>
      <c r="S1013" s="72"/>
      <c r="T1013" s="73"/>
      <c r="U1013" s="35"/>
      <c r="V1013" s="35"/>
      <c r="W1013" s="35"/>
      <c r="X1013" s="35"/>
      <c r="Y1013" s="35"/>
      <c r="Z1013" s="35"/>
      <c r="AA1013" s="35"/>
      <c r="AB1013" s="35"/>
      <c r="AC1013" s="35"/>
      <c r="AD1013" s="35"/>
      <c r="AE1013" s="35"/>
      <c r="AT1013" s="18" t="s">
        <v>253</v>
      </c>
      <c r="AU1013" s="18" t="s">
        <v>85</v>
      </c>
    </row>
    <row r="1014" spans="1:65" s="14" customFormat="1" ht="11.25">
      <c r="B1014" s="218"/>
      <c r="C1014" s="219"/>
      <c r="D1014" s="209" t="s">
        <v>216</v>
      </c>
      <c r="E1014" s="220" t="s">
        <v>1</v>
      </c>
      <c r="F1014" s="221" t="s">
        <v>1143</v>
      </c>
      <c r="G1014" s="219"/>
      <c r="H1014" s="222">
        <v>971.08</v>
      </c>
      <c r="I1014" s="223"/>
      <c r="J1014" s="219"/>
      <c r="K1014" s="219"/>
      <c r="L1014" s="224"/>
      <c r="M1014" s="225"/>
      <c r="N1014" s="226"/>
      <c r="O1014" s="226"/>
      <c r="P1014" s="226"/>
      <c r="Q1014" s="226"/>
      <c r="R1014" s="226"/>
      <c r="S1014" s="226"/>
      <c r="T1014" s="227"/>
      <c r="AT1014" s="228" t="s">
        <v>216</v>
      </c>
      <c r="AU1014" s="228" t="s">
        <v>85</v>
      </c>
      <c r="AV1014" s="14" t="s">
        <v>85</v>
      </c>
      <c r="AW1014" s="14" t="s">
        <v>31</v>
      </c>
      <c r="AX1014" s="14" t="s">
        <v>75</v>
      </c>
      <c r="AY1014" s="228" t="s">
        <v>209</v>
      </c>
    </row>
    <row r="1015" spans="1:65" s="15" customFormat="1" ht="11.25">
      <c r="B1015" s="229"/>
      <c r="C1015" s="230"/>
      <c r="D1015" s="209" t="s">
        <v>216</v>
      </c>
      <c r="E1015" s="231" t="s">
        <v>1</v>
      </c>
      <c r="F1015" s="232" t="s">
        <v>219</v>
      </c>
      <c r="G1015" s="230"/>
      <c r="H1015" s="233">
        <v>971.08</v>
      </c>
      <c r="I1015" s="234"/>
      <c r="J1015" s="230"/>
      <c r="K1015" s="230"/>
      <c r="L1015" s="235"/>
      <c r="M1015" s="236"/>
      <c r="N1015" s="237"/>
      <c r="O1015" s="237"/>
      <c r="P1015" s="237"/>
      <c r="Q1015" s="237"/>
      <c r="R1015" s="237"/>
      <c r="S1015" s="237"/>
      <c r="T1015" s="238"/>
      <c r="AT1015" s="239" t="s">
        <v>216</v>
      </c>
      <c r="AU1015" s="239" t="s">
        <v>85</v>
      </c>
      <c r="AV1015" s="15" t="s">
        <v>215</v>
      </c>
      <c r="AW1015" s="15" t="s">
        <v>31</v>
      </c>
      <c r="AX1015" s="15" t="s">
        <v>83</v>
      </c>
      <c r="AY1015" s="239" t="s">
        <v>209</v>
      </c>
    </row>
    <row r="1016" spans="1:65" s="2" customFormat="1" ht="37.9" customHeight="1">
      <c r="A1016" s="35"/>
      <c r="B1016" s="36"/>
      <c r="C1016" s="193" t="s">
        <v>694</v>
      </c>
      <c r="D1016" s="193" t="s">
        <v>211</v>
      </c>
      <c r="E1016" s="194" t="s">
        <v>1181</v>
      </c>
      <c r="F1016" s="195" t="s">
        <v>1182</v>
      </c>
      <c r="G1016" s="196" t="s">
        <v>214</v>
      </c>
      <c r="H1016" s="197">
        <v>2691.0010000000002</v>
      </c>
      <c r="I1016" s="198"/>
      <c r="J1016" s="199">
        <f>ROUND(I1016*H1016,2)</f>
        <v>0</v>
      </c>
      <c r="K1016" s="200"/>
      <c r="L1016" s="40"/>
      <c r="M1016" s="201" t="s">
        <v>1</v>
      </c>
      <c r="N1016" s="202" t="s">
        <v>40</v>
      </c>
      <c r="O1016" s="72"/>
      <c r="P1016" s="203">
        <f>O1016*H1016</f>
        <v>0</v>
      </c>
      <c r="Q1016" s="203">
        <v>0</v>
      </c>
      <c r="R1016" s="203">
        <f>Q1016*H1016</f>
        <v>0</v>
      </c>
      <c r="S1016" s="203">
        <v>0</v>
      </c>
      <c r="T1016" s="204">
        <f>S1016*H1016</f>
        <v>0</v>
      </c>
      <c r="U1016" s="35"/>
      <c r="V1016" s="35"/>
      <c r="W1016" s="35"/>
      <c r="X1016" s="35"/>
      <c r="Y1016" s="35"/>
      <c r="Z1016" s="35"/>
      <c r="AA1016" s="35"/>
      <c r="AB1016" s="35"/>
      <c r="AC1016" s="35"/>
      <c r="AD1016" s="35"/>
      <c r="AE1016" s="35"/>
      <c r="AR1016" s="205" t="s">
        <v>247</v>
      </c>
      <c r="AT1016" s="205" t="s">
        <v>211</v>
      </c>
      <c r="AU1016" s="205" t="s">
        <v>85</v>
      </c>
      <c r="AY1016" s="18" t="s">
        <v>209</v>
      </c>
      <c r="BE1016" s="206">
        <f>IF(N1016="základní",J1016,0)</f>
        <v>0</v>
      </c>
      <c r="BF1016" s="206">
        <f>IF(N1016="snížená",J1016,0)</f>
        <v>0</v>
      </c>
      <c r="BG1016" s="206">
        <f>IF(N1016="zákl. přenesená",J1016,0)</f>
        <v>0</v>
      </c>
      <c r="BH1016" s="206">
        <f>IF(N1016="sníž. přenesená",J1016,0)</f>
        <v>0</v>
      </c>
      <c r="BI1016" s="206">
        <f>IF(N1016="nulová",J1016,0)</f>
        <v>0</v>
      </c>
      <c r="BJ1016" s="18" t="s">
        <v>83</v>
      </c>
      <c r="BK1016" s="206">
        <f>ROUND(I1016*H1016,2)</f>
        <v>0</v>
      </c>
      <c r="BL1016" s="18" t="s">
        <v>247</v>
      </c>
      <c r="BM1016" s="205" t="s">
        <v>1183</v>
      </c>
    </row>
    <row r="1017" spans="1:65" s="13" customFormat="1" ht="22.5">
      <c r="B1017" s="207"/>
      <c r="C1017" s="208"/>
      <c r="D1017" s="209" t="s">
        <v>216</v>
      </c>
      <c r="E1017" s="210" t="s">
        <v>1</v>
      </c>
      <c r="F1017" s="211" t="s">
        <v>797</v>
      </c>
      <c r="G1017" s="208"/>
      <c r="H1017" s="210" t="s">
        <v>1</v>
      </c>
      <c r="I1017" s="212"/>
      <c r="J1017" s="208"/>
      <c r="K1017" s="208"/>
      <c r="L1017" s="213"/>
      <c r="M1017" s="214"/>
      <c r="N1017" s="215"/>
      <c r="O1017" s="215"/>
      <c r="P1017" s="215"/>
      <c r="Q1017" s="215"/>
      <c r="R1017" s="215"/>
      <c r="S1017" s="215"/>
      <c r="T1017" s="216"/>
      <c r="AT1017" s="217" t="s">
        <v>216</v>
      </c>
      <c r="AU1017" s="217" t="s">
        <v>85</v>
      </c>
      <c r="AV1017" s="13" t="s">
        <v>83</v>
      </c>
      <c r="AW1017" s="13" t="s">
        <v>31</v>
      </c>
      <c r="AX1017" s="13" t="s">
        <v>75</v>
      </c>
      <c r="AY1017" s="217" t="s">
        <v>209</v>
      </c>
    </row>
    <row r="1018" spans="1:65" s="13" customFormat="1" ht="22.5">
      <c r="B1018" s="207"/>
      <c r="C1018" s="208"/>
      <c r="D1018" s="209" t="s">
        <v>216</v>
      </c>
      <c r="E1018" s="210" t="s">
        <v>1</v>
      </c>
      <c r="F1018" s="211" t="s">
        <v>1184</v>
      </c>
      <c r="G1018" s="208"/>
      <c r="H1018" s="210" t="s">
        <v>1</v>
      </c>
      <c r="I1018" s="212"/>
      <c r="J1018" s="208"/>
      <c r="K1018" s="208"/>
      <c r="L1018" s="213"/>
      <c r="M1018" s="214"/>
      <c r="N1018" s="215"/>
      <c r="O1018" s="215"/>
      <c r="P1018" s="215"/>
      <c r="Q1018" s="215"/>
      <c r="R1018" s="215"/>
      <c r="S1018" s="215"/>
      <c r="T1018" s="216"/>
      <c r="AT1018" s="217" t="s">
        <v>216</v>
      </c>
      <c r="AU1018" s="217" t="s">
        <v>85</v>
      </c>
      <c r="AV1018" s="13" t="s">
        <v>83</v>
      </c>
      <c r="AW1018" s="13" t="s">
        <v>31</v>
      </c>
      <c r="AX1018" s="13" t="s">
        <v>75</v>
      </c>
      <c r="AY1018" s="217" t="s">
        <v>209</v>
      </c>
    </row>
    <row r="1019" spans="1:65" s="13" customFormat="1" ht="11.25">
      <c r="B1019" s="207"/>
      <c r="C1019" s="208"/>
      <c r="D1019" s="209" t="s">
        <v>216</v>
      </c>
      <c r="E1019" s="210" t="s">
        <v>1</v>
      </c>
      <c r="F1019" s="211" t="s">
        <v>236</v>
      </c>
      <c r="G1019" s="208"/>
      <c r="H1019" s="210" t="s">
        <v>1</v>
      </c>
      <c r="I1019" s="212"/>
      <c r="J1019" s="208"/>
      <c r="K1019" s="208"/>
      <c r="L1019" s="213"/>
      <c r="M1019" s="214"/>
      <c r="N1019" s="215"/>
      <c r="O1019" s="215"/>
      <c r="P1019" s="215"/>
      <c r="Q1019" s="215"/>
      <c r="R1019" s="215"/>
      <c r="S1019" s="215"/>
      <c r="T1019" s="216"/>
      <c r="AT1019" s="217" t="s">
        <v>216</v>
      </c>
      <c r="AU1019" s="217" t="s">
        <v>85</v>
      </c>
      <c r="AV1019" s="13" t="s">
        <v>83</v>
      </c>
      <c r="AW1019" s="13" t="s">
        <v>31</v>
      </c>
      <c r="AX1019" s="13" t="s">
        <v>75</v>
      </c>
      <c r="AY1019" s="217" t="s">
        <v>209</v>
      </c>
    </row>
    <row r="1020" spans="1:65" s="14" customFormat="1" ht="22.5">
      <c r="B1020" s="218"/>
      <c r="C1020" s="219"/>
      <c r="D1020" s="209" t="s">
        <v>216</v>
      </c>
      <c r="E1020" s="220" t="s">
        <v>1</v>
      </c>
      <c r="F1020" s="221" t="s">
        <v>1185</v>
      </c>
      <c r="G1020" s="219"/>
      <c r="H1020" s="222">
        <v>866.18</v>
      </c>
      <c r="I1020" s="223"/>
      <c r="J1020" s="219"/>
      <c r="K1020" s="219"/>
      <c r="L1020" s="224"/>
      <c r="M1020" s="225"/>
      <c r="N1020" s="226"/>
      <c r="O1020" s="226"/>
      <c r="P1020" s="226"/>
      <c r="Q1020" s="226"/>
      <c r="R1020" s="226"/>
      <c r="S1020" s="226"/>
      <c r="T1020" s="227"/>
      <c r="AT1020" s="228" t="s">
        <v>216</v>
      </c>
      <c r="AU1020" s="228" t="s">
        <v>85</v>
      </c>
      <c r="AV1020" s="14" t="s">
        <v>85</v>
      </c>
      <c r="AW1020" s="14" t="s">
        <v>31</v>
      </c>
      <c r="AX1020" s="14" t="s">
        <v>75</v>
      </c>
      <c r="AY1020" s="228" t="s">
        <v>209</v>
      </c>
    </row>
    <row r="1021" spans="1:65" s="14" customFormat="1" ht="22.5">
      <c r="B1021" s="218"/>
      <c r="C1021" s="219"/>
      <c r="D1021" s="209" t="s">
        <v>216</v>
      </c>
      <c r="E1021" s="220" t="s">
        <v>1</v>
      </c>
      <c r="F1021" s="221" t="s">
        <v>1186</v>
      </c>
      <c r="G1021" s="219"/>
      <c r="H1021" s="222">
        <v>124.08499999999999</v>
      </c>
      <c r="I1021" s="223"/>
      <c r="J1021" s="219"/>
      <c r="K1021" s="219"/>
      <c r="L1021" s="224"/>
      <c r="M1021" s="225"/>
      <c r="N1021" s="226"/>
      <c r="O1021" s="226"/>
      <c r="P1021" s="226"/>
      <c r="Q1021" s="226"/>
      <c r="R1021" s="226"/>
      <c r="S1021" s="226"/>
      <c r="T1021" s="227"/>
      <c r="AT1021" s="228" t="s">
        <v>216</v>
      </c>
      <c r="AU1021" s="228" t="s">
        <v>85</v>
      </c>
      <c r="AV1021" s="14" t="s">
        <v>85</v>
      </c>
      <c r="AW1021" s="14" t="s">
        <v>31</v>
      </c>
      <c r="AX1021" s="14" t="s">
        <v>75</v>
      </c>
      <c r="AY1021" s="228" t="s">
        <v>209</v>
      </c>
    </row>
    <row r="1022" spans="1:65" s="14" customFormat="1" ht="22.5">
      <c r="B1022" s="218"/>
      <c r="C1022" s="219"/>
      <c r="D1022" s="209" t="s">
        <v>216</v>
      </c>
      <c r="E1022" s="220" t="s">
        <v>1</v>
      </c>
      <c r="F1022" s="221" t="s">
        <v>1187</v>
      </c>
      <c r="G1022" s="219"/>
      <c r="H1022" s="222">
        <v>1415.202</v>
      </c>
      <c r="I1022" s="223"/>
      <c r="J1022" s="219"/>
      <c r="K1022" s="219"/>
      <c r="L1022" s="224"/>
      <c r="M1022" s="225"/>
      <c r="N1022" s="226"/>
      <c r="O1022" s="226"/>
      <c r="P1022" s="226"/>
      <c r="Q1022" s="226"/>
      <c r="R1022" s="226"/>
      <c r="S1022" s="226"/>
      <c r="T1022" s="227"/>
      <c r="AT1022" s="228" t="s">
        <v>216</v>
      </c>
      <c r="AU1022" s="228" t="s">
        <v>85</v>
      </c>
      <c r="AV1022" s="14" t="s">
        <v>85</v>
      </c>
      <c r="AW1022" s="14" t="s">
        <v>31</v>
      </c>
      <c r="AX1022" s="14" t="s">
        <v>75</v>
      </c>
      <c r="AY1022" s="228" t="s">
        <v>209</v>
      </c>
    </row>
    <row r="1023" spans="1:65" s="14" customFormat="1" ht="22.5">
      <c r="B1023" s="218"/>
      <c r="C1023" s="219"/>
      <c r="D1023" s="209" t="s">
        <v>216</v>
      </c>
      <c r="E1023" s="220" t="s">
        <v>1</v>
      </c>
      <c r="F1023" s="221" t="s">
        <v>1188</v>
      </c>
      <c r="G1023" s="219"/>
      <c r="H1023" s="222">
        <v>72.278000000000006</v>
      </c>
      <c r="I1023" s="223"/>
      <c r="J1023" s="219"/>
      <c r="K1023" s="219"/>
      <c r="L1023" s="224"/>
      <c r="M1023" s="225"/>
      <c r="N1023" s="226"/>
      <c r="O1023" s="226"/>
      <c r="P1023" s="226"/>
      <c r="Q1023" s="226"/>
      <c r="R1023" s="226"/>
      <c r="S1023" s="226"/>
      <c r="T1023" s="227"/>
      <c r="AT1023" s="228" t="s">
        <v>216</v>
      </c>
      <c r="AU1023" s="228" t="s">
        <v>85</v>
      </c>
      <c r="AV1023" s="14" t="s">
        <v>85</v>
      </c>
      <c r="AW1023" s="14" t="s">
        <v>31</v>
      </c>
      <c r="AX1023" s="14" t="s">
        <v>75</v>
      </c>
      <c r="AY1023" s="228" t="s">
        <v>209</v>
      </c>
    </row>
    <row r="1024" spans="1:65" s="14" customFormat="1" ht="22.5">
      <c r="B1024" s="218"/>
      <c r="C1024" s="219"/>
      <c r="D1024" s="209" t="s">
        <v>216</v>
      </c>
      <c r="E1024" s="220" t="s">
        <v>1</v>
      </c>
      <c r="F1024" s="221" t="s">
        <v>1189</v>
      </c>
      <c r="G1024" s="219"/>
      <c r="H1024" s="222">
        <v>20.286000000000001</v>
      </c>
      <c r="I1024" s="223"/>
      <c r="J1024" s="219"/>
      <c r="K1024" s="219"/>
      <c r="L1024" s="224"/>
      <c r="M1024" s="225"/>
      <c r="N1024" s="226"/>
      <c r="O1024" s="226"/>
      <c r="P1024" s="226"/>
      <c r="Q1024" s="226"/>
      <c r="R1024" s="226"/>
      <c r="S1024" s="226"/>
      <c r="T1024" s="227"/>
      <c r="AT1024" s="228" t="s">
        <v>216</v>
      </c>
      <c r="AU1024" s="228" t="s">
        <v>85</v>
      </c>
      <c r="AV1024" s="14" t="s">
        <v>85</v>
      </c>
      <c r="AW1024" s="14" t="s">
        <v>31</v>
      </c>
      <c r="AX1024" s="14" t="s">
        <v>75</v>
      </c>
      <c r="AY1024" s="228" t="s">
        <v>209</v>
      </c>
    </row>
    <row r="1025" spans="1:65" s="14" customFormat="1" ht="22.5">
      <c r="B1025" s="218"/>
      <c r="C1025" s="219"/>
      <c r="D1025" s="209" t="s">
        <v>216</v>
      </c>
      <c r="E1025" s="220" t="s">
        <v>1</v>
      </c>
      <c r="F1025" s="221" t="s">
        <v>1190</v>
      </c>
      <c r="G1025" s="219"/>
      <c r="H1025" s="222">
        <v>192.97</v>
      </c>
      <c r="I1025" s="223"/>
      <c r="J1025" s="219"/>
      <c r="K1025" s="219"/>
      <c r="L1025" s="224"/>
      <c r="M1025" s="225"/>
      <c r="N1025" s="226"/>
      <c r="O1025" s="226"/>
      <c r="P1025" s="226"/>
      <c r="Q1025" s="226"/>
      <c r="R1025" s="226"/>
      <c r="S1025" s="226"/>
      <c r="T1025" s="227"/>
      <c r="AT1025" s="228" t="s">
        <v>216</v>
      </c>
      <c r="AU1025" s="228" t="s">
        <v>85</v>
      </c>
      <c r="AV1025" s="14" t="s">
        <v>85</v>
      </c>
      <c r="AW1025" s="14" t="s">
        <v>31</v>
      </c>
      <c r="AX1025" s="14" t="s">
        <v>75</v>
      </c>
      <c r="AY1025" s="228" t="s">
        <v>209</v>
      </c>
    </row>
    <row r="1026" spans="1:65" s="15" customFormat="1" ht="11.25">
      <c r="B1026" s="229"/>
      <c r="C1026" s="230"/>
      <c r="D1026" s="209" t="s">
        <v>216</v>
      </c>
      <c r="E1026" s="231" t="s">
        <v>1</v>
      </c>
      <c r="F1026" s="232" t="s">
        <v>219</v>
      </c>
      <c r="G1026" s="230"/>
      <c r="H1026" s="233">
        <v>2691.0010000000002</v>
      </c>
      <c r="I1026" s="234"/>
      <c r="J1026" s="230"/>
      <c r="K1026" s="230"/>
      <c r="L1026" s="235"/>
      <c r="M1026" s="236"/>
      <c r="N1026" s="237"/>
      <c r="O1026" s="237"/>
      <c r="P1026" s="237"/>
      <c r="Q1026" s="237"/>
      <c r="R1026" s="237"/>
      <c r="S1026" s="237"/>
      <c r="T1026" s="238"/>
      <c r="AT1026" s="239" t="s">
        <v>216</v>
      </c>
      <c r="AU1026" s="239" t="s">
        <v>85</v>
      </c>
      <c r="AV1026" s="15" t="s">
        <v>215</v>
      </c>
      <c r="AW1026" s="15" t="s">
        <v>31</v>
      </c>
      <c r="AX1026" s="15" t="s">
        <v>83</v>
      </c>
      <c r="AY1026" s="239" t="s">
        <v>209</v>
      </c>
    </row>
    <row r="1027" spans="1:65" s="2" customFormat="1" ht="16.5" customHeight="1">
      <c r="A1027" s="35"/>
      <c r="B1027" s="36"/>
      <c r="C1027" s="193" t="s">
        <v>1191</v>
      </c>
      <c r="D1027" s="193" t="s">
        <v>211</v>
      </c>
      <c r="E1027" s="194" t="s">
        <v>1192</v>
      </c>
      <c r="F1027" s="195" t="s">
        <v>1193</v>
      </c>
      <c r="G1027" s="196" t="s">
        <v>1034</v>
      </c>
      <c r="H1027" s="266"/>
      <c r="I1027" s="198"/>
      <c r="J1027" s="199">
        <f>ROUND(I1027*H1027,2)</f>
        <v>0</v>
      </c>
      <c r="K1027" s="200"/>
      <c r="L1027" s="40"/>
      <c r="M1027" s="201" t="s">
        <v>1</v>
      </c>
      <c r="N1027" s="202" t="s">
        <v>40</v>
      </c>
      <c r="O1027" s="72"/>
      <c r="P1027" s="203">
        <f>O1027*H1027</f>
        <v>0</v>
      </c>
      <c r="Q1027" s="203">
        <v>0</v>
      </c>
      <c r="R1027" s="203">
        <f>Q1027*H1027</f>
        <v>0</v>
      </c>
      <c r="S1027" s="203">
        <v>0</v>
      </c>
      <c r="T1027" s="204">
        <f>S1027*H1027</f>
        <v>0</v>
      </c>
      <c r="U1027" s="35"/>
      <c r="V1027" s="35"/>
      <c r="W1027" s="35"/>
      <c r="X1027" s="35"/>
      <c r="Y1027" s="35"/>
      <c r="Z1027" s="35"/>
      <c r="AA1027" s="35"/>
      <c r="AB1027" s="35"/>
      <c r="AC1027" s="35"/>
      <c r="AD1027" s="35"/>
      <c r="AE1027" s="35"/>
      <c r="AR1027" s="205" t="s">
        <v>247</v>
      </c>
      <c r="AT1027" s="205" t="s">
        <v>211</v>
      </c>
      <c r="AU1027" s="205" t="s">
        <v>85</v>
      </c>
      <c r="AY1027" s="18" t="s">
        <v>209</v>
      </c>
      <c r="BE1027" s="206">
        <f>IF(N1027="základní",J1027,0)</f>
        <v>0</v>
      </c>
      <c r="BF1027" s="206">
        <f>IF(N1027="snížená",J1027,0)</f>
        <v>0</v>
      </c>
      <c r="BG1027" s="206">
        <f>IF(N1027="zákl. přenesená",J1027,0)</f>
        <v>0</v>
      </c>
      <c r="BH1027" s="206">
        <f>IF(N1027="sníž. přenesená",J1027,0)</f>
        <v>0</v>
      </c>
      <c r="BI1027" s="206">
        <f>IF(N1027="nulová",J1027,0)</f>
        <v>0</v>
      </c>
      <c r="BJ1027" s="18" t="s">
        <v>83</v>
      </c>
      <c r="BK1027" s="206">
        <f>ROUND(I1027*H1027,2)</f>
        <v>0</v>
      </c>
      <c r="BL1027" s="18" t="s">
        <v>247</v>
      </c>
      <c r="BM1027" s="205" t="s">
        <v>1194</v>
      </c>
    </row>
    <row r="1028" spans="1:65" s="12" customFormat="1" ht="22.9" customHeight="1">
      <c r="B1028" s="177"/>
      <c r="C1028" s="178"/>
      <c r="D1028" s="179" t="s">
        <v>74</v>
      </c>
      <c r="E1028" s="191" t="s">
        <v>1195</v>
      </c>
      <c r="F1028" s="191" t="s">
        <v>1196</v>
      </c>
      <c r="G1028" s="178"/>
      <c r="H1028" s="178"/>
      <c r="I1028" s="181"/>
      <c r="J1028" s="192">
        <f>BK1028</f>
        <v>0</v>
      </c>
      <c r="K1028" s="178"/>
      <c r="L1028" s="183"/>
      <c r="M1028" s="184"/>
      <c r="N1028" s="185"/>
      <c r="O1028" s="185"/>
      <c r="P1028" s="186">
        <f>SUM(P1029:P1030)</f>
        <v>0</v>
      </c>
      <c r="Q1028" s="185"/>
      <c r="R1028" s="186">
        <f>SUM(R1029:R1030)</f>
        <v>0</v>
      </c>
      <c r="S1028" s="185"/>
      <c r="T1028" s="187">
        <f>SUM(T1029:T1030)</f>
        <v>0</v>
      </c>
      <c r="AR1028" s="188" t="s">
        <v>85</v>
      </c>
      <c r="AT1028" s="189" t="s">
        <v>74</v>
      </c>
      <c r="AU1028" s="189" t="s">
        <v>83</v>
      </c>
      <c r="AY1028" s="188" t="s">
        <v>209</v>
      </c>
      <c r="BK1028" s="190">
        <f>SUM(BK1029:BK1030)</f>
        <v>0</v>
      </c>
    </row>
    <row r="1029" spans="1:65" s="2" customFormat="1" ht="16.5" customHeight="1">
      <c r="A1029" s="35"/>
      <c r="B1029" s="36"/>
      <c r="C1029" s="193" t="s">
        <v>697</v>
      </c>
      <c r="D1029" s="193" t="s">
        <v>211</v>
      </c>
      <c r="E1029" s="194" t="s">
        <v>1197</v>
      </c>
      <c r="F1029" s="195" t="s">
        <v>1198</v>
      </c>
      <c r="G1029" s="196" t="s">
        <v>340</v>
      </c>
      <c r="H1029" s="197">
        <v>6</v>
      </c>
      <c r="I1029" s="198"/>
      <c r="J1029" s="199">
        <f>ROUND(I1029*H1029,2)</f>
        <v>0</v>
      </c>
      <c r="K1029" s="200"/>
      <c r="L1029" s="40"/>
      <c r="M1029" s="201" t="s">
        <v>1</v>
      </c>
      <c r="N1029" s="202" t="s">
        <v>40</v>
      </c>
      <c r="O1029" s="72"/>
      <c r="P1029" s="203">
        <f>O1029*H1029</f>
        <v>0</v>
      </c>
      <c r="Q1029" s="203">
        <v>0</v>
      </c>
      <c r="R1029" s="203">
        <f>Q1029*H1029</f>
        <v>0</v>
      </c>
      <c r="S1029" s="203">
        <v>0</v>
      </c>
      <c r="T1029" s="204">
        <f>S1029*H1029</f>
        <v>0</v>
      </c>
      <c r="U1029" s="35"/>
      <c r="V1029" s="35"/>
      <c r="W1029" s="35"/>
      <c r="X1029" s="35"/>
      <c r="Y1029" s="35"/>
      <c r="Z1029" s="35"/>
      <c r="AA1029" s="35"/>
      <c r="AB1029" s="35"/>
      <c r="AC1029" s="35"/>
      <c r="AD1029" s="35"/>
      <c r="AE1029" s="35"/>
      <c r="AR1029" s="205" t="s">
        <v>247</v>
      </c>
      <c r="AT1029" s="205" t="s">
        <v>211</v>
      </c>
      <c r="AU1029" s="205" t="s">
        <v>85</v>
      </c>
      <c r="AY1029" s="18" t="s">
        <v>209</v>
      </c>
      <c r="BE1029" s="206">
        <f>IF(N1029="základní",J1029,0)</f>
        <v>0</v>
      </c>
      <c r="BF1029" s="206">
        <f>IF(N1029="snížená",J1029,0)</f>
        <v>0</v>
      </c>
      <c r="BG1029" s="206">
        <f>IF(N1029="zákl. přenesená",J1029,0)</f>
        <v>0</v>
      </c>
      <c r="BH1029" s="206">
        <f>IF(N1029="sníž. přenesená",J1029,0)</f>
        <v>0</v>
      </c>
      <c r="BI1029" s="206">
        <f>IF(N1029="nulová",J1029,0)</f>
        <v>0</v>
      </c>
      <c r="BJ1029" s="18" t="s">
        <v>83</v>
      </c>
      <c r="BK1029" s="206">
        <f>ROUND(I1029*H1029,2)</f>
        <v>0</v>
      </c>
      <c r="BL1029" s="18" t="s">
        <v>247</v>
      </c>
      <c r="BM1029" s="205" t="s">
        <v>1199</v>
      </c>
    </row>
    <row r="1030" spans="1:65" s="2" customFormat="1" ht="16.5" customHeight="1">
      <c r="A1030" s="35"/>
      <c r="B1030" s="36"/>
      <c r="C1030" s="193" t="s">
        <v>1200</v>
      </c>
      <c r="D1030" s="193" t="s">
        <v>211</v>
      </c>
      <c r="E1030" s="194" t="s">
        <v>1201</v>
      </c>
      <c r="F1030" s="195" t="s">
        <v>1202</v>
      </c>
      <c r="G1030" s="196" t="s">
        <v>1034</v>
      </c>
      <c r="H1030" s="266"/>
      <c r="I1030" s="198"/>
      <c r="J1030" s="199">
        <f>ROUND(I1030*H1030,2)</f>
        <v>0</v>
      </c>
      <c r="K1030" s="200"/>
      <c r="L1030" s="40"/>
      <c r="M1030" s="201" t="s">
        <v>1</v>
      </c>
      <c r="N1030" s="202" t="s">
        <v>40</v>
      </c>
      <c r="O1030" s="72"/>
      <c r="P1030" s="203">
        <f>O1030*H1030</f>
        <v>0</v>
      </c>
      <c r="Q1030" s="203">
        <v>0</v>
      </c>
      <c r="R1030" s="203">
        <f>Q1030*H1030</f>
        <v>0</v>
      </c>
      <c r="S1030" s="203">
        <v>0</v>
      </c>
      <c r="T1030" s="204">
        <f>S1030*H1030</f>
        <v>0</v>
      </c>
      <c r="U1030" s="35"/>
      <c r="V1030" s="35"/>
      <c r="W1030" s="35"/>
      <c r="X1030" s="35"/>
      <c r="Y1030" s="35"/>
      <c r="Z1030" s="35"/>
      <c r="AA1030" s="35"/>
      <c r="AB1030" s="35"/>
      <c r="AC1030" s="35"/>
      <c r="AD1030" s="35"/>
      <c r="AE1030" s="35"/>
      <c r="AR1030" s="205" t="s">
        <v>247</v>
      </c>
      <c r="AT1030" s="205" t="s">
        <v>211</v>
      </c>
      <c r="AU1030" s="205" t="s">
        <v>85</v>
      </c>
      <c r="AY1030" s="18" t="s">
        <v>209</v>
      </c>
      <c r="BE1030" s="206">
        <f>IF(N1030="základní",J1030,0)</f>
        <v>0</v>
      </c>
      <c r="BF1030" s="206">
        <f>IF(N1030="snížená",J1030,0)</f>
        <v>0</v>
      </c>
      <c r="BG1030" s="206">
        <f>IF(N1030="zákl. přenesená",J1030,0)</f>
        <v>0</v>
      </c>
      <c r="BH1030" s="206">
        <f>IF(N1030="sníž. přenesená",J1030,0)</f>
        <v>0</v>
      </c>
      <c r="BI1030" s="206">
        <f>IF(N1030="nulová",J1030,0)</f>
        <v>0</v>
      </c>
      <c r="BJ1030" s="18" t="s">
        <v>83</v>
      </c>
      <c r="BK1030" s="206">
        <f>ROUND(I1030*H1030,2)</f>
        <v>0</v>
      </c>
      <c r="BL1030" s="18" t="s">
        <v>247</v>
      </c>
      <c r="BM1030" s="205" t="s">
        <v>1203</v>
      </c>
    </row>
    <row r="1031" spans="1:65" s="12" customFormat="1" ht="22.9" customHeight="1">
      <c r="B1031" s="177"/>
      <c r="C1031" s="178"/>
      <c r="D1031" s="179" t="s">
        <v>74</v>
      </c>
      <c r="E1031" s="191" t="s">
        <v>1204</v>
      </c>
      <c r="F1031" s="191" t="s">
        <v>1205</v>
      </c>
      <c r="G1031" s="178"/>
      <c r="H1031" s="178"/>
      <c r="I1031" s="181"/>
      <c r="J1031" s="192">
        <f>BK1031</f>
        <v>0</v>
      </c>
      <c r="K1031" s="178"/>
      <c r="L1031" s="183"/>
      <c r="M1031" s="184"/>
      <c r="N1031" s="185"/>
      <c r="O1031" s="185"/>
      <c r="P1031" s="186">
        <f>SUM(P1032:P1137)</f>
        <v>0</v>
      </c>
      <c r="Q1031" s="185"/>
      <c r="R1031" s="186">
        <f>SUM(R1032:R1137)</f>
        <v>0</v>
      </c>
      <c r="S1031" s="185"/>
      <c r="T1031" s="187">
        <f>SUM(T1032:T1137)</f>
        <v>0</v>
      </c>
      <c r="AR1031" s="188" t="s">
        <v>85</v>
      </c>
      <c r="AT1031" s="189" t="s">
        <v>74</v>
      </c>
      <c r="AU1031" s="189" t="s">
        <v>83</v>
      </c>
      <c r="AY1031" s="188" t="s">
        <v>209</v>
      </c>
      <c r="BK1031" s="190">
        <f>SUM(BK1032:BK1137)</f>
        <v>0</v>
      </c>
    </row>
    <row r="1032" spans="1:65" s="2" customFormat="1" ht="16.5" customHeight="1">
      <c r="A1032" s="35"/>
      <c r="B1032" s="36"/>
      <c r="C1032" s="193" t="s">
        <v>701</v>
      </c>
      <c r="D1032" s="193" t="s">
        <v>211</v>
      </c>
      <c r="E1032" s="194" t="s">
        <v>1206</v>
      </c>
      <c r="F1032" s="195" t="s">
        <v>1207</v>
      </c>
      <c r="G1032" s="196" t="s">
        <v>228</v>
      </c>
      <c r="H1032" s="197">
        <v>9.99</v>
      </c>
      <c r="I1032" s="198"/>
      <c r="J1032" s="199">
        <f>ROUND(I1032*H1032,2)</f>
        <v>0</v>
      </c>
      <c r="K1032" s="200"/>
      <c r="L1032" s="40"/>
      <c r="M1032" s="201" t="s">
        <v>1</v>
      </c>
      <c r="N1032" s="202" t="s">
        <v>40</v>
      </c>
      <c r="O1032" s="72"/>
      <c r="P1032" s="203">
        <f>O1032*H1032</f>
        <v>0</v>
      </c>
      <c r="Q1032" s="203">
        <v>0</v>
      </c>
      <c r="R1032" s="203">
        <f>Q1032*H1032</f>
        <v>0</v>
      </c>
      <c r="S1032" s="203">
        <v>0</v>
      </c>
      <c r="T1032" s="204">
        <f>S1032*H1032</f>
        <v>0</v>
      </c>
      <c r="U1032" s="35"/>
      <c r="V1032" s="35"/>
      <c r="W1032" s="35"/>
      <c r="X1032" s="35"/>
      <c r="Y1032" s="35"/>
      <c r="Z1032" s="35"/>
      <c r="AA1032" s="35"/>
      <c r="AB1032" s="35"/>
      <c r="AC1032" s="35"/>
      <c r="AD1032" s="35"/>
      <c r="AE1032" s="35"/>
      <c r="AR1032" s="205" t="s">
        <v>247</v>
      </c>
      <c r="AT1032" s="205" t="s">
        <v>211</v>
      </c>
      <c r="AU1032" s="205" t="s">
        <v>85</v>
      </c>
      <c r="AY1032" s="18" t="s">
        <v>209</v>
      </c>
      <c r="BE1032" s="206">
        <f>IF(N1032="základní",J1032,0)</f>
        <v>0</v>
      </c>
      <c r="BF1032" s="206">
        <f>IF(N1032="snížená",J1032,0)</f>
        <v>0</v>
      </c>
      <c r="BG1032" s="206">
        <f>IF(N1032="zákl. přenesená",J1032,0)</f>
        <v>0</v>
      </c>
      <c r="BH1032" s="206">
        <f>IF(N1032="sníž. přenesená",J1032,0)</f>
        <v>0</v>
      </c>
      <c r="BI1032" s="206">
        <f>IF(N1032="nulová",J1032,0)</f>
        <v>0</v>
      </c>
      <c r="BJ1032" s="18" t="s">
        <v>83</v>
      </c>
      <c r="BK1032" s="206">
        <f>ROUND(I1032*H1032,2)</f>
        <v>0</v>
      </c>
      <c r="BL1032" s="18" t="s">
        <v>247</v>
      </c>
      <c r="BM1032" s="205" t="s">
        <v>1208</v>
      </c>
    </row>
    <row r="1033" spans="1:65" s="2" customFormat="1" ht="97.5">
      <c r="A1033" s="35"/>
      <c r="B1033" s="36"/>
      <c r="C1033" s="37"/>
      <c r="D1033" s="209" t="s">
        <v>253</v>
      </c>
      <c r="E1033" s="37"/>
      <c r="F1033" s="240" t="s">
        <v>1209</v>
      </c>
      <c r="G1033" s="37"/>
      <c r="H1033" s="37"/>
      <c r="I1033" s="241"/>
      <c r="J1033" s="37"/>
      <c r="K1033" s="37"/>
      <c r="L1033" s="40"/>
      <c r="M1033" s="242"/>
      <c r="N1033" s="243"/>
      <c r="O1033" s="72"/>
      <c r="P1033" s="72"/>
      <c r="Q1033" s="72"/>
      <c r="R1033" s="72"/>
      <c r="S1033" s="72"/>
      <c r="T1033" s="73"/>
      <c r="U1033" s="35"/>
      <c r="V1033" s="35"/>
      <c r="W1033" s="35"/>
      <c r="X1033" s="35"/>
      <c r="Y1033" s="35"/>
      <c r="Z1033" s="35"/>
      <c r="AA1033" s="35"/>
      <c r="AB1033" s="35"/>
      <c r="AC1033" s="35"/>
      <c r="AD1033" s="35"/>
      <c r="AE1033" s="35"/>
      <c r="AT1033" s="18" t="s">
        <v>253</v>
      </c>
      <c r="AU1033" s="18" t="s">
        <v>85</v>
      </c>
    </row>
    <row r="1034" spans="1:65" s="13" customFormat="1" ht="22.5">
      <c r="B1034" s="207"/>
      <c r="C1034" s="208"/>
      <c r="D1034" s="209" t="s">
        <v>216</v>
      </c>
      <c r="E1034" s="210" t="s">
        <v>1</v>
      </c>
      <c r="F1034" s="211" t="s">
        <v>1210</v>
      </c>
      <c r="G1034" s="208"/>
      <c r="H1034" s="210" t="s">
        <v>1</v>
      </c>
      <c r="I1034" s="212"/>
      <c r="J1034" s="208"/>
      <c r="K1034" s="208"/>
      <c r="L1034" s="213"/>
      <c r="M1034" s="214"/>
      <c r="N1034" s="215"/>
      <c r="O1034" s="215"/>
      <c r="P1034" s="215"/>
      <c r="Q1034" s="215"/>
      <c r="R1034" s="215"/>
      <c r="S1034" s="215"/>
      <c r="T1034" s="216"/>
      <c r="AT1034" s="217" t="s">
        <v>216</v>
      </c>
      <c r="AU1034" s="217" t="s">
        <v>85</v>
      </c>
      <c r="AV1034" s="13" t="s">
        <v>83</v>
      </c>
      <c r="AW1034" s="13" t="s">
        <v>31</v>
      </c>
      <c r="AX1034" s="13" t="s">
        <v>75</v>
      </c>
      <c r="AY1034" s="217" t="s">
        <v>209</v>
      </c>
    </row>
    <row r="1035" spans="1:65" s="13" customFormat="1" ht="11.25">
      <c r="B1035" s="207"/>
      <c r="C1035" s="208"/>
      <c r="D1035" s="209" t="s">
        <v>216</v>
      </c>
      <c r="E1035" s="210" t="s">
        <v>1</v>
      </c>
      <c r="F1035" s="211" t="s">
        <v>236</v>
      </c>
      <c r="G1035" s="208"/>
      <c r="H1035" s="210" t="s">
        <v>1</v>
      </c>
      <c r="I1035" s="212"/>
      <c r="J1035" s="208"/>
      <c r="K1035" s="208"/>
      <c r="L1035" s="213"/>
      <c r="M1035" s="214"/>
      <c r="N1035" s="215"/>
      <c r="O1035" s="215"/>
      <c r="P1035" s="215"/>
      <c r="Q1035" s="215"/>
      <c r="R1035" s="215"/>
      <c r="S1035" s="215"/>
      <c r="T1035" s="216"/>
      <c r="AT1035" s="217" t="s">
        <v>216</v>
      </c>
      <c r="AU1035" s="217" t="s">
        <v>85</v>
      </c>
      <c r="AV1035" s="13" t="s">
        <v>83</v>
      </c>
      <c r="AW1035" s="13" t="s">
        <v>31</v>
      </c>
      <c r="AX1035" s="13" t="s">
        <v>75</v>
      </c>
      <c r="AY1035" s="217" t="s">
        <v>209</v>
      </c>
    </row>
    <row r="1036" spans="1:65" s="14" customFormat="1" ht="11.25">
      <c r="B1036" s="218"/>
      <c r="C1036" s="219"/>
      <c r="D1036" s="209" t="s">
        <v>216</v>
      </c>
      <c r="E1036" s="220" t="s">
        <v>1</v>
      </c>
      <c r="F1036" s="221" t="s">
        <v>1211</v>
      </c>
      <c r="G1036" s="219"/>
      <c r="H1036" s="222">
        <v>9.99</v>
      </c>
      <c r="I1036" s="223"/>
      <c r="J1036" s="219"/>
      <c r="K1036" s="219"/>
      <c r="L1036" s="224"/>
      <c r="M1036" s="225"/>
      <c r="N1036" s="226"/>
      <c r="O1036" s="226"/>
      <c r="P1036" s="226"/>
      <c r="Q1036" s="226"/>
      <c r="R1036" s="226"/>
      <c r="S1036" s="226"/>
      <c r="T1036" s="227"/>
      <c r="AT1036" s="228" t="s">
        <v>216</v>
      </c>
      <c r="AU1036" s="228" t="s">
        <v>85</v>
      </c>
      <c r="AV1036" s="14" t="s">
        <v>85</v>
      </c>
      <c r="AW1036" s="14" t="s">
        <v>31</v>
      </c>
      <c r="AX1036" s="14" t="s">
        <v>75</v>
      </c>
      <c r="AY1036" s="228" t="s">
        <v>209</v>
      </c>
    </row>
    <row r="1037" spans="1:65" s="15" customFormat="1" ht="11.25">
      <c r="B1037" s="229"/>
      <c r="C1037" s="230"/>
      <c r="D1037" s="209" t="s">
        <v>216</v>
      </c>
      <c r="E1037" s="231" t="s">
        <v>1</v>
      </c>
      <c r="F1037" s="232" t="s">
        <v>219</v>
      </c>
      <c r="G1037" s="230"/>
      <c r="H1037" s="233">
        <v>9.99</v>
      </c>
      <c r="I1037" s="234"/>
      <c r="J1037" s="230"/>
      <c r="K1037" s="230"/>
      <c r="L1037" s="235"/>
      <c r="M1037" s="236"/>
      <c r="N1037" s="237"/>
      <c r="O1037" s="237"/>
      <c r="P1037" s="237"/>
      <c r="Q1037" s="237"/>
      <c r="R1037" s="237"/>
      <c r="S1037" s="237"/>
      <c r="T1037" s="238"/>
      <c r="AT1037" s="239" t="s">
        <v>216</v>
      </c>
      <c r="AU1037" s="239" t="s">
        <v>85</v>
      </c>
      <c r="AV1037" s="15" t="s">
        <v>215</v>
      </c>
      <c r="AW1037" s="15" t="s">
        <v>31</v>
      </c>
      <c r="AX1037" s="15" t="s">
        <v>83</v>
      </c>
      <c r="AY1037" s="239" t="s">
        <v>209</v>
      </c>
    </row>
    <row r="1038" spans="1:65" s="2" customFormat="1" ht="16.5" customHeight="1">
      <c r="A1038" s="35"/>
      <c r="B1038" s="36"/>
      <c r="C1038" s="193" t="s">
        <v>1212</v>
      </c>
      <c r="D1038" s="193" t="s">
        <v>211</v>
      </c>
      <c r="E1038" s="194" t="s">
        <v>1213</v>
      </c>
      <c r="F1038" s="195" t="s">
        <v>1214</v>
      </c>
      <c r="G1038" s="196" t="s">
        <v>228</v>
      </c>
      <c r="H1038" s="197">
        <v>33.86</v>
      </c>
      <c r="I1038" s="198"/>
      <c r="J1038" s="199">
        <f>ROUND(I1038*H1038,2)</f>
        <v>0</v>
      </c>
      <c r="K1038" s="200"/>
      <c r="L1038" s="40"/>
      <c r="M1038" s="201" t="s">
        <v>1</v>
      </c>
      <c r="N1038" s="202" t="s">
        <v>40</v>
      </c>
      <c r="O1038" s="72"/>
      <c r="P1038" s="203">
        <f>O1038*H1038</f>
        <v>0</v>
      </c>
      <c r="Q1038" s="203">
        <v>0</v>
      </c>
      <c r="R1038" s="203">
        <f>Q1038*H1038</f>
        <v>0</v>
      </c>
      <c r="S1038" s="203">
        <v>0</v>
      </c>
      <c r="T1038" s="204">
        <f>S1038*H1038</f>
        <v>0</v>
      </c>
      <c r="U1038" s="35"/>
      <c r="V1038" s="35"/>
      <c r="W1038" s="35"/>
      <c r="X1038" s="35"/>
      <c r="Y1038" s="35"/>
      <c r="Z1038" s="35"/>
      <c r="AA1038" s="35"/>
      <c r="AB1038" s="35"/>
      <c r="AC1038" s="35"/>
      <c r="AD1038" s="35"/>
      <c r="AE1038" s="35"/>
      <c r="AR1038" s="205" t="s">
        <v>247</v>
      </c>
      <c r="AT1038" s="205" t="s">
        <v>211</v>
      </c>
      <c r="AU1038" s="205" t="s">
        <v>85</v>
      </c>
      <c r="AY1038" s="18" t="s">
        <v>209</v>
      </c>
      <c r="BE1038" s="206">
        <f>IF(N1038="základní",J1038,0)</f>
        <v>0</v>
      </c>
      <c r="BF1038" s="206">
        <f>IF(N1038="snížená",J1038,0)</f>
        <v>0</v>
      </c>
      <c r="BG1038" s="206">
        <f>IF(N1038="zákl. přenesená",J1038,0)</f>
        <v>0</v>
      </c>
      <c r="BH1038" s="206">
        <f>IF(N1038="sníž. přenesená",J1038,0)</f>
        <v>0</v>
      </c>
      <c r="BI1038" s="206">
        <f>IF(N1038="nulová",J1038,0)</f>
        <v>0</v>
      </c>
      <c r="BJ1038" s="18" t="s">
        <v>83</v>
      </c>
      <c r="BK1038" s="206">
        <f>ROUND(I1038*H1038,2)</f>
        <v>0</v>
      </c>
      <c r="BL1038" s="18" t="s">
        <v>247</v>
      </c>
      <c r="BM1038" s="205" t="s">
        <v>1215</v>
      </c>
    </row>
    <row r="1039" spans="1:65" s="2" customFormat="1" ht="117">
      <c r="A1039" s="35"/>
      <c r="B1039" s="36"/>
      <c r="C1039" s="37"/>
      <c r="D1039" s="209" t="s">
        <v>253</v>
      </c>
      <c r="E1039" s="37"/>
      <c r="F1039" s="240" t="s">
        <v>1216</v>
      </c>
      <c r="G1039" s="37"/>
      <c r="H1039" s="37"/>
      <c r="I1039" s="241"/>
      <c r="J1039" s="37"/>
      <c r="K1039" s="37"/>
      <c r="L1039" s="40"/>
      <c r="M1039" s="242"/>
      <c r="N1039" s="243"/>
      <c r="O1039" s="72"/>
      <c r="P1039" s="72"/>
      <c r="Q1039" s="72"/>
      <c r="R1039" s="72"/>
      <c r="S1039" s="72"/>
      <c r="T1039" s="73"/>
      <c r="U1039" s="35"/>
      <c r="V1039" s="35"/>
      <c r="W1039" s="35"/>
      <c r="X1039" s="35"/>
      <c r="Y1039" s="35"/>
      <c r="Z1039" s="35"/>
      <c r="AA1039" s="35"/>
      <c r="AB1039" s="35"/>
      <c r="AC1039" s="35"/>
      <c r="AD1039" s="35"/>
      <c r="AE1039" s="35"/>
      <c r="AT1039" s="18" t="s">
        <v>253</v>
      </c>
      <c r="AU1039" s="18" t="s">
        <v>85</v>
      </c>
    </row>
    <row r="1040" spans="1:65" s="13" customFormat="1" ht="22.5">
      <c r="B1040" s="207"/>
      <c r="C1040" s="208"/>
      <c r="D1040" s="209" t="s">
        <v>216</v>
      </c>
      <c r="E1040" s="210" t="s">
        <v>1</v>
      </c>
      <c r="F1040" s="211" t="s">
        <v>1210</v>
      </c>
      <c r="G1040" s="208"/>
      <c r="H1040" s="210" t="s">
        <v>1</v>
      </c>
      <c r="I1040" s="212"/>
      <c r="J1040" s="208"/>
      <c r="K1040" s="208"/>
      <c r="L1040" s="213"/>
      <c r="M1040" s="214"/>
      <c r="N1040" s="215"/>
      <c r="O1040" s="215"/>
      <c r="P1040" s="215"/>
      <c r="Q1040" s="215"/>
      <c r="R1040" s="215"/>
      <c r="S1040" s="215"/>
      <c r="T1040" s="216"/>
      <c r="AT1040" s="217" t="s">
        <v>216</v>
      </c>
      <c r="AU1040" s="217" t="s">
        <v>85</v>
      </c>
      <c r="AV1040" s="13" t="s">
        <v>83</v>
      </c>
      <c r="AW1040" s="13" t="s">
        <v>31</v>
      </c>
      <c r="AX1040" s="13" t="s">
        <v>75</v>
      </c>
      <c r="AY1040" s="217" t="s">
        <v>209</v>
      </c>
    </row>
    <row r="1041" spans="1:65" s="13" customFormat="1" ht="11.25">
      <c r="B1041" s="207"/>
      <c r="C1041" s="208"/>
      <c r="D1041" s="209" t="s">
        <v>216</v>
      </c>
      <c r="E1041" s="210" t="s">
        <v>1</v>
      </c>
      <c r="F1041" s="211" t="s">
        <v>355</v>
      </c>
      <c r="G1041" s="208"/>
      <c r="H1041" s="210" t="s">
        <v>1</v>
      </c>
      <c r="I1041" s="212"/>
      <c r="J1041" s="208"/>
      <c r="K1041" s="208"/>
      <c r="L1041" s="213"/>
      <c r="M1041" s="214"/>
      <c r="N1041" s="215"/>
      <c r="O1041" s="215"/>
      <c r="P1041" s="215"/>
      <c r="Q1041" s="215"/>
      <c r="R1041" s="215"/>
      <c r="S1041" s="215"/>
      <c r="T1041" s="216"/>
      <c r="AT1041" s="217" t="s">
        <v>216</v>
      </c>
      <c r="AU1041" s="217" t="s">
        <v>85</v>
      </c>
      <c r="AV1041" s="13" t="s">
        <v>83</v>
      </c>
      <c r="AW1041" s="13" t="s">
        <v>31</v>
      </c>
      <c r="AX1041" s="13" t="s">
        <v>75</v>
      </c>
      <c r="AY1041" s="217" t="s">
        <v>209</v>
      </c>
    </row>
    <row r="1042" spans="1:65" s="14" customFormat="1" ht="11.25">
      <c r="B1042" s="218"/>
      <c r="C1042" s="219"/>
      <c r="D1042" s="209" t="s">
        <v>216</v>
      </c>
      <c r="E1042" s="220" t="s">
        <v>1</v>
      </c>
      <c r="F1042" s="221" t="s">
        <v>1217</v>
      </c>
      <c r="G1042" s="219"/>
      <c r="H1042" s="222">
        <v>14.37</v>
      </c>
      <c r="I1042" s="223"/>
      <c r="J1042" s="219"/>
      <c r="K1042" s="219"/>
      <c r="L1042" s="224"/>
      <c r="M1042" s="225"/>
      <c r="N1042" s="226"/>
      <c r="O1042" s="226"/>
      <c r="P1042" s="226"/>
      <c r="Q1042" s="226"/>
      <c r="R1042" s="226"/>
      <c r="S1042" s="226"/>
      <c r="T1042" s="227"/>
      <c r="AT1042" s="228" t="s">
        <v>216</v>
      </c>
      <c r="AU1042" s="228" t="s">
        <v>85</v>
      </c>
      <c r="AV1042" s="14" t="s">
        <v>85</v>
      </c>
      <c r="AW1042" s="14" t="s">
        <v>31</v>
      </c>
      <c r="AX1042" s="14" t="s">
        <v>75</v>
      </c>
      <c r="AY1042" s="228" t="s">
        <v>209</v>
      </c>
    </row>
    <row r="1043" spans="1:65" s="14" customFormat="1" ht="11.25">
      <c r="B1043" s="218"/>
      <c r="C1043" s="219"/>
      <c r="D1043" s="209" t="s">
        <v>216</v>
      </c>
      <c r="E1043" s="220" t="s">
        <v>1</v>
      </c>
      <c r="F1043" s="221" t="s">
        <v>1218</v>
      </c>
      <c r="G1043" s="219"/>
      <c r="H1043" s="222">
        <v>19.489999999999998</v>
      </c>
      <c r="I1043" s="223"/>
      <c r="J1043" s="219"/>
      <c r="K1043" s="219"/>
      <c r="L1043" s="224"/>
      <c r="M1043" s="225"/>
      <c r="N1043" s="226"/>
      <c r="O1043" s="226"/>
      <c r="P1043" s="226"/>
      <c r="Q1043" s="226"/>
      <c r="R1043" s="226"/>
      <c r="S1043" s="226"/>
      <c r="T1043" s="227"/>
      <c r="AT1043" s="228" t="s">
        <v>216</v>
      </c>
      <c r="AU1043" s="228" t="s">
        <v>85</v>
      </c>
      <c r="AV1043" s="14" t="s">
        <v>85</v>
      </c>
      <c r="AW1043" s="14" t="s">
        <v>31</v>
      </c>
      <c r="AX1043" s="14" t="s">
        <v>75</v>
      </c>
      <c r="AY1043" s="228" t="s">
        <v>209</v>
      </c>
    </row>
    <row r="1044" spans="1:65" s="15" customFormat="1" ht="11.25">
      <c r="B1044" s="229"/>
      <c r="C1044" s="230"/>
      <c r="D1044" s="209" t="s">
        <v>216</v>
      </c>
      <c r="E1044" s="231" t="s">
        <v>1</v>
      </c>
      <c r="F1044" s="232" t="s">
        <v>219</v>
      </c>
      <c r="G1044" s="230"/>
      <c r="H1044" s="233">
        <v>33.86</v>
      </c>
      <c r="I1044" s="234"/>
      <c r="J1044" s="230"/>
      <c r="K1044" s="230"/>
      <c r="L1044" s="235"/>
      <c r="M1044" s="236"/>
      <c r="N1044" s="237"/>
      <c r="O1044" s="237"/>
      <c r="P1044" s="237"/>
      <c r="Q1044" s="237"/>
      <c r="R1044" s="237"/>
      <c r="S1044" s="237"/>
      <c r="T1044" s="238"/>
      <c r="AT1044" s="239" t="s">
        <v>216</v>
      </c>
      <c r="AU1044" s="239" t="s">
        <v>85</v>
      </c>
      <c r="AV1044" s="15" t="s">
        <v>215</v>
      </c>
      <c r="AW1044" s="15" t="s">
        <v>31</v>
      </c>
      <c r="AX1044" s="15" t="s">
        <v>83</v>
      </c>
      <c r="AY1044" s="239" t="s">
        <v>209</v>
      </c>
    </row>
    <row r="1045" spans="1:65" s="2" customFormat="1" ht="33" customHeight="1">
      <c r="A1045" s="35"/>
      <c r="B1045" s="36"/>
      <c r="C1045" s="193" t="s">
        <v>711</v>
      </c>
      <c r="D1045" s="193" t="s">
        <v>211</v>
      </c>
      <c r="E1045" s="194" t="s">
        <v>1219</v>
      </c>
      <c r="F1045" s="195" t="s">
        <v>1220</v>
      </c>
      <c r="G1045" s="196" t="s">
        <v>228</v>
      </c>
      <c r="H1045" s="197">
        <v>37.793999999999997</v>
      </c>
      <c r="I1045" s="198"/>
      <c r="J1045" s="199">
        <f>ROUND(I1045*H1045,2)</f>
        <v>0</v>
      </c>
      <c r="K1045" s="200"/>
      <c r="L1045" s="40"/>
      <c r="M1045" s="201" t="s">
        <v>1</v>
      </c>
      <c r="N1045" s="202" t="s">
        <v>40</v>
      </c>
      <c r="O1045" s="72"/>
      <c r="P1045" s="203">
        <f>O1045*H1045</f>
        <v>0</v>
      </c>
      <c r="Q1045" s="203">
        <v>0</v>
      </c>
      <c r="R1045" s="203">
        <f>Q1045*H1045</f>
        <v>0</v>
      </c>
      <c r="S1045" s="203">
        <v>0</v>
      </c>
      <c r="T1045" s="204">
        <f>S1045*H1045</f>
        <v>0</v>
      </c>
      <c r="U1045" s="35"/>
      <c r="V1045" s="35"/>
      <c r="W1045" s="35"/>
      <c r="X1045" s="35"/>
      <c r="Y1045" s="35"/>
      <c r="Z1045" s="35"/>
      <c r="AA1045" s="35"/>
      <c r="AB1045" s="35"/>
      <c r="AC1045" s="35"/>
      <c r="AD1045" s="35"/>
      <c r="AE1045" s="35"/>
      <c r="AR1045" s="205" t="s">
        <v>247</v>
      </c>
      <c r="AT1045" s="205" t="s">
        <v>211</v>
      </c>
      <c r="AU1045" s="205" t="s">
        <v>85</v>
      </c>
      <c r="AY1045" s="18" t="s">
        <v>209</v>
      </c>
      <c r="BE1045" s="206">
        <f>IF(N1045="základní",J1045,0)</f>
        <v>0</v>
      </c>
      <c r="BF1045" s="206">
        <f>IF(N1045="snížená",J1045,0)</f>
        <v>0</v>
      </c>
      <c r="BG1045" s="206">
        <f>IF(N1045="zákl. přenesená",J1045,0)</f>
        <v>0</v>
      </c>
      <c r="BH1045" s="206">
        <f>IF(N1045="sníž. přenesená",J1045,0)</f>
        <v>0</v>
      </c>
      <c r="BI1045" s="206">
        <f>IF(N1045="nulová",J1045,0)</f>
        <v>0</v>
      </c>
      <c r="BJ1045" s="18" t="s">
        <v>83</v>
      </c>
      <c r="BK1045" s="206">
        <f>ROUND(I1045*H1045,2)</f>
        <v>0</v>
      </c>
      <c r="BL1045" s="18" t="s">
        <v>247</v>
      </c>
      <c r="BM1045" s="205" t="s">
        <v>1221</v>
      </c>
    </row>
    <row r="1046" spans="1:65" s="14" customFormat="1" ht="11.25">
      <c r="B1046" s="218"/>
      <c r="C1046" s="219"/>
      <c r="D1046" s="209" t="s">
        <v>216</v>
      </c>
      <c r="E1046" s="220" t="s">
        <v>1</v>
      </c>
      <c r="F1046" s="221" t="s">
        <v>1222</v>
      </c>
      <c r="G1046" s="219"/>
      <c r="H1046" s="222">
        <v>37.793999999999997</v>
      </c>
      <c r="I1046" s="223"/>
      <c r="J1046" s="219"/>
      <c r="K1046" s="219"/>
      <c r="L1046" s="224"/>
      <c r="M1046" s="225"/>
      <c r="N1046" s="226"/>
      <c r="O1046" s="226"/>
      <c r="P1046" s="226"/>
      <c r="Q1046" s="226"/>
      <c r="R1046" s="226"/>
      <c r="S1046" s="226"/>
      <c r="T1046" s="227"/>
      <c r="AT1046" s="228" t="s">
        <v>216</v>
      </c>
      <c r="AU1046" s="228" t="s">
        <v>85</v>
      </c>
      <c r="AV1046" s="14" t="s">
        <v>85</v>
      </c>
      <c r="AW1046" s="14" t="s">
        <v>31</v>
      </c>
      <c r="AX1046" s="14" t="s">
        <v>75</v>
      </c>
      <c r="AY1046" s="228" t="s">
        <v>209</v>
      </c>
    </row>
    <row r="1047" spans="1:65" s="15" customFormat="1" ht="11.25">
      <c r="B1047" s="229"/>
      <c r="C1047" s="230"/>
      <c r="D1047" s="209" t="s">
        <v>216</v>
      </c>
      <c r="E1047" s="231" t="s">
        <v>1</v>
      </c>
      <c r="F1047" s="232" t="s">
        <v>219</v>
      </c>
      <c r="G1047" s="230"/>
      <c r="H1047" s="233">
        <v>37.793999999999997</v>
      </c>
      <c r="I1047" s="234"/>
      <c r="J1047" s="230"/>
      <c r="K1047" s="230"/>
      <c r="L1047" s="235"/>
      <c r="M1047" s="236"/>
      <c r="N1047" s="237"/>
      <c r="O1047" s="237"/>
      <c r="P1047" s="237"/>
      <c r="Q1047" s="237"/>
      <c r="R1047" s="237"/>
      <c r="S1047" s="237"/>
      <c r="T1047" s="238"/>
      <c r="AT1047" s="239" t="s">
        <v>216</v>
      </c>
      <c r="AU1047" s="239" t="s">
        <v>85</v>
      </c>
      <c r="AV1047" s="15" t="s">
        <v>215</v>
      </c>
      <c r="AW1047" s="15" t="s">
        <v>31</v>
      </c>
      <c r="AX1047" s="15" t="s">
        <v>83</v>
      </c>
      <c r="AY1047" s="239" t="s">
        <v>209</v>
      </c>
    </row>
    <row r="1048" spans="1:65" s="2" customFormat="1" ht="21.75" customHeight="1">
      <c r="A1048" s="35"/>
      <c r="B1048" s="36"/>
      <c r="C1048" s="193" t="s">
        <v>1223</v>
      </c>
      <c r="D1048" s="193" t="s">
        <v>211</v>
      </c>
      <c r="E1048" s="194" t="s">
        <v>1224</v>
      </c>
      <c r="F1048" s="195" t="s">
        <v>1225</v>
      </c>
      <c r="G1048" s="196" t="s">
        <v>214</v>
      </c>
      <c r="H1048" s="197">
        <v>230.22800000000001</v>
      </c>
      <c r="I1048" s="198"/>
      <c r="J1048" s="199">
        <f>ROUND(I1048*H1048,2)</f>
        <v>0</v>
      </c>
      <c r="K1048" s="200"/>
      <c r="L1048" s="40"/>
      <c r="M1048" s="201" t="s">
        <v>1</v>
      </c>
      <c r="N1048" s="202" t="s">
        <v>40</v>
      </c>
      <c r="O1048" s="72"/>
      <c r="P1048" s="203">
        <f>O1048*H1048</f>
        <v>0</v>
      </c>
      <c r="Q1048" s="203">
        <v>0</v>
      </c>
      <c r="R1048" s="203">
        <f>Q1048*H1048</f>
        <v>0</v>
      </c>
      <c r="S1048" s="203">
        <v>0</v>
      </c>
      <c r="T1048" s="204">
        <f>S1048*H1048</f>
        <v>0</v>
      </c>
      <c r="U1048" s="35"/>
      <c r="V1048" s="35"/>
      <c r="W1048" s="35"/>
      <c r="X1048" s="35"/>
      <c r="Y1048" s="35"/>
      <c r="Z1048" s="35"/>
      <c r="AA1048" s="35"/>
      <c r="AB1048" s="35"/>
      <c r="AC1048" s="35"/>
      <c r="AD1048" s="35"/>
      <c r="AE1048" s="35"/>
      <c r="AR1048" s="205" t="s">
        <v>247</v>
      </c>
      <c r="AT1048" s="205" t="s">
        <v>211</v>
      </c>
      <c r="AU1048" s="205" t="s">
        <v>85</v>
      </c>
      <c r="AY1048" s="18" t="s">
        <v>209</v>
      </c>
      <c r="BE1048" s="206">
        <f>IF(N1048="základní",J1048,0)</f>
        <v>0</v>
      </c>
      <c r="BF1048" s="206">
        <f>IF(N1048="snížená",J1048,0)</f>
        <v>0</v>
      </c>
      <c r="BG1048" s="206">
        <f>IF(N1048="zákl. přenesená",J1048,0)</f>
        <v>0</v>
      </c>
      <c r="BH1048" s="206">
        <f>IF(N1048="sníž. přenesená",J1048,0)</f>
        <v>0</v>
      </c>
      <c r="BI1048" s="206">
        <f>IF(N1048="nulová",J1048,0)</f>
        <v>0</v>
      </c>
      <c r="BJ1048" s="18" t="s">
        <v>83</v>
      </c>
      <c r="BK1048" s="206">
        <f>ROUND(I1048*H1048,2)</f>
        <v>0</v>
      </c>
      <c r="BL1048" s="18" t="s">
        <v>247</v>
      </c>
      <c r="BM1048" s="205" t="s">
        <v>1226</v>
      </c>
    </row>
    <row r="1049" spans="1:65" s="13" customFormat="1" ht="11.25">
      <c r="B1049" s="207"/>
      <c r="C1049" s="208"/>
      <c r="D1049" s="209" t="s">
        <v>216</v>
      </c>
      <c r="E1049" s="210" t="s">
        <v>1</v>
      </c>
      <c r="F1049" s="211" t="s">
        <v>390</v>
      </c>
      <c r="G1049" s="208"/>
      <c r="H1049" s="210" t="s">
        <v>1</v>
      </c>
      <c r="I1049" s="212"/>
      <c r="J1049" s="208"/>
      <c r="K1049" s="208"/>
      <c r="L1049" s="213"/>
      <c r="M1049" s="214"/>
      <c r="N1049" s="215"/>
      <c r="O1049" s="215"/>
      <c r="P1049" s="215"/>
      <c r="Q1049" s="215"/>
      <c r="R1049" s="215"/>
      <c r="S1049" s="215"/>
      <c r="T1049" s="216"/>
      <c r="AT1049" s="217" t="s">
        <v>216</v>
      </c>
      <c r="AU1049" s="217" t="s">
        <v>85</v>
      </c>
      <c r="AV1049" s="13" t="s">
        <v>83</v>
      </c>
      <c r="AW1049" s="13" t="s">
        <v>31</v>
      </c>
      <c r="AX1049" s="13" t="s">
        <v>75</v>
      </c>
      <c r="AY1049" s="217" t="s">
        <v>209</v>
      </c>
    </row>
    <row r="1050" spans="1:65" s="14" customFormat="1" ht="11.25">
      <c r="B1050" s="218"/>
      <c r="C1050" s="219"/>
      <c r="D1050" s="209" t="s">
        <v>216</v>
      </c>
      <c r="E1050" s="220" t="s">
        <v>1</v>
      </c>
      <c r="F1050" s="221" t="s">
        <v>1227</v>
      </c>
      <c r="G1050" s="219"/>
      <c r="H1050" s="222">
        <v>213.40199999999999</v>
      </c>
      <c r="I1050" s="223"/>
      <c r="J1050" s="219"/>
      <c r="K1050" s="219"/>
      <c r="L1050" s="224"/>
      <c r="M1050" s="225"/>
      <c r="N1050" s="226"/>
      <c r="O1050" s="226"/>
      <c r="P1050" s="226"/>
      <c r="Q1050" s="226"/>
      <c r="R1050" s="226"/>
      <c r="S1050" s="226"/>
      <c r="T1050" s="227"/>
      <c r="AT1050" s="228" t="s">
        <v>216</v>
      </c>
      <c r="AU1050" s="228" t="s">
        <v>85</v>
      </c>
      <c r="AV1050" s="14" t="s">
        <v>85</v>
      </c>
      <c r="AW1050" s="14" t="s">
        <v>31</v>
      </c>
      <c r="AX1050" s="14" t="s">
        <v>75</v>
      </c>
      <c r="AY1050" s="228" t="s">
        <v>209</v>
      </c>
    </row>
    <row r="1051" spans="1:65" s="14" customFormat="1" ht="11.25">
      <c r="B1051" s="218"/>
      <c r="C1051" s="219"/>
      <c r="D1051" s="209" t="s">
        <v>216</v>
      </c>
      <c r="E1051" s="220" t="s">
        <v>1</v>
      </c>
      <c r="F1051" s="221" t="s">
        <v>1228</v>
      </c>
      <c r="G1051" s="219"/>
      <c r="H1051" s="222">
        <v>16.826000000000001</v>
      </c>
      <c r="I1051" s="223"/>
      <c r="J1051" s="219"/>
      <c r="K1051" s="219"/>
      <c r="L1051" s="224"/>
      <c r="M1051" s="225"/>
      <c r="N1051" s="226"/>
      <c r="O1051" s="226"/>
      <c r="P1051" s="226"/>
      <c r="Q1051" s="226"/>
      <c r="R1051" s="226"/>
      <c r="S1051" s="226"/>
      <c r="T1051" s="227"/>
      <c r="AT1051" s="228" t="s">
        <v>216</v>
      </c>
      <c r="AU1051" s="228" t="s">
        <v>85</v>
      </c>
      <c r="AV1051" s="14" t="s">
        <v>85</v>
      </c>
      <c r="AW1051" s="14" t="s">
        <v>31</v>
      </c>
      <c r="AX1051" s="14" t="s">
        <v>75</v>
      </c>
      <c r="AY1051" s="228" t="s">
        <v>209</v>
      </c>
    </row>
    <row r="1052" spans="1:65" s="15" customFormat="1" ht="11.25">
      <c r="B1052" s="229"/>
      <c r="C1052" s="230"/>
      <c r="D1052" s="209" t="s">
        <v>216</v>
      </c>
      <c r="E1052" s="231" t="s">
        <v>1</v>
      </c>
      <c r="F1052" s="232" t="s">
        <v>219</v>
      </c>
      <c r="G1052" s="230"/>
      <c r="H1052" s="233">
        <v>230.22800000000001</v>
      </c>
      <c r="I1052" s="234"/>
      <c r="J1052" s="230"/>
      <c r="K1052" s="230"/>
      <c r="L1052" s="235"/>
      <c r="M1052" s="236"/>
      <c r="N1052" s="237"/>
      <c r="O1052" s="237"/>
      <c r="P1052" s="237"/>
      <c r="Q1052" s="237"/>
      <c r="R1052" s="237"/>
      <c r="S1052" s="237"/>
      <c r="T1052" s="238"/>
      <c r="AT1052" s="239" t="s">
        <v>216</v>
      </c>
      <c r="AU1052" s="239" t="s">
        <v>85</v>
      </c>
      <c r="AV1052" s="15" t="s">
        <v>215</v>
      </c>
      <c r="AW1052" s="15" t="s">
        <v>31</v>
      </c>
      <c r="AX1052" s="15" t="s">
        <v>83</v>
      </c>
      <c r="AY1052" s="239" t="s">
        <v>209</v>
      </c>
    </row>
    <row r="1053" spans="1:65" s="2" customFormat="1" ht="24.2" customHeight="1">
      <c r="A1053" s="35"/>
      <c r="B1053" s="36"/>
      <c r="C1053" s="193" t="s">
        <v>717</v>
      </c>
      <c r="D1053" s="193" t="s">
        <v>211</v>
      </c>
      <c r="E1053" s="194" t="s">
        <v>1229</v>
      </c>
      <c r="F1053" s="195" t="s">
        <v>1230</v>
      </c>
      <c r="G1053" s="196" t="s">
        <v>425</v>
      </c>
      <c r="H1053" s="197">
        <v>1105</v>
      </c>
      <c r="I1053" s="198"/>
      <c r="J1053" s="199">
        <f>ROUND(I1053*H1053,2)</f>
        <v>0</v>
      </c>
      <c r="K1053" s="200"/>
      <c r="L1053" s="40"/>
      <c r="M1053" s="201" t="s">
        <v>1</v>
      </c>
      <c r="N1053" s="202" t="s">
        <v>40</v>
      </c>
      <c r="O1053" s="72"/>
      <c r="P1053" s="203">
        <f>O1053*H1053</f>
        <v>0</v>
      </c>
      <c r="Q1053" s="203">
        <v>0</v>
      </c>
      <c r="R1053" s="203">
        <f>Q1053*H1053</f>
        <v>0</v>
      </c>
      <c r="S1053" s="203">
        <v>0</v>
      </c>
      <c r="T1053" s="204">
        <f>S1053*H1053</f>
        <v>0</v>
      </c>
      <c r="U1053" s="35"/>
      <c r="V1053" s="35"/>
      <c r="W1053" s="35"/>
      <c r="X1053" s="35"/>
      <c r="Y1053" s="35"/>
      <c r="Z1053" s="35"/>
      <c r="AA1053" s="35"/>
      <c r="AB1053" s="35"/>
      <c r="AC1053" s="35"/>
      <c r="AD1053" s="35"/>
      <c r="AE1053" s="35"/>
      <c r="AR1053" s="205" t="s">
        <v>247</v>
      </c>
      <c r="AT1053" s="205" t="s">
        <v>211</v>
      </c>
      <c r="AU1053" s="205" t="s">
        <v>85</v>
      </c>
      <c r="AY1053" s="18" t="s">
        <v>209</v>
      </c>
      <c r="BE1053" s="206">
        <f>IF(N1053="základní",J1053,0)</f>
        <v>0</v>
      </c>
      <c r="BF1053" s="206">
        <f>IF(N1053="snížená",J1053,0)</f>
        <v>0</v>
      </c>
      <c r="BG1053" s="206">
        <f>IF(N1053="zákl. přenesená",J1053,0)</f>
        <v>0</v>
      </c>
      <c r="BH1053" s="206">
        <f>IF(N1053="sníž. přenesená",J1053,0)</f>
        <v>0</v>
      </c>
      <c r="BI1053" s="206">
        <f>IF(N1053="nulová",J1053,0)</f>
        <v>0</v>
      </c>
      <c r="BJ1053" s="18" t="s">
        <v>83</v>
      </c>
      <c r="BK1053" s="206">
        <f>ROUND(I1053*H1053,2)</f>
        <v>0</v>
      </c>
      <c r="BL1053" s="18" t="s">
        <v>247</v>
      </c>
      <c r="BM1053" s="205" t="s">
        <v>1231</v>
      </c>
    </row>
    <row r="1054" spans="1:65" s="13" customFormat="1" ht="11.25">
      <c r="B1054" s="207"/>
      <c r="C1054" s="208"/>
      <c r="D1054" s="209" t="s">
        <v>216</v>
      </c>
      <c r="E1054" s="210" t="s">
        <v>1</v>
      </c>
      <c r="F1054" s="211" t="s">
        <v>355</v>
      </c>
      <c r="G1054" s="208"/>
      <c r="H1054" s="210" t="s">
        <v>1</v>
      </c>
      <c r="I1054" s="212"/>
      <c r="J1054" s="208"/>
      <c r="K1054" s="208"/>
      <c r="L1054" s="213"/>
      <c r="M1054" s="214"/>
      <c r="N1054" s="215"/>
      <c r="O1054" s="215"/>
      <c r="P1054" s="215"/>
      <c r="Q1054" s="215"/>
      <c r="R1054" s="215"/>
      <c r="S1054" s="215"/>
      <c r="T1054" s="216"/>
      <c r="AT1054" s="217" t="s">
        <v>216</v>
      </c>
      <c r="AU1054" s="217" t="s">
        <v>85</v>
      </c>
      <c r="AV1054" s="13" t="s">
        <v>83</v>
      </c>
      <c r="AW1054" s="13" t="s">
        <v>31</v>
      </c>
      <c r="AX1054" s="13" t="s">
        <v>75</v>
      </c>
      <c r="AY1054" s="217" t="s">
        <v>209</v>
      </c>
    </row>
    <row r="1055" spans="1:65" s="14" customFormat="1" ht="11.25">
      <c r="B1055" s="218"/>
      <c r="C1055" s="219"/>
      <c r="D1055" s="209" t="s">
        <v>216</v>
      </c>
      <c r="E1055" s="220" t="s">
        <v>1</v>
      </c>
      <c r="F1055" s="221" t="s">
        <v>1232</v>
      </c>
      <c r="G1055" s="219"/>
      <c r="H1055" s="222">
        <v>1105</v>
      </c>
      <c r="I1055" s="223"/>
      <c r="J1055" s="219"/>
      <c r="K1055" s="219"/>
      <c r="L1055" s="224"/>
      <c r="M1055" s="225"/>
      <c r="N1055" s="226"/>
      <c r="O1055" s="226"/>
      <c r="P1055" s="226"/>
      <c r="Q1055" s="226"/>
      <c r="R1055" s="226"/>
      <c r="S1055" s="226"/>
      <c r="T1055" s="227"/>
      <c r="AT1055" s="228" t="s">
        <v>216</v>
      </c>
      <c r="AU1055" s="228" t="s">
        <v>85</v>
      </c>
      <c r="AV1055" s="14" t="s">
        <v>85</v>
      </c>
      <c r="AW1055" s="14" t="s">
        <v>31</v>
      </c>
      <c r="AX1055" s="14" t="s">
        <v>75</v>
      </c>
      <c r="AY1055" s="228" t="s">
        <v>209</v>
      </c>
    </row>
    <row r="1056" spans="1:65" s="15" customFormat="1" ht="11.25">
      <c r="B1056" s="229"/>
      <c r="C1056" s="230"/>
      <c r="D1056" s="209" t="s">
        <v>216</v>
      </c>
      <c r="E1056" s="231" t="s">
        <v>1</v>
      </c>
      <c r="F1056" s="232" t="s">
        <v>219</v>
      </c>
      <c r="G1056" s="230"/>
      <c r="H1056" s="233">
        <v>1105</v>
      </c>
      <c r="I1056" s="234"/>
      <c r="J1056" s="230"/>
      <c r="K1056" s="230"/>
      <c r="L1056" s="235"/>
      <c r="M1056" s="236"/>
      <c r="N1056" s="237"/>
      <c r="O1056" s="237"/>
      <c r="P1056" s="237"/>
      <c r="Q1056" s="237"/>
      <c r="R1056" s="237"/>
      <c r="S1056" s="237"/>
      <c r="T1056" s="238"/>
      <c r="AT1056" s="239" t="s">
        <v>216</v>
      </c>
      <c r="AU1056" s="239" t="s">
        <v>85</v>
      </c>
      <c r="AV1056" s="15" t="s">
        <v>215</v>
      </c>
      <c r="AW1056" s="15" t="s">
        <v>31</v>
      </c>
      <c r="AX1056" s="15" t="s">
        <v>83</v>
      </c>
      <c r="AY1056" s="239" t="s">
        <v>209</v>
      </c>
    </row>
    <row r="1057" spans="1:65" s="2" customFormat="1" ht="24.2" customHeight="1">
      <c r="A1057" s="35"/>
      <c r="B1057" s="36"/>
      <c r="C1057" s="193" t="s">
        <v>1233</v>
      </c>
      <c r="D1057" s="193" t="s">
        <v>211</v>
      </c>
      <c r="E1057" s="194" t="s">
        <v>1234</v>
      </c>
      <c r="F1057" s="195" t="s">
        <v>1235</v>
      </c>
      <c r="G1057" s="196" t="s">
        <v>425</v>
      </c>
      <c r="H1057" s="197">
        <v>377.16</v>
      </c>
      <c r="I1057" s="198"/>
      <c r="J1057" s="199">
        <f>ROUND(I1057*H1057,2)</f>
        <v>0</v>
      </c>
      <c r="K1057" s="200"/>
      <c r="L1057" s="40"/>
      <c r="M1057" s="201" t="s">
        <v>1</v>
      </c>
      <c r="N1057" s="202" t="s">
        <v>40</v>
      </c>
      <c r="O1057" s="72"/>
      <c r="P1057" s="203">
        <f>O1057*H1057</f>
        <v>0</v>
      </c>
      <c r="Q1057" s="203">
        <v>0</v>
      </c>
      <c r="R1057" s="203">
        <f>Q1057*H1057</f>
        <v>0</v>
      </c>
      <c r="S1057" s="203">
        <v>0</v>
      </c>
      <c r="T1057" s="204">
        <f>S1057*H1057</f>
        <v>0</v>
      </c>
      <c r="U1057" s="35"/>
      <c r="V1057" s="35"/>
      <c r="W1057" s="35"/>
      <c r="X1057" s="35"/>
      <c r="Y1057" s="35"/>
      <c r="Z1057" s="35"/>
      <c r="AA1057" s="35"/>
      <c r="AB1057" s="35"/>
      <c r="AC1057" s="35"/>
      <c r="AD1057" s="35"/>
      <c r="AE1057" s="35"/>
      <c r="AR1057" s="205" t="s">
        <v>247</v>
      </c>
      <c r="AT1057" s="205" t="s">
        <v>211</v>
      </c>
      <c r="AU1057" s="205" t="s">
        <v>85</v>
      </c>
      <c r="AY1057" s="18" t="s">
        <v>209</v>
      </c>
      <c r="BE1057" s="206">
        <f>IF(N1057="základní",J1057,0)</f>
        <v>0</v>
      </c>
      <c r="BF1057" s="206">
        <f>IF(N1057="snížená",J1057,0)</f>
        <v>0</v>
      </c>
      <c r="BG1057" s="206">
        <f>IF(N1057="zákl. přenesená",J1057,0)</f>
        <v>0</v>
      </c>
      <c r="BH1057" s="206">
        <f>IF(N1057="sníž. přenesená",J1057,0)</f>
        <v>0</v>
      </c>
      <c r="BI1057" s="206">
        <f>IF(N1057="nulová",J1057,0)</f>
        <v>0</v>
      </c>
      <c r="BJ1057" s="18" t="s">
        <v>83</v>
      </c>
      <c r="BK1057" s="206">
        <f>ROUND(I1057*H1057,2)</f>
        <v>0</v>
      </c>
      <c r="BL1057" s="18" t="s">
        <v>247</v>
      </c>
      <c r="BM1057" s="205" t="s">
        <v>1236</v>
      </c>
    </row>
    <row r="1058" spans="1:65" s="13" customFormat="1" ht="11.25">
      <c r="B1058" s="207"/>
      <c r="C1058" s="208"/>
      <c r="D1058" s="209" t="s">
        <v>216</v>
      </c>
      <c r="E1058" s="210" t="s">
        <v>1</v>
      </c>
      <c r="F1058" s="211" t="s">
        <v>355</v>
      </c>
      <c r="G1058" s="208"/>
      <c r="H1058" s="210" t="s">
        <v>1</v>
      </c>
      <c r="I1058" s="212"/>
      <c r="J1058" s="208"/>
      <c r="K1058" s="208"/>
      <c r="L1058" s="213"/>
      <c r="M1058" s="214"/>
      <c r="N1058" s="215"/>
      <c r="O1058" s="215"/>
      <c r="P1058" s="215"/>
      <c r="Q1058" s="215"/>
      <c r="R1058" s="215"/>
      <c r="S1058" s="215"/>
      <c r="T1058" s="216"/>
      <c r="AT1058" s="217" t="s">
        <v>216</v>
      </c>
      <c r="AU1058" s="217" t="s">
        <v>85</v>
      </c>
      <c r="AV1058" s="13" t="s">
        <v>83</v>
      </c>
      <c r="AW1058" s="13" t="s">
        <v>31</v>
      </c>
      <c r="AX1058" s="13" t="s">
        <v>75</v>
      </c>
      <c r="AY1058" s="217" t="s">
        <v>209</v>
      </c>
    </row>
    <row r="1059" spans="1:65" s="14" customFormat="1" ht="11.25">
      <c r="B1059" s="218"/>
      <c r="C1059" s="219"/>
      <c r="D1059" s="209" t="s">
        <v>216</v>
      </c>
      <c r="E1059" s="220" t="s">
        <v>1</v>
      </c>
      <c r="F1059" s="221" t="s">
        <v>1237</v>
      </c>
      <c r="G1059" s="219"/>
      <c r="H1059" s="222">
        <v>377.16</v>
      </c>
      <c r="I1059" s="223"/>
      <c r="J1059" s="219"/>
      <c r="K1059" s="219"/>
      <c r="L1059" s="224"/>
      <c r="M1059" s="225"/>
      <c r="N1059" s="226"/>
      <c r="O1059" s="226"/>
      <c r="P1059" s="226"/>
      <c r="Q1059" s="226"/>
      <c r="R1059" s="226"/>
      <c r="S1059" s="226"/>
      <c r="T1059" s="227"/>
      <c r="AT1059" s="228" t="s">
        <v>216</v>
      </c>
      <c r="AU1059" s="228" t="s">
        <v>85</v>
      </c>
      <c r="AV1059" s="14" t="s">
        <v>85</v>
      </c>
      <c r="AW1059" s="14" t="s">
        <v>31</v>
      </c>
      <c r="AX1059" s="14" t="s">
        <v>75</v>
      </c>
      <c r="AY1059" s="228" t="s">
        <v>209</v>
      </c>
    </row>
    <row r="1060" spans="1:65" s="15" customFormat="1" ht="11.25">
      <c r="B1060" s="229"/>
      <c r="C1060" s="230"/>
      <c r="D1060" s="209" t="s">
        <v>216</v>
      </c>
      <c r="E1060" s="231" t="s">
        <v>1</v>
      </c>
      <c r="F1060" s="232" t="s">
        <v>219</v>
      </c>
      <c r="G1060" s="230"/>
      <c r="H1060" s="233">
        <v>377.16</v>
      </c>
      <c r="I1060" s="234"/>
      <c r="J1060" s="230"/>
      <c r="K1060" s="230"/>
      <c r="L1060" s="235"/>
      <c r="M1060" s="236"/>
      <c r="N1060" s="237"/>
      <c r="O1060" s="237"/>
      <c r="P1060" s="237"/>
      <c r="Q1060" s="237"/>
      <c r="R1060" s="237"/>
      <c r="S1060" s="237"/>
      <c r="T1060" s="238"/>
      <c r="AT1060" s="239" t="s">
        <v>216</v>
      </c>
      <c r="AU1060" s="239" t="s">
        <v>85</v>
      </c>
      <c r="AV1060" s="15" t="s">
        <v>215</v>
      </c>
      <c r="AW1060" s="15" t="s">
        <v>31</v>
      </c>
      <c r="AX1060" s="15" t="s">
        <v>83</v>
      </c>
      <c r="AY1060" s="239" t="s">
        <v>209</v>
      </c>
    </row>
    <row r="1061" spans="1:65" s="2" customFormat="1" ht="24.2" customHeight="1">
      <c r="A1061" s="35"/>
      <c r="B1061" s="36"/>
      <c r="C1061" s="193" t="s">
        <v>722</v>
      </c>
      <c r="D1061" s="193" t="s">
        <v>211</v>
      </c>
      <c r="E1061" s="194" t="s">
        <v>1238</v>
      </c>
      <c r="F1061" s="195" t="s">
        <v>1239</v>
      </c>
      <c r="G1061" s="196" t="s">
        <v>425</v>
      </c>
      <c r="H1061" s="197">
        <v>128</v>
      </c>
      <c r="I1061" s="198"/>
      <c r="J1061" s="199">
        <f>ROUND(I1061*H1061,2)</f>
        <v>0</v>
      </c>
      <c r="K1061" s="200"/>
      <c r="L1061" s="40"/>
      <c r="M1061" s="201" t="s">
        <v>1</v>
      </c>
      <c r="N1061" s="202" t="s">
        <v>40</v>
      </c>
      <c r="O1061" s="72"/>
      <c r="P1061" s="203">
        <f>O1061*H1061</f>
        <v>0</v>
      </c>
      <c r="Q1061" s="203">
        <v>0</v>
      </c>
      <c r="R1061" s="203">
        <f>Q1061*H1061</f>
        <v>0</v>
      </c>
      <c r="S1061" s="203">
        <v>0</v>
      </c>
      <c r="T1061" s="204">
        <f>S1061*H1061</f>
        <v>0</v>
      </c>
      <c r="U1061" s="35"/>
      <c r="V1061" s="35"/>
      <c r="W1061" s="35"/>
      <c r="X1061" s="35"/>
      <c r="Y1061" s="35"/>
      <c r="Z1061" s="35"/>
      <c r="AA1061" s="35"/>
      <c r="AB1061" s="35"/>
      <c r="AC1061" s="35"/>
      <c r="AD1061" s="35"/>
      <c r="AE1061" s="35"/>
      <c r="AR1061" s="205" t="s">
        <v>247</v>
      </c>
      <c r="AT1061" s="205" t="s">
        <v>211</v>
      </c>
      <c r="AU1061" s="205" t="s">
        <v>85</v>
      </c>
      <c r="AY1061" s="18" t="s">
        <v>209</v>
      </c>
      <c r="BE1061" s="206">
        <f>IF(N1061="základní",J1061,0)</f>
        <v>0</v>
      </c>
      <c r="BF1061" s="206">
        <f>IF(N1061="snížená",J1061,0)</f>
        <v>0</v>
      </c>
      <c r="BG1061" s="206">
        <f>IF(N1061="zákl. přenesená",J1061,0)</f>
        <v>0</v>
      </c>
      <c r="BH1061" s="206">
        <f>IF(N1061="sníž. přenesená",J1061,0)</f>
        <v>0</v>
      </c>
      <c r="BI1061" s="206">
        <f>IF(N1061="nulová",J1061,0)</f>
        <v>0</v>
      </c>
      <c r="BJ1061" s="18" t="s">
        <v>83</v>
      </c>
      <c r="BK1061" s="206">
        <f>ROUND(I1061*H1061,2)</f>
        <v>0</v>
      </c>
      <c r="BL1061" s="18" t="s">
        <v>247</v>
      </c>
      <c r="BM1061" s="205" t="s">
        <v>1240</v>
      </c>
    </row>
    <row r="1062" spans="1:65" s="13" customFormat="1" ht="11.25">
      <c r="B1062" s="207"/>
      <c r="C1062" s="208"/>
      <c r="D1062" s="209" t="s">
        <v>216</v>
      </c>
      <c r="E1062" s="210" t="s">
        <v>1</v>
      </c>
      <c r="F1062" s="211" t="s">
        <v>355</v>
      </c>
      <c r="G1062" s="208"/>
      <c r="H1062" s="210" t="s">
        <v>1</v>
      </c>
      <c r="I1062" s="212"/>
      <c r="J1062" s="208"/>
      <c r="K1062" s="208"/>
      <c r="L1062" s="213"/>
      <c r="M1062" s="214"/>
      <c r="N1062" s="215"/>
      <c r="O1062" s="215"/>
      <c r="P1062" s="215"/>
      <c r="Q1062" s="215"/>
      <c r="R1062" s="215"/>
      <c r="S1062" s="215"/>
      <c r="T1062" s="216"/>
      <c r="AT1062" s="217" t="s">
        <v>216</v>
      </c>
      <c r="AU1062" s="217" t="s">
        <v>85</v>
      </c>
      <c r="AV1062" s="13" t="s">
        <v>83</v>
      </c>
      <c r="AW1062" s="13" t="s">
        <v>31</v>
      </c>
      <c r="AX1062" s="13" t="s">
        <v>75</v>
      </c>
      <c r="AY1062" s="217" t="s">
        <v>209</v>
      </c>
    </row>
    <row r="1063" spans="1:65" s="14" customFormat="1" ht="11.25">
      <c r="B1063" s="218"/>
      <c r="C1063" s="219"/>
      <c r="D1063" s="209" t="s">
        <v>216</v>
      </c>
      <c r="E1063" s="220" t="s">
        <v>1</v>
      </c>
      <c r="F1063" s="221" t="s">
        <v>1241</v>
      </c>
      <c r="G1063" s="219"/>
      <c r="H1063" s="222">
        <v>128</v>
      </c>
      <c r="I1063" s="223"/>
      <c r="J1063" s="219"/>
      <c r="K1063" s="219"/>
      <c r="L1063" s="224"/>
      <c r="M1063" s="225"/>
      <c r="N1063" s="226"/>
      <c r="O1063" s="226"/>
      <c r="P1063" s="226"/>
      <c r="Q1063" s="226"/>
      <c r="R1063" s="226"/>
      <c r="S1063" s="226"/>
      <c r="T1063" s="227"/>
      <c r="AT1063" s="228" t="s">
        <v>216</v>
      </c>
      <c r="AU1063" s="228" t="s">
        <v>85</v>
      </c>
      <c r="AV1063" s="14" t="s">
        <v>85</v>
      </c>
      <c r="AW1063" s="14" t="s">
        <v>31</v>
      </c>
      <c r="AX1063" s="14" t="s">
        <v>75</v>
      </c>
      <c r="AY1063" s="228" t="s">
        <v>209</v>
      </c>
    </row>
    <row r="1064" spans="1:65" s="15" customFormat="1" ht="11.25">
      <c r="B1064" s="229"/>
      <c r="C1064" s="230"/>
      <c r="D1064" s="209" t="s">
        <v>216</v>
      </c>
      <c r="E1064" s="231" t="s">
        <v>1</v>
      </c>
      <c r="F1064" s="232" t="s">
        <v>219</v>
      </c>
      <c r="G1064" s="230"/>
      <c r="H1064" s="233">
        <v>128</v>
      </c>
      <c r="I1064" s="234"/>
      <c r="J1064" s="230"/>
      <c r="K1064" s="230"/>
      <c r="L1064" s="235"/>
      <c r="M1064" s="236"/>
      <c r="N1064" s="237"/>
      <c r="O1064" s="237"/>
      <c r="P1064" s="237"/>
      <c r="Q1064" s="237"/>
      <c r="R1064" s="237"/>
      <c r="S1064" s="237"/>
      <c r="T1064" s="238"/>
      <c r="AT1064" s="239" t="s">
        <v>216</v>
      </c>
      <c r="AU1064" s="239" t="s">
        <v>85</v>
      </c>
      <c r="AV1064" s="15" t="s">
        <v>215</v>
      </c>
      <c r="AW1064" s="15" t="s">
        <v>31</v>
      </c>
      <c r="AX1064" s="15" t="s">
        <v>83</v>
      </c>
      <c r="AY1064" s="239" t="s">
        <v>209</v>
      </c>
    </row>
    <row r="1065" spans="1:65" s="2" customFormat="1" ht="24.2" customHeight="1">
      <c r="A1065" s="35"/>
      <c r="B1065" s="36"/>
      <c r="C1065" s="193" t="s">
        <v>1242</v>
      </c>
      <c r="D1065" s="193" t="s">
        <v>211</v>
      </c>
      <c r="E1065" s="194" t="s">
        <v>1243</v>
      </c>
      <c r="F1065" s="195" t="s">
        <v>1244</v>
      </c>
      <c r="G1065" s="196" t="s">
        <v>425</v>
      </c>
      <c r="H1065" s="197">
        <v>83.7</v>
      </c>
      <c r="I1065" s="198"/>
      <c r="J1065" s="199">
        <f>ROUND(I1065*H1065,2)</f>
        <v>0</v>
      </c>
      <c r="K1065" s="200"/>
      <c r="L1065" s="40"/>
      <c r="M1065" s="201" t="s">
        <v>1</v>
      </c>
      <c r="N1065" s="202" t="s">
        <v>40</v>
      </c>
      <c r="O1065" s="72"/>
      <c r="P1065" s="203">
        <f>O1065*H1065</f>
        <v>0</v>
      </c>
      <c r="Q1065" s="203">
        <v>0</v>
      </c>
      <c r="R1065" s="203">
        <f>Q1065*H1065</f>
        <v>0</v>
      </c>
      <c r="S1065" s="203">
        <v>0</v>
      </c>
      <c r="T1065" s="204">
        <f>S1065*H1065</f>
        <v>0</v>
      </c>
      <c r="U1065" s="35"/>
      <c r="V1065" s="35"/>
      <c r="W1065" s="35"/>
      <c r="X1065" s="35"/>
      <c r="Y1065" s="35"/>
      <c r="Z1065" s="35"/>
      <c r="AA1065" s="35"/>
      <c r="AB1065" s="35"/>
      <c r="AC1065" s="35"/>
      <c r="AD1065" s="35"/>
      <c r="AE1065" s="35"/>
      <c r="AR1065" s="205" t="s">
        <v>247</v>
      </c>
      <c r="AT1065" s="205" t="s">
        <v>211</v>
      </c>
      <c r="AU1065" s="205" t="s">
        <v>85</v>
      </c>
      <c r="AY1065" s="18" t="s">
        <v>209</v>
      </c>
      <c r="BE1065" s="206">
        <f>IF(N1065="základní",J1065,0)</f>
        <v>0</v>
      </c>
      <c r="BF1065" s="206">
        <f>IF(N1065="snížená",J1065,0)</f>
        <v>0</v>
      </c>
      <c r="BG1065" s="206">
        <f>IF(N1065="zákl. přenesená",J1065,0)</f>
        <v>0</v>
      </c>
      <c r="BH1065" s="206">
        <f>IF(N1065="sníž. přenesená",J1065,0)</f>
        <v>0</v>
      </c>
      <c r="BI1065" s="206">
        <f>IF(N1065="nulová",J1065,0)</f>
        <v>0</v>
      </c>
      <c r="BJ1065" s="18" t="s">
        <v>83</v>
      </c>
      <c r="BK1065" s="206">
        <f>ROUND(I1065*H1065,2)</f>
        <v>0</v>
      </c>
      <c r="BL1065" s="18" t="s">
        <v>247</v>
      </c>
      <c r="BM1065" s="205" t="s">
        <v>1245</v>
      </c>
    </row>
    <row r="1066" spans="1:65" s="13" customFormat="1" ht="11.25">
      <c r="B1066" s="207"/>
      <c r="C1066" s="208"/>
      <c r="D1066" s="209" t="s">
        <v>216</v>
      </c>
      <c r="E1066" s="210" t="s">
        <v>1</v>
      </c>
      <c r="F1066" s="211" t="s">
        <v>355</v>
      </c>
      <c r="G1066" s="208"/>
      <c r="H1066" s="210" t="s">
        <v>1</v>
      </c>
      <c r="I1066" s="212"/>
      <c r="J1066" s="208"/>
      <c r="K1066" s="208"/>
      <c r="L1066" s="213"/>
      <c r="M1066" s="214"/>
      <c r="N1066" s="215"/>
      <c r="O1066" s="215"/>
      <c r="P1066" s="215"/>
      <c r="Q1066" s="215"/>
      <c r="R1066" s="215"/>
      <c r="S1066" s="215"/>
      <c r="T1066" s="216"/>
      <c r="AT1066" s="217" t="s">
        <v>216</v>
      </c>
      <c r="AU1066" s="217" t="s">
        <v>85</v>
      </c>
      <c r="AV1066" s="13" t="s">
        <v>83</v>
      </c>
      <c r="AW1066" s="13" t="s">
        <v>31</v>
      </c>
      <c r="AX1066" s="13" t="s">
        <v>75</v>
      </c>
      <c r="AY1066" s="217" t="s">
        <v>209</v>
      </c>
    </row>
    <row r="1067" spans="1:65" s="14" customFormat="1" ht="11.25">
      <c r="B1067" s="218"/>
      <c r="C1067" s="219"/>
      <c r="D1067" s="209" t="s">
        <v>216</v>
      </c>
      <c r="E1067" s="220" t="s">
        <v>1</v>
      </c>
      <c r="F1067" s="221" t="s">
        <v>1246</v>
      </c>
      <c r="G1067" s="219"/>
      <c r="H1067" s="222">
        <v>83.7</v>
      </c>
      <c r="I1067" s="223"/>
      <c r="J1067" s="219"/>
      <c r="K1067" s="219"/>
      <c r="L1067" s="224"/>
      <c r="M1067" s="225"/>
      <c r="N1067" s="226"/>
      <c r="O1067" s="226"/>
      <c r="P1067" s="226"/>
      <c r="Q1067" s="226"/>
      <c r="R1067" s="226"/>
      <c r="S1067" s="226"/>
      <c r="T1067" s="227"/>
      <c r="AT1067" s="228" t="s">
        <v>216</v>
      </c>
      <c r="AU1067" s="228" t="s">
        <v>85</v>
      </c>
      <c r="AV1067" s="14" t="s">
        <v>85</v>
      </c>
      <c r="AW1067" s="14" t="s">
        <v>31</v>
      </c>
      <c r="AX1067" s="14" t="s">
        <v>75</v>
      </c>
      <c r="AY1067" s="228" t="s">
        <v>209</v>
      </c>
    </row>
    <row r="1068" spans="1:65" s="15" customFormat="1" ht="11.25">
      <c r="B1068" s="229"/>
      <c r="C1068" s="230"/>
      <c r="D1068" s="209" t="s">
        <v>216</v>
      </c>
      <c r="E1068" s="231" t="s">
        <v>1</v>
      </c>
      <c r="F1068" s="232" t="s">
        <v>219</v>
      </c>
      <c r="G1068" s="230"/>
      <c r="H1068" s="233">
        <v>83.7</v>
      </c>
      <c r="I1068" s="234"/>
      <c r="J1068" s="230"/>
      <c r="K1068" s="230"/>
      <c r="L1068" s="235"/>
      <c r="M1068" s="236"/>
      <c r="N1068" s="237"/>
      <c r="O1068" s="237"/>
      <c r="P1068" s="237"/>
      <c r="Q1068" s="237"/>
      <c r="R1068" s="237"/>
      <c r="S1068" s="237"/>
      <c r="T1068" s="238"/>
      <c r="AT1068" s="239" t="s">
        <v>216</v>
      </c>
      <c r="AU1068" s="239" t="s">
        <v>85</v>
      </c>
      <c r="AV1068" s="15" t="s">
        <v>215</v>
      </c>
      <c r="AW1068" s="15" t="s">
        <v>31</v>
      </c>
      <c r="AX1068" s="15" t="s">
        <v>83</v>
      </c>
      <c r="AY1068" s="239" t="s">
        <v>209</v>
      </c>
    </row>
    <row r="1069" spans="1:65" s="2" customFormat="1" ht="24.2" customHeight="1">
      <c r="A1069" s="35"/>
      <c r="B1069" s="36"/>
      <c r="C1069" s="193" t="s">
        <v>726</v>
      </c>
      <c r="D1069" s="193" t="s">
        <v>211</v>
      </c>
      <c r="E1069" s="194" t="s">
        <v>1247</v>
      </c>
      <c r="F1069" s="195" t="s">
        <v>1248</v>
      </c>
      <c r="G1069" s="196" t="s">
        <v>214</v>
      </c>
      <c r="H1069" s="197">
        <v>1200</v>
      </c>
      <c r="I1069" s="198"/>
      <c r="J1069" s="199">
        <f>ROUND(I1069*H1069,2)</f>
        <v>0</v>
      </c>
      <c r="K1069" s="200"/>
      <c r="L1069" s="40"/>
      <c r="M1069" s="201" t="s">
        <v>1</v>
      </c>
      <c r="N1069" s="202" t="s">
        <v>40</v>
      </c>
      <c r="O1069" s="72"/>
      <c r="P1069" s="203">
        <f>O1069*H1069</f>
        <v>0</v>
      </c>
      <c r="Q1069" s="203">
        <v>0</v>
      </c>
      <c r="R1069" s="203">
        <f>Q1069*H1069</f>
        <v>0</v>
      </c>
      <c r="S1069" s="203">
        <v>0</v>
      </c>
      <c r="T1069" s="204">
        <f>S1069*H1069</f>
        <v>0</v>
      </c>
      <c r="U1069" s="35"/>
      <c r="V1069" s="35"/>
      <c r="W1069" s="35"/>
      <c r="X1069" s="35"/>
      <c r="Y1069" s="35"/>
      <c r="Z1069" s="35"/>
      <c r="AA1069" s="35"/>
      <c r="AB1069" s="35"/>
      <c r="AC1069" s="35"/>
      <c r="AD1069" s="35"/>
      <c r="AE1069" s="35"/>
      <c r="AR1069" s="205" t="s">
        <v>247</v>
      </c>
      <c r="AT1069" s="205" t="s">
        <v>211</v>
      </c>
      <c r="AU1069" s="205" t="s">
        <v>85</v>
      </c>
      <c r="AY1069" s="18" t="s">
        <v>209</v>
      </c>
      <c r="BE1069" s="206">
        <f>IF(N1069="základní",J1069,0)</f>
        <v>0</v>
      </c>
      <c r="BF1069" s="206">
        <f>IF(N1069="snížená",J1069,0)</f>
        <v>0</v>
      </c>
      <c r="BG1069" s="206">
        <f>IF(N1069="zákl. přenesená",J1069,0)</f>
        <v>0</v>
      </c>
      <c r="BH1069" s="206">
        <f>IF(N1069="sníž. přenesená",J1069,0)</f>
        <v>0</v>
      </c>
      <c r="BI1069" s="206">
        <f>IF(N1069="nulová",J1069,0)</f>
        <v>0</v>
      </c>
      <c r="BJ1069" s="18" t="s">
        <v>83</v>
      </c>
      <c r="BK1069" s="206">
        <f>ROUND(I1069*H1069,2)</f>
        <v>0</v>
      </c>
      <c r="BL1069" s="18" t="s">
        <v>247</v>
      </c>
      <c r="BM1069" s="205" t="s">
        <v>1249</v>
      </c>
    </row>
    <row r="1070" spans="1:65" s="13" customFormat="1" ht="11.25">
      <c r="B1070" s="207"/>
      <c r="C1070" s="208"/>
      <c r="D1070" s="209" t="s">
        <v>216</v>
      </c>
      <c r="E1070" s="210" t="s">
        <v>1</v>
      </c>
      <c r="F1070" s="211" t="s">
        <v>355</v>
      </c>
      <c r="G1070" s="208"/>
      <c r="H1070" s="210" t="s">
        <v>1</v>
      </c>
      <c r="I1070" s="212"/>
      <c r="J1070" s="208"/>
      <c r="K1070" s="208"/>
      <c r="L1070" s="213"/>
      <c r="M1070" s="214"/>
      <c r="N1070" s="215"/>
      <c r="O1070" s="215"/>
      <c r="P1070" s="215"/>
      <c r="Q1070" s="215"/>
      <c r="R1070" s="215"/>
      <c r="S1070" s="215"/>
      <c r="T1070" s="216"/>
      <c r="AT1070" s="217" t="s">
        <v>216</v>
      </c>
      <c r="AU1070" s="217" t="s">
        <v>85</v>
      </c>
      <c r="AV1070" s="13" t="s">
        <v>83</v>
      </c>
      <c r="AW1070" s="13" t="s">
        <v>31</v>
      </c>
      <c r="AX1070" s="13" t="s">
        <v>75</v>
      </c>
      <c r="AY1070" s="217" t="s">
        <v>209</v>
      </c>
    </row>
    <row r="1071" spans="1:65" s="14" customFormat="1" ht="11.25">
      <c r="B1071" s="218"/>
      <c r="C1071" s="219"/>
      <c r="D1071" s="209" t="s">
        <v>216</v>
      </c>
      <c r="E1071" s="220" t="s">
        <v>1</v>
      </c>
      <c r="F1071" s="221" t="s">
        <v>1250</v>
      </c>
      <c r="G1071" s="219"/>
      <c r="H1071" s="222">
        <v>1200</v>
      </c>
      <c r="I1071" s="223"/>
      <c r="J1071" s="219"/>
      <c r="K1071" s="219"/>
      <c r="L1071" s="224"/>
      <c r="M1071" s="225"/>
      <c r="N1071" s="226"/>
      <c r="O1071" s="226"/>
      <c r="P1071" s="226"/>
      <c r="Q1071" s="226"/>
      <c r="R1071" s="226"/>
      <c r="S1071" s="226"/>
      <c r="T1071" s="227"/>
      <c r="AT1071" s="228" t="s">
        <v>216</v>
      </c>
      <c r="AU1071" s="228" t="s">
        <v>85</v>
      </c>
      <c r="AV1071" s="14" t="s">
        <v>85</v>
      </c>
      <c r="AW1071" s="14" t="s">
        <v>31</v>
      </c>
      <c r="AX1071" s="14" t="s">
        <v>75</v>
      </c>
      <c r="AY1071" s="228" t="s">
        <v>209</v>
      </c>
    </row>
    <row r="1072" spans="1:65" s="15" customFormat="1" ht="11.25">
      <c r="B1072" s="229"/>
      <c r="C1072" s="230"/>
      <c r="D1072" s="209" t="s">
        <v>216</v>
      </c>
      <c r="E1072" s="231" t="s">
        <v>1</v>
      </c>
      <c r="F1072" s="232" t="s">
        <v>219</v>
      </c>
      <c r="G1072" s="230"/>
      <c r="H1072" s="233">
        <v>1200</v>
      </c>
      <c r="I1072" s="234"/>
      <c r="J1072" s="230"/>
      <c r="K1072" s="230"/>
      <c r="L1072" s="235"/>
      <c r="M1072" s="236"/>
      <c r="N1072" s="237"/>
      <c r="O1072" s="237"/>
      <c r="P1072" s="237"/>
      <c r="Q1072" s="237"/>
      <c r="R1072" s="237"/>
      <c r="S1072" s="237"/>
      <c r="T1072" s="238"/>
      <c r="AT1072" s="239" t="s">
        <v>216</v>
      </c>
      <c r="AU1072" s="239" t="s">
        <v>85</v>
      </c>
      <c r="AV1072" s="15" t="s">
        <v>215</v>
      </c>
      <c r="AW1072" s="15" t="s">
        <v>31</v>
      </c>
      <c r="AX1072" s="15" t="s">
        <v>83</v>
      </c>
      <c r="AY1072" s="239" t="s">
        <v>209</v>
      </c>
    </row>
    <row r="1073" spans="1:65" s="2" customFormat="1" ht="16.5" customHeight="1">
      <c r="A1073" s="35"/>
      <c r="B1073" s="36"/>
      <c r="C1073" s="244" t="s">
        <v>1251</v>
      </c>
      <c r="D1073" s="244" t="s">
        <v>287</v>
      </c>
      <c r="E1073" s="245" t="s">
        <v>1252</v>
      </c>
      <c r="F1073" s="246" t="s">
        <v>1253</v>
      </c>
      <c r="G1073" s="247" t="s">
        <v>228</v>
      </c>
      <c r="H1073" s="248">
        <v>36</v>
      </c>
      <c r="I1073" s="249"/>
      <c r="J1073" s="250">
        <f>ROUND(I1073*H1073,2)</f>
        <v>0</v>
      </c>
      <c r="K1073" s="251"/>
      <c r="L1073" s="252"/>
      <c r="M1073" s="253" t="s">
        <v>1</v>
      </c>
      <c r="N1073" s="254" t="s">
        <v>40</v>
      </c>
      <c r="O1073" s="72"/>
      <c r="P1073" s="203">
        <f>O1073*H1073</f>
        <v>0</v>
      </c>
      <c r="Q1073" s="203">
        <v>0</v>
      </c>
      <c r="R1073" s="203">
        <f>Q1073*H1073</f>
        <v>0</v>
      </c>
      <c r="S1073" s="203">
        <v>0</v>
      </c>
      <c r="T1073" s="204">
        <f>S1073*H1073</f>
        <v>0</v>
      </c>
      <c r="U1073" s="35"/>
      <c r="V1073" s="35"/>
      <c r="W1073" s="35"/>
      <c r="X1073" s="35"/>
      <c r="Y1073" s="35"/>
      <c r="Z1073" s="35"/>
      <c r="AA1073" s="35"/>
      <c r="AB1073" s="35"/>
      <c r="AC1073" s="35"/>
      <c r="AD1073" s="35"/>
      <c r="AE1073" s="35"/>
      <c r="AR1073" s="205" t="s">
        <v>277</v>
      </c>
      <c r="AT1073" s="205" t="s">
        <v>287</v>
      </c>
      <c r="AU1073" s="205" t="s">
        <v>85</v>
      </c>
      <c r="AY1073" s="18" t="s">
        <v>209</v>
      </c>
      <c r="BE1073" s="206">
        <f>IF(N1073="základní",J1073,0)</f>
        <v>0</v>
      </c>
      <c r="BF1073" s="206">
        <f>IF(N1073="snížená",J1073,0)</f>
        <v>0</v>
      </c>
      <c r="BG1073" s="206">
        <f>IF(N1073="zákl. přenesená",J1073,0)</f>
        <v>0</v>
      </c>
      <c r="BH1073" s="206">
        <f>IF(N1073="sníž. přenesená",J1073,0)</f>
        <v>0</v>
      </c>
      <c r="BI1073" s="206">
        <f>IF(N1073="nulová",J1073,0)</f>
        <v>0</v>
      </c>
      <c r="BJ1073" s="18" t="s">
        <v>83</v>
      </c>
      <c r="BK1073" s="206">
        <f>ROUND(I1073*H1073,2)</f>
        <v>0</v>
      </c>
      <c r="BL1073" s="18" t="s">
        <v>247</v>
      </c>
      <c r="BM1073" s="205" t="s">
        <v>1254</v>
      </c>
    </row>
    <row r="1074" spans="1:65" s="14" customFormat="1" ht="11.25">
      <c r="B1074" s="218"/>
      <c r="C1074" s="219"/>
      <c r="D1074" s="209" t="s">
        <v>216</v>
      </c>
      <c r="E1074" s="220" t="s">
        <v>1</v>
      </c>
      <c r="F1074" s="221" t="s">
        <v>1255</v>
      </c>
      <c r="G1074" s="219"/>
      <c r="H1074" s="222">
        <v>36</v>
      </c>
      <c r="I1074" s="223"/>
      <c r="J1074" s="219"/>
      <c r="K1074" s="219"/>
      <c r="L1074" s="224"/>
      <c r="M1074" s="225"/>
      <c r="N1074" s="226"/>
      <c r="O1074" s="226"/>
      <c r="P1074" s="226"/>
      <c r="Q1074" s="226"/>
      <c r="R1074" s="226"/>
      <c r="S1074" s="226"/>
      <c r="T1074" s="227"/>
      <c r="AT1074" s="228" t="s">
        <v>216</v>
      </c>
      <c r="AU1074" s="228" t="s">
        <v>85</v>
      </c>
      <c r="AV1074" s="14" t="s">
        <v>85</v>
      </c>
      <c r="AW1074" s="14" t="s">
        <v>31</v>
      </c>
      <c r="AX1074" s="14" t="s">
        <v>75</v>
      </c>
      <c r="AY1074" s="228" t="s">
        <v>209</v>
      </c>
    </row>
    <row r="1075" spans="1:65" s="15" customFormat="1" ht="11.25">
      <c r="B1075" s="229"/>
      <c r="C1075" s="230"/>
      <c r="D1075" s="209" t="s">
        <v>216</v>
      </c>
      <c r="E1075" s="231" t="s">
        <v>1</v>
      </c>
      <c r="F1075" s="232" t="s">
        <v>219</v>
      </c>
      <c r="G1075" s="230"/>
      <c r="H1075" s="233">
        <v>36</v>
      </c>
      <c r="I1075" s="234"/>
      <c r="J1075" s="230"/>
      <c r="K1075" s="230"/>
      <c r="L1075" s="235"/>
      <c r="M1075" s="236"/>
      <c r="N1075" s="237"/>
      <c r="O1075" s="237"/>
      <c r="P1075" s="237"/>
      <c r="Q1075" s="237"/>
      <c r="R1075" s="237"/>
      <c r="S1075" s="237"/>
      <c r="T1075" s="238"/>
      <c r="AT1075" s="239" t="s">
        <v>216</v>
      </c>
      <c r="AU1075" s="239" t="s">
        <v>85</v>
      </c>
      <c r="AV1075" s="15" t="s">
        <v>215</v>
      </c>
      <c r="AW1075" s="15" t="s">
        <v>31</v>
      </c>
      <c r="AX1075" s="15" t="s">
        <v>83</v>
      </c>
      <c r="AY1075" s="239" t="s">
        <v>209</v>
      </c>
    </row>
    <row r="1076" spans="1:65" s="2" customFormat="1" ht="16.5" customHeight="1">
      <c r="A1076" s="35"/>
      <c r="B1076" s="36"/>
      <c r="C1076" s="193" t="s">
        <v>729</v>
      </c>
      <c r="D1076" s="193" t="s">
        <v>211</v>
      </c>
      <c r="E1076" s="194" t="s">
        <v>1256</v>
      </c>
      <c r="F1076" s="195" t="s">
        <v>1257</v>
      </c>
      <c r="G1076" s="196" t="s">
        <v>214</v>
      </c>
      <c r="H1076" s="197">
        <v>1019</v>
      </c>
      <c r="I1076" s="198"/>
      <c r="J1076" s="199">
        <f>ROUND(I1076*H1076,2)</f>
        <v>0</v>
      </c>
      <c r="K1076" s="200"/>
      <c r="L1076" s="40"/>
      <c r="M1076" s="201" t="s">
        <v>1</v>
      </c>
      <c r="N1076" s="202" t="s">
        <v>40</v>
      </c>
      <c r="O1076" s="72"/>
      <c r="P1076" s="203">
        <f>O1076*H1076</f>
        <v>0</v>
      </c>
      <c r="Q1076" s="203">
        <v>0</v>
      </c>
      <c r="R1076" s="203">
        <f>Q1076*H1076</f>
        <v>0</v>
      </c>
      <c r="S1076" s="203">
        <v>0</v>
      </c>
      <c r="T1076" s="204">
        <f>S1076*H1076</f>
        <v>0</v>
      </c>
      <c r="U1076" s="35"/>
      <c r="V1076" s="35"/>
      <c r="W1076" s="35"/>
      <c r="X1076" s="35"/>
      <c r="Y1076" s="35"/>
      <c r="Z1076" s="35"/>
      <c r="AA1076" s="35"/>
      <c r="AB1076" s="35"/>
      <c r="AC1076" s="35"/>
      <c r="AD1076" s="35"/>
      <c r="AE1076" s="35"/>
      <c r="AR1076" s="205" t="s">
        <v>247</v>
      </c>
      <c r="AT1076" s="205" t="s">
        <v>211</v>
      </c>
      <c r="AU1076" s="205" t="s">
        <v>85</v>
      </c>
      <c r="AY1076" s="18" t="s">
        <v>209</v>
      </c>
      <c r="BE1076" s="206">
        <f>IF(N1076="základní",J1076,0)</f>
        <v>0</v>
      </c>
      <c r="BF1076" s="206">
        <f>IF(N1076="snížená",J1076,0)</f>
        <v>0</v>
      </c>
      <c r="BG1076" s="206">
        <f>IF(N1076="zákl. přenesená",J1076,0)</f>
        <v>0</v>
      </c>
      <c r="BH1076" s="206">
        <f>IF(N1076="sníž. přenesená",J1076,0)</f>
        <v>0</v>
      </c>
      <c r="BI1076" s="206">
        <f>IF(N1076="nulová",J1076,0)</f>
        <v>0</v>
      </c>
      <c r="BJ1076" s="18" t="s">
        <v>83</v>
      </c>
      <c r="BK1076" s="206">
        <f>ROUND(I1076*H1076,2)</f>
        <v>0</v>
      </c>
      <c r="BL1076" s="18" t="s">
        <v>247</v>
      </c>
      <c r="BM1076" s="205" t="s">
        <v>1258</v>
      </c>
    </row>
    <row r="1077" spans="1:65" s="13" customFormat="1" ht="11.25">
      <c r="B1077" s="207"/>
      <c r="C1077" s="208"/>
      <c r="D1077" s="209" t="s">
        <v>216</v>
      </c>
      <c r="E1077" s="210" t="s">
        <v>1</v>
      </c>
      <c r="F1077" s="211" t="s">
        <v>355</v>
      </c>
      <c r="G1077" s="208"/>
      <c r="H1077" s="210" t="s">
        <v>1</v>
      </c>
      <c r="I1077" s="212"/>
      <c r="J1077" s="208"/>
      <c r="K1077" s="208"/>
      <c r="L1077" s="213"/>
      <c r="M1077" s="214"/>
      <c r="N1077" s="215"/>
      <c r="O1077" s="215"/>
      <c r="P1077" s="215"/>
      <c r="Q1077" s="215"/>
      <c r="R1077" s="215"/>
      <c r="S1077" s="215"/>
      <c r="T1077" s="216"/>
      <c r="AT1077" s="217" t="s">
        <v>216</v>
      </c>
      <c r="AU1077" s="217" t="s">
        <v>85</v>
      </c>
      <c r="AV1077" s="13" t="s">
        <v>83</v>
      </c>
      <c r="AW1077" s="13" t="s">
        <v>31</v>
      </c>
      <c r="AX1077" s="13" t="s">
        <v>75</v>
      </c>
      <c r="AY1077" s="217" t="s">
        <v>209</v>
      </c>
    </row>
    <row r="1078" spans="1:65" s="14" customFormat="1" ht="11.25">
      <c r="B1078" s="218"/>
      <c r="C1078" s="219"/>
      <c r="D1078" s="209" t="s">
        <v>216</v>
      </c>
      <c r="E1078" s="220" t="s">
        <v>1</v>
      </c>
      <c r="F1078" s="221" t="s">
        <v>1259</v>
      </c>
      <c r="G1078" s="219"/>
      <c r="H1078" s="222">
        <v>1019</v>
      </c>
      <c r="I1078" s="223"/>
      <c r="J1078" s="219"/>
      <c r="K1078" s="219"/>
      <c r="L1078" s="224"/>
      <c r="M1078" s="225"/>
      <c r="N1078" s="226"/>
      <c r="O1078" s="226"/>
      <c r="P1078" s="226"/>
      <c r="Q1078" s="226"/>
      <c r="R1078" s="226"/>
      <c r="S1078" s="226"/>
      <c r="T1078" s="227"/>
      <c r="AT1078" s="228" t="s">
        <v>216</v>
      </c>
      <c r="AU1078" s="228" t="s">
        <v>85</v>
      </c>
      <c r="AV1078" s="14" t="s">
        <v>85</v>
      </c>
      <c r="AW1078" s="14" t="s">
        <v>31</v>
      </c>
      <c r="AX1078" s="14" t="s">
        <v>75</v>
      </c>
      <c r="AY1078" s="228" t="s">
        <v>209</v>
      </c>
    </row>
    <row r="1079" spans="1:65" s="15" customFormat="1" ht="11.25">
      <c r="B1079" s="229"/>
      <c r="C1079" s="230"/>
      <c r="D1079" s="209" t="s">
        <v>216</v>
      </c>
      <c r="E1079" s="231" t="s">
        <v>1</v>
      </c>
      <c r="F1079" s="232" t="s">
        <v>219</v>
      </c>
      <c r="G1079" s="230"/>
      <c r="H1079" s="233">
        <v>1019</v>
      </c>
      <c r="I1079" s="234"/>
      <c r="J1079" s="230"/>
      <c r="K1079" s="230"/>
      <c r="L1079" s="235"/>
      <c r="M1079" s="236"/>
      <c r="N1079" s="237"/>
      <c r="O1079" s="237"/>
      <c r="P1079" s="237"/>
      <c r="Q1079" s="237"/>
      <c r="R1079" s="237"/>
      <c r="S1079" s="237"/>
      <c r="T1079" s="238"/>
      <c r="AT1079" s="239" t="s">
        <v>216</v>
      </c>
      <c r="AU1079" s="239" t="s">
        <v>85</v>
      </c>
      <c r="AV1079" s="15" t="s">
        <v>215</v>
      </c>
      <c r="AW1079" s="15" t="s">
        <v>31</v>
      </c>
      <c r="AX1079" s="15" t="s">
        <v>83</v>
      </c>
      <c r="AY1079" s="239" t="s">
        <v>209</v>
      </c>
    </row>
    <row r="1080" spans="1:65" s="2" customFormat="1" ht="21.75" customHeight="1">
      <c r="A1080" s="35"/>
      <c r="B1080" s="36"/>
      <c r="C1080" s="193" t="s">
        <v>1260</v>
      </c>
      <c r="D1080" s="193" t="s">
        <v>211</v>
      </c>
      <c r="E1080" s="194" t="s">
        <v>1261</v>
      </c>
      <c r="F1080" s="195" t="s">
        <v>1262</v>
      </c>
      <c r="G1080" s="196" t="s">
        <v>214</v>
      </c>
      <c r="H1080" s="197">
        <v>149.5</v>
      </c>
      <c r="I1080" s="198"/>
      <c r="J1080" s="199">
        <f>ROUND(I1080*H1080,2)</f>
        <v>0</v>
      </c>
      <c r="K1080" s="200"/>
      <c r="L1080" s="40"/>
      <c r="M1080" s="201" t="s">
        <v>1</v>
      </c>
      <c r="N1080" s="202" t="s">
        <v>40</v>
      </c>
      <c r="O1080" s="72"/>
      <c r="P1080" s="203">
        <f>O1080*H1080</f>
        <v>0</v>
      </c>
      <c r="Q1080" s="203">
        <v>0</v>
      </c>
      <c r="R1080" s="203">
        <f>Q1080*H1080</f>
        <v>0</v>
      </c>
      <c r="S1080" s="203">
        <v>0</v>
      </c>
      <c r="T1080" s="204">
        <f>S1080*H1080</f>
        <v>0</v>
      </c>
      <c r="U1080" s="35"/>
      <c r="V1080" s="35"/>
      <c r="W1080" s="35"/>
      <c r="X1080" s="35"/>
      <c r="Y1080" s="35"/>
      <c r="Z1080" s="35"/>
      <c r="AA1080" s="35"/>
      <c r="AB1080" s="35"/>
      <c r="AC1080" s="35"/>
      <c r="AD1080" s="35"/>
      <c r="AE1080" s="35"/>
      <c r="AR1080" s="205" t="s">
        <v>247</v>
      </c>
      <c r="AT1080" s="205" t="s">
        <v>211</v>
      </c>
      <c r="AU1080" s="205" t="s">
        <v>85</v>
      </c>
      <c r="AY1080" s="18" t="s">
        <v>209</v>
      </c>
      <c r="BE1080" s="206">
        <f>IF(N1080="základní",J1080,0)</f>
        <v>0</v>
      </c>
      <c r="BF1080" s="206">
        <f>IF(N1080="snížená",J1080,0)</f>
        <v>0</v>
      </c>
      <c r="BG1080" s="206">
        <f>IF(N1080="zákl. přenesená",J1080,0)</f>
        <v>0</v>
      </c>
      <c r="BH1080" s="206">
        <f>IF(N1080="sníž. přenesená",J1080,0)</f>
        <v>0</v>
      </c>
      <c r="BI1080" s="206">
        <f>IF(N1080="nulová",J1080,0)</f>
        <v>0</v>
      </c>
      <c r="BJ1080" s="18" t="s">
        <v>83</v>
      </c>
      <c r="BK1080" s="206">
        <f>ROUND(I1080*H1080,2)</f>
        <v>0</v>
      </c>
      <c r="BL1080" s="18" t="s">
        <v>247</v>
      </c>
      <c r="BM1080" s="205" t="s">
        <v>1263</v>
      </c>
    </row>
    <row r="1081" spans="1:65" s="2" customFormat="1" ht="16.5" customHeight="1">
      <c r="A1081" s="35"/>
      <c r="B1081" s="36"/>
      <c r="C1081" s="244" t="s">
        <v>736</v>
      </c>
      <c r="D1081" s="244" t="s">
        <v>287</v>
      </c>
      <c r="E1081" s="245" t="s">
        <v>1264</v>
      </c>
      <c r="F1081" s="246" t="s">
        <v>1265</v>
      </c>
      <c r="G1081" s="247" t="s">
        <v>228</v>
      </c>
      <c r="H1081" s="248">
        <v>1.794</v>
      </c>
      <c r="I1081" s="249"/>
      <c r="J1081" s="250">
        <f>ROUND(I1081*H1081,2)</f>
        <v>0</v>
      </c>
      <c r="K1081" s="251"/>
      <c r="L1081" s="252"/>
      <c r="M1081" s="253" t="s">
        <v>1</v>
      </c>
      <c r="N1081" s="254" t="s">
        <v>40</v>
      </c>
      <c r="O1081" s="72"/>
      <c r="P1081" s="203">
        <f>O1081*H1081</f>
        <v>0</v>
      </c>
      <c r="Q1081" s="203">
        <v>0</v>
      </c>
      <c r="R1081" s="203">
        <f>Q1081*H1081</f>
        <v>0</v>
      </c>
      <c r="S1081" s="203">
        <v>0</v>
      </c>
      <c r="T1081" s="204">
        <f>S1081*H1081</f>
        <v>0</v>
      </c>
      <c r="U1081" s="35"/>
      <c r="V1081" s="35"/>
      <c r="W1081" s="35"/>
      <c r="X1081" s="35"/>
      <c r="Y1081" s="35"/>
      <c r="Z1081" s="35"/>
      <c r="AA1081" s="35"/>
      <c r="AB1081" s="35"/>
      <c r="AC1081" s="35"/>
      <c r="AD1081" s="35"/>
      <c r="AE1081" s="35"/>
      <c r="AR1081" s="205" t="s">
        <v>277</v>
      </c>
      <c r="AT1081" s="205" t="s">
        <v>287</v>
      </c>
      <c r="AU1081" s="205" t="s">
        <v>85</v>
      </c>
      <c r="AY1081" s="18" t="s">
        <v>209</v>
      </c>
      <c r="BE1081" s="206">
        <f>IF(N1081="základní",J1081,0)</f>
        <v>0</v>
      </c>
      <c r="BF1081" s="206">
        <f>IF(N1081="snížená",J1081,0)</f>
        <v>0</v>
      </c>
      <c r="BG1081" s="206">
        <f>IF(N1081="zákl. přenesená",J1081,0)</f>
        <v>0</v>
      </c>
      <c r="BH1081" s="206">
        <f>IF(N1081="sníž. přenesená",J1081,0)</f>
        <v>0</v>
      </c>
      <c r="BI1081" s="206">
        <f>IF(N1081="nulová",J1081,0)</f>
        <v>0</v>
      </c>
      <c r="BJ1081" s="18" t="s">
        <v>83</v>
      </c>
      <c r="BK1081" s="206">
        <f>ROUND(I1081*H1081,2)</f>
        <v>0</v>
      </c>
      <c r="BL1081" s="18" t="s">
        <v>247</v>
      </c>
      <c r="BM1081" s="205" t="s">
        <v>1266</v>
      </c>
    </row>
    <row r="1082" spans="1:65" s="14" customFormat="1" ht="11.25">
      <c r="B1082" s="218"/>
      <c r="C1082" s="219"/>
      <c r="D1082" s="209" t="s">
        <v>216</v>
      </c>
      <c r="E1082" s="220" t="s">
        <v>1</v>
      </c>
      <c r="F1082" s="221" t="s">
        <v>1267</v>
      </c>
      <c r="G1082" s="219"/>
      <c r="H1082" s="222">
        <v>1.794</v>
      </c>
      <c r="I1082" s="223"/>
      <c r="J1082" s="219"/>
      <c r="K1082" s="219"/>
      <c r="L1082" s="224"/>
      <c r="M1082" s="225"/>
      <c r="N1082" s="226"/>
      <c r="O1082" s="226"/>
      <c r="P1082" s="226"/>
      <c r="Q1082" s="226"/>
      <c r="R1082" s="226"/>
      <c r="S1082" s="226"/>
      <c r="T1082" s="227"/>
      <c r="AT1082" s="228" t="s">
        <v>216</v>
      </c>
      <c r="AU1082" s="228" t="s">
        <v>85</v>
      </c>
      <c r="AV1082" s="14" t="s">
        <v>85</v>
      </c>
      <c r="AW1082" s="14" t="s">
        <v>31</v>
      </c>
      <c r="AX1082" s="14" t="s">
        <v>75</v>
      </c>
      <c r="AY1082" s="228" t="s">
        <v>209</v>
      </c>
    </row>
    <row r="1083" spans="1:65" s="15" customFormat="1" ht="11.25">
      <c r="B1083" s="229"/>
      <c r="C1083" s="230"/>
      <c r="D1083" s="209" t="s">
        <v>216</v>
      </c>
      <c r="E1083" s="231" t="s">
        <v>1</v>
      </c>
      <c r="F1083" s="232" t="s">
        <v>219</v>
      </c>
      <c r="G1083" s="230"/>
      <c r="H1083" s="233">
        <v>1.794</v>
      </c>
      <c r="I1083" s="234"/>
      <c r="J1083" s="230"/>
      <c r="K1083" s="230"/>
      <c r="L1083" s="235"/>
      <c r="M1083" s="236"/>
      <c r="N1083" s="237"/>
      <c r="O1083" s="237"/>
      <c r="P1083" s="237"/>
      <c r="Q1083" s="237"/>
      <c r="R1083" s="237"/>
      <c r="S1083" s="237"/>
      <c r="T1083" s="238"/>
      <c r="AT1083" s="239" t="s">
        <v>216</v>
      </c>
      <c r="AU1083" s="239" t="s">
        <v>85</v>
      </c>
      <c r="AV1083" s="15" t="s">
        <v>215</v>
      </c>
      <c r="AW1083" s="15" t="s">
        <v>31</v>
      </c>
      <c r="AX1083" s="15" t="s">
        <v>83</v>
      </c>
      <c r="AY1083" s="239" t="s">
        <v>209</v>
      </c>
    </row>
    <row r="1084" spans="1:65" s="2" customFormat="1" ht="24.2" customHeight="1">
      <c r="A1084" s="35"/>
      <c r="B1084" s="36"/>
      <c r="C1084" s="193" t="s">
        <v>1268</v>
      </c>
      <c r="D1084" s="193" t="s">
        <v>211</v>
      </c>
      <c r="E1084" s="194" t="s">
        <v>1269</v>
      </c>
      <c r="F1084" s="195" t="s">
        <v>1270</v>
      </c>
      <c r="G1084" s="196" t="s">
        <v>228</v>
      </c>
      <c r="H1084" s="197">
        <v>37.793999999999997</v>
      </c>
      <c r="I1084" s="198"/>
      <c r="J1084" s="199">
        <f>ROUND(I1084*H1084,2)</f>
        <v>0</v>
      </c>
      <c r="K1084" s="200"/>
      <c r="L1084" s="40"/>
      <c r="M1084" s="201" t="s">
        <v>1</v>
      </c>
      <c r="N1084" s="202" t="s">
        <v>40</v>
      </c>
      <c r="O1084" s="72"/>
      <c r="P1084" s="203">
        <f>O1084*H1084</f>
        <v>0</v>
      </c>
      <c r="Q1084" s="203">
        <v>0</v>
      </c>
      <c r="R1084" s="203">
        <f>Q1084*H1084</f>
        <v>0</v>
      </c>
      <c r="S1084" s="203">
        <v>0</v>
      </c>
      <c r="T1084" s="204">
        <f>S1084*H1084</f>
        <v>0</v>
      </c>
      <c r="U1084" s="35"/>
      <c r="V1084" s="35"/>
      <c r="W1084" s="35"/>
      <c r="X1084" s="35"/>
      <c r="Y1084" s="35"/>
      <c r="Z1084" s="35"/>
      <c r="AA1084" s="35"/>
      <c r="AB1084" s="35"/>
      <c r="AC1084" s="35"/>
      <c r="AD1084" s="35"/>
      <c r="AE1084" s="35"/>
      <c r="AR1084" s="205" t="s">
        <v>247</v>
      </c>
      <c r="AT1084" s="205" t="s">
        <v>211</v>
      </c>
      <c r="AU1084" s="205" t="s">
        <v>85</v>
      </c>
      <c r="AY1084" s="18" t="s">
        <v>209</v>
      </c>
      <c r="BE1084" s="206">
        <f>IF(N1084="základní",J1084,0)</f>
        <v>0</v>
      </c>
      <c r="BF1084" s="206">
        <f>IF(N1084="snížená",J1084,0)</f>
        <v>0</v>
      </c>
      <c r="BG1084" s="206">
        <f>IF(N1084="zákl. přenesená",J1084,0)</f>
        <v>0</v>
      </c>
      <c r="BH1084" s="206">
        <f>IF(N1084="sníž. přenesená",J1084,0)</f>
        <v>0</v>
      </c>
      <c r="BI1084" s="206">
        <f>IF(N1084="nulová",J1084,0)</f>
        <v>0</v>
      </c>
      <c r="BJ1084" s="18" t="s">
        <v>83</v>
      </c>
      <c r="BK1084" s="206">
        <f>ROUND(I1084*H1084,2)</f>
        <v>0</v>
      </c>
      <c r="BL1084" s="18" t="s">
        <v>247</v>
      </c>
      <c r="BM1084" s="205" t="s">
        <v>1271</v>
      </c>
    </row>
    <row r="1085" spans="1:65" s="2" customFormat="1" ht="24.2" customHeight="1">
      <c r="A1085" s="35"/>
      <c r="B1085" s="36"/>
      <c r="C1085" s="193" t="s">
        <v>742</v>
      </c>
      <c r="D1085" s="193" t="s">
        <v>211</v>
      </c>
      <c r="E1085" s="194" t="s">
        <v>1272</v>
      </c>
      <c r="F1085" s="195" t="s">
        <v>1273</v>
      </c>
      <c r="G1085" s="196" t="s">
        <v>214</v>
      </c>
      <c r="H1085" s="197">
        <v>219.9</v>
      </c>
      <c r="I1085" s="198"/>
      <c r="J1085" s="199">
        <f>ROUND(I1085*H1085,2)</f>
        <v>0</v>
      </c>
      <c r="K1085" s="200"/>
      <c r="L1085" s="40"/>
      <c r="M1085" s="201" t="s">
        <v>1</v>
      </c>
      <c r="N1085" s="202" t="s">
        <v>40</v>
      </c>
      <c r="O1085" s="72"/>
      <c r="P1085" s="203">
        <f>O1085*H1085</f>
        <v>0</v>
      </c>
      <c r="Q1085" s="203">
        <v>0</v>
      </c>
      <c r="R1085" s="203">
        <f>Q1085*H1085</f>
        <v>0</v>
      </c>
      <c r="S1085" s="203">
        <v>0</v>
      </c>
      <c r="T1085" s="204">
        <f>S1085*H1085</f>
        <v>0</v>
      </c>
      <c r="U1085" s="35"/>
      <c r="V1085" s="35"/>
      <c r="W1085" s="35"/>
      <c r="X1085" s="35"/>
      <c r="Y1085" s="35"/>
      <c r="Z1085" s="35"/>
      <c r="AA1085" s="35"/>
      <c r="AB1085" s="35"/>
      <c r="AC1085" s="35"/>
      <c r="AD1085" s="35"/>
      <c r="AE1085" s="35"/>
      <c r="AR1085" s="205" t="s">
        <v>247</v>
      </c>
      <c r="AT1085" s="205" t="s">
        <v>211</v>
      </c>
      <c r="AU1085" s="205" t="s">
        <v>85</v>
      </c>
      <c r="AY1085" s="18" t="s">
        <v>209</v>
      </c>
      <c r="BE1085" s="206">
        <f>IF(N1085="základní",J1085,0)</f>
        <v>0</v>
      </c>
      <c r="BF1085" s="206">
        <f>IF(N1085="snížená",J1085,0)</f>
        <v>0</v>
      </c>
      <c r="BG1085" s="206">
        <f>IF(N1085="zákl. přenesená",J1085,0)</f>
        <v>0</v>
      </c>
      <c r="BH1085" s="206">
        <f>IF(N1085="sníž. přenesená",J1085,0)</f>
        <v>0</v>
      </c>
      <c r="BI1085" s="206">
        <f>IF(N1085="nulová",J1085,0)</f>
        <v>0</v>
      </c>
      <c r="BJ1085" s="18" t="s">
        <v>83</v>
      </c>
      <c r="BK1085" s="206">
        <f>ROUND(I1085*H1085,2)</f>
        <v>0</v>
      </c>
      <c r="BL1085" s="18" t="s">
        <v>247</v>
      </c>
      <c r="BM1085" s="205" t="s">
        <v>1274</v>
      </c>
    </row>
    <row r="1086" spans="1:65" s="13" customFormat="1" ht="11.25">
      <c r="B1086" s="207"/>
      <c r="C1086" s="208"/>
      <c r="D1086" s="209" t="s">
        <v>216</v>
      </c>
      <c r="E1086" s="210" t="s">
        <v>1</v>
      </c>
      <c r="F1086" s="211" t="s">
        <v>355</v>
      </c>
      <c r="G1086" s="208"/>
      <c r="H1086" s="210" t="s">
        <v>1</v>
      </c>
      <c r="I1086" s="212"/>
      <c r="J1086" s="208"/>
      <c r="K1086" s="208"/>
      <c r="L1086" s="213"/>
      <c r="M1086" s="214"/>
      <c r="N1086" s="215"/>
      <c r="O1086" s="215"/>
      <c r="P1086" s="215"/>
      <c r="Q1086" s="215"/>
      <c r="R1086" s="215"/>
      <c r="S1086" s="215"/>
      <c r="T1086" s="216"/>
      <c r="AT1086" s="217" t="s">
        <v>216</v>
      </c>
      <c r="AU1086" s="217" t="s">
        <v>85</v>
      </c>
      <c r="AV1086" s="13" t="s">
        <v>83</v>
      </c>
      <c r="AW1086" s="13" t="s">
        <v>31</v>
      </c>
      <c r="AX1086" s="13" t="s">
        <v>75</v>
      </c>
      <c r="AY1086" s="217" t="s">
        <v>209</v>
      </c>
    </row>
    <row r="1087" spans="1:65" s="14" customFormat="1" ht="11.25">
      <c r="B1087" s="218"/>
      <c r="C1087" s="219"/>
      <c r="D1087" s="209" t="s">
        <v>216</v>
      </c>
      <c r="E1087" s="220" t="s">
        <v>1</v>
      </c>
      <c r="F1087" s="221" t="s">
        <v>1275</v>
      </c>
      <c r="G1087" s="219"/>
      <c r="H1087" s="222">
        <v>64.900000000000006</v>
      </c>
      <c r="I1087" s="223"/>
      <c r="J1087" s="219"/>
      <c r="K1087" s="219"/>
      <c r="L1087" s="224"/>
      <c r="M1087" s="225"/>
      <c r="N1087" s="226"/>
      <c r="O1087" s="226"/>
      <c r="P1087" s="226"/>
      <c r="Q1087" s="226"/>
      <c r="R1087" s="226"/>
      <c r="S1087" s="226"/>
      <c r="T1087" s="227"/>
      <c r="AT1087" s="228" t="s">
        <v>216</v>
      </c>
      <c r="AU1087" s="228" t="s">
        <v>85</v>
      </c>
      <c r="AV1087" s="14" t="s">
        <v>85</v>
      </c>
      <c r="AW1087" s="14" t="s">
        <v>31</v>
      </c>
      <c r="AX1087" s="14" t="s">
        <v>75</v>
      </c>
      <c r="AY1087" s="228" t="s">
        <v>209</v>
      </c>
    </row>
    <row r="1088" spans="1:65" s="14" customFormat="1" ht="11.25">
      <c r="B1088" s="218"/>
      <c r="C1088" s="219"/>
      <c r="D1088" s="209" t="s">
        <v>216</v>
      </c>
      <c r="E1088" s="220" t="s">
        <v>1</v>
      </c>
      <c r="F1088" s="221" t="s">
        <v>1276</v>
      </c>
      <c r="G1088" s="219"/>
      <c r="H1088" s="222">
        <v>155</v>
      </c>
      <c r="I1088" s="223"/>
      <c r="J1088" s="219"/>
      <c r="K1088" s="219"/>
      <c r="L1088" s="224"/>
      <c r="M1088" s="225"/>
      <c r="N1088" s="226"/>
      <c r="O1088" s="226"/>
      <c r="P1088" s="226"/>
      <c r="Q1088" s="226"/>
      <c r="R1088" s="226"/>
      <c r="S1088" s="226"/>
      <c r="T1088" s="227"/>
      <c r="AT1088" s="228" t="s">
        <v>216</v>
      </c>
      <c r="AU1088" s="228" t="s">
        <v>85</v>
      </c>
      <c r="AV1088" s="14" t="s">
        <v>85</v>
      </c>
      <c r="AW1088" s="14" t="s">
        <v>31</v>
      </c>
      <c r="AX1088" s="14" t="s">
        <v>75</v>
      </c>
      <c r="AY1088" s="228" t="s">
        <v>209</v>
      </c>
    </row>
    <row r="1089" spans="1:65" s="15" customFormat="1" ht="11.25">
      <c r="B1089" s="229"/>
      <c r="C1089" s="230"/>
      <c r="D1089" s="209" t="s">
        <v>216</v>
      </c>
      <c r="E1089" s="231" t="s">
        <v>1</v>
      </c>
      <c r="F1089" s="232" t="s">
        <v>219</v>
      </c>
      <c r="G1089" s="230"/>
      <c r="H1089" s="233">
        <v>219.9</v>
      </c>
      <c r="I1089" s="234"/>
      <c r="J1089" s="230"/>
      <c r="K1089" s="230"/>
      <c r="L1089" s="235"/>
      <c r="M1089" s="236"/>
      <c r="N1089" s="237"/>
      <c r="O1089" s="237"/>
      <c r="P1089" s="237"/>
      <c r="Q1089" s="237"/>
      <c r="R1089" s="237"/>
      <c r="S1089" s="237"/>
      <c r="T1089" s="238"/>
      <c r="AT1089" s="239" t="s">
        <v>216</v>
      </c>
      <c r="AU1089" s="239" t="s">
        <v>85</v>
      </c>
      <c r="AV1089" s="15" t="s">
        <v>215</v>
      </c>
      <c r="AW1089" s="15" t="s">
        <v>31</v>
      </c>
      <c r="AX1089" s="15" t="s">
        <v>83</v>
      </c>
      <c r="AY1089" s="239" t="s">
        <v>209</v>
      </c>
    </row>
    <row r="1090" spans="1:65" s="2" customFormat="1" ht="24.2" customHeight="1">
      <c r="A1090" s="35"/>
      <c r="B1090" s="36"/>
      <c r="C1090" s="193" t="s">
        <v>1277</v>
      </c>
      <c r="D1090" s="193" t="s">
        <v>211</v>
      </c>
      <c r="E1090" s="194" t="s">
        <v>1278</v>
      </c>
      <c r="F1090" s="195" t="s">
        <v>1279</v>
      </c>
      <c r="G1090" s="196" t="s">
        <v>214</v>
      </c>
      <c r="H1090" s="197">
        <v>323</v>
      </c>
      <c r="I1090" s="198"/>
      <c r="J1090" s="199">
        <f>ROUND(I1090*H1090,2)</f>
        <v>0</v>
      </c>
      <c r="K1090" s="200"/>
      <c r="L1090" s="40"/>
      <c r="M1090" s="201" t="s">
        <v>1</v>
      </c>
      <c r="N1090" s="202" t="s">
        <v>40</v>
      </c>
      <c r="O1090" s="72"/>
      <c r="P1090" s="203">
        <f>O1090*H1090</f>
        <v>0</v>
      </c>
      <c r="Q1090" s="203">
        <v>0</v>
      </c>
      <c r="R1090" s="203">
        <f>Q1090*H1090</f>
        <v>0</v>
      </c>
      <c r="S1090" s="203">
        <v>0</v>
      </c>
      <c r="T1090" s="204">
        <f>S1090*H1090</f>
        <v>0</v>
      </c>
      <c r="U1090" s="35"/>
      <c r="V1090" s="35"/>
      <c r="W1090" s="35"/>
      <c r="X1090" s="35"/>
      <c r="Y1090" s="35"/>
      <c r="Z1090" s="35"/>
      <c r="AA1090" s="35"/>
      <c r="AB1090" s="35"/>
      <c r="AC1090" s="35"/>
      <c r="AD1090" s="35"/>
      <c r="AE1090" s="35"/>
      <c r="AR1090" s="205" t="s">
        <v>247</v>
      </c>
      <c r="AT1090" s="205" t="s">
        <v>211</v>
      </c>
      <c r="AU1090" s="205" t="s">
        <v>85</v>
      </c>
      <c r="AY1090" s="18" t="s">
        <v>209</v>
      </c>
      <c r="BE1090" s="206">
        <f>IF(N1090="základní",J1090,0)</f>
        <v>0</v>
      </c>
      <c r="BF1090" s="206">
        <f>IF(N1090="snížená",J1090,0)</f>
        <v>0</v>
      </c>
      <c r="BG1090" s="206">
        <f>IF(N1090="zákl. přenesená",J1090,0)</f>
        <v>0</v>
      </c>
      <c r="BH1090" s="206">
        <f>IF(N1090="sníž. přenesená",J1090,0)</f>
        <v>0</v>
      </c>
      <c r="BI1090" s="206">
        <f>IF(N1090="nulová",J1090,0)</f>
        <v>0</v>
      </c>
      <c r="BJ1090" s="18" t="s">
        <v>83</v>
      </c>
      <c r="BK1090" s="206">
        <f>ROUND(I1090*H1090,2)</f>
        <v>0</v>
      </c>
      <c r="BL1090" s="18" t="s">
        <v>247</v>
      </c>
      <c r="BM1090" s="205" t="s">
        <v>1280</v>
      </c>
    </row>
    <row r="1091" spans="1:65" s="13" customFormat="1" ht="11.25">
      <c r="B1091" s="207"/>
      <c r="C1091" s="208"/>
      <c r="D1091" s="209" t="s">
        <v>216</v>
      </c>
      <c r="E1091" s="210" t="s">
        <v>1</v>
      </c>
      <c r="F1091" s="211" t="s">
        <v>236</v>
      </c>
      <c r="G1091" s="208"/>
      <c r="H1091" s="210" t="s">
        <v>1</v>
      </c>
      <c r="I1091" s="212"/>
      <c r="J1091" s="208"/>
      <c r="K1091" s="208"/>
      <c r="L1091" s="213"/>
      <c r="M1091" s="214"/>
      <c r="N1091" s="215"/>
      <c r="O1091" s="215"/>
      <c r="P1091" s="215"/>
      <c r="Q1091" s="215"/>
      <c r="R1091" s="215"/>
      <c r="S1091" s="215"/>
      <c r="T1091" s="216"/>
      <c r="AT1091" s="217" t="s">
        <v>216</v>
      </c>
      <c r="AU1091" s="217" t="s">
        <v>85</v>
      </c>
      <c r="AV1091" s="13" t="s">
        <v>83</v>
      </c>
      <c r="AW1091" s="13" t="s">
        <v>31</v>
      </c>
      <c r="AX1091" s="13" t="s">
        <v>75</v>
      </c>
      <c r="AY1091" s="217" t="s">
        <v>209</v>
      </c>
    </row>
    <row r="1092" spans="1:65" s="14" customFormat="1" ht="11.25">
      <c r="B1092" s="218"/>
      <c r="C1092" s="219"/>
      <c r="D1092" s="209" t="s">
        <v>216</v>
      </c>
      <c r="E1092" s="220" t="s">
        <v>1</v>
      </c>
      <c r="F1092" s="221" t="s">
        <v>1281</v>
      </c>
      <c r="G1092" s="219"/>
      <c r="H1092" s="222">
        <v>323</v>
      </c>
      <c r="I1092" s="223"/>
      <c r="J1092" s="219"/>
      <c r="K1092" s="219"/>
      <c r="L1092" s="224"/>
      <c r="M1092" s="225"/>
      <c r="N1092" s="226"/>
      <c r="O1092" s="226"/>
      <c r="P1092" s="226"/>
      <c r="Q1092" s="226"/>
      <c r="R1092" s="226"/>
      <c r="S1092" s="226"/>
      <c r="T1092" s="227"/>
      <c r="AT1092" s="228" t="s">
        <v>216</v>
      </c>
      <c r="AU1092" s="228" t="s">
        <v>85</v>
      </c>
      <c r="AV1092" s="14" t="s">
        <v>85</v>
      </c>
      <c r="AW1092" s="14" t="s">
        <v>31</v>
      </c>
      <c r="AX1092" s="14" t="s">
        <v>75</v>
      </c>
      <c r="AY1092" s="228" t="s">
        <v>209</v>
      </c>
    </row>
    <row r="1093" spans="1:65" s="15" customFormat="1" ht="11.25">
      <c r="B1093" s="229"/>
      <c r="C1093" s="230"/>
      <c r="D1093" s="209" t="s">
        <v>216</v>
      </c>
      <c r="E1093" s="231" t="s">
        <v>1</v>
      </c>
      <c r="F1093" s="232" t="s">
        <v>219</v>
      </c>
      <c r="G1093" s="230"/>
      <c r="H1093" s="233">
        <v>323</v>
      </c>
      <c r="I1093" s="234"/>
      <c r="J1093" s="230"/>
      <c r="K1093" s="230"/>
      <c r="L1093" s="235"/>
      <c r="M1093" s="236"/>
      <c r="N1093" s="237"/>
      <c r="O1093" s="237"/>
      <c r="P1093" s="237"/>
      <c r="Q1093" s="237"/>
      <c r="R1093" s="237"/>
      <c r="S1093" s="237"/>
      <c r="T1093" s="238"/>
      <c r="AT1093" s="239" t="s">
        <v>216</v>
      </c>
      <c r="AU1093" s="239" t="s">
        <v>85</v>
      </c>
      <c r="AV1093" s="15" t="s">
        <v>215</v>
      </c>
      <c r="AW1093" s="15" t="s">
        <v>31</v>
      </c>
      <c r="AX1093" s="15" t="s">
        <v>83</v>
      </c>
      <c r="AY1093" s="239" t="s">
        <v>209</v>
      </c>
    </row>
    <row r="1094" spans="1:65" s="2" customFormat="1" ht="24.2" customHeight="1">
      <c r="A1094" s="35"/>
      <c r="B1094" s="36"/>
      <c r="C1094" s="193" t="s">
        <v>743</v>
      </c>
      <c r="D1094" s="193" t="s">
        <v>211</v>
      </c>
      <c r="E1094" s="194" t="s">
        <v>1282</v>
      </c>
      <c r="F1094" s="195" t="s">
        <v>1283</v>
      </c>
      <c r="G1094" s="196" t="s">
        <v>214</v>
      </c>
      <c r="H1094" s="197">
        <v>4810.3500000000004</v>
      </c>
      <c r="I1094" s="198"/>
      <c r="J1094" s="199">
        <f>ROUND(I1094*H1094,2)</f>
        <v>0</v>
      </c>
      <c r="K1094" s="200"/>
      <c r="L1094" s="40"/>
      <c r="M1094" s="201" t="s">
        <v>1</v>
      </c>
      <c r="N1094" s="202" t="s">
        <v>40</v>
      </c>
      <c r="O1094" s="72"/>
      <c r="P1094" s="203">
        <f>O1094*H1094</f>
        <v>0</v>
      </c>
      <c r="Q1094" s="203">
        <v>0</v>
      </c>
      <c r="R1094" s="203">
        <f>Q1094*H1094</f>
        <v>0</v>
      </c>
      <c r="S1094" s="203">
        <v>0</v>
      </c>
      <c r="T1094" s="204">
        <f>S1094*H1094</f>
        <v>0</v>
      </c>
      <c r="U1094" s="35"/>
      <c r="V1094" s="35"/>
      <c r="W1094" s="35"/>
      <c r="X1094" s="35"/>
      <c r="Y1094" s="35"/>
      <c r="Z1094" s="35"/>
      <c r="AA1094" s="35"/>
      <c r="AB1094" s="35"/>
      <c r="AC1094" s="35"/>
      <c r="AD1094" s="35"/>
      <c r="AE1094" s="35"/>
      <c r="AR1094" s="205" t="s">
        <v>247</v>
      </c>
      <c r="AT1094" s="205" t="s">
        <v>211</v>
      </c>
      <c r="AU1094" s="205" t="s">
        <v>85</v>
      </c>
      <c r="AY1094" s="18" t="s">
        <v>209</v>
      </c>
      <c r="BE1094" s="206">
        <f>IF(N1094="základní",J1094,0)</f>
        <v>0</v>
      </c>
      <c r="BF1094" s="206">
        <f>IF(N1094="snížená",J1094,0)</f>
        <v>0</v>
      </c>
      <c r="BG1094" s="206">
        <f>IF(N1094="zákl. přenesená",J1094,0)</f>
        <v>0</v>
      </c>
      <c r="BH1094" s="206">
        <f>IF(N1094="sníž. přenesená",J1094,0)</f>
        <v>0</v>
      </c>
      <c r="BI1094" s="206">
        <f>IF(N1094="nulová",J1094,0)</f>
        <v>0</v>
      </c>
      <c r="BJ1094" s="18" t="s">
        <v>83</v>
      </c>
      <c r="BK1094" s="206">
        <f>ROUND(I1094*H1094,2)</f>
        <v>0</v>
      </c>
      <c r="BL1094" s="18" t="s">
        <v>247</v>
      </c>
      <c r="BM1094" s="205" t="s">
        <v>1284</v>
      </c>
    </row>
    <row r="1095" spans="1:65" s="13" customFormat="1" ht="11.25">
      <c r="B1095" s="207"/>
      <c r="C1095" s="208"/>
      <c r="D1095" s="209" t="s">
        <v>216</v>
      </c>
      <c r="E1095" s="210" t="s">
        <v>1</v>
      </c>
      <c r="F1095" s="211" t="s">
        <v>390</v>
      </c>
      <c r="G1095" s="208"/>
      <c r="H1095" s="210" t="s">
        <v>1</v>
      </c>
      <c r="I1095" s="212"/>
      <c r="J1095" s="208"/>
      <c r="K1095" s="208"/>
      <c r="L1095" s="213"/>
      <c r="M1095" s="214"/>
      <c r="N1095" s="215"/>
      <c r="O1095" s="215"/>
      <c r="P1095" s="215"/>
      <c r="Q1095" s="215"/>
      <c r="R1095" s="215"/>
      <c r="S1095" s="215"/>
      <c r="T1095" s="216"/>
      <c r="AT1095" s="217" t="s">
        <v>216</v>
      </c>
      <c r="AU1095" s="217" t="s">
        <v>85</v>
      </c>
      <c r="AV1095" s="13" t="s">
        <v>83</v>
      </c>
      <c r="AW1095" s="13" t="s">
        <v>31</v>
      </c>
      <c r="AX1095" s="13" t="s">
        <v>75</v>
      </c>
      <c r="AY1095" s="217" t="s">
        <v>209</v>
      </c>
    </row>
    <row r="1096" spans="1:65" s="14" customFormat="1" ht="22.5">
      <c r="B1096" s="218"/>
      <c r="C1096" s="219"/>
      <c r="D1096" s="209" t="s">
        <v>216</v>
      </c>
      <c r="E1096" s="220" t="s">
        <v>1</v>
      </c>
      <c r="F1096" s="221" t="s">
        <v>1285</v>
      </c>
      <c r="G1096" s="219"/>
      <c r="H1096" s="222">
        <v>1539.9</v>
      </c>
      <c r="I1096" s="223"/>
      <c r="J1096" s="219"/>
      <c r="K1096" s="219"/>
      <c r="L1096" s="224"/>
      <c r="M1096" s="225"/>
      <c r="N1096" s="226"/>
      <c r="O1096" s="226"/>
      <c r="P1096" s="226"/>
      <c r="Q1096" s="226"/>
      <c r="R1096" s="226"/>
      <c r="S1096" s="226"/>
      <c r="T1096" s="227"/>
      <c r="AT1096" s="228" t="s">
        <v>216</v>
      </c>
      <c r="AU1096" s="228" t="s">
        <v>85</v>
      </c>
      <c r="AV1096" s="14" t="s">
        <v>85</v>
      </c>
      <c r="AW1096" s="14" t="s">
        <v>31</v>
      </c>
      <c r="AX1096" s="14" t="s">
        <v>75</v>
      </c>
      <c r="AY1096" s="228" t="s">
        <v>209</v>
      </c>
    </row>
    <row r="1097" spans="1:65" s="14" customFormat="1" ht="22.5">
      <c r="B1097" s="218"/>
      <c r="C1097" s="219"/>
      <c r="D1097" s="209" t="s">
        <v>216</v>
      </c>
      <c r="E1097" s="220" t="s">
        <v>1</v>
      </c>
      <c r="F1097" s="221" t="s">
        <v>1286</v>
      </c>
      <c r="G1097" s="219"/>
      <c r="H1097" s="222">
        <v>1266.75</v>
      </c>
      <c r="I1097" s="223"/>
      <c r="J1097" s="219"/>
      <c r="K1097" s="219"/>
      <c r="L1097" s="224"/>
      <c r="M1097" s="225"/>
      <c r="N1097" s="226"/>
      <c r="O1097" s="226"/>
      <c r="P1097" s="226"/>
      <c r="Q1097" s="226"/>
      <c r="R1097" s="226"/>
      <c r="S1097" s="226"/>
      <c r="T1097" s="227"/>
      <c r="AT1097" s="228" t="s">
        <v>216</v>
      </c>
      <c r="AU1097" s="228" t="s">
        <v>85</v>
      </c>
      <c r="AV1097" s="14" t="s">
        <v>85</v>
      </c>
      <c r="AW1097" s="14" t="s">
        <v>31</v>
      </c>
      <c r="AX1097" s="14" t="s">
        <v>75</v>
      </c>
      <c r="AY1097" s="228" t="s">
        <v>209</v>
      </c>
    </row>
    <row r="1098" spans="1:65" s="14" customFormat="1" ht="22.5">
      <c r="B1098" s="218"/>
      <c r="C1098" s="219"/>
      <c r="D1098" s="209" t="s">
        <v>216</v>
      </c>
      <c r="E1098" s="220" t="s">
        <v>1</v>
      </c>
      <c r="F1098" s="221" t="s">
        <v>1287</v>
      </c>
      <c r="G1098" s="219"/>
      <c r="H1098" s="222">
        <v>1685.1</v>
      </c>
      <c r="I1098" s="223"/>
      <c r="J1098" s="219"/>
      <c r="K1098" s="219"/>
      <c r="L1098" s="224"/>
      <c r="M1098" s="225"/>
      <c r="N1098" s="226"/>
      <c r="O1098" s="226"/>
      <c r="P1098" s="226"/>
      <c r="Q1098" s="226"/>
      <c r="R1098" s="226"/>
      <c r="S1098" s="226"/>
      <c r="T1098" s="227"/>
      <c r="AT1098" s="228" t="s">
        <v>216</v>
      </c>
      <c r="AU1098" s="228" t="s">
        <v>85</v>
      </c>
      <c r="AV1098" s="14" t="s">
        <v>85</v>
      </c>
      <c r="AW1098" s="14" t="s">
        <v>31</v>
      </c>
      <c r="AX1098" s="14" t="s">
        <v>75</v>
      </c>
      <c r="AY1098" s="228" t="s">
        <v>209</v>
      </c>
    </row>
    <row r="1099" spans="1:65" s="14" customFormat="1" ht="22.5">
      <c r="B1099" s="218"/>
      <c r="C1099" s="219"/>
      <c r="D1099" s="209" t="s">
        <v>216</v>
      </c>
      <c r="E1099" s="220" t="s">
        <v>1</v>
      </c>
      <c r="F1099" s="221" t="s">
        <v>1288</v>
      </c>
      <c r="G1099" s="219"/>
      <c r="H1099" s="222">
        <v>318.60000000000002</v>
      </c>
      <c r="I1099" s="223"/>
      <c r="J1099" s="219"/>
      <c r="K1099" s="219"/>
      <c r="L1099" s="224"/>
      <c r="M1099" s="225"/>
      <c r="N1099" s="226"/>
      <c r="O1099" s="226"/>
      <c r="P1099" s="226"/>
      <c r="Q1099" s="226"/>
      <c r="R1099" s="226"/>
      <c r="S1099" s="226"/>
      <c r="T1099" s="227"/>
      <c r="AT1099" s="228" t="s">
        <v>216</v>
      </c>
      <c r="AU1099" s="228" t="s">
        <v>85</v>
      </c>
      <c r="AV1099" s="14" t="s">
        <v>85</v>
      </c>
      <c r="AW1099" s="14" t="s">
        <v>31</v>
      </c>
      <c r="AX1099" s="14" t="s">
        <v>75</v>
      </c>
      <c r="AY1099" s="228" t="s">
        <v>209</v>
      </c>
    </row>
    <row r="1100" spans="1:65" s="15" customFormat="1" ht="11.25">
      <c r="B1100" s="229"/>
      <c r="C1100" s="230"/>
      <c r="D1100" s="209" t="s">
        <v>216</v>
      </c>
      <c r="E1100" s="231" t="s">
        <v>1</v>
      </c>
      <c r="F1100" s="232" t="s">
        <v>219</v>
      </c>
      <c r="G1100" s="230"/>
      <c r="H1100" s="233">
        <v>4810.3500000000004</v>
      </c>
      <c r="I1100" s="234"/>
      <c r="J1100" s="230"/>
      <c r="K1100" s="230"/>
      <c r="L1100" s="235"/>
      <c r="M1100" s="236"/>
      <c r="N1100" s="237"/>
      <c r="O1100" s="237"/>
      <c r="P1100" s="237"/>
      <c r="Q1100" s="237"/>
      <c r="R1100" s="237"/>
      <c r="S1100" s="237"/>
      <c r="T1100" s="238"/>
      <c r="AT1100" s="239" t="s">
        <v>216</v>
      </c>
      <c r="AU1100" s="239" t="s">
        <v>85</v>
      </c>
      <c r="AV1100" s="15" t="s">
        <v>215</v>
      </c>
      <c r="AW1100" s="15" t="s">
        <v>31</v>
      </c>
      <c r="AX1100" s="15" t="s">
        <v>83</v>
      </c>
      <c r="AY1100" s="239" t="s">
        <v>209</v>
      </c>
    </row>
    <row r="1101" spans="1:65" s="2" customFormat="1" ht="24.2" customHeight="1">
      <c r="A1101" s="35"/>
      <c r="B1101" s="36"/>
      <c r="C1101" s="193" t="s">
        <v>1289</v>
      </c>
      <c r="D1101" s="193" t="s">
        <v>211</v>
      </c>
      <c r="E1101" s="194" t="s">
        <v>1290</v>
      </c>
      <c r="F1101" s="195" t="s">
        <v>1291</v>
      </c>
      <c r="G1101" s="196" t="s">
        <v>214</v>
      </c>
      <c r="H1101" s="197">
        <v>2974.05</v>
      </c>
      <c r="I1101" s="198"/>
      <c r="J1101" s="199">
        <f>ROUND(I1101*H1101,2)</f>
        <v>0</v>
      </c>
      <c r="K1101" s="200"/>
      <c r="L1101" s="40"/>
      <c r="M1101" s="201" t="s">
        <v>1</v>
      </c>
      <c r="N1101" s="202" t="s">
        <v>40</v>
      </c>
      <c r="O1101" s="72"/>
      <c r="P1101" s="203">
        <f>O1101*H1101</f>
        <v>0</v>
      </c>
      <c r="Q1101" s="203">
        <v>0</v>
      </c>
      <c r="R1101" s="203">
        <f>Q1101*H1101</f>
        <v>0</v>
      </c>
      <c r="S1101" s="203">
        <v>0</v>
      </c>
      <c r="T1101" s="204">
        <f>S1101*H1101</f>
        <v>0</v>
      </c>
      <c r="U1101" s="35"/>
      <c r="V1101" s="35"/>
      <c r="W1101" s="35"/>
      <c r="X1101" s="35"/>
      <c r="Y1101" s="35"/>
      <c r="Z1101" s="35"/>
      <c r="AA1101" s="35"/>
      <c r="AB1101" s="35"/>
      <c r="AC1101" s="35"/>
      <c r="AD1101" s="35"/>
      <c r="AE1101" s="35"/>
      <c r="AR1101" s="205" t="s">
        <v>247</v>
      </c>
      <c r="AT1101" s="205" t="s">
        <v>211</v>
      </c>
      <c r="AU1101" s="205" t="s">
        <v>85</v>
      </c>
      <c r="AY1101" s="18" t="s">
        <v>209</v>
      </c>
      <c r="BE1101" s="206">
        <f>IF(N1101="základní",J1101,0)</f>
        <v>0</v>
      </c>
      <c r="BF1101" s="206">
        <f>IF(N1101="snížená",J1101,0)</f>
        <v>0</v>
      </c>
      <c r="BG1101" s="206">
        <f>IF(N1101="zákl. přenesená",J1101,0)</f>
        <v>0</v>
      </c>
      <c r="BH1101" s="206">
        <f>IF(N1101="sníž. přenesená",J1101,0)</f>
        <v>0</v>
      </c>
      <c r="BI1101" s="206">
        <f>IF(N1101="nulová",J1101,0)</f>
        <v>0</v>
      </c>
      <c r="BJ1101" s="18" t="s">
        <v>83</v>
      </c>
      <c r="BK1101" s="206">
        <f>ROUND(I1101*H1101,2)</f>
        <v>0</v>
      </c>
      <c r="BL1101" s="18" t="s">
        <v>247</v>
      </c>
      <c r="BM1101" s="205" t="s">
        <v>1292</v>
      </c>
    </row>
    <row r="1102" spans="1:65" s="13" customFormat="1" ht="11.25">
      <c r="B1102" s="207"/>
      <c r="C1102" s="208"/>
      <c r="D1102" s="209" t="s">
        <v>216</v>
      </c>
      <c r="E1102" s="210" t="s">
        <v>1</v>
      </c>
      <c r="F1102" s="211" t="s">
        <v>390</v>
      </c>
      <c r="G1102" s="208"/>
      <c r="H1102" s="210" t="s">
        <v>1</v>
      </c>
      <c r="I1102" s="212"/>
      <c r="J1102" s="208"/>
      <c r="K1102" s="208"/>
      <c r="L1102" s="213"/>
      <c r="M1102" s="214"/>
      <c r="N1102" s="215"/>
      <c r="O1102" s="215"/>
      <c r="P1102" s="215"/>
      <c r="Q1102" s="215"/>
      <c r="R1102" s="215"/>
      <c r="S1102" s="215"/>
      <c r="T1102" s="216"/>
      <c r="AT1102" s="217" t="s">
        <v>216</v>
      </c>
      <c r="AU1102" s="217" t="s">
        <v>85</v>
      </c>
      <c r="AV1102" s="13" t="s">
        <v>83</v>
      </c>
      <c r="AW1102" s="13" t="s">
        <v>31</v>
      </c>
      <c r="AX1102" s="13" t="s">
        <v>75</v>
      </c>
      <c r="AY1102" s="217" t="s">
        <v>209</v>
      </c>
    </row>
    <row r="1103" spans="1:65" s="14" customFormat="1" ht="22.5">
      <c r="B1103" s="218"/>
      <c r="C1103" s="219"/>
      <c r="D1103" s="209" t="s">
        <v>216</v>
      </c>
      <c r="E1103" s="220" t="s">
        <v>1</v>
      </c>
      <c r="F1103" s="221" t="s">
        <v>1293</v>
      </c>
      <c r="G1103" s="219"/>
      <c r="H1103" s="222">
        <v>769.95</v>
      </c>
      <c r="I1103" s="223"/>
      <c r="J1103" s="219"/>
      <c r="K1103" s="219"/>
      <c r="L1103" s="224"/>
      <c r="M1103" s="225"/>
      <c r="N1103" s="226"/>
      <c r="O1103" s="226"/>
      <c r="P1103" s="226"/>
      <c r="Q1103" s="226"/>
      <c r="R1103" s="226"/>
      <c r="S1103" s="226"/>
      <c r="T1103" s="227"/>
      <c r="AT1103" s="228" t="s">
        <v>216</v>
      </c>
      <c r="AU1103" s="228" t="s">
        <v>85</v>
      </c>
      <c r="AV1103" s="14" t="s">
        <v>85</v>
      </c>
      <c r="AW1103" s="14" t="s">
        <v>31</v>
      </c>
      <c r="AX1103" s="14" t="s">
        <v>75</v>
      </c>
      <c r="AY1103" s="228" t="s">
        <v>209</v>
      </c>
    </row>
    <row r="1104" spans="1:65" s="14" customFormat="1" ht="22.5">
      <c r="B1104" s="218"/>
      <c r="C1104" s="219"/>
      <c r="D1104" s="209" t="s">
        <v>216</v>
      </c>
      <c r="E1104" s="220" t="s">
        <v>1</v>
      </c>
      <c r="F1104" s="221" t="s">
        <v>1294</v>
      </c>
      <c r="G1104" s="219"/>
      <c r="H1104" s="222">
        <v>422.25</v>
      </c>
      <c r="I1104" s="223"/>
      <c r="J1104" s="219"/>
      <c r="K1104" s="219"/>
      <c r="L1104" s="224"/>
      <c r="M1104" s="225"/>
      <c r="N1104" s="226"/>
      <c r="O1104" s="226"/>
      <c r="P1104" s="226"/>
      <c r="Q1104" s="226"/>
      <c r="R1104" s="226"/>
      <c r="S1104" s="226"/>
      <c r="T1104" s="227"/>
      <c r="AT1104" s="228" t="s">
        <v>216</v>
      </c>
      <c r="AU1104" s="228" t="s">
        <v>85</v>
      </c>
      <c r="AV1104" s="14" t="s">
        <v>85</v>
      </c>
      <c r="AW1104" s="14" t="s">
        <v>31</v>
      </c>
      <c r="AX1104" s="14" t="s">
        <v>75</v>
      </c>
      <c r="AY1104" s="228" t="s">
        <v>209</v>
      </c>
    </row>
    <row r="1105" spans="1:65" s="14" customFormat="1" ht="22.5">
      <c r="B1105" s="218"/>
      <c r="C1105" s="219"/>
      <c r="D1105" s="209" t="s">
        <v>216</v>
      </c>
      <c r="E1105" s="220" t="s">
        <v>1</v>
      </c>
      <c r="F1105" s="221" t="s">
        <v>1295</v>
      </c>
      <c r="G1105" s="219"/>
      <c r="H1105" s="222">
        <v>78.75</v>
      </c>
      <c r="I1105" s="223"/>
      <c r="J1105" s="219"/>
      <c r="K1105" s="219"/>
      <c r="L1105" s="224"/>
      <c r="M1105" s="225"/>
      <c r="N1105" s="226"/>
      <c r="O1105" s="226"/>
      <c r="P1105" s="226"/>
      <c r="Q1105" s="226"/>
      <c r="R1105" s="226"/>
      <c r="S1105" s="226"/>
      <c r="T1105" s="227"/>
      <c r="AT1105" s="228" t="s">
        <v>216</v>
      </c>
      <c r="AU1105" s="228" t="s">
        <v>85</v>
      </c>
      <c r="AV1105" s="14" t="s">
        <v>85</v>
      </c>
      <c r="AW1105" s="14" t="s">
        <v>31</v>
      </c>
      <c r="AX1105" s="14" t="s">
        <v>75</v>
      </c>
      <c r="AY1105" s="228" t="s">
        <v>209</v>
      </c>
    </row>
    <row r="1106" spans="1:65" s="14" customFormat="1" ht="22.5">
      <c r="B1106" s="218"/>
      <c r="C1106" s="219"/>
      <c r="D1106" s="209" t="s">
        <v>216</v>
      </c>
      <c r="E1106" s="220" t="s">
        <v>1</v>
      </c>
      <c r="F1106" s="221" t="s">
        <v>1296</v>
      </c>
      <c r="G1106" s="219"/>
      <c r="H1106" s="222">
        <v>1703.1</v>
      </c>
      <c r="I1106" s="223"/>
      <c r="J1106" s="219"/>
      <c r="K1106" s="219"/>
      <c r="L1106" s="224"/>
      <c r="M1106" s="225"/>
      <c r="N1106" s="226"/>
      <c r="O1106" s="226"/>
      <c r="P1106" s="226"/>
      <c r="Q1106" s="226"/>
      <c r="R1106" s="226"/>
      <c r="S1106" s="226"/>
      <c r="T1106" s="227"/>
      <c r="AT1106" s="228" t="s">
        <v>216</v>
      </c>
      <c r="AU1106" s="228" t="s">
        <v>85</v>
      </c>
      <c r="AV1106" s="14" t="s">
        <v>85</v>
      </c>
      <c r="AW1106" s="14" t="s">
        <v>31</v>
      </c>
      <c r="AX1106" s="14" t="s">
        <v>75</v>
      </c>
      <c r="AY1106" s="228" t="s">
        <v>209</v>
      </c>
    </row>
    <row r="1107" spans="1:65" s="15" customFormat="1" ht="11.25">
      <c r="B1107" s="229"/>
      <c r="C1107" s="230"/>
      <c r="D1107" s="209" t="s">
        <v>216</v>
      </c>
      <c r="E1107" s="231" t="s">
        <v>1</v>
      </c>
      <c r="F1107" s="232" t="s">
        <v>219</v>
      </c>
      <c r="G1107" s="230"/>
      <c r="H1107" s="233">
        <v>2974.05</v>
      </c>
      <c r="I1107" s="234"/>
      <c r="J1107" s="230"/>
      <c r="K1107" s="230"/>
      <c r="L1107" s="235"/>
      <c r="M1107" s="236"/>
      <c r="N1107" s="237"/>
      <c r="O1107" s="237"/>
      <c r="P1107" s="237"/>
      <c r="Q1107" s="237"/>
      <c r="R1107" s="237"/>
      <c r="S1107" s="237"/>
      <c r="T1107" s="238"/>
      <c r="AT1107" s="239" t="s">
        <v>216</v>
      </c>
      <c r="AU1107" s="239" t="s">
        <v>85</v>
      </c>
      <c r="AV1107" s="15" t="s">
        <v>215</v>
      </c>
      <c r="AW1107" s="15" t="s">
        <v>31</v>
      </c>
      <c r="AX1107" s="15" t="s">
        <v>83</v>
      </c>
      <c r="AY1107" s="239" t="s">
        <v>209</v>
      </c>
    </row>
    <row r="1108" spans="1:65" s="2" customFormat="1" ht="24.2" customHeight="1">
      <c r="A1108" s="35"/>
      <c r="B1108" s="36"/>
      <c r="C1108" s="193" t="s">
        <v>747</v>
      </c>
      <c r="D1108" s="193" t="s">
        <v>211</v>
      </c>
      <c r="E1108" s="194" t="s">
        <v>1297</v>
      </c>
      <c r="F1108" s="195" t="s">
        <v>1298</v>
      </c>
      <c r="G1108" s="196" t="s">
        <v>425</v>
      </c>
      <c r="H1108" s="197">
        <v>772.1</v>
      </c>
      <c r="I1108" s="198"/>
      <c r="J1108" s="199">
        <f>ROUND(I1108*H1108,2)</f>
        <v>0</v>
      </c>
      <c r="K1108" s="200"/>
      <c r="L1108" s="40"/>
      <c r="M1108" s="201" t="s">
        <v>1</v>
      </c>
      <c r="N1108" s="202" t="s">
        <v>40</v>
      </c>
      <c r="O1108" s="72"/>
      <c r="P1108" s="203">
        <f>O1108*H1108</f>
        <v>0</v>
      </c>
      <c r="Q1108" s="203">
        <v>0</v>
      </c>
      <c r="R1108" s="203">
        <f>Q1108*H1108</f>
        <v>0</v>
      </c>
      <c r="S1108" s="203">
        <v>0</v>
      </c>
      <c r="T1108" s="204">
        <f>S1108*H1108</f>
        <v>0</v>
      </c>
      <c r="U1108" s="35"/>
      <c r="V1108" s="35"/>
      <c r="W1108" s="35"/>
      <c r="X1108" s="35"/>
      <c r="Y1108" s="35"/>
      <c r="Z1108" s="35"/>
      <c r="AA1108" s="35"/>
      <c r="AB1108" s="35"/>
      <c r="AC1108" s="35"/>
      <c r="AD1108" s="35"/>
      <c r="AE1108" s="35"/>
      <c r="AR1108" s="205" t="s">
        <v>247</v>
      </c>
      <c r="AT1108" s="205" t="s">
        <v>211</v>
      </c>
      <c r="AU1108" s="205" t="s">
        <v>85</v>
      </c>
      <c r="AY1108" s="18" t="s">
        <v>209</v>
      </c>
      <c r="BE1108" s="206">
        <f>IF(N1108="základní",J1108,0)</f>
        <v>0</v>
      </c>
      <c r="BF1108" s="206">
        <f>IF(N1108="snížená",J1108,0)</f>
        <v>0</v>
      </c>
      <c r="BG1108" s="206">
        <f>IF(N1108="zákl. přenesená",J1108,0)</f>
        <v>0</v>
      </c>
      <c r="BH1108" s="206">
        <f>IF(N1108="sníž. přenesená",J1108,0)</f>
        <v>0</v>
      </c>
      <c r="BI1108" s="206">
        <f>IF(N1108="nulová",J1108,0)</f>
        <v>0</v>
      </c>
      <c r="BJ1108" s="18" t="s">
        <v>83</v>
      </c>
      <c r="BK1108" s="206">
        <f>ROUND(I1108*H1108,2)</f>
        <v>0</v>
      </c>
      <c r="BL1108" s="18" t="s">
        <v>247</v>
      </c>
      <c r="BM1108" s="205" t="s">
        <v>1299</v>
      </c>
    </row>
    <row r="1109" spans="1:65" s="13" customFormat="1" ht="11.25">
      <c r="B1109" s="207"/>
      <c r="C1109" s="208"/>
      <c r="D1109" s="209" t="s">
        <v>216</v>
      </c>
      <c r="E1109" s="210" t="s">
        <v>1</v>
      </c>
      <c r="F1109" s="211" t="s">
        <v>342</v>
      </c>
      <c r="G1109" s="208"/>
      <c r="H1109" s="210" t="s">
        <v>1</v>
      </c>
      <c r="I1109" s="212"/>
      <c r="J1109" s="208"/>
      <c r="K1109" s="208"/>
      <c r="L1109" s="213"/>
      <c r="M1109" s="214"/>
      <c r="N1109" s="215"/>
      <c r="O1109" s="215"/>
      <c r="P1109" s="215"/>
      <c r="Q1109" s="215"/>
      <c r="R1109" s="215"/>
      <c r="S1109" s="215"/>
      <c r="T1109" s="216"/>
      <c r="AT1109" s="217" t="s">
        <v>216</v>
      </c>
      <c r="AU1109" s="217" t="s">
        <v>85</v>
      </c>
      <c r="AV1109" s="13" t="s">
        <v>83</v>
      </c>
      <c r="AW1109" s="13" t="s">
        <v>31</v>
      </c>
      <c r="AX1109" s="13" t="s">
        <v>75</v>
      </c>
      <c r="AY1109" s="217" t="s">
        <v>209</v>
      </c>
    </row>
    <row r="1110" spans="1:65" s="14" customFormat="1" ht="11.25">
      <c r="B1110" s="218"/>
      <c r="C1110" s="219"/>
      <c r="D1110" s="209" t="s">
        <v>216</v>
      </c>
      <c r="E1110" s="220" t="s">
        <v>1</v>
      </c>
      <c r="F1110" s="221" t="s">
        <v>1300</v>
      </c>
      <c r="G1110" s="219"/>
      <c r="H1110" s="222">
        <v>583</v>
      </c>
      <c r="I1110" s="223"/>
      <c r="J1110" s="219"/>
      <c r="K1110" s="219"/>
      <c r="L1110" s="224"/>
      <c r="M1110" s="225"/>
      <c r="N1110" s="226"/>
      <c r="O1110" s="226"/>
      <c r="P1110" s="226"/>
      <c r="Q1110" s="226"/>
      <c r="R1110" s="226"/>
      <c r="S1110" s="226"/>
      <c r="T1110" s="227"/>
      <c r="AT1110" s="228" t="s">
        <v>216</v>
      </c>
      <c r="AU1110" s="228" t="s">
        <v>85</v>
      </c>
      <c r="AV1110" s="14" t="s">
        <v>85</v>
      </c>
      <c r="AW1110" s="14" t="s">
        <v>31</v>
      </c>
      <c r="AX1110" s="14" t="s">
        <v>75</v>
      </c>
      <c r="AY1110" s="228" t="s">
        <v>209</v>
      </c>
    </row>
    <row r="1111" spans="1:65" s="14" customFormat="1" ht="11.25">
      <c r="B1111" s="218"/>
      <c r="C1111" s="219"/>
      <c r="D1111" s="209" t="s">
        <v>216</v>
      </c>
      <c r="E1111" s="220" t="s">
        <v>1</v>
      </c>
      <c r="F1111" s="221" t="s">
        <v>1301</v>
      </c>
      <c r="G1111" s="219"/>
      <c r="H1111" s="222">
        <v>189.1</v>
      </c>
      <c r="I1111" s="223"/>
      <c r="J1111" s="219"/>
      <c r="K1111" s="219"/>
      <c r="L1111" s="224"/>
      <c r="M1111" s="225"/>
      <c r="N1111" s="226"/>
      <c r="O1111" s="226"/>
      <c r="P1111" s="226"/>
      <c r="Q1111" s="226"/>
      <c r="R1111" s="226"/>
      <c r="S1111" s="226"/>
      <c r="T1111" s="227"/>
      <c r="AT1111" s="228" t="s">
        <v>216</v>
      </c>
      <c r="AU1111" s="228" t="s">
        <v>85</v>
      </c>
      <c r="AV1111" s="14" t="s">
        <v>85</v>
      </c>
      <c r="AW1111" s="14" t="s">
        <v>31</v>
      </c>
      <c r="AX1111" s="14" t="s">
        <v>75</v>
      </c>
      <c r="AY1111" s="228" t="s">
        <v>209</v>
      </c>
    </row>
    <row r="1112" spans="1:65" s="15" customFormat="1" ht="11.25">
      <c r="B1112" s="229"/>
      <c r="C1112" s="230"/>
      <c r="D1112" s="209" t="s">
        <v>216</v>
      </c>
      <c r="E1112" s="231" t="s">
        <v>1</v>
      </c>
      <c r="F1112" s="232" t="s">
        <v>219</v>
      </c>
      <c r="G1112" s="230"/>
      <c r="H1112" s="233">
        <v>772.1</v>
      </c>
      <c r="I1112" s="234"/>
      <c r="J1112" s="230"/>
      <c r="K1112" s="230"/>
      <c r="L1112" s="235"/>
      <c r="M1112" s="236"/>
      <c r="N1112" s="237"/>
      <c r="O1112" s="237"/>
      <c r="P1112" s="237"/>
      <c r="Q1112" s="237"/>
      <c r="R1112" s="237"/>
      <c r="S1112" s="237"/>
      <c r="T1112" s="238"/>
      <c r="AT1112" s="239" t="s">
        <v>216</v>
      </c>
      <c r="AU1112" s="239" t="s">
        <v>85</v>
      </c>
      <c r="AV1112" s="15" t="s">
        <v>215</v>
      </c>
      <c r="AW1112" s="15" t="s">
        <v>31</v>
      </c>
      <c r="AX1112" s="15" t="s">
        <v>83</v>
      </c>
      <c r="AY1112" s="239" t="s">
        <v>209</v>
      </c>
    </row>
    <row r="1113" spans="1:65" s="2" customFormat="1" ht="24.2" customHeight="1">
      <c r="A1113" s="35"/>
      <c r="B1113" s="36"/>
      <c r="C1113" s="193" t="s">
        <v>1302</v>
      </c>
      <c r="D1113" s="193" t="s">
        <v>211</v>
      </c>
      <c r="E1113" s="194" t="s">
        <v>1303</v>
      </c>
      <c r="F1113" s="195" t="s">
        <v>1304</v>
      </c>
      <c r="G1113" s="196" t="s">
        <v>425</v>
      </c>
      <c r="H1113" s="197">
        <v>496.7</v>
      </c>
      <c r="I1113" s="198"/>
      <c r="J1113" s="199">
        <f>ROUND(I1113*H1113,2)</f>
        <v>0</v>
      </c>
      <c r="K1113" s="200"/>
      <c r="L1113" s="40"/>
      <c r="M1113" s="201" t="s">
        <v>1</v>
      </c>
      <c r="N1113" s="202" t="s">
        <v>40</v>
      </c>
      <c r="O1113" s="72"/>
      <c r="P1113" s="203">
        <f>O1113*H1113</f>
        <v>0</v>
      </c>
      <c r="Q1113" s="203">
        <v>0</v>
      </c>
      <c r="R1113" s="203">
        <f>Q1113*H1113</f>
        <v>0</v>
      </c>
      <c r="S1113" s="203">
        <v>0</v>
      </c>
      <c r="T1113" s="204">
        <f>S1113*H1113</f>
        <v>0</v>
      </c>
      <c r="U1113" s="35"/>
      <c r="V1113" s="35"/>
      <c r="W1113" s="35"/>
      <c r="X1113" s="35"/>
      <c r="Y1113" s="35"/>
      <c r="Z1113" s="35"/>
      <c r="AA1113" s="35"/>
      <c r="AB1113" s="35"/>
      <c r="AC1113" s="35"/>
      <c r="AD1113" s="35"/>
      <c r="AE1113" s="35"/>
      <c r="AR1113" s="205" t="s">
        <v>247</v>
      </c>
      <c r="AT1113" s="205" t="s">
        <v>211</v>
      </c>
      <c r="AU1113" s="205" t="s">
        <v>85</v>
      </c>
      <c r="AY1113" s="18" t="s">
        <v>209</v>
      </c>
      <c r="BE1113" s="206">
        <f>IF(N1113="základní",J1113,0)</f>
        <v>0</v>
      </c>
      <c r="BF1113" s="206">
        <f>IF(N1113="snížená",J1113,0)</f>
        <v>0</v>
      </c>
      <c r="BG1113" s="206">
        <f>IF(N1113="zákl. přenesená",J1113,0)</f>
        <v>0</v>
      </c>
      <c r="BH1113" s="206">
        <f>IF(N1113="sníž. přenesená",J1113,0)</f>
        <v>0</v>
      </c>
      <c r="BI1113" s="206">
        <f>IF(N1113="nulová",J1113,0)</f>
        <v>0</v>
      </c>
      <c r="BJ1113" s="18" t="s">
        <v>83</v>
      </c>
      <c r="BK1113" s="206">
        <f>ROUND(I1113*H1113,2)</f>
        <v>0</v>
      </c>
      <c r="BL1113" s="18" t="s">
        <v>247</v>
      </c>
      <c r="BM1113" s="205" t="s">
        <v>1305</v>
      </c>
    </row>
    <row r="1114" spans="1:65" s="13" customFormat="1" ht="11.25">
      <c r="B1114" s="207"/>
      <c r="C1114" s="208"/>
      <c r="D1114" s="209" t="s">
        <v>216</v>
      </c>
      <c r="E1114" s="210" t="s">
        <v>1</v>
      </c>
      <c r="F1114" s="211" t="s">
        <v>342</v>
      </c>
      <c r="G1114" s="208"/>
      <c r="H1114" s="210" t="s">
        <v>1</v>
      </c>
      <c r="I1114" s="212"/>
      <c r="J1114" s="208"/>
      <c r="K1114" s="208"/>
      <c r="L1114" s="213"/>
      <c r="M1114" s="214"/>
      <c r="N1114" s="215"/>
      <c r="O1114" s="215"/>
      <c r="P1114" s="215"/>
      <c r="Q1114" s="215"/>
      <c r="R1114" s="215"/>
      <c r="S1114" s="215"/>
      <c r="T1114" s="216"/>
      <c r="AT1114" s="217" t="s">
        <v>216</v>
      </c>
      <c r="AU1114" s="217" t="s">
        <v>85</v>
      </c>
      <c r="AV1114" s="13" t="s">
        <v>83</v>
      </c>
      <c r="AW1114" s="13" t="s">
        <v>31</v>
      </c>
      <c r="AX1114" s="13" t="s">
        <v>75</v>
      </c>
      <c r="AY1114" s="217" t="s">
        <v>209</v>
      </c>
    </row>
    <row r="1115" spans="1:65" s="14" customFormat="1" ht="11.25">
      <c r="B1115" s="218"/>
      <c r="C1115" s="219"/>
      <c r="D1115" s="209" t="s">
        <v>216</v>
      </c>
      <c r="E1115" s="220" t="s">
        <v>1</v>
      </c>
      <c r="F1115" s="221" t="s">
        <v>1306</v>
      </c>
      <c r="G1115" s="219"/>
      <c r="H1115" s="222">
        <v>175</v>
      </c>
      <c r="I1115" s="223"/>
      <c r="J1115" s="219"/>
      <c r="K1115" s="219"/>
      <c r="L1115" s="224"/>
      <c r="M1115" s="225"/>
      <c r="N1115" s="226"/>
      <c r="O1115" s="226"/>
      <c r="P1115" s="226"/>
      <c r="Q1115" s="226"/>
      <c r="R1115" s="226"/>
      <c r="S1115" s="226"/>
      <c r="T1115" s="227"/>
      <c r="AT1115" s="228" t="s">
        <v>216</v>
      </c>
      <c r="AU1115" s="228" t="s">
        <v>85</v>
      </c>
      <c r="AV1115" s="14" t="s">
        <v>85</v>
      </c>
      <c r="AW1115" s="14" t="s">
        <v>31</v>
      </c>
      <c r="AX1115" s="14" t="s">
        <v>75</v>
      </c>
      <c r="AY1115" s="228" t="s">
        <v>209</v>
      </c>
    </row>
    <row r="1116" spans="1:65" s="14" customFormat="1" ht="11.25">
      <c r="B1116" s="218"/>
      <c r="C1116" s="219"/>
      <c r="D1116" s="209" t="s">
        <v>216</v>
      </c>
      <c r="E1116" s="220" t="s">
        <v>1</v>
      </c>
      <c r="F1116" s="221" t="s">
        <v>1307</v>
      </c>
      <c r="G1116" s="219"/>
      <c r="H1116" s="222">
        <v>321.7</v>
      </c>
      <c r="I1116" s="223"/>
      <c r="J1116" s="219"/>
      <c r="K1116" s="219"/>
      <c r="L1116" s="224"/>
      <c r="M1116" s="225"/>
      <c r="N1116" s="226"/>
      <c r="O1116" s="226"/>
      <c r="P1116" s="226"/>
      <c r="Q1116" s="226"/>
      <c r="R1116" s="226"/>
      <c r="S1116" s="226"/>
      <c r="T1116" s="227"/>
      <c r="AT1116" s="228" t="s">
        <v>216</v>
      </c>
      <c r="AU1116" s="228" t="s">
        <v>85</v>
      </c>
      <c r="AV1116" s="14" t="s">
        <v>85</v>
      </c>
      <c r="AW1116" s="14" t="s">
        <v>31</v>
      </c>
      <c r="AX1116" s="14" t="s">
        <v>75</v>
      </c>
      <c r="AY1116" s="228" t="s">
        <v>209</v>
      </c>
    </row>
    <row r="1117" spans="1:65" s="15" customFormat="1" ht="11.25">
      <c r="B1117" s="229"/>
      <c r="C1117" s="230"/>
      <c r="D1117" s="209" t="s">
        <v>216</v>
      </c>
      <c r="E1117" s="231" t="s">
        <v>1</v>
      </c>
      <c r="F1117" s="232" t="s">
        <v>219</v>
      </c>
      <c r="G1117" s="230"/>
      <c r="H1117" s="233">
        <v>496.7</v>
      </c>
      <c r="I1117" s="234"/>
      <c r="J1117" s="230"/>
      <c r="K1117" s="230"/>
      <c r="L1117" s="235"/>
      <c r="M1117" s="236"/>
      <c r="N1117" s="237"/>
      <c r="O1117" s="237"/>
      <c r="P1117" s="237"/>
      <c r="Q1117" s="237"/>
      <c r="R1117" s="237"/>
      <c r="S1117" s="237"/>
      <c r="T1117" s="238"/>
      <c r="AT1117" s="239" t="s">
        <v>216</v>
      </c>
      <c r="AU1117" s="239" t="s">
        <v>85</v>
      </c>
      <c r="AV1117" s="15" t="s">
        <v>215</v>
      </c>
      <c r="AW1117" s="15" t="s">
        <v>31</v>
      </c>
      <c r="AX1117" s="15" t="s">
        <v>83</v>
      </c>
      <c r="AY1117" s="239" t="s">
        <v>209</v>
      </c>
    </row>
    <row r="1118" spans="1:65" s="2" customFormat="1" ht="24.2" customHeight="1">
      <c r="A1118" s="35"/>
      <c r="B1118" s="36"/>
      <c r="C1118" s="193" t="s">
        <v>750</v>
      </c>
      <c r="D1118" s="193" t="s">
        <v>211</v>
      </c>
      <c r="E1118" s="194" t="s">
        <v>1308</v>
      </c>
      <c r="F1118" s="195" t="s">
        <v>1309</v>
      </c>
      <c r="G1118" s="196" t="s">
        <v>425</v>
      </c>
      <c r="H1118" s="197">
        <v>489.7</v>
      </c>
      <c r="I1118" s="198"/>
      <c r="J1118" s="199">
        <f>ROUND(I1118*H1118,2)</f>
        <v>0</v>
      </c>
      <c r="K1118" s="200"/>
      <c r="L1118" s="40"/>
      <c r="M1118" s="201" t="s">
        <v>1</v>
      </c>
      <c r="N1118" s="202" t="s">
        <v>40</v>
      </c>
      <c r="O1118" s="72"/>
      <c r="P1118" s="203">
        <f>O1118*H1118</f>
        <v>0</v>
      </c>
      <c r="Q1118" s="203">
        <v>0</v>
      </c>
      <c r="R1118" s="203">
        <f>Q1118*H1118</f>
        <v>0</v>
      </c>
      <c r="S1118" s="203">
        <v>0</v>
      </c>
      <c r="T1118" s="204">
        <f>S1118*H1118</f>
        <v>0</v>
      </c>
      <c r="U1118" s="35"/>
      <c r="V1118" s="35"/>
      <c r="W1118" s="35"/>
      <c r="X1118" s="35"/>
      <c r="Y1118" s="35"/>
      <c r="Z1118" s="35"/>
      <c r="AA1118" s="35"/>
      <c r="AB1118" s="35"/>
      <c r="AC1118" s="35"/>
      <c r="AD1118" s="35"/>
      <c r="AE1118" s="35"/>
      <c r="AR1118" s="205" t="s">
        <v>247</v>
      </c>
      <c r="AT1118" s="205" t="s">
        <v>211</v>
      </c>
      <c r="AU1118" s="205" t="s">
        <v>85</v>
      </c>
      <c r="AY1118" s="18" t="s">
        <v>209</v>
      </c>
      <c r="BE1118" s="206">
        <f>IF(N1118="základní",J1118,0)</f>
        <v>0</v>
      </c>
      <c r="BF1118" s="206">
        <f>IF(N1118="snížená",J1118,0)</f>
        <v>0</v>
      </c>
      <c r="BG1118" s="206">
        <f>IF(N1118="zákl. přenesená",J1118,0)</f>
        <v>0</v>
      </c>
      <c r="BH1118" s="206">
        <f>IF(N1118="sníž. přenesená",J1118,0)</f>
        <v>0</v>
      </c>
      <c r="BI1118" s="206">
        <f>IF(N1118="nulová",J1118,0)</f>
        <v>0</v>
      </c>
      <c r="BJ1118" s="18" t="s">
        <v>83</v>
      </c>
      <c r="BK1118" s="206">
        <f>ROUND(I1118*H1118,2)</f>
        <v>0</v>
      </c>
      <c r="BL1118" s="18" t="s">
        <v>247</v>
      </c>
      <c r="BM1118" s="205" t="s">
        <v>1310</v>
      </c>
    </row>
    <row r="1119" spans="1:65" s="13" customFormat="1" ht="11.25">
      <c r="B1119" s="207"/>
      <c r="C1119" s="208"/>
      <c r="D1119" s="209" t="s">
        <v>216</v>
      </c>
      <c r="E1119" s="210" t="s">
        <v>1</v>
      </c>
      <c r="F1119" s="211" t="s">
        <v>342</v>
      </c>
      <c r="G1119" s="208"/>
      <c r="H1119" s="210" t="s">
        <v>1</v>
      </c>
      <c r="I1119" s="212"/>
      <c r="J1119" s="208"/>
      <c r="K1119" s="208"/>
      <c r="L1119" s="213"/>
      <c r="M1119" s="214"/>
      <c r="N1119" s="215"/>
      <c r="O1119" s="215"/>
      <c r="P1119" s="215"/>
      <c r="Q1119" s="215"/>
      <c r="R1119" s="215"/>
      <c r="S1119" s="215"/>
      <c r="T1119" s="216"/>
      <c r="AT1119" s="217" t="s">
        <v>216</v>
      </c>
      <c r="AU1119" s="217" t="s">
        <v>85</v>
      </c>
      <c r="AV1119" s="13" t="s">
        <v>83</v>
      </c>
      <c r="AW1119" s="13" t="s">
        <v>31</v>
      </c>
      <c r="AX1119" s="13" t="s">
        <v>75</v>
      </c>
      <c r="AY1119" s="217" t="s">
        <v>209</v>
      </c>
    </row>
    <row r="1120" spans="1:65" s="14" customFormat="1" ht="11.25">
      <c r="B1120" s="218"/>
      <c r="C1120" s="219"/>
      <c r="D1120" s="209" t="s">
        <v>216</v>
      </c>
      <c r="E1120" s="220" t="s">
        <v>1</v>
      </c>
      <c r="F1120" s="221" t="s">
        <v>1311</v>
      </c>
      <c r="G1120" s="219"/>
      <c r="H1120" s="222">
        <v>168</v>
      </c>
      <c r="I1120" s="223"/>
      <c r="J1120" s="219"/>
      <c r="K1120" s="219"/>
      <c r="L1120" s="224"/>
      <c r="M1120" s="225"/>
      <c r="N1120" s="226"/>
      <c r="O1120" s="226"/>
      <c r="P1120" s="226"/>
      <c r="Q1120" s="226"/>
      <c r="R1120" s="226"/>
      <c r="S1120" s="226"/>
      <c r="T1120" s="227"/>
      <c r="AT1120" s="228" t="s">
        <v>216</v>
      </c>
      <c r="AU1120" s="228" t="s">
        <v>85</v>
      </c>
      <c r="AV1120" s="14" t="s">
        <v>85</v>
      </c>
      <c r="AW1120" s="14" t="s">
        <v>31</v>
      </c>
      <c r="AX1120" s="14" t="s">
        <v>75</v>
      </c>
      <c r="AY1120" s="228" t="s">
        <v>209</v>
      </c>
    </row>
    <row r="1121" spans="1:65" s="14" customFormat="1" ht="11.25">
      <c r="B1121" s="218"/>
      <c r="C1121" s="219"/>
      <c r="D1121" s="209" t="s">
        <v>216</v>
      </c>
      <c r="E1121" s="220" t="s">
        <v>1</v>
      </c>
      <c r="F1121" s="221" t="s">
        <v>1312</v>
      </c>
      <c r="G1121" s="219"/>
      <c r="H1121" s="222">
        <v>321.7</v>
      </c>
      <c r="I1121" s="223"/>
      <c r="J1121" s="219"/>
      <c r="K1121" s="219"/>
      <c r="L1121" s="224"/>
      <c r="M1121" s="225"/>
      <c r="N1121" s="226"/>
      <c r="O1121" s="226"/>
      <c r="P1121" s="226"/>
      <c r="Q1121" s="226"/>
      <c r="R1121" s="226"/>
      <c r="S1121" s="226"/>
      <c r="T1121" s="227"/>
      <c r="AT1121" s="228" t="s">
        <v>216</v>
      </c>
      <c r="AU1121" s="228" t="s">
        <v>85</v>
      </c>
      <c r="AV1121" s="14" t="s">
        <v>85</v>
      </c>
      <c r="AW1121" s="14" t="s">
        <v>31</v>
      </c>
      <c r="AX1121" s="14" t="s">
        <v>75</v>
      </c>
      <c r="AY1121" s="228" t="s">
        <v>209</v>
      </c>
    </row>
    <row r="1122" spans="1:65" s="15" customFormat="1" ht="11.25">
      <c r="B1122" s="229"/>
      <c r="C1122" s="230"/>
      <c r="D1122" s="209" t="s">
        <v>216</v>
      </c>
      <c r="E1122" s="231" t="s">
        <v>1</v>
      </c>
      <c r="F1122" s="232" t="s">
        <v>219</v>
      </c>
      <c r="G1122" s="230"/>
      <c r="H1122" s="233">
        <v>489.7</v>
      </c>
      <c r="I1122" s="234"/>
      <c r="J1122" s="230"/>
      <c r="K1122" s="230"/>
      <c r="L1122" s="235"/>
      <c r="M1122" s="236"/>
      <c r="N1122" s="237"/>
      <c r="O1122" s="237"/>
      <c r="P1122" s="237"/>
      <c r="Q1122" s="237"/>
      <c r="R1122" s="237"/>
      <c r="S1122" s="237"/>
      <c r="T1122" s="238"/>
      <c r="AT1122" s="239" t="s">
        <v>216</v>
      </c>
      <c r="AU1122" s="239" t="s">
        <v>85</v>
      </c>
      <c r="AV1122" s="15" t="s">
        <v>215</v>
      </c>
      <c r="AW1122" s="15" t="s">
        <v>31</v>
      </c>
      <c r="AX1122" s="15" t="s">
        <v>83</v>
      </c>
      <c r="AY1122" s="239" t="s">
        <v>209</v>
      </c>
    </row>
    <row r="1123" spans="1:65" s="2" customFormat="1" ht="24.2" customHeight="1">
      <c r="A1123" s="35"/>
      <c r="B1123" s="36"/>
      <c r="C1123" s="193" t="s">
        <v>1313</v>
      </c>
      <c r="D1123" s="193" t="s">
        <v>211</v>
      </c>
      <c r="E1123" s="194" t="s">
        <v>1314</v>
      </c>
      <c r="F1123" s="195" t="s">
        <v>1315</v>
      </c>
      <c r="G1123" s="196" t="s">
        <v>214</v>
      </c>
      <c r="H1123" s="197">
        <v>2380.1</v>
      </c>
      <c r="I1123" s="198"/>
      <c r="J1123" s="199">
        <f>ROUND(I1123*H1123,2)</f>
        <v>0</v>
      </c>
      <c r="K1123" s="200"/>
      <c r="L1123" s="40"/>
      <c r="M1123" s="201" t="s">
        <v>1</v>
      </c>
      <c r="N1123" s="202" t="s">
        <v>40</v>
      </c>
      <c r="O1123" s="72"/>
      <c r="P1123" s="203">
        <f>O1123*H1123</f>
        <v>0</v>
      </c>
      <c r="Q1123" s="203">
        <v>0</v>
      </c>
      <c r="R1123" s="203">
        <f>Q1123*H1123</f>
        <v>0</v>
      </c>
      <c r="S1123" s="203">
        <v>0</v>
      </c>
      <c r="T1123" s="204">
        <f>S1123*H1123</f>
        <v>0</v>
      </c>
      <c r="U1123" s="35"/>
      <c r="V1123" s="35"/>
      <c r="W1123" s="35"/>
      <c r="X1123" s="35"/>
      <c r="Y1123" s="35"/>
      <c r="Z1123" s="35"/>
      <c r="AA1123" s="35"/>
      <c r="AB1123" s="35"/>
      <c r="AC1123" s="35"/>
      <c r="AD1123" s="35"/>
      <c r="AE1123" s="35"/>
      <c r="AR1123" s="205" t="s">
        <v>247</v>
      </c>
      <c r="AT1123" s="205" t="s">
        <v>211</v>
      </c>
      <c r="AU1123" s="205" t="s">
        <v>85</v>
      </c>
      <c r="AY1123" s="18" t="s">
        <v>209</v>
      </c>
      <c r="BE1123" s="206">
        <f>IF(N1123="základní",J1123,0)</f>
        <v>0</v>
      </c>
      <c r="BF1123" s="206">
        <f>IF(N1123="snížená",J1123,0)</f>
        <v>0</v>
      </c>
      <c r="BG1123" s="206">
        <f>IF(N1123="zákl. přenesená",J1123,0)</f>
        <v>0</v>
      </c>
      <c r="BH1123" s="206">
        <f>IF(N1123="sníž. přenesená",J1123,0)</f>
        <v>0</v>
      </c>
      <c r="BI1123" s="206">
        <f>IF(N1123="nulová",J1123,0)</f>
        <v>0</v>
      </c>
      <c r="BJ1123" s="18" t="s">
        <v>83</v>
      </c>
      <c r="BK1123" s="206">
        <f>ROUND(I1123*H1123,2)</f>
        <v>0</v>
      </c>
      <c r="BL1123" s="18" t="s">
        <v>247</v>
      </c>
      <c r="BM1123" s="205" t="s">
        <v>1316</v>
      </c>
    </row>
    <row r="1124" spans="1:65" s="13" customFormat="1" ht="11.25">
      <c r="B1124" s="207"/>
      <c r="C1124" s="208"/>
      <c r="D1124" s="209" t="s">
        <v>216</v>
      </c>
      <c r="E1124" s="210" t="s">
        <v>1</v>
      </c>
      <c r="F1124" s="211" t="s">
        <v>390</v>
      </c>
      <c r="G1124" s="208"/>
      <c r="H1124" s="210" t="s">
        <v>1</v>
      </c>
      <c r="I1124" s="212"/>
      <c r="J1124" s="208"/>
      <c r="K1124" s="208"/>
      <c r="L1124" s="213"/>
      <c r="M1124" s="214"/>
      <c r="N1124" s="215"/>
      <c r="O1124" s="215"/>
      <c r="P1124" s="215"/>
      <c r="Q1124" s="215"/>
      <c r="R1124" s="215"/>
      <c r="S1124" s="215"/>
      <c r="T1124" s="216"/>
      <c r="AT1124" s="217" t="s">
        <v>216</v>
      </c>
      <c r="AU1124" s="217" t="s">
        <v>85</v>
      </c>
      <c r="AV1124" s="13" t="s">
        <v>83</v>
      </c>
      <c r="AW1124" s="13" t="s">
        <v>31</v>
      </c>
      <c r="AX1124" s="13" t="s">
        <v>75</v>
      </c>
      <c r="AY1124" s="217" t="s">
        <v>209</v>
      </c>
    </row>
    <row r="1125" spans="1:65" s="14" customFormat="1" ht="22.5">
      <c r="B1125" s="218"/>
      <c r="C1125" s="219"/>
      <c r="D1125" s="209" t="s">
        <v>216</v>
      </c>
      <c r="E1125" s="220" t="s">
        <v>1</v>
      </c>
      <c r="F1125" s="221" t="s">
        <v>927</v>
      </c>
      <c r="G1125" s="219"/>
      <c r="H1125" s="222">
        <v>2380.1</v>
      </c>
      <c r="I1125" s="223"/>
      <c r="J1125" s="219"/>
      <c r="K1125" s="219"/>
      <c r="L1125" s="224"/>
      <c r="M1125" s="225"/>
      <c r="N1125" s="226"/>
      <c r="O1125" s="226"/>
      <c r="P1125" s="226"/>
      <c r="Q1125" s="226"/>
      <c r="R1125" s="226"/>
      <c r="S1125" s="226"/>
      <c r="T1125" s="227"/>
      <c r="AT1125" s="228" t="s">
        <v>216</v>
      </c>
      <c r="AU1125" s="228" t="s">
        <v>85</v>
      </c>
      <c r="AV1125" s="14" t="s">
        <v>85</v>
      </c>
      <c r="AW1125" s="14" t="s">
        <v>31</v>
      </c>
      <c r="AX1125" s="14" t="s">
        <v>75</v>
      </c>
      <c r="AY1125" s="228" t="s">
        <v>209</v>
      </c>
    </row>
    <row r="1126" spans="1:65" s="15" customFormat="1" ht="11.25">
      <c r="B1126" s="229"/>
      <c r="C1126" s="230"/>
      <c r="D1126" s="209" t="s">
        <v>216</v>
      </c>
      <c r="E1126" s="231" t="s">
        <v>1</v>
      </c>
      <c r="F1126" s="232" t="s">
        <v>219</v>
      </c>
      <c r="G1126" s="230"/>
      <c r="H1126" s="233">
        <v>2380.1</v>
      </c>
      <c r="I1126" s="234"/>
      <c r="J1126" s="230"/>
      <c r="K1126" s="230"/>
      <c r="L1126" s="235"/>
      <c r="M1126" s="236"/>
      <c r="N1126" s="237"/>
      <c r="O1126" s="237"/>
      <c r="P1126" s="237"/>
      <c r="Q1126" s="237"/>
      <c r="R1126" s="237"/>
      <c r="S1126" s="237"/>
      <c r="T1126" s="238"/>
      <c r="AT1126" s="239" t="s">
        <v>216</v>
      </c>
      <c r="AU1126" s="239" t="s">
        <v>85</v>
      </c>
      <c r="AV1126" s="15" t="s">
        <v>215</v>
      </c>
      <c r="AW1126" s="15" t="s">
        <v>31</v>
      </c>
      <c r="AX1126" s="15" t="s">
        <v>83</v>
      </c>
      <c r="AY1126" s="239" t="s">
        <v>209</v>
      </c>
    </row>
    <row r="1127" spans="1:65" s="2" customFormat="1" ht="16.5" customHeight="1">
      <c r="A1127" s="35"/>
      <c r="B1127" s="36"/>
      <c r="C1127" s="193" t="s">
        <v>758</v>
      </c>
      <c r="D1127" s="193" t="s">
        <v>211</v>
      </c>
      <c r="E1127" s="194" t="s">
        <v>1317</v>
      </c>
      <c r="F1127" s="195" t="s">
        <v>1318</v>
      </c>
      <c r="G1127" s="196" t="s">
        <v>214</v>
      </c>
      <c r="H1127" s="197">
        <v>393.66399999999999</v>
      </c>
      <c r="I1127" s="198"/>
      <c r="J1127" s="199">
        <f>ROUND(I1127*H1127,2)</f>
        <v>0</v>
      </c>
      <c r="K1127" s="200"/>
      <c r="L1127" s="40"/>
      <c r="M1127" s="201" t="s">
        <v>1</v>
      </c>
      <c r="N1127" s="202" t="s">
        <v>40</v>
      </c>
      <c r="O1127" s="72"/>
      <c r="P1127" s="203">
        <f>O1127*H1127</f>
        <v>0</v>
      </c>
      <c r="Q1127" s="203">
        <v>0</v>
      </c>
      <c r="R1127" s="203">
        <f>Q1127*H1127</f>
        <v>0</v>
      </c>
      <c r="S1127" s="203">
        <v>0</v>
      </c>
      <c r="T1127" s="204">
        <f>S1127*H1127</f>
        <v>0</v>
      </c>
      <c r="U1127" s="35"/>
      <c r="V1127" s="35"/>
      <c r="W1127" s="35"/>
      <c r="X1127" s="35"/>
      <c r="Y1127" s="35"/>
      <c r="Z1127" s="35"/>
      <c r="AA1127" s="35"/>
      <c r="AB1127" s="35"/>
      <c r="AC1127" s="35"/>
      <c r="AD1127" s="35"/>
      <c r="AE1127" s="35"/>
      <c r="AR1127" s="205" t="s">
        <v>247</v>
      </c>
      <c r="AT1127" s="205" t="s">
        <v>211</v>
      </c>
      <c r="AU1127" s="205" t="s">
        <v>85</v>
      </c>
      <c r="AY1127" s="18" t="s">
        <v>209</v>
      </c>
      <c r="BE1127" s="206">
        <f>IF(N1127="základní",J1127,0)</f>
        <v>0</v>
      </c>
      <c r="BF1127" s="206">
        <f>IF(N1127="snížená",J1127,0)</f>
        <v>0</v>
      </c>
      <c r="BG1127" s="206">
        <f>IF(N1127="zákl. přenesená",J1127,0)</f>
        <v>0</v>
      </c>
      <c r="BH1127" s="206">
        <f>IF(N1127="sníž. přenesená",J1127,0)</f>
        <v>0</v>
      </c>
      <c r="BI1127" s="206">
        <f>IF(N1127="nulová",J1127,0)</f>
        <v>0</v>
      </c>
      <c r="BJ1127" s="18" t="s">
        <v>83</v>
      </c>
      <c r="BK1127" s="206">
        <f>ROUND(I1127*H1127,2)</f>
        <v>0</v>
      </c>
      <c r="BL1127" s="18" t="s">
        <v>247</v>
      </c>
      <c r="BM1127" s="205" t="s">
        <v>1319</v>
      </c>
    </row>
    <row r="1128" spans="1:65" s="2" customFormat="1" ht="48.75">
      <c r="A1128" s="35"/>
      <c r="B1128" s="36"/>
      <c r="C1128" s="37"/>
      <c r="D1128" s="209" t="s">
        <v>253</v>
      </c>
      <c r="E1128" s="37"/>
      <c r="F1128" s="240" t="s">
        <v>1320</v>
      </c>
      <c r="G1128" s="37"/>
      <c r="H1128" s="37"/>
      <c r="I1128" s="241"/>
      <c r="J1128" s="37"/>
      <c r="K1128" s="37"/>
      <c r="L1128" s="40"/>
      <c r="M1128" s="242"/>
      <c r="N1128" s="243"/>
      <c r="O1128" s="72"/>
      <c r="P1128" s="72"/>
      <c r="Q1128" s="72"/>
      <c r="R1128" s="72"/>
      <c r="S1128" s="72"/>
      <c r="T1128" s="73"/>
      <c r="U1128" s="35"/>
      <c r="V1128" s="35"/>
      <c r="W1128" s="35"/>
      <c r="X1128" s="35"/>
      <c r="Y1128" s="35"/>
      <c r="Z1128" s="35"/>
      <c r="AA1128" s="35"/>
      <c r="AB1128" s="35"/>
      <c r="AC1128" s="35"/>
      <c r="AD1128" s="35"/>
      <c r="AE1128" s="35"/>
      <c r="AT1128" s="18" t="s">
        <v>253</v>
      </c>
      <c r="AU1128" s="18" t="s">
        <v>85</v>
      </c>
    </row>
    <row r="1129" spans="1:65" s="13" customFormat="1" ht="11.25">
      <c r="B1129" s="207"/>
      <c r="C1129" s="208"/>
      <c r="D1129" s="209" t="s">
        <v>216</v>
      </c>
      <c r="E1129" s="210" t="s">
        <v>1</v>
      </c>
      <c r="F1129" s="211" t="s">
        <v>390</v>
      </c>
      <c r="G1129" s="208"/>
      <c r="H1129" s="210" t="s">
        <v>1</v>
      </c>
      <c r="I1129" s="212"/>
      <c r="J1129" s="208"/>
      <c r="K1129" s="208"/>
      <c r="L1129" s="213"/>
      <c r="M1129" s="214"/>
      <c r="N1129" s="215"/>
      <c r="O1129" s="215"/>
      <c r="P1129" s="215"/>
      <c r="Q1129" s="215"/>
      <c r="R1129" s="215"/>
      <c r="S1129" s="215"/>
      <c r="T1129" s="216"/>
      <c r="AT1129" s="217" t="s">
        <v>216</v>
      </c>
      <c r="AU1129" s="217" t="s">
        <v>85</v>
      </c>
      <c r="AV1129" s="13" t="s">
        <v>83</v>
      </c>
      <c r="AW1129" s="13" t="s">
        <v>31</v>
      </c>
      <c r="AX1129" s="13" t="s">
        <v>75</v>
      </c>
      <c r="AY1129" s="217" t="s">
        <v>209</v>
      </c>
    </row>
    <row r="1130" spans="1:65" s="14" customFormat="1" ht="11.25">
      <c r="B1130" s="218"/>
      <c r="C1130" s="219"/>
      <c r="D1130" s="209" t="s">
        <v>216</v>
      </c>
      <c r="E1130" s="220" t="s">
        <v>1</v>
      </c>
      <c r="F1130" s="221" t="s">
        <v>1321</v>
      </c>
      <c r="G1130" s="219"/>
      <c r="H1130" s="222">
        <v>61.594999999999999</v>
      </c>
      <c r="I1130" s="223"/>
      <c r="J1130" s="219"/>
      <c r="K1130" s="219"/>
      <c r="L1130" s="224"/>
      <c r="M1130" s="225"/>
      <c r="N1130" s="226"/>
      <c r="O1130" s="226"/>
      <c r="P1130" s="226"/>
      <c r="Q1130" s="226"/>
      <c r="R1130" s="226"/>
      <c r="S1130" s="226"/>
      <c r="T1130" s="227"/>
      <c r="AT1130" s="228" t="s">
        <v>216</v>
      </c>
      <c r="AU1130" s="228" t="s">
        <v>85</v>
      </c>
      <c r="AV1130" s="14" t="s">
        <v>85</v>
      </c>
      <c r="AW1130" s="14" t="s">
        <v>31</v>
      </c>
      <c r="AX1130" s="14" t="s">
        <v>75</v>
      </c>
      <c r="AY1130" s="228" t="s">
        <v>209</v>
      </c>
    </row>
    <row r="1131" spans="1:65" s="14" customFormat="1" ht="11.25">
      <c r="B1131" s="218"/>
      <c r="C1131" s="219"/>
      <c r="D1131" s="209" t="s">
        <v>216</v>
      </c>
      <c r="E1131" s="220" t="s">
        <v>1</v>
      </c>
      <c r="F1131" s="221" t="s">
        <v>1322</v>
      </c>
      <c r="G1131" s="219"/>
      <c r="H1131" s="222">
        <v>55.88</v>
      </c>
      <c r="I1131" s="223"/>
      <c r="J1131" s="219"/>
      <c r="K1131" s="219"/>
      <c r="L1131" s="224"/>
      <c r="M1131" s="225"/>
      <c r="N1131" s="226"/>
      <c r="O1131" s="226"/>
      <c r="P1131" s="226"/>
      <c r="Q1131" s="226"/>
      <c r="R1131" s="226"/>
      <c r="S1131" s="226"/>
      <c r="T1131" s="227"/>
      <c r="AT1131" s="228" t="s">
        <v>216</v>
      </c>
      <c r="AU1131" s="228" t="s">
        <v>85</v>
      </c>
      <c r="AV1131" s="14" t="s">
        <v>85</v>
      </c>
      <c r="AW1131" s="14" t="s">
        <v>31</v>
      </c>
      <c r="AX1131" s="14" t="s">
        <v>75</v>
      </c>
      <c r="AY1131" s="228" t="s">
        <v>209</v>
      </c>
    </row>
    <row r="1132" spans="1:65" s="14" customFormat="1" ht="11.25">
      <c r="B1132" s="218"/>
      <c r="C1132" s="219"/>
      <c r="D1132" s="209" t="s">
        <v>216</v>
      </c>
      <c r="E1132" s="220" t="s">
        <v>1</v>
      </c>
      <c r="F1132" s="221" t="s">
        <v>1323</v>
      </c>
      <c r="G1132" s="219"/>
      <c r="H1132" s="222">
        <v>45.63</v>
      </c>
      <c r="I1132" s="223"/>
      <c r="J1132" s="219"/>
      <c r="K1132" s="219"/>
      <c r="L1132" s="224"/>
      <c r="M1132" s="225"/>
      <c r="N1132" s="226"/>
      <c r="O1132" s="226"/>
      <c r="P1132" s="226"/>
      <c r="Q1132" s="226"/>
      <c r="R1132" s="226"/>
      <c r="S1132" s="226"/>
      <c r="T1132" s="227"/>
      <c r="AT1132" s="228" t="s">
        <v>216</v>
      </c>
      <c r="AU1132" s="228" t="s">
        <v>85</v>
      </c>
      <c r="AV1132" s="14" t="s">
        <v>85</v>
      </c>
      <c r="AW1132" s="14" t="s">
        <v>31</v>
      </c>
      <c r="AX1132" s="14" t="s">
        <v>75</v>
      </c>
      <c r="AY1132" s="228" t="s">
        <v>209</v>
      </c>
    </row>
    <row r="1133" spans="1:65" s="14" customFormat="1" ht="11.25">
      <c r="B1133" s="218"/>
      <c r="C1133" s="219"/>
      <c r="D1133" s="209" t="s">
        <v>216</v>
      </c>
      <c r="E1133" s="220" t="s">
        <v>1</v>
      </c>
      <c r="F1133" s="221" t="s">
        <v>1324</v>
      </c>
      <c r="G1133" s="219"/>
      <c r="H1133" s="222">
        <v>55.707000000000001</v>
      </c>
      <c r="I1133" s="223"/>
      <c r="J1133" s="219"/>
      <c r="K1133" s="219"/>
      <c r="L1133" s="224"/>
      <c r="M1133" s="225"/>
      <c r="N1133" s="226"/>
      <c r="O1133" s="226"/>
      <c r="P1133" s="226"/>
      <c r="Q1133" s="226"/>
      <c r="R1133" s="226"/>
      <c r="S1133" s="226"/>
      <c r="T1133" s="227"/>
      <c r="AT1133" s="228" t="s">
        <v>216</v>
      </c>
      <c r="AU1133" s="228" t="s">
        <v>85</v>
      </c>
      <c r="AV1133" s="14" t="s">
        <v>85</v>
      </c>
      <c r="AW1133" s="14" t="s">
        <v>31</v>
      </c>
      <c r="AX1133" s="14" t="s">
        <v>75</v>
      </c>
      <c r="AY1133" s="228" t="s">
        <v>209</v>
      </c>
    </row>
    <row r="1134" spans="1:65" s="14" customFormat="1" ht="11.25">
      <c r="B1134" s="218"/>
      <c r="C1134" s="219"/>
      <c r="D1134" s="209" t="s">
        <v>216</v>
      </c>
      <c r="E1134" s="220" t="s">
        <v>1</v>
      </c>
      <c r="F1134" s="221" t="s">
        <v>1325</v>
      </c>
      <c r="G1134" s="219"/>
      <c r="H1134" s="222">
        <v>61.152000000000001</v>
      </c>
      <c r="I1134" s="223"/>
      <c r="J1134" s="219"/>
      <c r="K1134" s="219"/>
      <c r="L1134" s="224"/>
      <c r="M1134" s="225"/>
      <c r="N1134" s="226"/>
      <c r="O1134" s="226"/>
      <c r="P1134" s="226"/>
      <c r="Q1134" s="226"/>
      <c r="R1134" s="226"/>
      <c r="S1134" s="226"/>
      <c r="T1134" s="227"/>
      <c r="AT1134" s="228" t="s">
        <v>216</v>
      </c>
      <c r="AU1134" s="228" t="s">
        <v>85</v>
      </c>
      <c r="AV1134" s="14" t="s">
        <v>85</v>
      </c>
      <c r="AW1134" s="14" t="s">
        <v>31</v>
      </c>
      <c r="AX1134" s="14" t="s">
        <v>75</v>
      </c>
      <c r="AY1134" s="228" t="s">
        <v>209</v>
      </c>
    </row>
    <row r="1135" spans="1:65" s="14" customFormat="1" ht="11.25">
      <c r="B1135" s="218"/>
      <c r="C1135" s="219"/>
      <c r="D1135" s="209" t="s">
        <v>216</v>
      </c>
      <c r="E1135" s="220" t="s">
        <v>1</v>
      </c>
      <c r="F1135" s="221" t="s">
        <v>1326</v>
      </c>
      <c r="G1135" s="219"/>
      <c r="H1135" s="222">
        <v>113.7</v>
      </c>
      <c r="I1135" s="223"/>
      <c r="J1135" s="219"/>
      <c r="K1135" s="219"/>
      <c r="L1135" s="224"/>
      <c r="M1135" s="225"/>
      <c r="N1135" s="226"/>
      <c r="O1135" s="226"/>
      <c r="P1135" s="226"/>
      <c r="Q1135" s="226"/>
      <c r="R1135" s="226"/>
      <c r="S1135" s="226"/>
      <c r="T1135" s="227"/>
      <c r="AT1135" s="228" t="s">
        <v>216</v>
      </c>
      <c r="AU1135" s="228" t="s">
        <v>85</v>
      </c>
      <c r="AV1135" s="14" t="s">
        <v>85</v>
      </c>
      <c r="AW1135" s="14" t="s">
        <v>31</v>
      </c>
      <c r="AX1135" s="14" t="s">
        <v>75</v>
      </c>
      <c r="AY1135" s="228" t="s">
        <v>209</v>
      </c>
    </row>
    <row r="1136" spans="1:65" s="15" customFormat="1" ht="11.25">
      <c r="B1136" s="229"/>
      <c r="C1136" s="230"/>
      <c r="D1136" s="209" t="s">
        <v>216</v>
      </c>
      <c r="E1136" s="231" t="s">
        <v>1</v>
      </c>
      <c r="F1136" s="232" t="s">
        <v>219</v>
      </c>
      <c r="G1136" s="230"/>
      <c r="H1136" s="233">
        <v>393.66399999999999</v>
      </c>
      <c r="I1136" s="234"/>
      <c r="J1136" s="230"/>
      <c r="K1136" s="230"/>
      <c r="L1136" s="235"/>
      <c r="M1136" s="236"/>
      <c r="N1136" s="237"/>
      <c r="O1136" s="237"/>
      <c r="P1136" s="237"/>
      <c r="Q1136" s="237"/>
      <c r="R1136" s="237"/>
      <c r="S1136" s="237"/>
      <c r="T1136" s="238"/>
      <c r="AT1136" s="239" t="s">
        <v>216</v>
      </c>
      <c r="AU1136" s="239" t="s">
        <v>85</v>
      </c>
      <c r="AV1136" s="15" t="s">
        <v>215</v>
      </c>
      <c r="AW1136" s="15" t="s">
        <v>31</v>
      </c>
      <c r="AX1136" s="15" t="s">
        <v>83</v>
      </c>
      <c r="AY1136" s="239" t="s">
        <v>209</v>
      </c>
    </row>
    <row r="1137" spans="1:65" s="2" customFormat="1" ht="16.5" customHeight="1">
      <c r="A1137" s="35"/>
      <c r="B1137" s="36"/>
      <c r="C1137" s="193" t="s">
        <v>1327</v>
      </c>
      <c r="D1137" s="193" t="s">
        <v>211</v>
      </c>
      <c r="E1137" s="194" t="s">
        <v>1328</v>
      </c>
      <c r="F1137" s="195" t="s">
        <v>1329</v>
      </c>
      <c r="G1137" s="196" t="s">
        <v>1034</v>
      </c>
      <c r="H1137" s="266"/>
      <c r="I1137" s="198"/>
      <c r="J1137" s="199">
        <f>ROUND(I1137*H1137,2)</f>
        <v>0</v>
      </c>
      <c r="K1137" s="200"/>
      <c r="L1137" s="40"/>
      <c r="M1137" s="201" t="s">
        <v>1</v>
      </c>
      <c r="N1137" s="202" t="s">
        <v>40</v>
      </c>
      <c r="O1137" s="72"/>
      <c r="P1137" s="203">
        <f>O1137*H1137</f>
        <v>0</v>
      </c>
      <c r="Q1137" s="203">
        <v>0</v>
      </c>
      <c r="R1137" s="203">
        <f>Q1137*H1137</f>
        <v>0</v>
      </c>
      <c r="S1137" s="203">
        <v>0</v>
      </c>
      <c r="T1137" s="204">
        <f>S1137*H1137</f>
        <v>0</v>
      </c>
      <c r="U1137" s="35"/>
      <c r="V1137" s="35"/>
      <c r="W1137" s="35"/>
      <c r="X1137" s="35"/>
      <c r="Y1137" s="35"/>
      <c r="Z1137" s="35"/>
      <c r="AA1137" s="35"/>
      <c r="AB1137" s="35"/>
      <c r="AC1137" s="35"/>
      <c r="AD1137" s="35"/>
      <c r="AE1137" s="35"/>
      <c r="AR1137" s="205" t="s">
        <v>247</v>
      </c>
      <c r="AT1137" s="205" t="s">
        <v>211</v>
      </c>
      <c r="AU1137" s="205" t="s">
        <v>85</v>
      </c>
      <c r="AY1137" s="18" t="s">
        <v>209</v>
      </c>
      <c r="BE1137" s="206">
        <f>IF(N1137="základní",J1137,0)</f>
        <v>0</v>
      </c>
      <c r="BF1137" s="206">
        <f>IF(N1137="snížená",J1137,0)</f>
        <v>0</v>
      </c>
      <c r="BG1137" s="206">
        <f>IF(N1137="zákl. přenesená",J1137,0)</f>
        <v>0</v>
      </c>
      <c r="BH1137" s="206">
        <f>IF(N1137="sníž. přenesená",J1137,0)</f>
        <v>0</v>
      </c>
      <c r="BI1137" s="206">
        <f>IF(N1137="nulová",J1137,0)</f>
        <v>0</v>
      </c>
      <c r="BJ1137" s="18" t="s">
        <v>83</v>
      </c>
      <c r="BK1137" s="206">
        <f>ROUND(I1137*H1137,2)</f>
        <v>0</v>
      </c>
      <c r="BL1137" s="18" t="s">
        <v>247</v>
      </c>
      <c r="BM1137" s="205" t="s">
        <v>1330</v>
      </c>
    </row>
    <row r="1138" spans="1:65" s="12" customFormat="1" ht="22.9" customHeight="1">
      <c r="B1138" s="177"/>
      <c r="C1138" s="178"/>
      <c r="D1138" s="179" t="s">
        <v>74</v>
      </c>
      <c r="E1138" s="191" t="s">
        <v>1331</v>
      </c>
      <c r="F1138" s="191" t="s">
        <v>1332</v>
      </c>
      <c r="G1138" s="178"/>
      <c r="H1138" s="178"/>
      <c r="I1138" s="181"/>
      <c r="J1138" s="192">
        <f>BK1138</f>
        <v>0</v>
      </c>
      <c r="K1138" s="178"/>
      <c r="L1138" s="183"/>
      <c r="M1138" s="184"/>
      <c r="N1138" s="185"/>
      <c r="O1138" s="185"/>
      <c r="P1138" s="186">
        <f>SUM(P1139:P1303)</f>
        <v>0</v>
      </c>
      <c r="Q1138" s="185"/>
      <c r="R1138" s="186">
        <f>SUM(R1139:R1303)</f>
        <v>0</v>
      </c>
      <c r="S1138" s="185"/>
      <c r="T1138" s="187">
        <f>SUM(T1139:T1303)</f>
        <v>0</v>
      </c>
      <c r="AR1138" s="188" t="s">
        <v>85</v>
      </c>
      <c r="AT1138" s="189" t="s">
        <v>74</v>
      </c>
      <c r="AU1138" s="189" t="s">
        <v>83</v>
      </c>
      <c r="AY1138" s="188" t="s">
        <v>209</v>
      </c>
      <c r="BK1138" s="190">
        <f>SUM(BK1139:BK1303)</f>
        <v>0</v>
      </c>
    </row>
    <row r="1139" spans="1:65" s="2" customFormat="1" ht="37.9" customHeight="1">
      <c r="A1139" s="35"/>
      <c r="B1139" s="36"/>
      <c r="C1139" s="193" t="s">
        <v>763</v>
      </c>
      <c r="D1139" s="193" t="s">
        <v>211</v>
      </c>
      <c r="E1139" s="194" t="s">
        <v>1333</v>
      </c>
      <c r="F1139" s="195" t="s">
        <v>1334</v>
      </c>
      <c r="G1139" s="196" t="s">
        <v>214</v>
      </c>
      <c r="H1139" s="197">
        <v>1360.2</v>
      </c>
      <c r="I1139" s="198"/>
      <c r="J1139" s="199">
        <f>ROUND(I1139*H1139,2)</f>
        <v>0</v>
      </c>
      <c r="K1139" s="200"/>
      <c r="L1139" s="40"/>
      <c r="M1139" s="201" t="s">
        <v>1</v>
      </c>
      <c r="N1139" s="202" t="s">
        <v>40</v>
      </c>
      <c r="O1139" s="72"/>
      <c r="P1139" s="203">
        <f>O1139*H1139</f>
        <v>0</v>
      </c>
      <c r="Q1139" s="203">
        <v>0</v>
      </c>
      <c r="R1139" s="203">
        <f>Q1139*H1139</f>
        <v>0</v>
      </c>
      <c r="S1139" s="203">
        <v>0</v>
      </c>
      <c r="T1139" s="204">
        <f>S1139*H1139</f>
        <v>0</v>
      </c>
      <c r="U1139" s="35"/>
      <c r="V1139" s="35"/>
      <c r="W1139" s="35"/>
      <c r="X1139" s="35"/>
      <c r="Y1139" s="35"/>
      <c r="Z1139" s="35"/>
      <c r="AA1139" s="35"/>
      <c r="AB1139" s="35"/>
      <c r="AC1139" s="35"/>
      <c r="AD1139" s="35"/>
      <c r="AE1139" s="35"/>
      <c r="AR1139" s="205" t="s">
        <v>247</v>
      </c>
      <c r="AT1139" s="205" t="s">
        <v>211</v>
      </c>
      <c r="AU1139" s="205" t="s">
        <v>85</v>
      </c>
      <c r="AY1139" s="18" t="s">
        <v>209</v>
      </c>
      <c r="BE1139" s="206">
        <f>IF(N1139="základní",J1139,0)</f>
        <v>0</v>
      </c>
      <c r="BF1139" s="206">
        <f>IF(N1139="snížená",J1139,0)</f>
        <v>0</v>
      </c>
      <c r="BG1139" s="206">
        <f>IF(N1139="zákl. přenesená",J1139,0)</f>
        <v>0</v>
      </c>
      <c r="BH1139" s="206">
        <f>IF(N1139="sníž. přenesená",J1139,0)</f>
        <v>0</v>
      </c>
      <c r="BI1139" s="206">
        <f>IF(N1139="nulová",J1139,0)</f>
        <v>0</v>
      </c>
      <c r="BJ1139" s="18" t="s">
        <v>83</v>
      </c>
      <c r="BK1139" s="206">
        <f>ROUND(I1139*H1139,2)</f>
        <v>0</v>
      </c>
      <c r="BL1139" s="18" t="s">
        <v>247</v>
      </c>
      <c r="BM1139" s="205" t="s">
        <v>1335</v>
      </c>
    </row>
    <row r="1140" spans="1:65" s="2" customFormat="1" ht="58.5">
      <c r="A1140" s="35"/>
      <c r="B1140" s="36"/>
      <c r="C1140" s="37"/>
      <c r="D1140" s="209" t="s">
        <v>253</v>
      </c>
      <c r="E1140" s="37"/>
      <c r="F1140" s="240" t="s">
        <v>1336</v>
      </c>
      <c r="G1140" s="37"/>
      <c r="H1140" s="37"/>
      <c r="I1140" s="241"/>
      <c r="J1140" s="37"/>
      <c r="K1140" s="37"/>
      <c r="L1140" s="40"/>
      <c r="M1140" s="242"/>
      <c r="N1140" s="243"/>
      <c r="O1140" s="72"/>
      <c r="P1140" s="72"/>
      <c r="Q1140" s="72"/>
      <c r="R1140" s="72"/>
      <c r="S1140" s="72"/>
      <c r="T1140" s="73"/>
      <c r="U1140" s="35"/>
      <c r="V1140" s="35"/>
      <c r="W1140" s="35"/>
      <c r="X1140" s="35"/>
      <c r="Y1140" s="35"/>
      <c r="Z1140" s="35"/>
      <c r="AA1140" s="35"/>
      <c r="AB1140" s="35"/>
      <c r="AC1140" s="35"/>
      <c r="AD1140" s="35"/>
      <c r="AE1140" s="35"/>
      <c r="AT1140" s="18" t="s">
        <v>253</v>
      </c>
      <c r="AU1140" s="18" t="s">
        <v>85</v>
      </c>
    </row>
    <row r="1141" spans="1:65" s="13" customFormat="1" ht="11.25">
      <c r="B1141" s="207"/>
      <c r="C1141" s="208"/>
      <c r="D1141" s="209" t="s">
        <v>216</v>
      </c>
      <c r="E1141" s="210" t="s">
        <v>1</v>
      </c>
      <c r="F1141" s="211" t="s">
        <v>480</v>
      </c>
      <c r="G1141" s="208"/>
      <c r="H1141" s="210" t="s">
        <v>1</v>
      </c>
      <c r="I1141" s="212"/>
      <c r="J1141" s="208"/>
      <c r="K1141" s="208"/>
      <c r="L1141" s="213"/>
      <c r="M1141" s="214"/>
      <c r="N1141" s="215"/>
      <c r="O1141" s="215"/>
      <c r="P1141" s="215"/>
      <c r="Q1141" s="215"/>
      <c r="R1141" s="215"/>
      <c r="S1141" s="215"/>
      <c r="T1141" s="216"/>
      <c r="AT1141" s="217" t="s">
        <v>216</v>
      </c>
      <c r="AU1141" s="217" t="s">
        <v>85</v>
      </c>
      <c r="AV1141" s="13" t="s">
        <v>83</v>
      </c>
      <c r="AW1141" s="13" t="s">
        <v>31</v>
      </c>
      <c r="AX1141" s="13" t="s">
        <v>75</v>
      </c>
      <c r="AY1141" s="217" t="s">
        <v>209</v>
      </c>
    </row>
    <row r="1142" spans="1:65" s="14" customFormat="1" ht="22.5">
      <c r="B1142" s="218"/>
      <c r="C1142" s="219"/>
      <c r="D1142" s="209" t="s">
        <v>216</v>
      </c>
      <c r="E1142" s="220" t="s">
        <v>1</v>
      </c>
      <c r="F1142" s="221" t="s">
        <v>1337</v>
      </c>
      <c r="G1142" s="219"/>
      <c r="H1142" s="222">
        <v>473.6</v>
      </c>
      <c r="I1142" s="223"/>
      <c r="J1142" s="219"/>
      <c r="K1142" s="219"/>
      <c r="L1142" s="224"/>
      <c r="M1142" s="225"/>
      <c r="N1142" s="226"/>
      <c r="O1142" s="226"/>
      <c r="P1142" s="226"/>
      <c r="Q1142" s="226"/>
      <c r="R1142" s="226"/>
      <c r="S1142" s="226"/>
      <c r="T1142" s="227"/>
      <c r="AT1142" s="228" t="s">
        <v>216</v>
      </c>
      <c r="AU1142" s="228" t="s">
        <v>85</v>
      </c>
      <c r="AV1142" s="14" t="s">
        <v>85</v>
      </c>
      <c r="AW1142" s="14" t="s">
        <v>31</v>
      </c>
      <c r="AX1142" s="14" t="s">
        <v>75</v>
      </c>
      <c r="AY1142" s="228" t="s">
        <v>209</v>
      </c>
    </row>
    <row r="1143" spans="1:65" s="14" customFormat="1" ht="22.5">
      <c r="B1143" s="218"/>
      <c r="C1143" s="219"/>
      <c r="D1143" s="209" t="s">
        <v>216</v>
      </c>
      <c r="E1143" s="220" t="s">
        <v>1</v>
      </c>
      <c r="F1143" s="221" t="s">
        <v>1338</v>
      </c>
      <c r="G1143" s="219"/>
      <c r="H1143" s="222">
        <v>473.6</v>
      </c>
      <c r="I1143" s="223"/>
      <c r="J1143" s="219"/>
      <c r="K1143" s="219"/>
      <c r="L1143" s="224"/>
      <c r="M1143" s="225"/>
      <c r="N1143" s="226"/>
      <c r="O1143" s="226"/>
      <c r="P1143" s="226"/>
      <c r="Q1143" s="226"/>
      <c r="R1143" s="226"/>
      <c r="S1143" s="226"/>
      <c r="T1143" s="227"/>
      <c r="AT1143" s="228" t="s">
        <v>216</v>
      </c>
      <c r="AU1143" s="228" t="s">
        <v>85</v>
      </c>
      <c r="AV1143" s="14" t="s">
        <v>85</v>
      </c>
      <c r="AW1143" s="14" t="s">
        <v>31</v>
      </c>
      <c r="AX1143" s="14" t="s">
        <v>75</v>
      </c>
      <c r="AY1143" s="228" t="s">
        <v>209</v>
      </c>
    </row>
    <row r="1144" spans="1:65" s="14" customFormat="1" ht="22.5">
      <c r="B1144" s="218"/>
      <c r="C1144" s="219"/>
      <c r="D1144" s="209" t="s">
        <v>216</v>
      </c>
      <c r="E1144" s="220" t="s">
        <v>1</v>
      </c>
      <c r="F1144" s="221" t="s">
        <v>1339</v>
      </c>
      <c r="G1144" s="219"/>
      <c r="H1144" s="222">
        <v>413</v>
      </c>
      <c r="I1144" s="223"/>
      <c r="J1144" s="219"/>
      <c r="K1144" s="219"/>
      <c r="L1144" s="224"/>
      <c r="M1144" s="225"/>
      <c r="N1144" s="226"/>
      <c r="O1144" s="226"/>
      <c r="P1144" s="226"/>
      <c r="Q1144" s="226"/>
      <c r="R1144" s="226"/>
      <c r="S1144" s="226"/>
      <c r="T1144" s="227"/>
      <c r="AT1144" s="228" t="s">
        <v>216</v>
      </c>
      <c r="AU1144" s="228" t="s">
        <v>85</v>
      </c>
      <c r="AV1144" s="14" t="s">
        <v>85</v>
      </c>
      <c r="AW1144" s="14" t="s">
        <v>31</v>
      </c>
      <c r="AX1144" s="14" t="s">
        <v>75</v>
      </c>
      <c r="AY1144" s="228" t="s">
        <v>209</v>
      </c>
    </row>
    <row r="1145" spans="1:65" s="15" customFormat="1" ht="11.25">
      <c r="B1145" s="229"/>
      <c r="C1145" s="230"/>
      <c r="D1145" s="209" t="s">
        <v>216</v>
      </c>
      <c r="E1145" s="231" t="s">
        <v>1</v>
      </c>
      <c r="F1145" s="232" t="s">
        <v>219</v>
      </c>
      <c r="G1145" s="230"/>
      <c r="H1145" s="233">
        <v>1360.2</v>
      </c>
      <c r="I1145" s="234"/>
      <c r="J1145" s="230"/>
      <c r="K1145" s="230"/>
      <c r="L1145" s="235"/>
      <c r="M1145" s="236"/>
      <c r="N1145" s="237"/>
      <c r="O1145" s="237"/>
      <c r="P1145" s="237"/>
      <c r="Q1145" s="237"/>
      <c r="R1145" s="237"/>
      <c r="S1145" s="237"/>
      <c r="T1145" s="238"/>
      <c r="AT1145" s="239" t="s">
        <v>216</v>
      </c>
      <c r="AU1145" s="239" t="s">
        <v>85</v>
      </c>
      <c r="AV1145" s="15" t="s">
        <v>215</v>
      </c>
      <c r="AW1145" s="15" t="s">
        <v>31</v>
      </c>
      <c r="AX1145" s="15" t="s">
        <v>83</v>
      </c>
      <c r="AY1145" s="239" t="s">
        <v>209</v>
      </c>
    </row>
    <row r="1146" spans="1:65" s="2" customFormat="1" ht="37.9" customHeight="1">
      <c r="A1146" s="35"/>
      <c r="B1146" s="36"/>
      <c r="C1146" s="193" t="s">
        <v>1340</v>
      </c>
      <c r="D1146" s="193" t="s">
        <v>211</v>
      </c>
      <c r="E1146" s="194" t="s">
        <v>1341</v>
      </c>
      <c r="F1146" s="195" t="s">
        <v>1342</v>
      </c>
      <c r="G1146" s="196" t="s">
        <v>214</v>
      </c>
      <c r="H1146" s="197">
        <v>771.2</v>
      </c>
      <c r="I1146" s="198"/>
      <c r="J1146" s="199">
        <f>ROUND(I1146*H1146,2)</f>
        <v>0</v>
      </c>
      <c r="K1146" s="200"/>
      <c r="L1146" s="40"/>
      <c r="M1146" s="201" t="s">
        <v>1</v>
      </c>
      <c r="N1146" s="202" t="s">
        <v>40</v>
      </c>
      <c r="O1146" s="72"/>
      <c r="P1146" s="203">
        <f>O1146*H1146</f>
        <v>0</v>
      </c>
      <c r="Q1146" s="203">
        <v>0</v>
      </c>
      <c r="R1146" s="203">
        <f>Q1146*H1146</f>
        <v>0</v>
      </c>
      <c r="S1146" s="203">
        <v>0</v>
      </c>
      <c r="T1146" s="204">
        <f>S1146*H1146</f>
        <v>0</v>
      </c>
      <c r="U1146" s="35"/>
      <c r="V1146" s="35"/>
      <c r="W1146" s="35"/>
      <c r="X1146" s="35"/>
      <c r="Y1146" s="35"/>
      <c r="Z1146" s="35"/>
      <c r="AA1146" s="35"/>
      <c r="AB1146" s="35"/>
      <c r="AC1146" s="35"/>
      <c r="AD1146" s="35"/>
      <c r="AE1146" s="35"/>
      <c r="AR1146" s="205" t="s">
        <v>247</v>
      </c>
      <c r="AT1146" s="205" t="s">
        <v>211</v>
      </c>
      <c r="AU1146" s="205" t="s">
        <v>85</v>
      </c>
      <c r="AY1146" s="18" t="s">
        <v>209</v>
      </c>
      <c r="BE1146" s="206">
        <f>IF(N1146="základní",J1146,0)</f>
        <v>0</v>
      </c>
      <c r="BF1146" s="206">
        <f>IF(N1146="snížená",J1146,0)</f>
        <v>0</v>
      </c>
      <c r="BG1146" s="206">
        <f>IF(N1146="zákl. přenesená",J1146,0)</f>
        <v>0</v>
      </c>
      <c r="BH1146" s="206">
        <f>IF(N1146="sníž. přenesená",J1146,0)</f>
        <v>0</v>
      </c>
      <c r="BI1146" s="206">
        <f>IF(N1146="nulová",J1146,0)</f>
        <v>0</v>
      </c>
      <c r="BJ1146" s="18" t="s">
        <v>83</v>
      </c>
      <c r="BK1146" s="206">
        <f>ROUND(I1146*H1146,2)</f>
        <v>0</v>
      </c>
      <c r="BL1146" s="18" t="s">
        <v>247</v>
      </c>
      <c r="BM1146" s="205" t="s">
        <v>1343</v>
      </c>
    </row>
    <row r="1147" spans="1:65" s="2" customFormat="1" ht="58.5">
      <c r="A1147" s="35"/>
      <c r="B1147" s="36"/>
      <c r="C1147" s="37"/>
      <c r="D1147" s="209" t="s">
        <v>253</v>
      </c>
      <c r="E1147" s="37"/>
      <c r="F1147" s="240" t="s">
        <v>1336</v>
      </c>
      <c r="G1147" s="37"/>
      <c r="H1147" s="37"/>
      <c r="I1147" s="241"/>
      <c r="J1147" s="37"/>
      <c r="K1147" s="37"/>
      <c r="L1147" s="40"/>
      <c r="M1147" s="242"/>
      <c r="N1147" s="243"/>
      <c r="O1147" s="72"/>
      <c r="P1147" s="72"/>
      <c r="Q1147" s="72"/>
      <c r="R1147" s="72"/>
      <c r="S1147" s="72"/>
      <c r="T1147" s="73"/>
      <c r="U1147" s="35"/>
      <c r="V1147" s="35"/>
      <c r="W1147" s="35"/>
      <c r="X1147" s="35"/>
      <c r="Y1147" s="35"/>
      <c r="Z1147" s="35"/>
      <c r="AA1147" s="35"/>
      <c r="AB1147" s="35"/>
      <c r="AC1147" s="35"/>
      <c r="AD1147" s="35"/>
      <c r="AE1147" s="35"/>
      <c r="AT1147" s="18" t="s">
        <v>253</v>
      </c>
      <c r="AU1147" s="18" t="s">
        <v>85</v>
      </c>
    </row>
    <row r="1148" spans="1:65" s="13" customFormat="1" ht="11.25">
      <c r="B1148" s="207"/>
      <c r="C1148" s="208"/>
      <c r="D1148" s="209" t="s">
        <v>216</v>
      </c>
      <c r="E1148" s="210" t="s">
        <v>1</v>
      </c>
      <c r="F1148" s="211" t="s">
        <v>480</v>
      </c>
      <c r="G1148" s="208"/>
      <c r="H1148" s="210" t="s">
        <v>1</v>
      </c>
      <c r="I1148" s="212"/>
      <c r="J1148" s="208"/>
      <c r="K1148" s="208"/>
      <c r="L1148" s="213"/>
      <c r="M1148" s="214"/>
      <c r="N1148" s="215"/>
      <c r="O1148" s="215"/>
      <c r="P1148" s="215"/>
      <c r="Q1148" s="215"/>
      <c r="R1148" s="215"/>
      <c r="S1148" s="215"/>
      <c r="T1148" s="216"/>
      <c r="AT1148" s="217" t="s">
        <v>216</v>
      </c>
      <c r="AU1148" s="217" t="s">
        <v>85</v>
      </c>
      <c r="AV1148" s="13" t="s">
        <v>83</v>
      </c>
      <c r="AW1148" s="13" t="s">
        <v>31</v>
      </c>
      <c r="AX1148" s="13" t="s">
        <v>75</v>
      </c>
      <c r="AY1148" s="217" t="s">
        <v>209</v>
      </c>
    </row>
    <row r="1149" spans="1:65" s="14" customFormat="1" ht="22.5">
      <c r="B1149" s="218"/>
      <c r="C1149" s="219"/>
      <c r="D1149" s="209" t="s">
        <v>216</v>
      </c>
      <c r="E1149" s="220" t="s">
        <v>1</v>
      </c>
      <c r="F1149" s="221" t="s">
        <v>1344</v>
      </c>
      <c r="G1149" s="219"/>
      <c r="H1149" s="222">
        <v>308.39999999999998</v>
      </c>
      <c r="I1149" s="223"/>
      <c r="J1149" s="219"/>
      <c r="K1149" s="219"/>
      <c r="L1149" s="224"/>
      <c r="M1149" s="225"/>
      <c r="N1149" s="226"/>
      <c r="O1149" s="226"/>
      <c r="P1149" s="226"/>
      <c r="Q1149" s="226"/>
      <c r="R1149" s="226"/>
      <c r="S1149" s="226"/>
      <c r="T1149" s="227"/>
      <c r="AT1149" s="228" t="s">
        <v>216</v>
      </c>
      <c r="AU1149" s="228" t="s">
        <v>85</v>
      </c>
      <c r="AV1149" s="14" t="s">
        <v>85</v>
      </c>
      <c r="AW1149" s="14" t="s">
        <v>31</v>
      </c>
      <c r="AX1149" s="14" t="s">
        <v>75</v>
      </c>
      <c r="AY1149" s="228" t="s">
        <v>209</v>
      </c>
    </row>
    <row r="1150" spans="1:65" s="14" customFormat="1" ht="22.5">
      <c r="B1150" s="218"/>
      <c r="C1150" s="219"/>
      <c r="D1150" s="209" t="s">
        <v>216</v>
      </c>
      <c r="E1150" s="220" t="s">
        <v>1</v>
      </c>
      <c r="F1150" s="221" t="s">
        <v>1345</v>
      </c>
      <c r="G1150" s="219"/>
      <c r="H1150" s="222">
        <v>385.1</v>
      </c>
      <c r="I1150" s="223"/>
      <c r="J1150" s="219"/>
      <c r="K1150" s="219"/>
      <c r="L1150" s="224"/>
      <c r="M1150" s="225"/>
      <c r="N1150" s="226"/>
      <c r="O1150" s="226"/>
      <c r="P1150" s="226"/>
      <c r="Q1150" s="226"/>
      <c r="R1150" s="226"/>
      <c r="S1150" s="226"/>
      <c r="T1150" s="227"/>
      <c r="AT1150" s="228" t="s">
        <v>216</v>
      </c>
      <c r="AU1150" s="228" t="s">
        <v>85</v>
      </c>
      <c r="AV1150" s="14" t="s">
        <v>85</v>
      </c>
      <c r="AW1150" s="14" t="s">
        <v>31</v>
      </c>
      <c r="AX1150" s="14" t="s">
        <v>75</v>
      </c>
      <c r="AY1150" s="228" t="s">
        <v>209</v>
      </c>
    </row>
    <row r="1151" spans="1:65" s="14" customFormat="1" ht="11.25">
      <c r="B1151" s="218"/>
      <c r="C1151" s="219"/>
      <c r="D1151" s="209" t="s">
        <v>216</v>
      </c>
      <c r="E1151" s="220" t="s">
        <v>1</v>
      </c>
      <c r="F1151" s="221" t="s">
        <v>1346</v>
      </c>
      <c r="G1151" s="219"/>
      <c r="H1151" s="222">
        <v>77.7</v>
      </c>
      <c r="I1151" s="223"/>
      <c r="J1151" s="219"/>
      <c r="K1151" s="219"/>
      <c r="L1151" s="224"/>
      <c r="M1151" s="225"/>
      <c r="N1151" s="226"/>
      <c r="O1151" s="226"/>
      <c r="P1151" s="226"/>
      <c r="Q1151" s="226"/>
      <c r="R1151" s="226"/>
      <c r="S1151" s="226"/>
      <c r="T1151" s="227"/>
      <c r="AT1151" s="228" t="s">
        <v>216</v>
      </c>
      <c r="AU1151" s="228" t="s">
        <v>85</v>
      </c>
      <c r="AV1151" s="14" t="s">
        <v>85</v>
      </c>
      <c r="AW1151" s="14" t="s">
        <v>31</v>
      </c>
      <c r="AX1151" s="14" t="s">
        <v>75</v>
      </c>
      <c r="AY1151" s="228" t="s">
        <v>209</v>
      </c>
    </row>
    <row r="1152" spans="1:65" s="15" customFormat="1" ht="11.25">
      <c r="B1152" s="229"/>
      <c r="C1152" s="230"/>
      <c r="D1152" s="209" t="s">
        <v>216</v>
      </c>
      <c r="E1152" s="231" t="s">
        <v>1</v>
      </c>
      <c r="F1152" s="232" t="s">
        <v>219</v>
      </c>
      <c r="G1152" s="230"/>
      <c r="H1152" s="233">
        <v>771.2</v>
      </c>
      <c r="I1152" s="234"/>
      <c r="J1152" s="230"/>
      <c r="K1152" s="230"/>
      <c r="L1152" s="235"/>
      <c r="M1152" s="236"/>
      <c r="N1152" s="237"/>
      <c r="O1152" s="237"/>
      <c r="P1152" s="237"/>
      <c r="Q1152" s="237"/>
      <c r="R1152" s="237"/>
      <c r="S1152" s="237"/>
      <c r="T1152" s="238"/>
      <c r="AT1152" s="239" t="s">
        <v>216</v>
      </c>
      <c r="AU1152" s="239" t="s">
        <v>85</v>
      </c>
      <c r="AV1152" s="15" t="s">
        <v>215</v>
      </c>
      <c r="AW1152" s="15" t="s">
        <v>31</v>
      </c>
      <c r="AX1152" s="15" t="s">
        <v>83</v>
      </c>
      <c r="AY1152" s="239" t="s">
        <v>209</v>
      </c>
    </row>
    <row r="1153" spans="1:65" s="2" customFormat="1" ht="33" customHeight="1">
      <c r="A1153" s="35"/>
      <c r="B1153" s="36"/>
      <c r="C1153" s="193" t="s">
        <v>770</v>
      </c>
      <c r="D1153" s="193" t="s">
        <v>211</v>
      </c>
      <c r="E1153" s="194" t="s">
        <v>1347</v>
      </c>
      <c r="F1153" s="195" t="s">
        <v>1348</v>
      </c>
      <c r="G1153" s="196" t="s">
        <v>214</v>
      </c>
      <c r="H1153" s="197">
        <v>54.2</v>
      </c>
      <c r="I1153" s="198"/>
      <c r="J1153" s="199">
        <f>ROUND(I1153*H1153,2)</f>
        <v>0</v>
      </c>
      <c r="K1153" s="200"/>
      <c r="L1153" s="40"/>
      <c r="M1153" s="201" t="s">
        <v>1</v>
      </c>
      <c r="N1153" s="202" t="s">
        <v>40</v>
      </c>
      <c r="O1153" s="72"/>
      <c r="P1153" s="203">
        <f>O1153*H1153</f>
        <v>0</v>
      </c>
      <c r="Q1153" s="203">
        <v>0</v>
      </c>
      <c r="R1153" s="203">
        <f>Q1153*H1153</f>
        <v>0</v>
      </c>
      <c r="S1153" s="203">
        <v>0</v>
      </c>
      <c r="T1153" s="204">
        <f>S1153*H1153</f>
        <v>0</v>
      </c>
      <c r="U1153" s="35"/>
      <c r="V1153" s="35"/>
      <c r="W1153" s="35"/>
      <c r="X1153" s="35"/>
      <c r="Y1153" s="35"/>
      <c r="Z1153" s="35"/>
      <c r="AA1153" s="35"/>
      <c r="AB1153" s="35"/>
      <c r="AC1153" s="35"/>
      <c r="AD1153" s="35"/>
      <c r="AE1153" s="35"/>
      <c r="AR1153" s="205" t="s">
        <v>247</v>
      </c>
      <c r="AT1153" s="205" t="s">
        <v>211</v>
      </c>
      <c r="AU1153" s="205" t="s">
        <v>85</v>
      </c>
      <c r="AY1153" s="18" t="s">
        <v>209</v>
      </c>
      <c r="BE1153" s="206">
        <f>IF(N1153="základní",J1153,0)</f>
        <v>0</v>
      </c>
      <c r="BF1153" s="206">
        <f>IF(N1153="snížená",J1153,0)</f>
        <v>0</v>
      </c>
      <c r="BG1153" s="206">
        <f>IF(N1153="zákl. přenesená",J1153,0)</f>
        <v>0</v>
      </c>
      <c r="BH1153" s="206">
        <f>IF(N1153="sníž. přenesená",J1153,0)</f>
        <v>0</v>
      </c>
      <c r="BI1153" s="206">
        <f>IF(N1153="nulová",J1153,0)</f>
        <v>0</v>
      </c>
      <c r="BJ1153" s="18" t="s">
        <v>83</v>
      </c>
      <c r="BK1153" s="206">
        <f>ROUND(I1153*H1153,2)</f>
        <v>0</v>
      </c>
      <c r="BL1153" s="18" t="s">
        <v>247</v>
      </c>
      <c r="BM1153" s="205" t="s">
        <v>1349</v>
      </c>
    </row>
    <row r="1154" spans="1:65" s="2" customFormat="1" ht="58.5">
      <c r="A1154" s="35"/>
      <c r="B1154" s="36"/>
      <c r="C1154" s="37"/>
      <c r="D1154" s="209" t="s">
        <v>253</v>
      </c>
      <c r="E1154" s="37"/>
      <c r="F1154" s="240" t="s">
        <v>1336</v>
      </c>
      <c r="G1154" s="37"/>
      <c r="H1154" s="37"/>
      <c r="I1154" s="241"/>
      <c r="J1154" s="37"/>
      <c r="K1154" s="37"/>
      <c r="L1154" s="40"/>
      <c r="M1154" s="242"/>
      <c r="N1154" s="243"/>
      <c r="O1154" s="72"/>
      <c r="P1154" s="72"/>
      <c r="Q1154" s="72"/>
      <c r="R1154" s="72"/>
      <c r="S1154" s="72"/>
      <c r="T1154" s="73"/>
      <c r="U1154" s="35"/>
      <c r="V1154" s="35"/>
      <c r="W1154" s="35"/>
      <c r="X1154" s="35"/>
      <c r="Y1154" s="35"/>
      <c r="Z1154" s="35"/>
      <c r="AA1154" s="35"/>
      <c r="AB1154" s="35"/>
      <c r="AC1154" s="35"/>
      <c r="AD1154" s="35"/>
      <c r="AE1154" s="35"/>
      <c r="AT1154" s="18" t="s">
        <v>253</v>
      </c>
      <c r="AU1154" s="18" t="s">
        <v>85</v>
      </c>
    </row>
    <row r="1155" spans="1:65" s="13" customFormat="1" ht="11.25">
      <c r="B1155" s="207"/>
      <c r="C1155" s="208"/>
      <c r="D1155" s="209" t="s">
        <v>216</v>
      </c>
      <c r="E1155" s="210" t="s">
        <v>1</v>
      </c>
      <c r="F1155" s="211" t="s">
        <v>480</v>
      </c>
      <c r="G1155" s="208"/>
      <c r="H1155" s="210" t="s">
        <v>1</v>
      </c>
      <c r="I1155" s="212"/>
      <c r="J1155" s="208"/>
      <c r="K1155" s="208"/>
      <c r="L1155" s="213"/>
      <c r="M1155" s="214"/>
      <c r="N1155" s="215"/>
      <c r="O1155" s="215"/>
      <c r="P1155" s="215"/>
      <c r="Q1155" s="215"/>
      <c r="R1155" s="215"/>
      <c r="S1155" s="215"/>
      <c r="T1155" s="216"/>
      <c r="AT1155" s="217" t="s">
        <v>216</v>
      </c>
      <c r="AU1155" s="217" t="s">
        <v>85</v>
      </c>
      <c r="AV1155" s="13" t="s">
        <v>83</v>
      </c>
      <c r="AW1155" s="13" t="s">
        <v>31</v>
      </c>
      <c r="AX1155" s="13" t="s">
        <v>75</v>
      </c>
      <c r="AY1155" s="217" t="s">
        <v>209</v>
      </c>
    </row>
    <row r="1156" spans="1:65" s="14" customFormat="1" ht="11.25">
      <c r="B1156" s="218"/>
      <c r="C1156" s="219"/>
      <c r="D1156" s="209" t="s">
        <v>216</v>
      </c>
      <c r="E1156" s="220" t="s">
        <v>1</v>
      </c>
      <c r="F1156" s="221" t="s">
        <v>1350</v>
      </c>
      <c r="G1156" s="219"/>
      <c r="H1156" s="222">
        <v>30.9</v>
      </c>
      <c r="I1156" s="223"/>
      <c r="J1156" s="219"/>
      <c r="K1156" s="219"/>
      <c r="L1156" s="224"/>
      <c r="M1156" s="225"/>
      <c r="N1156" s="226"/>
      <c r="O1156" s="226"/>
      <c r="P1156" s="226"/>
      <c r="Q1156" s="226"/>
      <c r="R1156" s="226"/>
      <c r="S1156" s="226"/>
      <c r="T1156" s="227"/>
      <c r="AT1156" s="228" t="s">
        <v>216</v>
      </c>
      <c r="AU1156" s="228" t="s">
        <v>85</v>
      </c>
      <c r="AV1156" s="14" t="s">
        <v>85</v>
      </c>
      <c r="AW1156" s="14" t="s">
        <v>31</v>
      </c>
      <c r="AX1156" s="14" t="s">
        <v>75</v>
      </c>
      <c r="AY1156" s="228" t="s">
        <v>209</v>
      </c>
    </row>
    <row r="1157" spans="1:65" s="14" customFormat="1" ht="11.25">
      <c r="B1157" s="218"/>
      <c r="C1157" s="219"/>
      <c r="D1157" s="209" t="s">
        <v>216</v>
      </c>
      <c r="E1157" s="220" t="s">
        <v>1</v>
      </c>
      <c r="F1157" s="221" t="s">
        <v>1351</v>
      </c>
      <c r="G1157" s="219"/>
      <c r="H1157" s="222">
        <v>21.2</v>
      </c>
      <c r="I1157" s="223"/>
      <c r="J1157" s="219"/>
      <c r="K1157" s="219"/>
      <c r="L1157" s="224"/>
      <c r="M1157" s="225"/>
      <c r="N1157" s="226"/>
      <c r="O1157" s="226"/>
      <c r="P1157" s="226"/>
      <c r="Q1157" s="226"/>
      <c r="R1157" s="226"/>
      <c r="S1157" s="226"/>
      <c r="T1157" s="227"/>
      <c r="AT1157" s="228" t="s">
        <v>216</v>
      </c>
      <c r="AU1157" s="228" t="s">
        <v>85</v>
      </c>
      <c r="AV1157" s="14" t="s">
        <v>85</v>
      </c>
      <c r="AW1157" s="14" t="s">
        <v>31</v>
      </c>
      <c r="AX1157" s="14" t="s">
        <v>75</v>
      </c>
      <c r="AY1157" s="228" t="s">
        <v>209</v>
      </c>
    </row>
    <row r="1158" spans="1:65" s="14" customFormat="1" ht="11.25">
      <c r="B1158" s="218"/>
      <c r="C1158" s="219"/>
      <c r="D1158" s="209" t="s">
        <v>216</v>
      </c>
      <c r="E1158" s="220" t="s">
        <v>1</v>
      </c>
      <c r="F1158" s="221" t="s">
        <v>1352</v>
      </c>
      <c r="G1158" s="219"/>
      <c r="H1158" s="222">
        <v>2.1</v>
      </c>
      <c r="I1158" s="223"/>
      <c r="J1158" s="219"/>
      <c r="K1158" s="219"/>
      <c r="L1158" s="224"/>
      <c r="M1158" s="225"/>
      <c r="N1158" s="226"/>
      <c r="O1158" s="226"/>
      <c r="P1158" s="226"/>
      <c r="Q1158" s="226"/>
      <c r="R1158" s="226"/>
      <c r="S1158" s="226"/>
      <c r="T1158" s="227"/>
      <c r="AT1158" s="228" t="s">
        <v>216</v>
      </c>
      <c r="AU1158" s="228" t="s">
        <v>85</v>
      </c>
      <c r="AV1158" s="14" t="s">
        <v>85</v>
      </c>
      <c r="AW1158" s="14" t="s">
        <v>31</v>
      </c>
      <c r="AX1158" s="14" t="s">
        <v>75</v>
      </c>
      <c r="AY1158" s="228" t="s">
        <v>209</v>
      </c>
    </row>
    <row r="1159" spans="1:65" s="15" customFormat="1" ht="11.25">
      <c r="B1159" s="229"/>
      <c r="C1159" s="230"/>
      <c r="D1159" s="209" t="s">
        <v>216</v>
      </c>
      <c r="E1159" s="231" t="s">
        <v>1</v>
      </c>
      <c r="F1159" s="232" t="s">
        <v>219</v>
      </c>
      <c r="G1159" s="230"/>
      <c r="H1159" s="233">
        <v>54.2</v>
      </c>
      <c r="I1159" s="234"/>
      <c r="J1159" s="230"/>
      <c r="K1159" s="230"/>
      <c r="L1159" s="235"/>
      <c r="M1159" s="236"/>
      <c r="N1159" s="237"/>
      <c r="O1159" s="237"/>
      <c r="P1159" s="237"/>
      <c r="Q1159" s="237"/>
      <c r="R1159" s="237"/>
      <c r="S1159" s="237"/>
      <c r="T1159" s="238"/>
      <c r="AT1159" s="239" t="s">
        <v>216</v>
      </c>
      <c r="AU1159" s="239" t="s">
        <v>85</v>
      </c>
      <c r="AV1159" s="15" t="s">
        <v>215</v>
      </c>
      <c r="AW1159" s="15" t="s">
        <v>31</v>
      </c>
      <c r="AX1159" s="15" t="s">
        <v>83</v>
      </c>
      <c r="AY1159" s="239" t="s">
        <v>209</v>
      </c>
    </row>
    <row r="1160" spans="1:65" s="2" customFormat="1" ht="37.9" customHeight="1">
      <c r="A1160" s="35"/>
      <c r="B1160" s="36"/>
      <c r="C1160" s="193" t="s">
        <v>1353</v>
      </c>
      <c r="D1160" s="193" t="s">
        <v>211</v>
      </c>
      <c r="E1160" s="194" t="s">
        <v>1354</v>
      </c>
      <c r="F1160" s="195" t="s">
        <v>1355</v>
      </c>
      <c r="G1160" s="196" t="s">
        <v>214</v>
      </c>
      <c r="H1160" s="197">
        <v>238.4</v>
      </c>
      <c r="I1160" s="198"/>
      <c r="J1160" s="199">
        <f>ROUND(I1160*H1160,2)</f>
        <v>0</v>
      </c>
      <c r="K1160" s="200"/>
      <c r="L1160" s="40"/>
      <c r="M1160" s="201" t="s">
        <v>1</v>
      </c>
      <c r="N1160" s="202" t="s">
        <v>40</v>
      </c>
      <c r="O1160" s="72"/>
      <c r="P1160" s="203">
        <f>O1160*H1160</f>
        <v>0</v>
      </c>
      <c r="Q1160" s="203">
        <v>0</v>
      </c>
      <c r="R1160" s="203">
        <f>Q1160*H1160</f>
        <v>0</v>
      </c>
      <c r="S1160" s="203">
        <v>0</v>
      </c>
      <c r="T1160" s="204">
        <f>S1160*H1160</f>
        <v>0</v>
      </c>
      <c r="U1160" s="35"/>
      <c r="V1160" s="35"/>
      <c r="W1160" s="35"/>
      <c r="X1160" s="35"/>
      <c r="Y1160" s="35"/>
      <c r="Z1160" s="35"/>
      <c r="AA1160" s="35"/>
      <c r="AB1160" s="35"/>
      <c r="AC1160" s="35"/>
      <c r="AD1160" s="35"/>
      <c r="AE1160" s="35"/>
      <c r="AR1160" s="205" t="s">
        <v>247</v>
      </c>
      <c r="AT1160" s="205" t="s">
        <v>211</v>
      </c>
      <c r="AU1160" s="205" t="s">
        <v>85</v>
      </c>
      <c r="AY1160" s="18" t="s">
        <v>209</v>
      </c>
      <c r="BE1160" s="206">
        <f>IF(N1160="základní",J1160,0)</f>
        <v>0</v>
      </c>
      <c r="BF1160" s="206">
        <f>IF(N1160="snížená",J1160,0)</f>
        <v>0</v>
      </c>
      <c r="BG1160" s="206">
        <f>IF(N1160="zákl. přenesená",J1160,0)</f>
        <v>0</v>
      </c>
      <c r="BH1160" s="206">
        <f>IF(N1160="sníž. přenesená",J1160,0)</f>
        <v>0</v>
      </c>
      <c r="BI1160" s="206">
        <f>IF(N1160="nulová",J1160,0)</f>
        <v>0</v>
      </c>
      <c r="BJ1160" s="18" t="s">
        <v>83</v>
      </c>
      <c r="BK1160" s="206">
        <f>ROUND(I1160*H1160,2)</f>
        <v>0</v>
      </c>
      <c r="BL1160" s="18" t="s">
        <v>247</v>
      </c>
      <c r="BM1160" s="205" t="s">
        <v>1356</v>
      </c>
    </row>
    <row r="1161" spans="1:65" s="2" customFormat="1" ht="58.5">
      <c r="A1161" s="35"/>
      <c r="B1161" s="36"/>
      <c r="C1161" s="37"/>
      <c r="D1161" s="209" t="s">
        <v>253</v>
      </c>
      <c r="E1161" s="37"/>
      <c r="F1161" s="240" t="s">
        <v>1336</v>
      </c>
      <c r="G1161" s="37"/>
      <c r="H1161" s="37"/>
      <c r="I1161" s="241"/>
      <c r="J1161" s="37"/>
      <c r="K1161" s="37"/>
      <c r="L1161" s="40"/>
      <c r="M1161" s="242"/>
      <c r="N1161" s="243"/>
      <c r="O1161" s="72"/>
      <c r="P1161" s="72"/>
      <c r="Q1161" s="72"/>
      <c r="R1161" s="72"/>
      <c r="S1161" s="72"/>
      <c r="T1161" s="73"/>
      <c r="U1161" s="35"/>
      <c r="V1161" s="35"/>
      <c r="W1161" s="35"/>
      <c r="X1161" s="35"/>
      <c r="Y1161" s="35"/>
      <c r="Z1161" s="35"/>
      <c r="AA1161" s="35"/>
      <c r="AB1161" s="35"/>
      <c r="AC1161" s="35"/>
      <c r="AD1161" s="35"/>
      <c r="AE1161" s="35"/>
      <c r="AT1161" s="18" t="s">
        <v>253</v>
      </c>
      <c r="AU1161" s="18" t="s">
        <v>85</v>
      </c>
    </row>
    <row r="1162" spans="1:65" s="13" customFormat="1" ht="11.25">
      <c r="B1162" s="207"/>
      <c r="C1162" s="208"/>
      <c r="D1162" s="209" t="s">
        <v>216</v>
      </c>
      <c r="E1162" s="210" t="s">
        <v>1</v>
      </c>
      <c r="F1162" s="211" t="s">
        <v>480</v>
      </c>
      <c r="G1162" s="208"/>
      <c r="H1162" s="210" t="s">
        <v>1</v>
      </c>
      <c r="I1162" s="212"/>
      <c r="J1162" s="208"/>
      <c r="K1162" s="208"/>
      <c r="L1162" s="213"/>
      <c r="M1162" s="214"/>
      <c r="N1162" s="215"/>
      <c r="O1162" s="215"/>
      <c r="P1162" s="215"/>
      <c r="Q1162" s="215"/>
      <c r="R1162" s="215"/>
      <c r="S1162" s="215"/>
      <c r="T1162" s="216"/>
      <c r="AT1162" s="217" t="s">
        <v>216</v>
      </c>
      <c r="AU1162" s="217" t="s">
        <v>85</v>
      </c>
      <c r="AV1162" s="13" t="s">
        <v>83</v>
      </c>
      <c r="AW1162" s="13" t="s">
        <v>31</v>
      </c>
      <c r="AX1162" s="13" t="s">
        <v>75</v>
      </c>
      <c r="AY1162" s="217" t="s">
        <v>209</v>
      </c>
    </row>
    <row r="1163" spans="1:65" s="14" customFormat="1" ht="11.25">
      <c r="B1163" s="218"/>
      <c r="C1163" s="219"/>
      <c r="D1163" s="209" t="s">
        <v>216</v>
      </c>
      <c r="E1163" s="220" t="s">
        <v>1</v>
      </c>
      <c r="F1163" s="221" t="s">
        <v>1357</v>
      </c>
      <c r="G1163" s="219"/>
      <c r="H1163" s="222">
        <v>60</v>
      </c>
      <c r="I1163" s="223"/>
      <c r="J1163" s="219"/>
      <c r="K1163" s="219"/>
      <c r="L1163" s="224"/>
      <c r="M1163" s="225"/>
      <c r="N1163" s="226"/>
      <c r="O1163" s="226"/>
      <c r="P1163" s="226"/>
      <c r="Q1163" s="226"/>
      <c r="R1163" s="226"/>
      <c r="S1163" s="226"/>
      <c r="T1163" s="227"/>
      <c r="AT1163" s="228" t="s">
        <v>216</v>
      </c>
      <c r="AU1163" s="228" t="s">
        <v>85</v>
      </c>
      <c r="AV1163" s="14" t="s">
        <v>85</v>
      </c>
      <c r="AW1163" s="14" t="s">
        <v>31</v>
      </c>
      <c r="AX1163" s="14" t="s">
        <v>75</v>
      </c>
      <c r="AY1163" s="228" t="s">
        <v>209</v>
      </c>
    </row>
    <row r="1164" spans="1:65" s="14" customFormat="1" ht="11.25">
      <c r="B1164" s="218"/>
      <c r="C1164" s="219"/>
      <c r="D1164" s="209" t="s">
        <v>216</v>
      </c>
      <c r="E1164" s="220" t="s">
        <v>1</v>
      </c>
      <c r="F1164" s="221" t="s">
        <v>1358</v>
      </c>
      <c r="G1164" s="219"/>
      <c r="H1164" s="222">
        <v>88.9</v>
      </c>
      <c r="I1164" s="223"/>
      <c r="J1164" s="219"/>
      <c r="K1164" s="219"/>
      <c r="L1164" s="224"/>
      <c r="M1164" s="225"/>
      <c r="N1164" s="226"/>
      <c r="O1164" s="226"/>
      <c r="P1164" s="226"/>
      <c r="Q1164" s="226"/>
      <c r="R1164" s="226"/>
      <c r="S1164" s="226"/>
      <c r="T1164" s="227"/>
      <c r="AT1164" s="228" t="s">
        <v>216</v>
      </c>
      <c r="AU1164" s="228" t="s">
        <v>85</v>
      </c>
      <c r="AV1164" s="14" t="s">
        <v>85</v>
      </c>
      <c r="AW1164" s="14" t="s">
        <v>31</v>
      </c>
      <c r="AX1164" s="14" t="s">
        <v>75</v>
      </c>
      <c r="AY1164" s="228" t="s">
        <v>209</v>
      </c>
    </row>
    <row r="1165" spans="1:65" s="14" customFormat="1" ht="11.25">
      <c r="B1165" s="218"/>
      <c r="C1165" s="219"/>
      <c r="D1165" s="209" t="s">
        <v>216</v>
      </c>
      <c r="E1165" s="220" t="s">
        <v>1</v>
      </c>
      <c r="F1165" s="221" t="s">
        <v>1359</v>
      </c>
      <c r="G1165" s="219"/>
      <c r="H1165" s="222">
        <v>89.5</v>
      </c>
      <c r="I1165" s="223"/>
      <c r="J1165" s="219"/>
      <c r="K1165" s="219"/>
      <c r="L1165" s="224"/>
      <c r="M1165" s="225"/>
      <c r="N1165" s="226"/>
      <c r="O1165" s="226"/>
      <c r="P1165" s="226"/>
      <c r="Q1165" s="226"/>
      <c r="R1165" s="226"/>
      <c r="S1165" s="226"/>
      <c r="T1165" s="227"/>
      <c r="AT1165" s="228" t="s">
        <v>216</v>
      </c>
      <c r="AU1165" s="228" t="s">
        <v>85</v>
      </c>
      <c r="AV1165" s="14" t="s">
        <v>85</v>
      </c>
      <c r="AW1165" s="14" t="s">
        <v>31</v>
      </c>
      <c r="AX1165" s="14" t="s">
        <v>75</v>
      </c>
      <c r="AY1165" s="228" t="s">
        <v>209</v>
      </c>
    </row>
    <row r="1166" spans="1:65" s="15" customFormat="1" ht="11.25">
      <c r="B1166" s="229"/>
      <c r="C1166" s="230"/>
      <c r="D1166" s="209" t="s">
        <v>216</v>
      </c>
      <c r="E1166" s="231" t="s">
        <v>1</v>
      </c>
      <c r="F1166" s="232" t="s">
        <v>219</v>
      </c>
      <c r="G1166" s="230"/>
      <c r="H1166" s="233">
        <v>238.4</v>
      </c>
      <c r="I1166" s="234"/>
      <c r="J1166" s="230"/>
      <c r="K1166" s="230"/>
      <c r="L1166" s="235"/>
      <c r="M1166" s="236"/>
      <c r="N1166" s="237"/>
      <c r="O1166" s="237"/>
      <c r="P1166" s="237"/>
      <c r="Q1166" s="237"/>
      <c r="R1166" s="237"/>
      <c r="S1166" s="237"/>
      <c r="T1166" s="238"/>
      <c r="AT1166" s="239" t="s">
        <v>216</v>
      </c>
      <c r="AU1166" s="239" t="s">
        <v>85</v>
      </c>
      <c r="AV1166" s="15" t="s">
        <v>215</v>
      </c>
      <c r="AW1166" s="15" t="s">
        <v>31</v>
      </c>
      <c r="AX1166" s="15" t="s">
        <v>83</v>
      </c>
      <c r="AY1166" s="239" t="s">
        <v>209</v>
      </c>
    </row>
    <row r="1167" spans="1:65" s="2" customFormat="1" ht="24.2" customHeight="1">
      <c r="A1167" s="35"/>
      <c r="B1167" s="36"/>
      <c r="C1167" s="193" t="s">
        <v>776</v>
      </c>
      <c r="D1167" s="193" t="s">
        <v>211</v>
      </c>
      <c r="E1167" s="194" t="s">
        <v>1360</v>
      </c>
      <c r="F1167" s="195" t="s">
        <v>1361</v>
      </c>
      <c r="G1167" s="196" t="s">
        <v>214</v>
      </c>
      <c r="H1167" s="197">
        <v>3.29</v>
      </c>
      <c r="I1167" s="198"/>
      <c r="J1167" s="199">
        <f>ROUND(I1167*H1167,2)</f>
        <v>0</v>
      </c>
      <c r="K1167" s="200"/>
      <c r="L1167" s="40"/>
      <c r="M1167" s="201" t="s">
        <v>1</v>
      </c>
      <c r="N1167" s="202" t="s">
        <v>40</v>
      </c>
      <c r="O1167" s="72"/>
      <c r="P1167" s="203">
        <f>O1167*H1167</f>
        <v>0</v>
      </c>
      <c r="Q1167" s="203">
        <v>0</v>
      </c>
      <c r="R1167" s="203">
        <f>Q1167*H1167</f>
        <v>0</v>
      </c>
      <c r="S1167" s="203">
        <v>0</v>
      </c>
      <c r="T1167" s="204">
        <f>S1167*H1167</f>
        <v>0</v>
      </c>
      <c r="U1167" s="35"/>
      <c r="V1167" s="35"/>
      <c r="W1167" s="35"/>
      <c r="X1167" s="35"/>
      <c r="Y1167" s="35"/>
      <c r="Z1167" s="35"/>
      <c r="AA1167" s="35"/>
      <c r="AB1167" s="35"/>
      <c r="AC1167" s="35"/>
      <c r="AD1167" s="35"/>
      <c r="AE1167" s="35"/>
      <c r="AR1167" s="205" t="s">
        <v>247</v>
      </c>
      <c r="AT1167" s="205" t="s">
        <v>211</v>
      </c>
      <c r="AU1167" s="205" t="s">
        <v>85</v>
      </c>
      <c r="AY1167" s="18" t="s">
        <v>209</v>
      </c>
      <c r="BE1167" s="206">
        <f>IF(N1167="základní",J1167,0)</f>
        <v>0</v>
      </c>
      <c r="BF1167" s="206">
        <f>IF(N1167="snížená",J1167,0)</f>
        <v>0</v>
      </c>
      <c r="BG1167" s="206">
        <f>IF(N1167="zákl. přenesená",J1167,0)</f>
        <v>0</v>
      </c>
      <c r="BH1167" s="206">
        <f>IF(N1167="sníž. přenesená",J1167,0)</f>
        <v>0</v>
      </c>
      <c r="BI1167" s="206">
        <f>IF(N1167="nulová",J1167,0)</f>
        <v>0</v>
      </c>
      <c r="BJ1167" s="18" t="s">
        <v>83</v>
      </c>
      <c r="BK1167" s="206">
        <f>ROUND(I1167*H1167,2)</f>
        <v>0</v>
      </c>
      <c r="BL1167" s="18" t="s">
        <v>247</v>
      </c>
      <c r="BM1167" s="205" t="s">
        <v>1362</v>
      </c>
    </row>
    <row r="1168" spans="1:65" s="13" customFormat="1" ht="11.25">
      <c r="B1168" s="207"/>
      <c r="C1168" s="208"/>
      <c r="D1168" s="209" t="s">
        <v>216</v>
      </c>
      <c r="E1168" s="210" t="s">
        <v>1</v>
      </c>
      <c r="F1168" s="211" t="s">
        <v>358</v>
      </c>
      <c r="G1168" s="208"/>
      <c r="H1168" s="210" t="s">
        <v>1</v>
      </c>
      <c r="I1168" s="212"/>
      <c r="J1168" s="208"/>
      <c r="K1168" s="208"/>
      <c r="L1168" s="213"/>
      <c r="M1168" s="214"/>
      <c r="N1168" s="215"/>
      <c r="O1168" s="215"/>
      <c r="P1168" s="215"/>
      <c r="Q1168" s="215"/>
      <c r="R1168" s="215"/>
      <c r="S1168" s="215"/>
      <c r="T1168" s="216"/>
      <c r="AT1168" s="217" t="s">
        <v>216</v>
      </c>
      <c r="AU1168" s="217" t="s">
        <v>85</v>
      </c>
      <c r="AV1168" s="13" t="s">
        <v>83</v>
      </c>
      <c r="AW1168" s="13" t="s">
        <v>31</v>
      </c>
      <c r="AX1168" s="13" t="s">
        <v>75</v>
      </c>
      <c r="AY1168" s="217" t="s">
        <v>209</v>
      </c>
    </row>
    <row r="1169" spans="1:65" s="13" customFormat="1" ht="11.25">
      <c r="B1169" s="207"/>
      <c r="C1169" s="208"/>
      <c r="D1169" s="209" t="s">
        <v>216</v>
      </c>
      <c r="E1169" s="210" t="s">
        <v>1</v>
      </c>
      <c r="F1169" s="211" t="s">
        <v>1363</v>
      </c>
      <c r="G1169" s="208"/>
      <c r="H1169" s="210" t="s">
        <v>1</v>
      </c>
      <c r="I1169" s="212"/>
      <c r="J1169" s="208"/>
      <c r="K1169" s="208"/>
      <c r="L1169" s="213"/>
      <c r="M1169" s="214"/>
      <c r="N1169" s="215"/>
      <c r="O1169" s="215"/>
      <c r="P1169" s="215"/>
      <c r="Q1169" s="215"/>
      <c r="R1169" s="215"/>
      <c r="S1169" s="215"/>
      <c r="T1169" s="216"/>
      <c r="AT1169" s="217" t="s">
        <v>216</v>
      </c>
      <c r="AU1169" s="217" t="s">
        <v>85</v>
      </c>
      <c r="AV1169" s="13" t="s">
        <v>83</v>
      </c>
      <c r="AW1169" s="13" t="s">
        <v>31</v>
      </c>
      <c r="AX1169" s="13" t="s">
        <v>75</v>
      </c>
      <c r="AY1169" s="217" t="s">
        <v>209</v>
      </c>
    </row>
    <row r="1170" spans="1:65" s="14" customFormat="1" ht="11.25">
      <c r="B1170" s="218"/>
      <c r="C1170" s="219"/>
      <c r="D1170" s="209" t="s">
        <v>216</v>
      </c>
      <c r="E1170" s="220" t="s">
        <v>1</v>
      </c>
      <c r="F1170" s="221" t="s">
        <v>1364</v>
      </c>
      <c r="G1170" s="219"/>
      <c r="H1170" s="222">
        <v>3.29</v>
      </c>
      <c r="I1170" s="223"/>
      <c r="J1170" s="219"/>
      <c r="K1170" s="219"/>
      <c r="L1170" s="224"/>
      <c r="M1170" s="225"/>
      <c r="N1170" s="226"/>
      <c r="O1170" s="226"/>
      <c r="P1170" s="226"/>
      <c r="Q1170" s="226"/>
      <c r="R1170" s="226"/>
      <c r="S1170" s="226"/>
      <c r="T1170" s="227"/>
      <c r="AT1170" s="228" t="s">
        <v>216</v>
      </c>
      <c r="AU1170" s="228" t="s">
        <v>85</v>
      </c>
      <c r="AV1170" s="14" t="s">
        <v>85</v>
      </c>
      <c r="AW1170" s="14" t="s">
        <v>31</v>
      </c>
      <c r="AX1170" s="14" t="s">
        <v>75</v>
      </c>
      <c r="AY1170" s="228" t="s">
        <v>209</v>
      </c>
    </row>
    <row r="1171" spans="1:65" s="15" customFormat="1" ht="11.25">
      <c r="B1171" s="229"/>
      <c r="C1171" s="230"/>
      <c r="D1171" s="209" t="s">
        <v>216</v>
      </c>
      <c r="E1171" s="231" t="s">
        <v>1</v>
      </c>
      <c r="F1171" s="232" t="s">
        <v>219</v>
      </c>
      <c r="G1171" s="230"/>
      <c r="H1171" s="233">
        <v>3.29</v>
      </c>
      <c r="I1171" s="234"/>
      <c r="J1171" s="230"/>
      <c r="K1171" s="230"/>
      <c r="L1171" s="235"/>
      <c r="M1171" s="236"/>
      <c r="N1171" s="237"/>
      <c r="O1171" s="237"/>
      <c r="P1171" s="237"/>
      <c r="Q1171" s="237"/>
      <c r="R1171" s="237"/>
      <c r="S1171" s="237"/>
      <c r="T1171" s="238"/>
      <c r="AT1171" s="239" t="s">
        <v>216</v>
      </c>
      <c r="AU1171" s="239" t="s">
        <v>85</v>
      </c>
      <c r="AV1171" s="15" t="s">
        <v>215</v>
      </c>
      <c r="AW1171" s="15" t="s">
        <v>31</v>
      </c>
      <c r="AX1171" s="15" t="s">
        <v>83</v>
      </c>
      <c r="AY1171" s="239" t="s">
        <v>209</v>
      </c>
    </row>
    <row r="1172" spans="1:65" s="2" customFormat="1" ht="24.2" customHeight="1">
      <c r="A1172" s="35"/>
      <c r="B1172" s="36"/>
      <c r="C1172" s="193" t="s">
        <v>1365</v>
      </c>
      <c r="D1172" s="193" t="s">
        <v>211</v>
      </c>
      <c r="E1172" s="194" t="s">
        <v>1366</v>
      </c>
      <c r="F1172" s="195" t="s">
        <v>1367</v>
      </c>
      <c r="G1172" s="196" t="s">
        <v>214</v>
      </c>
      <c r="H1172" s="197">
        <v>361.464</v>
      </c>
      <c r="I1172" s="198"/>
      <c r="J1172" s="199">
        <f>ROUND(I1172*H1172,2)</f>
        <v>0</v>
      </c>
      <c r="K1172" s="200"/>
      <c r="L1172" s="40"/>
      <c r="M1172" s="201" t="s">
        <v>1</v>
      </c>
      <c r="N1172" s="202" t="s">
        <v>40</v>
      </c>
      <c r="O1172" s="72"/>
      <c r="P1172" s="203">
        <f>O1172*H1172</f>
        <v>0</v>
      </c>
      <c r="Q1172" s="203">
        <v>0</v>
      </c>
      <c r="R1172" s="203">
        <f>Q1172*H1172</f>
        <v>0</v>
      </c>
      <c r="S1172" s="203">
        <v>0</v>
      </c>
      <c r="T1172" s="204">
        <f>S1172*H1172</f>
        <v>0</v>
      </c>
      <c r="U1172" s="35"/>
      <c r="V1172" s="35"/>
      <c r="W1172" s="35"/>
      <c r="X1172" s="35"/>
      <c r="Y1172" s="35"/>
      <c r="Z1172" s="35"/>
      <c r="AA1172" s="35"/>
      <c r="AB1172" s="35"/>
      <c r="AC1172" s="35"/>
      <c r="AD1172" s="35"/>
      <c r="AE1172" s="35"/>
      <c r="AR1172" s="205" t="s">
        <v>247</v>
      </c>
      <c r="AT1172" s="205" t="s">
        <v>211</v>
      </c>
      <c r="AU1172" s="205" t="s">
        <v>85</v>
      </c>
      <c r="AY1172" s="18" t="s">
        <v>209</v>
      </c>
      <c r="BE1172" s="206">
        <f>IF(N1172="základní",J1172,0)</f>
        <v>0</v>
      </c>
      <c r="BF1172" s="206">
        <f>IF(N1172="snížená",J1172,0)</f>
        <v>0</v>
      </c>
      <c r="BG1172" s="206">
        <f>IF(N1172="zákl. přenesená",J1172,0)</f>
        <v>0</v>
      </c>
      <c r="BH1172" s="206">
        <f>IF(N1172="sníž. přenesená",J1172,0)</f>
        <v>0</v>
      </c>
      <c r="BI1172" s="206">
        <f>IF(N1172="nulová",J1172,0)</f>
        <v>0</v>
      </c>
      <c r="BJ1172" s="18" t="s">
        <v>83</v>
      </c>
      <c r="BK1172" s="206">
        <f>ROUND(I1172*H1172,2)</f>
        <v>0</v>
      </c>
      <c r="BL1172" s="18" t="s">
        <v>247</v>
      </c>
      <c r="BM1172" s="205" t="s">
        <v>1368</v>
      </c>
    </row>
    <row r="1173" spans="1:65" s="13" customFormat="1" ht="11.25">
      <c r="B1173" s="207"/>
      <c r="C1173" s="208"/>
      <c r="D1173" s="209" t="s">
        <v>216</v>
      </c>
      <c r="E1173" s="210" t="s">
        <v>1</v>
      </c>
      <c r="F1173" s="211" t="s">
        <v>358</v>
      </c>
      <c r="G1173" s="208"/>
      <c r="H1173" s="210" t="s">
        <v>1</v>
      </c>
      <c r="I1173" s="212"/>
      <c r="J1173" s="208"/>
      <c r="K1173" s="208"/>
      <c r="L1173" s="213"/>
      <c r="M1173" s="214"/>
      <c r="N1173" s="215"/>
      <c r="O1173" s="215"/>
      <c r="P1173" s="215"/>
      <c r="Q1173" s="215"/>
      <c r="R1173" s="215"/>
      <c r="S1173" s="215"/>
      <c r="T1173" s="216"/>
      <c r="AT1173" s="217" t="s">
        <v>216</v>
      </c>
      <c r="AU1173" s="217" t="s">
        <v>85</v>
      </c>
      <c r="AV1173" s="13" t="s">
        <v>83</v>
      </c>
      <c r="AW1173" s="13" t="s">
        <v>31</v>
      </c>
      <c r="AX1173" s="13" t="s">
        <v>75</v>
      </c>
      <c r="AY1173" s="217" t="s">
        <v>209</v>
      </c>
    </row>
    <row r="1174" spans="1:65" s="13" customFormat="1" ht="11.25">
      <c r="B1174" s="207"/>
      <c r="C1174" s="208"/>
      <c r="D1174" s="209" t="s">
        <v>216</v>
      </c>
      <c r="E1174" s="210" t="s">
        <v>1</v>
      </c>
      <c r="F1174" s="211" t="s">
        <v>1369</v>
      </c>
      <c r="G1174" s="208"/>
      <c r="H1174" s="210" t="s">
        <v>1</v>
      </c>
      <c r="I1174" s="212"/>
      <c r="J1174" s="208"/>
      <c r="K1174" s="208"/>
      <c r="L1174" s="213"/>
      <c r="M1174" s="214"/>
      <c r="N1174" s="215"/>
      <c r="O1174" s="215"/>
      <c r="P1174" s="215"/>
      <c r="Q1174" s="215"/>
      <c r="R1174" s="215"/>
      <c r="S1174" s="215"/>
      <c r="T1174" s="216"/>
      <c r="AT1174" s="217" t="s">
        <v>216</v>
      </c>
      <c r="AU1174" s="217" t="s">
        <v>85</v>
      </c>
      <c r="AV1174" s="13" t="s">
        <v>83</v>
      </c>
      <c r="AW1174" s="13" t="s">
        <v>31</v>
      </c>
      <c r="AX1174" s="13" t="s">
        <v>75</v>
      </c>
      <c r="AY1174" s="217" t="s">
        <v>209</v>
      </c>
    </row>
    <row r="1175" spans="1:65" s="14" customFormat="1" ht="11.25">
      <c r="B1175" s="218"/>
      <c r="C1175" s="219"/>
      <c r="D1175" s="209" t="s">
        <v>216</v>
      </c>
      <c r="E1175" s="220" t="s">
        <v>1</v>
      </c>
      <c r="F1175" s="221" t="s">
        <v>1370</v>
      </c>
      <c r="G1175" s="219"/>
      <c r="H1175" s="222">
        <v>361.464</v>
      </c>
      <c r="I1175" s="223"/>
      <c r="J1175" s="219"/>
      <c r="K1175" s="219"/>
      <c r="L1175" s="224"/>
      <c r="M1175" s="225"/>
      <c r="N1175" s="226"/>
      <c r="O1175" s="226"/>
      <c r="P1175" s="226"/>
      <c r="Q1175" s="226"/>
      <c r="R1175" s="226"/>
      <c r="S1175" s="226"/>
      <c r="T1175" s="227"/>
      <c r="AT1175" s="228" t="s">
        <v>216</v>
      </c>
      <c r="AU1175" s="228" t="s">
        <v>85</v>
      </c>
      <c r="AV1175" s="14" t="s">
        <v>85</v>
      </c>
      <c r="AW1175" s="14" t="s">
        <v>31</v>
      </c>
      <c r="AX1175" s="14" t="s">
        <v>75</v>
      </c>
      <c r="AY1175" s="228" t="s">
        <v>209</v>
      </c>
    </row>
    <row r="1176" spans="1:65" s="15" customFormat="1" ht="11.25">
      <c r="B1176" s="229"/>
      <c r="C1176" s="230"/>
      <c r="D1176" s="209" t="s">
        <v>216</v>
      </c>
      <c r="E1176" s="231" t="s">
        <v>1</v>
      </c>
      <c r="F1176" s="232" t="s">
        <v>219</v>
      </c>
      <c r="G1176" s="230"/>
      <c r="H1176" s="233">
        <v>361.464</v>
      </c>
      <c r="I1176" s="234"/>
      <c r="J1176" s="230"/>
      <c r="K1176" s="230"/>
      <c r="L1176" s="235"/>
      <c r="M1176" s="236"/>
      <c r="N1176" s="237"/>
      <c r="O1176" s="237"/>
      <c r="P1176" s="237"/>
      <c r="Q1176" s="237"/>
      <c r="R1176" s="237"/>
      <c r="S1176" s="237"/>
      <c r="T1176" s="238"/>
      <c r="AT1176" s="239" t="s">
        <v>216</v>
      </c>
      <c r="AU1176" s="239" t="s">
        <v>85</v>
      </c>
      <c r="AV1176" s="15" t="s">
        <v>215</v>
      </c>
      <c r="AW1176" s="15" t="s">
        <v>31</v>
      </c>
      <c r="AX1176" s="15" t="s">
        <v>83</v>
      </c>
      <c r="AY1176" s="239" t="s">
        <v>209</v>
      </c>
    </row>
    <row r="1177" spans="1:65" s="2" customFormat="1" ht="24.2" customHeight="1">
      <c r="A1177" s="35"/>
      <c r="B1177" s="36"/>
      <c r="C1177" s="193" t="s">
        <v>783</v>
      </c>
      <c r="D1177" s="193" t="s">
        <v>211</v>
      </c>
      <c r="E1177" s="194" t="s">
        <v>1371</v>
      </c>
      <c r="F1177" s="195" t="s">
        <v>1372</v>
      </c>
      <c r="G1177" s="196" t="s">
        <v>214</v>
      </c>
      <c r="H1177" s="197">
        <v>46.811999999999998</v>
      </c>
      <c r="I1177" s="198"/>
      <c r="J1177" s="199">
        <f>ROUND(I1177*H1177,2)</f>
        <v>0</v>
      </c>
      <c r="K1177" s="200"/>
      <c r="L1177" s="40"/>
      <c r="M1177" s="201" t="s">
        <v>1</v>
      </c>
      <c r="N1177" s="202" t="s">
        <v>40</v>
      </c>
      <c r="O1177" s="72"/>
      <c r="P1177" s="203">
        <f>O1177*H1177</f>
        <v>0</v>
      </c>
      <c r="Q1177" s="203">
        <v>0</v>
      </c>
      <c r="R1177" s="203">
        <f>Q1177*H1177</f>
        <v>0</v>
      </c>
      <c r="S1177" s="203">
        <v>0</v>
      </c>
      <c r="T1177" s="204">
        <f>S1177*H1177</f>
        <v>0</v>
      </c>
      <c r="U1177" s="35"/>
      <c r="V1177" s="35"/>
      <c r="W1177" s="35"/>
      <c r="X1177" s="35"/>
      <c r="Y1177" s="35"/>
      <c r="Z1177" s="35"/>
      <c r="AA1177" s="35"/>
      <c r="AB1177" s="35"/>
      <c r="AC1177" s="35"/>
      <c r="AD1177" s="35"/>
      <c r="AE1177" s="35"/>
      <c r="AR1177" s="205" t="s">
        <v>247</v>
      </c>
      <c r="AT1177" s="205" t="s">
        <v>211</v>
      </c>
      <c r="AU1177" s="205" t="s">
        <v>85</v>
      </c>
      <c r="AY1177" s="18" t="s">
        <v>209</v>
      </c>
      <c r="BE1177" s="206">
        <f>IF(N1177="základní",J1177,0)</f>
        <v>0</v>
      </c>
      <c r="BF1177" s="206">
        <f>IF(N1177="snížená",J1177,0)</f>
        <v>0</v>
      </c>
      <c r="BG1177" s="206">
        <f>IF(N1177="zákl. přenesená",J1177,0)</f>
        <v>0</v>
      </c>
      <c r="BH1177" s="206">
        <f>IF(N1177="sníž. přenesená",J1177,0)</f>
        <v>0</v>
      </c>
      <c r="BI1177" s="206">
        <f>IF(N1177="nulová",J1177,0)</f>
        <v>0</v>
      </c>
      <c r="BJ1177" s="18" t="s">
        <v>83</v>
      </c>
      <c r="BK1177" s="206">
        <f>ROUND(I1177*H1177,2)</f>
        <v>0</v>
      </c>
      <c r="BL1177" s="18" t="s">
        <v>247</v>
      </c>
      <c r="BM1177" s="205" t="s">
        <v>1373</v>
      </c>
    </row>
    <row r="1178" spans="1:65" s="13" customFormat="1" ht="11.25">
      <c r="B1178" s="207"/>
      <c r="C1178" s="208"/>
      <c r="D1178" s="209" t="s">
        <v>216</v>
      </c>
      <c r="E1178" s="210" t="s">
        <v>1</v>
      </c>
      <c r="F1178" s="211" t="s">
        <v>358</v>
      </c>
      <c r="G1178" s="208"/>
      <c r="H1178" s="210" t="s">
        <v>1</v>
      </c>
      <c r="I1178" s="212"/>
      <c r="J1178" s="208"/>
      <c r="K1178" s="208"/>
      <c r="L1178" s="213"/>
      <c r="M1178" s="214"/>
      <c r="N1178" s="215"/>
      <c r="O1178" s="215"/>
      <c r="P1178" s="215"/>
      <c r="Q1178" s="215"/>
      <c r="R1178" s="215"/>
      <c r="S1178" s="215"/>
      <c r="T1178" s="216"/>
      <c r="AT1178" s="217" t="s">
        <v>216</v>
      </c>
      <c r="AU1178" s="217" t="s">
        <v>85</v>
      </c>
      <c r="AV1178" s="13" t="s">
        <v>83</v>
      </c>
      <c r="AW1178" s="13" t="s">
        <v>31</v>
      </c>
      <c r="AX1178" s="13" t="s">
        <v>75</v>
      </c>
      <c r="AY1178" s="217" t="s">
        <v>209</v>
      </c>
    </row>
    <row r="1179" spans="1:65" s="13" customFormat="1" ht="11.25">
      <c r="B1179" s="207"/>
      <c r="C1179" s="208"/>
      <c r="D1179" s="209" t="s">
        <v>216</v>
      </c>
      <c r="E1179" s="210" t="s">
        <v>1</v>
      </c>
      <c r="F1179" s="211" t="s">
        <v>1374</v>
      </c>
      <c r="G1179" s="208"/>
      <c r="H1179" s="210" t="s">
        <v>1</v>
      </c>
      <c r="I1179" s="212"/>
      <c r="J1179" s="208"/>
      <c r="K1179" s="208"/>
      <c r="L1179" s="213"/>
      <c r="M1179" s="214"/>
      <c r="N1179" s="215"/>
      <c r="O1179" s="215"/>
      <c r="P1179" s="215"/>
      <c r="Q1179" s="215"/>
      <c r="R1179" s="215"/>
      <c r="S1179" s="215"/>
      <c r="T1179" s="216"/>
      <c r="AT1179" s="217" t="s">
        <v>216</v>
      </c>
      <c r="AU1179" s="217" t="s">
        <v>85</v>
      </c>
      <c r="AV1179" s="13" t="s">
        <v>83</v>
      </c>
      <c r="AW1179" s="13" t="s">
        <v>31</v>
      </c>
      <c r="AX1179" s="13" t="s">
        <v>75</v>
      </c>
      <c r="AY1179" s="217" t="s">
        <v>209</v>
      </c>
    </row>
    <row r="1180" spans="1:65" s="14" customFormat="1" ht="11.25">
      <c r="B1180" s="218"/>
      <c r="C1180" s="219"/>
      <c r="D1180" s="209" t="s">
        <v>216</v>
      </c>
      <c r="E1180" s="220" t="s">
        <v>1</v>
      </c>
      <c r="F1180" s="221" t="s">
        <v>1375</v>
      </c>
      <c r="G1180" s="219"/>
      <c r="H1180" s="222">
        <v>46.811999999999998</v>
      </c>
      <c r="I1180" s="223"/>
      <c r="J1180" s="219"/>
      <c r="K1180" s="219"/>
      <c r="L1180" s="224"/>
      <c r="M1180" s="225"/>
      <c r="N1180" s="226"/>
      <c r="O1180" s="226"/>
      <c r="P1180" s="226"/>
      <c r="Q1180" s="226"/>
      <c r="R1180" s="226"/>
      <c r="S1180" s="226"/>
      <c r="T1180" s="227"/>
      <c r="AT1180" s="228" t="s">
        <v>216</v>
      </c>
      <c r="AU1180" s="228" t="s">
        <v>85</v>
      </c>
      <c r="AV1180" s="14" t="s">
        <v>85</v>
      </c>
      <c r="AW1180" s="14" t="s">
        <v>31</v>
      </c>
      <c r="AX1180" s="14" t="s">
        <v>75</v>
      </c>
      <c r="AY1180" s="228" t="s">
        <v>209</v>
      </c>
    </row>
    <row r="1181" spans="1:65" s="15" customFormat="1" ht="11.25">
      <c r="B1181" s="229"/>
      <c r="C1181" s="230"/>
      <c r="D1181" s="209" t="s">
        <v>216</v>
      </c>
      <c r="E1181" s="231" t="s">
        <v>1</v>
      </c>
      <c r="F1181" s="232" t="s">
        <v>219</v>
      </c>
      <c r="G1181" s="230"/>
      <c r="H1181" s="233">
        <v>46.811999999999998</v>
      </c>
      <c r="I1181" s="234"/>
      <c r="J1181" s="230"/>
      <c r="K1181" s="230"/>
      <c r="L1181" s="235"/>
      <c r="M1181" s="236"/>
      <c r="N1181" s="237"/>
      <c r="O1181" s="237"/>
      <c r="P1181" s="237"/>
      <c r="Q1181" s="237"/>
      <c r="R1181" s="237"/>
      <c r="S1181" s="237"/>
      <c r="T1181" s="238"/>
      <c r="AT1181" s="239" t="s">
        <v>216</v>
      </c>
      <c r="AU1181" s="239" t="s">
        <v>85</v>
      </c>
      <c r="AV1181" s="15" t="s">
        <v>215</v>
      </c>
      <c r="AW1181" s="15" t="s">
        <v>31</v>
      </c>
      <c r="AX1181" s="15" t="s">
        <v>83</v>
      </c>
      <c r="AY1181" s="239" t="s">
        <v>209</v>
      </c>
    </row>
    <row r="1182" spans="1:65" s="2" customFormat="1" ht="21.75" customHeight="1">
      <c r="A1182" s="35"/>
      <c r="B1182" s="36"/>
      <c r="C1182" s="193" t="s">
        <v>1376</v>
      </c>
      <c r="D1182" s="193" t="s">
        <v>211</v>
      </c>
      <c r="E1182" s="194" t="s">
        <v>1377</v>
      </c>
      <c r="F1182" s="195" t="s">
        <v>1378</v>
      </c>
      <c r="G1182" s="196" t="s">
        <v>214</v>
      </c>
      <c r="H1182" s="197">
        <v>600.52700000000004</v>
      </c>
      <c r="I1182" s="198"/>
      <c r="J1182" s="199">
        <f>ROUND(I1182*H1182,2)</f>
        <v>0</v>
      </c>
      <c r="K1182" s="200"/>
      <c r="L1182" s="40"/>
      <c r="M1182" s="201" t="s">
        <v>1</v>
      </c>
      <c r="N1182" s="202" t="s">
        <v>40</v>
      </c>
      <c r="O1182" s="72"/>
      <c r="P1182" s="203">
        <f>O1182*H1182</f>
        <v>0</v>
      </c>
      <c r="Q1182" s="203">
        <v>0</v>
      </c>
      <c r="R1182" s="203">
        <f>Q1182*H1182</f>
        <v>0</v>
      </c>
      <c r="S1182" s="203">
        <v>0</v>
      </c>
      <c r="T1182" s="204">
        <f>S1182*H1182</f>
        <v>0</v>
      </c>
      <c r="U1182" s="35"/>
      <c r="V1182" s="35"/>
      <c r="W1182" s="35"/>
      <c r="X1182" s="35"/>
      <c r="Y1182" s="35"/>
      <c r="Z1182" s="35"/>
      <c r="AA1182" s="35"/>
      <c r="AB1182" s="35"/>
      <c r="AC1182" s="35"/>
      <c r="AD1182" s="35"/>
      <c r="AE1182" s="35"/>
      <c r="AR1182" s="205" t="s">
        <v>247</v>
      </c>
      <c r="AT1182" s="205" t="s">
        <v>211</v>
      </c>
      <c r="AU1182" s="205" t="s">
        <v>85</v>
      </c>
      <c r="AY1182" s="18" t="s">
        <v>209</v>
      </c>
      <c r="BE1182" s="206">
        <f>IF(N1182="základní",J1182,0)</f>
        <v>0</v>
      </c>
      <c r="BF1182" s="206">
        <f>IF(N1182="snížená",J1182,0)</f>
        <v>0</v>
      </c>
      <c r="BG1182" s="206">
        <f>IF(N1182="zákl. přenesená",J1182,0)</f>
        <v>0</v>
      </c>
      <c r="BH1182" s="206">
        <f>IF(N1182="sníž. přenesená",J1182,0)</f>
        <v>0</v>
      </c>
      <c r="BI1182" s="206">
        <f>IF(N1182="nulová",J1182,0)</f>
        <v>0</v>
      </c>
      <c r="BJ1182" s="18" t="s">
        <v>83</v>
      </c>
      <c r="BK1182" s="206">
        <f>ROUND(I1182*H1182,2)</f>
        <v>0</v>
      </c>
      <c r="BL1182" s="18" t="s">
        <v>247</v>
      </c>
      <c r="BM1182" s="205" t="s">
        <v>1379</v>
      </c>
    </row>
    <row r="1183" spans="1:65" s="13" customFormat="1" ht="11.25">
      <c r="B1183" s="207"/>
      <c r="C1183" s="208"/>
      <c r="D1183" s="209" t="s">
        <v>216</v>
      </c>
      <c r="E1183" s="210" t="s">
        <v>1</v>
      </c>
      <c r="F1183" s="211" t="s">
        <v>358</v>
      </c>
      <c r="G1183" s="208"/>
      <c r="H1183" s="210" t="s">
        <v>1</v>
      </c>
      <c r="I1183" s="212"/>
      <c r="J1183" s="208"/>
      <c r="K1183" s="208"/>
      <c r="L1183" s="213"/>
      <c r="M1183" s="214"/>
      <c r="N1183" s="215"/>
      <c r="O1183" s="215"/>
      <c r="P1183" s="215"/>
      <c r="Q1183" s="215"/>
      <c r="R1183" s="215"/>
      <c r="S1183" s="215"/>
      <c r="T1183" s="216"/>
      <c r="AT1183" s="217" t="s">
        <v>216</v>
      </c>
      <c r="AU1183" s="217" t="s">
        <v>85</v>
      </c>
      <c r="AV1183" s="13" t="s">
        <v>83</v>
      </c>
      <c r="AW1183" s="13" t="s">
        <v>31</v>
      </c>
      <c r="AX1183" s="13" t="s">
        <v>75</v>
      </c>
      <c r="AY1183" s="217" t="s">
        <v>209</v>
      </c>
    </row>
    <row r="1184" spans="1:65" s="13" customFormat="1" ht="11.25">
      <c r="B1184" s="207"/>
      <c r="C1184" s="208"/>
      <c r="D1184" s="209" t="s">
        <v>216</v>
      </c>
      <c r="E1184" s="210" t="s">
        <v>1</v>
      </c>
      <c r="F1184" s="211" t="s">
        <v>1363</v>
      </c>
      <c r="G1184" s="208"/>
      <c r="H1184" s="210" t="s">
        <v>1</v>
      </c>
      <c r="I1184" s="212"/>
      <c r="J1184" s="208"/>
      <c r="K1184" s="208"/>
      <c r="L1184" s="213"/>
      <c r="M1184" s="214"/>
      <c r="N1184" s="215"/>
      <c r="O1184" s="215"/>
      <c r="P1184" s="215"/>
      <c r="Q1184" s="215"/>
      <c r="R1184" s="215"/>
      <c r="S1184" s="215"/>
      <c r="T1184" s="216"/>
      <c r="AT1184" s="217" t="s">
        <v>216</v>
      </c>
      <c r="AU1184" s="217" t="s">
        <v>85</v>
      </c>
      <c r="AV1184" s="13" t="s">
        <v>83</v>
      </c>
      <c r="AW1184" s="13" t="s">
        <v>31</v>
      </c>
      <c r="AX1184" s="13" t="s">
        <v>75</v>
      </c>
      <c r="AY1184" s="217" t="s">
        <v>209</v>
      </c>
    </row>
    <row r="1185" spans="2:51" s="14" customFormat="1" ht="11.25">
      <c r="B1185" s="218"/>
      <c r="C1185" s="219"/>
      <c r="D1185" s="209" t="s">
        <v>216</v>
      </c>
      <c r="E1185" s="220" t="s">
        <v>1</v>
      </c>
      <c r="F1185" s="221" t="s">
        <v>1364</v>
      </c>
      <c r="G1185" s="219"/>
      <c r="H1185" s="222">
        <v>3.29</v>
      </c>
      <c r="I1185" s="223"/>
      <c r="J1185" s="219"/>
      <c r="K1185" s="219"/>
      <c r="L1185" s="224"/>
      <c r="M1185" s="225"/>
      <c r="N1185" s="226"/>
      <c r="O1185" s="226"/>
      <c r="P1185" s="226"/>
      <c r="Q1185" s="226"/>
      <c r="R1185" s="226"/>
      <c r="S1185" s="226"/>
      <c r="T1185" s="227"/>
      <c r="AT1185" s="228" t="s">
        <v>216</v>
      </c>
      <c r="AU1185" s="228" t="s">
        <v>85</v>
      </c>
      <c r="AV1185" s="14" t="s">
        <v>85</v>
      </c>
      <c r="AW1185" s="14" t="s">
        <v>31</v>
      </c>
      <c r="AX1185" s="14" t="s">
        <v>75</v>
      </c>
      <c r="AY1185" s="228" t="s">
        <v>209</v>
      </c>
    </row>
    <row r="1186" spans="2:51" s="13" customFormat="1" ht="11.25">
      <c r="B1186" s="207"/>
      <c r="C1186" s="208"/>
      <c r="D1186" s="209" t="s">
        <v>216</v>
      </c>
      <c r="E1186" s="210" t="s">
        <v>1</v>
      </c>
      <c r="F1186" s="211" t="s">
        <v>1369</v>
      </c>
      <c r="G1186" s="208"/>
      <c r="H1186" s="210" t="s">
        <v>1</v>
      </c>
      <c r="I1186" s="212"/>
      <c r="J1186" s="208"/>
      <c r="K1186" s="208"/>
      <c r="L1186" s="213"/>
      <c r="M1186" s="214"/>
      <c r="N1186" s="215"/>
      <c r="O1186" s="215"/>
      <c r="P1186" s="215"/>
      <c r="Q1186" s="215"/>
      <c r="R1186" s="215"/>
      <c r="S1186" s="215"/>
      <c r="T1186" s="216"/>
      <c r="AT1186" s="217" t="s">
        <v>216</v>
      </c>
      <c r="AU1186" s="217" t="s">
        <v>85</v>
      </c>
      <c r="AV1186" s="13" t="s">
        <v>83</v>
      </c>
      <c r="AW1186" s="13" t="s">
        <v>31</v>
      </c>
      <c r="AX1186" s="13" t="s">
        <v>75</v>
      </c>
      <c r="AY1186" s="217" t="s">
        <v>209</v>
      </c>
    </row>
    <row r="1187" spans="2:51" s="14" customFormat="1" ht="11.25">
      <c r="B1187" s="218"/>
      <c r="C1187" s="219"/>
      <c r="D1187" s="209" t="s">
        <v>216</v>
      </c>
      <c r="E1187" s="220" t="s">
        <v>1</v>
      </c>
      <c r="F1187" s="221" t="s">
        <v>1370</v>
      </c>
      <c r="G1187" s="219"/>
      <c r="H1187" s="222">
        <v>361.464</v>
      </c>
      <c r="I1187" s="223"/>
      <c r="J1187" s="219"/>
      <c r="K1187" s="219"/>
      <c r="L1187" s="224"/>
      <c r="M1187" s="225"/>
      <c r="N1187" s="226"/>
      <c r="O1187" s="226"/>
      <c r="P1187" s="226"/>
      <c r="Q1187" s="226"/>
      <c r="R1187" s="226"/>
      <c r="S1187" s="226"/>
      <c r="T1187" s="227"/>
      <c r="AT1187" s="228" t="s">
        <v>216</v>
      </c>
      <c r="AU1187" s="228" t="s">
        <v>85</v>
      </c>
      <c r="AV1187" s="14" t="s">
        <v>85</v>
      </c>
      <c r="AW1187" s="14" t="s">
        <v>31</v>
      </c>
      <c r="AX1187" s="14" t="s">
        <v>75</v>
      </c>
      <c r="AY1187" s="228" t="s">
        <v>209</v>
      </c>
    </row>
    <row r="1188" spans="2:51" s="13" customFormat="1" ht="11.25">
      <c r="B1188" s="207"/>
      <c r="C1188" s="208"/>
      <c r="D1188" s="209" t="s">
        <v>216</v>
      </c>
      <c r="E1188" s="210" t="s">
        <v>1</v>
      </c>
      <c r="F1188" s="211" t="s">
        <v>1374</v>
      </c>
      <c r="G1188" s="208"/>
      <c r="H1188" s="210" t="s">
        <v>1</v>
      </c>
      <c r="I1188" s="212"/>
      <c r="J1188" s="208"/>
      <c r="K1188" s="208"/>
      <c r="L1188" s="213"/>
      <c r="M1188" s="214"/>
      <c r="N1188" s="215"/>
      <c r="O1188" s="215"/>
      <c r="P1188" s="215"/>
      <c r="Q1188" s="215"/>
      <c r="R1188" s="215"/>
      <c r="S1188" s="215"/>
      <c r="T1188" s="216"/>
      <c r="AT1188" s="217" t="s">
        <v>216</v>
      </c>
      <c r="AU1188" s="217" t="s">
        <v>85</v>
      </c>
      <c r="AV1188" s="13" t="s">
        <v>83</v>
      </c>
      <c r="AW1188" s="13" t="s">
        <v>31</v>
      </c>
      <c r="AX1188" s="13" t="s">
        <v>75</v>
      </c>
      <c r="AY1188" s="217" t="s">
        <v>209</v>
      </c>
    </row>
    <row r="1189" spans="2:51" s="14" customFormat="1" ht="11.25">
      <c r="B1189" s="218"/>
      <c r="C1189" s="219"/>
      <c r="D1189" s="209" t="s">
        <v>216</v>
      </c>
      <c r="E1189" s="220" t="s">
        <v>1</v>
      </c>
      <c r="F1189" s="221" t="s">
        <v>1375</v>
      </c>
      <c r="G1189" s="219"/>
      <c r="H1189" s="222">
        <v>46.811999999999998</v>
      </c>
      <c r="I1189" s="223"/>
      <c r="J1189" s="219"/>
      <c r="K1189" s="219"/>
      <c r="L1189" s="224"/>
      <c r="M1189" s="225"/>
      <c r="N1189" s="226"/>
      <c r="O1189" s="226"/>
      <c r="P1189" s="226"/>
      <c r="Q1189" s="226"/>
      <c r="R1189" s="226"/>
      <c r="S1189" s="226"/>
      <c r="T1189" s="227"/>
      <c r="AT1189" s="228" t="s">
        <v>216</v>
      </c>
      <c r="AU1189" s="228" t="s">
        <v>85</v>
      </c>
      <c r="AV1189" s="14" t="s">
        <v>85</v>
      </c>
      <c r="AW1189" s="14" t="s">
        <v>31</v>
      </c>
      <c r="AX1189" s="14" t="s">
        <v>75</v>
      </c>
      <c r="AY1189" s="228" t="s">
        <v>209</v>
      </c>
    </row>
    <row r="1190" spans="2:51" s="16" customFormat="1" ht="11.25">
      <c r="B1190" s="255"/>
      <c r="C1190" s="256"/>
      <c r="D1190" s="209" t="s">
        <v>216</v>
      </c>
      <c r="E1190" s="257" t="s">
        <v>1</v>
      </c>
      <c r="F1190" s="258" t="s">
        <v>360</v>
      </c>
      <c r="G1190" s="256"/>
      <c r="H1190" s="259">
        <v>411.56599999999997</v>
      </c>
      <c r="I1190" s="260"/>
      <c r="J1190" s="256"/>
      <c r="K1190" s="256"/>
      <c r="L1190" s="261"/>
      <c r="M1190" s="262"/>
      <c r="N1190" s="263"/>
      <c r="O1190" s="263"/>
      <c r="P1190" s="263"/>
      <c r="Q1190" s="263"/>
      <c r="R1190" s="263"/>
      <c r="S1190" s="263"/>
      <c r="T1190" s="264"/>
      <c r="AT1190" s="265" t="s">
        <v>216</v>
      </c>
      <c r="AU1190" s="265" t="s">
        <v>85</v>
      </c>
      <c r="AV1190" s="16" t="s">
        <v>106</v>
      </c>
      <c r="AW1190" s="16" t="s">
        <v>31</v>
      </c>
      <c r="AX1190" s="16" t="s">
        <v>75</v>
      </c>
      <c r="AY1190" s="265" t="s">
        <v>209</v>
      </c>
    </row>
    <row r="1191" spans="2:51" s="13" customFormat="1" ht="11.25">
      <c r="B1191" s="207"/>
      <c r="C1191" s="208"/>
      <c r="D1191" s="209" t="s">
        <v>216</v>
      </c>
      <c r="E1191" s="210" t="s">
        <v>1</v>
      </c>
      <c r="F1191" s="211" t="s">
        <v>1380</v>
      </c>
      <c r="G1191" s="208"/>
      <c r="H1191" s="210" t="s">
        <v>1</v>
      </c>
      <c r="I1191" s="212"/>
      <c r="J1191" s="208"/>
      <c r="K1191" s="208"/>
      <c r="L1191" s="213"/>
      <c r="M1191" s="214"/>
      <c r="N1191" s="215"/>
      <c r="O1191" s="215"/>
      <c r="P1191" s="215"/>
      <c r="Q1191" s="215"/>
      <c r="R1191" s="215"/>
      <c r="S1191" s="215"/>
      <c r="T1191" s="216"/>
      <c r="AT1191" s="217" t="s">
        <v>216</v>
      </c>
      <c r="AU1191" s="217" t="s">
        <v>85</v>
      </c>
      <c r="AV1191" s="13" t="s">
        <v>83</v>
      </c>
      <c r="AW1191" s="13" t="s">
        <v>31</v>
      </c>
      <c r="AX1191" s="13" t="s">
        <v>75</v>
      </c>
      <c r="AY1191" s="217" t="s">
        <v>209</v>
      </c>
    </row>
    <row r="1192" spans="2:51" s="14" customFormat="1" ht="11.25">
      <c r="B1192" s="218"/>
      <c r="C1192" s="219"/>
      <c r="D1192" s="209" t="s">
        <v>216</v>
      </c>
      <c r="E1192" s="220" t="s">
        <v>1</v>
      </c>
      <c r="F1192" s="221" t="s">
        <v>1381</v>
      </c>
      <c r="G1192" s="219"/>
      <c r="H1192" s="222">
        <v>13.489000000000001</v>
      </c>
      <c r="I1192" s="223"/>
      <c r="J1192" s="219"/>
      <c r="K1192" s="219"/>
      <c r="L1192" s="224"/>
      <c r="M1192" s="225"/>
      <c r="N1192" s="226"/>
      <c r="O1192" s="226"/>
      <c r="P1192" s="226"/>
      <c r="Q1192" s="226"/>
      <c r="R1192" s="226"/>
      <c r="S1192" s="226"/>
      <c r="T1192" s="227"/>
      <c r="AT1192" s="228" t="s">
        <v>216</v>
      </c>
      <c r="AU1192" s="228" t="s">
        <v>85</v>
      </c>
      <c r="AV1192" s="14" t="s">
        <v>85</v>
      </c>
      <c r="AW1192" s="14" t="s">
        <v>31</v>
      </c>
      <c r="AX1192" s="14" t="s">
        <v>75</v>
      </c>
      <c r="AY1192" s="228" t="s">
        <v>209</v>
      </c>
    </row>
    <row r="1193" spans="2:51" s="13" customFormat="1" ht="11.25">
      <c r="B1193" s="207"/>
      <c r="C1193" s="208"/>
      <c r="D1193" s="209" t="s">
        <v>216</v>
      </c>
      <c r="E1193" s="210" t="s">
        <v>1</v>
      </c>
      <c r="F1193" s="211" t="s">
        <v>1382</v>
      </c>
      <c r="G1193" s="208"/>
      <c r="H1193" s="210" t="s">
        <v>1</v>
      </c>
      <c r="I1193" s="212"/>
      <c r="J1193" s="208"/>
      <c r="K1193" s="208"/>
      <c r="L1193" s="213"/>
      <c r="M1193" s="214"/>
      <c r="N1193" s="215"/>
      <c r="O1193" s="215"/>
      <c r="P1193" s="215"/>
      <c r="Q1193" s="215"/>
      <c r="R1193" s="215"/>
      <c r="S1193" s="215"/>
      <c r="T1193" s="216"/>
      <c r="AT1193" s="217" t="s">
        <v>216</v>
      </c>
      <c r="AU1193" s="217" t="s">
        <v>85</v>
      </c>
      <c r="AV1193" s="13" t="s">
        <v>83</v>
      </c>
      <c r="AW1193" s="13" t="s">
        <v>31</v>
      </c>
      <c r="AX1193" s="13" t="s">
        <v>75</v>
      </c>
      <c r="AY1193" s="217" t="s">
        <v>209</v>
      </c>
    </row>
    <row r="1194" spans="2:51" s="14" customFormat="1" ht="11.25">
      <c r="B1194" s="218"/>
      <c r="C1194" s="219"/>
      <c r="D1194" s="209" t="s">
        <v>216</v>
      </c>
      <c r="E1194" s="220" t="s">
        <v>1</v>
      </c>
      <c r="F1194" s="221" t="s">
        <v>1383</v>
      </c>
      <c r="G1194" s="219"/>
      <c r="H1194" s="222">
        <v>31.02</v>
      </c>
      <c r="I1194" s="223"/>
      <c r="J1194" s="219"/>
      <c r="K1194" s="219"/>
      <c r="L1194" s="224"/>
      <c r="M1194" s="225"/>
      <c r="N1194" s="226"/>
      <c r="O1194" s="226"/>
      <c r="P1194" s="226"/>
      <c r="Q1194" s="226"/>
      <c r="R1194" s="226"/>
      <c r="S1194" s="226"/>
      <c r="T1194" s="227"/>
      <c r="AT1194" s="228" t="s">
        <v>216</v>
      </c>
      <c r="AU1194" s="228" t="s">
        <v>85</v>
      </c>
      <c r="AV1194" s="14" t="s">
        <v>85</v>
      </c>
      <c r="AW1194" s="14" t="s">
        <v>31</v>
      </c>
      <c r="AX1194" s="14" t="s">
        <v>75</v>
      </c>
      <c r="AY1194" s="228" t="s">
        <v>209</v>
      </c>
    </row>
    <row r="1195" spans="2:51" s="14" customFormat="1" ht="11.25">
      <c r="B1195" s="218"/>
      <c r="C1195" s="219"/>
      <c r="D1195" s="209" t="s">
        <v>216</v>
      </c>
      <c r="E1195" s="220" t="s">
        <v>1</v>
      </c>
      <c r="F1195" s="221" t="s">
        <v>1384</v>
      </c>
      <c r="G1195" s="219"/>
      <c r="H1195" s="222">
        <v>50.101999999999997</v>
      </c>
      <c r="I1195" s="223"/>
      <c r="J1195" s="219"/>
      <c r="K1195" s="219"/>
      <c r="L1195" s="224"/>
      <c r="M1195" s="225"/>
      <c r="N1195" s="226"/>
      <c r="O1195" s="226"/>
      <c r="P1195" s="226"/>
      <c r="Q1195" s="226"/>
      <c r="R1195" s="226"/>
      <c r="S1195" s="226"/>
      <c r="T1195" s="227"/>
      <c r="AT1195" s="228" t="s">
        <v>216</v>
      </c>
      <c r="AU1195" s="228" t="s">
        <v>85</v>
      </c>
      <c r="AV1195" s="14" t="s">
        <v>85</v>
      </c>
      <c r="AW1195" s="14" t="s">
        <v>31</v>
      </c>
      <c r="AX1195" s="14" t="s">
        <v>75</v>
      </c>
      <c r="AY1195" s="228" t="s">
        <v>209</v>
      </c>
    </row>
    <row r="1196" spans="2:51" s="14" customFormat="1" ht="11.25">
      <c r="B1196" s="218"/>
      <c r="C1196" s="219"/>
      <c r="D1196" s="209" t="s">
        <v>216</v>
      </c>
      <c r="E1196" s="220" t="s">
        <v>1</v>
      </c>
      <c r="F1196" s="221" t="s">
        <v>1385</v>
      </c>
      <c r="G1196" s="219"/>
      <c r="H1196" s="222">
        <v>63.054000000000002</v>
      </c>
      <c r="I1196" s="223"/>
      <c r="J1196" s="219"/>
      <c r="K1196" s="219"/>
      <c r="L1196" s="224"/>
      <c r="M1196" s="225"/>
      <c r="N1196" s="226"/>
      <c r="O1196" s="226"/>
      <c r="P1196" s="226"/>
      <c r="Q1196" s="226"/>
      <c r="R1196" s="226"/>
      <c r="S1196" s="226"/>
      <c r="T1196" s="227"/>
      <c r="AT1196" s="228" t="s">
        <v>216</v>
      </c>
      <c r="AU1196" s="228" t="s">
        <v>85</v>
      </c>
      <c r="AV1196" s="14" t="s">
        <v>85</v>
      </c>
      <c r="AW1196" s="14" t="s">
        <v>31</v>
      </c>
      <c r="AX1196" s="14" t="s">
        <v>75</v>
      </c>
      <c r="AY1196" s="228" t="s">
        <v>209</v>
      </c>
    </row>
    <row r="1197" spans="2:51" s="13" customFormat="1" ht="11.25">
      <c r="B1197" s="207"/>
      <c r="C1197" s="208"/>
      <c r="D1197" s="209" t="s">
        <v>216</v>
      </c>
      <c r="E1197" s="210" t="s">
        <v>1</v>
      </c>
      <c r="F1197" s="211" t="s">
        <v>1386</v>
      </c>
      <c r="G1197" s="208"/>
      <c r="H1197" s="210" t="s">
        <v>1</v>
      </c>
      <c r="I1197" s="212"/>
      <c r="J1197" s="208"/>
      <c r="K1197" s="208"/>
      <c r="L1197" s="213"/>
      <c r="M1197" s="214"/>
      <c r="N1197" s="215"/>
      <c r="O1197" s="215"/>
      <c r="P1197" s="215"/>
      <c r="Q1197" s="215"/>
      <c r="R1197" s="215"/>
      <c r="S1197" s="215"/>
      <c r="T1197" s="216"/>
      <c r="AT1197" s="217" t="s">
        <v>216</v>
      </c>
      <c r="AU1197" s="217" t="s">
        <v>85</v>
      </c>
      <c r="AV1197" s="13" t="s">
        <v>83</v>
      </c>
      <c r="AW1197" s="13" t="s">
        <v>31</v>
      </c>
      <c r="AX1197" s="13" t="s">
        <v>75</v>
      </c>
      <c r="AY1197" s="217" t="s">
        <v>209</v>
      </c>
    </row>
    <row r="1198" spans="2:51" s="14" customFormat="1" ht="11.25">
      <c r="B1198" s="218"/>
      <c r="C1198" s="219"/>
      <c r="D1198" s="209" t="s">
        <v>216</v>
      </c>
      <c r="E1198" s="220" t="s">
        <v>1</v>
      </c>
      <c r="F1198" s="221" t="s">
        <v>1387</v>
      </c>
      <c r="G1198" s="219"/>
      <c r="H1198" s="222">
        <v>4.8650000000000002</v>
      </c>
      <c r="I1198" s="223"/>
      <c r="J1198" s="219"/>
      <c r="K1198" s="219"/>
      <c r="L1198" s="224"/>
      <c r="M1198" s="225"/>
      <c r="N1198" s="226"/>
      <c r="O1198" s="226"/>
      <c r="P1198" s="226"/>
      <c r="Q1198" s="226"/>
      <c r="R1198" s="226"/>
      <c r="S1198" s="226"/>
      <c r="T1198" s="227"/>
      <c r="AT1198" s="228" t="s">
        <v>216</v>
      </c>
      <c r="AU1198" s="228" t="s">
        <v>85</v>
      </c>
      <c r="AV1198" s="14" t="s">
        <v>85</v>
      </c>
      <c r="AW1198" s="14" t="s">
        <v>31</v>
      </c>
      <c r="AX1198" s="14" t="s">
        <v>75</v>
      </c>
      <c r="AY1198" s="228" t="s">
        <v>209</v>
      </c>
    </row>
    <row r="1199" spans="2:51" s="14" customFormat="1" ht="11.25">
      <c r="B1199" s="218"/>
      <c r="C1199" s="219"/>
      <c r="D1199" s="209" t="s">
        <v>216</v>
      </c>
      <c r="E1199" s="220" t="s">
        <v>1</v>
      </c>
      <c r="F1199" s="221" t="s">
        <v>1388</v>
      </c>
      <c r="G1199" s="219"/>
      <c r="H1199" s="222">
        <v>14.898999999999999</v>
      </c>
      <c r="I1199" s="223"/>
      <c r="J1199" s="219"/>
      <c r="K1199" s="219"/>
      <c r="L1199" s="224"/>
      <c r="M1199" s="225"/>
      <c r="N1199" s="226"/>
      <c r="O1199" s="226"/>
      <c r="P1199" s="226"/>
      <c r="Q1199" s="226"/>
      <c r="R1199" s="226"/>
      <c r="S1199" s="226"/>
      <c r="T1199" s="227"/>
      <c r="AT1199" s="228" t="s">
        <v>216</v>
      </c>
      <c r="AU1199" s="228" t="s">
        <v>85</v>
      </c>
      <c r="AV1199" s="14" t="s">
        <v>85</v>
      </c>
      <c r="AW1199" s="14" t="s">
        <v>31</v>
      </c>
      <c r="AX1199" s="14" t="s">
        <v>75</v>
      </c>
      <c r="AY1199" s="228" t="s">
        <v>209</v>
      </c>
    </row>
    <row r="1200" spans="2:51" s="14" customFormat="1" ht="11.25">
      <c r="B1200" s="218"/>
      <c r="C1200" s="219"/>
      <c r="D1200" s="209" t="s">
        <v>216</v>
      </c>
      <c r="E1200" s="220" t="s">
        <v>1</v>
      </c>
      <c r="F1200" s="221" t="s">
        <v>1389</v>
      </c>
      <c r="G1200" s="219"/>
      <c r="H1200" s="222">
        <v>11.532</v>
      </c>
      <c r="I1200" s="223"/>
      <c r="J1200" s="219"/>
      <c r="K1200" s="219"/>
      <c r="L1200" s="224"/>
      <c r="M1200" s="225"/>
      <c r="N1200" s="226"/>
      <c r="O1200" s="226"/>
      <c r="P1200" s="226"/>
      <c r="Q1200" s="226"/>
      <c r="R1200" s="226"/>
      <c r="S1200" s="226"/>
      <c r="T1200" s="227"/>
      <c r="AT1200" s="228" t="s">
        <v>216</v>
      </c>
      <c r="AU1200" s="228" t="s">
        <v>85</v>
      </c>
      <c r="AV1200" s="14" t="s">
        <v>85</v>
      </c>
      <c r="AW1200" s="14" t="s">
        <v>31</v>
      </c>
      <c r="AX1200" s="14" t="s">
        <v>75</v>
      </c>
      <c r="AY1200" s="228" t="s">
        <v>209</v>
      </c>
    </row>
    <row r="1201" spans="1:65" s="16" customFormat="1" ht="11.25">
      <c r="B1201" s="255"/>
      <c r="C1201" s="256"/>
      <c r="D1201" s="209" t="s">
        <v>216</v>
      </c>
      <c r="E1201" s="257" t="s">
        <v>1</v>
      </c>
      <c r="F1201" s="258" t="s">
        <v>360</v>
      </c>
      <c r="G1201" s="256"/>
      <c r="H1201" s="259">
        <v>188.96100000000001</v>
      </c>
      <c r="I1201" s="260"/>
      <c r="J1201" s="256"/>
      <c r="K1201" s="256"/>
      <c r="L1201" s="261"/>
      <c r="M1201" s="262"/>
      <c r="N1201" s="263"/>
      <c r="O1201" s="263"/>
      <c r="P1201" s="263"/>
      <c r="Q1201" s="263"/>
      <c r="R1201" s="263"/>
      <c r="S1201" s="263"/>
      <c r="T1201" s="264"/>
      <c r="AT1201" s="265" t="s">
        <v>216</v>
      </c>
      <c r="AU1201" s="265" t="s">
        <v>85</v>
      </c>
      <c r="AV1201" s="16" t="s">
        <v>106</v>
      </c>
      <c r="AW1201" s="16" t="s">
        <v>31</v>
      </c>
      <c r="AX1201" s="16" t="s">
        <v>75</v>
      </c>
      <c r="AY1201" s="265" t="s">
        <v>209</v>
      </c>
    </row>
    <row r="1202" spans="1:65" s="15" customFormat="1" ht="11.25">
      <c r="B1202" s="229"/>
      <c r="C1202" s="230"/>
      <c r="D1202" s="209" t="s">
        <v>216</v>
      </c>
      <c r="E1202" s="231" t="s">
        <v>1</v>
      </c>
      <c r="F1202" s="232" t="s">
        <v>219</v>
      </c>
      <c r="G1202" s="230"/>
      <c r="H1202" s="233">
        <v>600.52700000000004</v>
      </c>
      <c r="I1202" s="234"/>
      <c r="J1202" s="230"/>
      <c r="K1202" s="230"/>
      <c r="L1202" s="235"/>
      <c r="M1202" s="236"/>
      <c r="N1202" s="237"/>
      <c r="O1202" s="237"/>
      <c r="P1202" s="237"/>
      <c r="Q1202" s="237"/>
      <c r="R1202" s="237"/>
      <c r="S1202" s="237"/>
      <c r="T1202" s="238"/>
      <c r="AT1202" s="239" t="s">
        <v>216</v>
      </c>
      <c r="AU1202" s="239" t="s">
        <v>85</v>
      </c>
      <c r="AV1202" s="15" t="s">
        <v>215</v>
      </c>
      <c r="AW1202" s="15" t="s">
        <v>31</v>
      </c>
      <c r="AX1202" s="15" t="s">
        <v>83</v>
      </c>
      <c r="AY1202" s="239" t="s">
        <v>209</v>
      </c>
    </row>
    <row r="1203" spans="1:65" s="2" customFormat="1" ht="16.5" customHeight="1">
      <c r="A1203" s="35"/>
      <c r="B1203" s="36"/>
      <c r="C1203" s="193" t="s">
        <v>788</v>
      </c>
      <c r="D1203" s="193" t="s">
        <v>211</v>
      </c>
      <c r="E1203" s="194" t="s">
        <v>1390</v>
      </c>
      <c r="F1203" s="195" t="s">
        <v>1391</v>
      </c>
      <c r="G1203" s="196" t="s">
        <v>214</v>
      </c>
      <c r="H1203" s="197">
        <v>1012.092</v>
      </c>
      <c r="I1203" s="198"/>
      <c r="J1203" s="199">
        <f>ROUND(I1203*H1203,2)</f>
        <v>0</v>
      </c>
      <c r="K1203" s="200"/>
      <c r="L1203" s="40"/>
      <c r="M1203" s="201" t="s">
        <v>1</v>
      </c>
      <c r="N1203" s="202" t="s">
        <v>40</v>
      </c>
      <c r="O1203" s="72"/>
      <c r="P1203" s="203">
        <f>O1203*H1203</f>
        <v>0</v>
      </c>
      <c r="Q1203" s="203">
        <v>0</v>
      </c>
      <c r="R1203" s="203">
        <f>Q1203*H1203</f>
        <v>0</v>
      </c>
      <c r="S1203" s="203">
        <v>0</v>
      </c>
      <c r="T1203" s="204">
        <f>S1203*H1203</f>
        <v>0</v>
      </c>
      <c r="U1203" s="35"/>
      <c r="V1203" s="35"/>
      <c r="W1203" s="35"/>
      <c r="X1203" s="35"/>
      <c r="Y1203" s="35"/>
      <c r="Z1203" s="35"/>
      <c r="AA1203" s="35"/>
      <c r="AB1203" s="35"/>
      <c r="AC1203" s="35"/>
      <c r="AD1203" s="35"/>
      <c r="AE1203" s="35"/>
      <c r="AR1203" s="205" t="s">
        <v>247</v>
      </c>
      <c r="AT1203" s="205" t="s">
        <v>211</v>
      </c>
      <c r="AU1203" s="205" t="s">
        <v>85</v>
      </c>
      <c r="AY1203" s="18" t="s">
        <v>209</v>
      </c>
      <c r="BE1203" s="206">
        <f>IF(N1203="základní",J1203,0)</f>
        <v>0</v>
      </c>
      <c r="BF1203" s="206">
        <f>IF(N1203="snížená",J1203,0)</f>
        <v>0</v>
      </c>
      <c r="BG1203" s="206">
        <f>IF(N1203="zákl. přenesená",J1203,0)</f>
        <v>0</v>
      </c>
      <c r="BH1203" s="206">
        <f>IF(N1203="sníž. přenesená",J1203,0)</f>
        <v>0</v>
      </c>
      <c r="BI1203" s="206">
        <f>IF(N1203="nulová",J1203,0)</f>
        <v>0</v>
      </c>
      <c r="BJ1203" s="18" t="s">
        <v>83</v>
      </c>
      <c r="BK1203" s="206">
        <f>ROUND(I1203*H1203,2)</f>
        <v>0</v>
      </c>
      <c r="BL1203" s="18" t="s">
        <v>247</v>
      </c>
      <c r="BM1203" s="205" t="s">
        <v>1392</v>
      </c>
    </row>
    <row r="1204" spans="1:65" s="13" customFormat="1" ht="11.25">
      <c r="B1204" s="207"/>
      <c r="C1204" s="208"/>
      <c r="D1204" s="209" t="s">
        <v>216</v>
      </c>
      <c r="E1204" s="210" t="s">
        <v>1</v>
      </c>
      <c r="F1204" s="211" t="s">
        <v>358</v>
      </c>
      <c r="G1204" s="208"/>
      <c r="H1204" s="210" t="s">
        <v>1</v>
      </c>
      <c r="I1204" s="212"/>
      <c r="J1204" s="208"/>
      <c r="K1204" s="208"/>
      <c r="L1204" s="213"/>
      <c r="M1204" s="214"/>
      <c r="N1204" s="215"/>
      <c r="O1204" s="215"/>
      <c r="P1204" s="215"/>
      <c r="Q1204" s="215"/>
      <c r="R1204" s="215"/>
      <c r="S1204" s="215"/>
      <c r="T1204" s="216"/>
      <c r="AT1204" s="217" t="s">
        <v>216</v>
      </c>
      <c r="AU1204" s="217" t="s">
        <v>85</v>
      </c>
      <c r="AV1204" s="13" t="s">
        <v>83</v>
      </c>
      <c r="AW1204" s="13" t="s">
        <v>31</v>
      </c>
      <c r="AX1204" s="13" t="s">
        <v>75</v>
      </c>
      <c r="AY1204" s="217" t="s">
        <v>209</v>
      </c>
    </row>
    <row r="1205" spans="1:65" s="13" customFormat="1" ht="11.25">
      <c r="B1205" s="207"/>
      <c r="C1205" s="208"/>
      <c r="D1205" s="209" t="s">
        <v>216</v>
      </c>
      <c r="E1205" s="210" t="s">
        <v>1</v>
      </c>
      <c r="F1205" s="211" t="s">
        <v>1363</v>
      </c>
      <c r="G1205" s="208"/>
      <c r="H1205" s="210" t="s">
        <v>1</v>
      </c>
      <c r="I1205" s="212"/>
      <c r="J1205" s="208"/>
      <c r="K1205" s="208"/>
      <c r="L1205" s="213"/>
      <c r="M1205" s="214"/>
      <c r="N1205" s="215"/>
      <c r="O1205" s="215"/>
      <c r="P1205" s="215"/>
      <c r="Q1205" s="215"/>
      <c r="R1205" s="215"/>
      <c r="S1205" s="215"/>
      <c r="T1205" s="216"/>
      <c r="AT1205" s="217" t="s">
        <v>216</v>
      </c>
      <c r="AU1205" s="217" t="s">
        <v>85</v>
      </c>
      <c r="AV1205" s="13" t="s">
        <v>83</v>
      </c>
      <c r="AW1205" s="13" t="s">
        <v>31</v>
      </c>
      <c r="AX1205" s="13" t="s">
        <v>75</v>
      </c>
      <c r="AY1205" s="217" t="s">
        <v>209</v>
      </c>
    </row>
    <row r="1206" spans="1:65" s="14" customFormat="1" ht="11.25">
      <c r="B1206" s="218"/>
      <c r="C1206" s="219"/>
      <c r="D1206" s="209" t="s">
        <v>216</v>
      </c>
      <c r="E1206" s="220" t="s">
        <v>1</v>
      </c>
      <c r="F1206" s="221" t="s">
        <v>1393</v>
      </c>
      <c r="G1206" s="219"/>
      <c r="H1206" s="222">
        <v>6.58</v>
      </c>
      <c r="I1206" s="223"/>
      <c r="J1206" s="219"/>
      <c r="K1206" s="219"/>
      <c r="L1206" s="224"/>
      <c r="M1206" s="225"/>
      <c r="N1206" s="226"/>
      <c r="O1206" s="226"/>
      <c r="P1206" s="226"/>
      <c r="Q1206" s="226"/>
      <c r="R1206" s="226"/>
      <c r="S1206" s="226"/>
      <c r="T1206" s="227"/>
      <c r="AT1206" s="228" t="s">
        <v>216</v>
      </c>
      <c r="AU1206" s="228" t="s">
        <v>85</v>
      </c>
      <c r="AV1206" s="14" t="s">
        <v>85</v>
      </c>
      <c r="AW1206" s="14" t="s">
        <v>31</v>
      </c>
      <c r="AX1206" s="14" t="s">
        <v>75</v>
      </c>
      <c r="AY1206" s="228" t="s">
        <v>209</v>
      </c>
    </row>
    <row r="1207" spans="1:65" s="13" customFormat="1" ht="11.25">
      <c r="B1207" s="207"/>
      <c r="C1207" s="208"/>
      <c r="D1207" s="209" t="s">
        <v>216</v>
      </c>
      <c r="E1207" s="210" t="s">
        <v>1</v>
      </c>
      <c r="F1207" s="211" t="s">
        <v>1369</v>
      </c>
      <c r="G1207" s="208"/>
      <c r="H1207" s="210" t="s">
        <v>1</v>
      </c>
      <c r="I1207" s="212"/>
      <c r="J1207" s="208"/>
      <c r="K1207" s="208"/>
      <c r="L1207" s="213"/>
      <c r="M1207" s="214"/>
      <c r="N1207" s="215"/>
      <c r="O1207" s="215"/>
      <c r="P1207" s="215"/>
      <c r="Q1207" s="215"/>
      <c r="R1207" s="215"/>
      <c r="S1207" s="215"/>
      <c r="T1207" s="216"/>
      <c r="AT1207" s="217" t="s">
        <v>216</v>
      </c>
      <c r="AU1207" s="217" t="s">
        <v>85</v>
      </c>
      <c r="AV1207" s="13" t="s">
        <v>83</v>
      </c>
      <c r="AW1207" s="13" t="s">
        <v>31</v>
      </c>
      <c r="AX1207" s="13" t="s">
        <v>75</v>
      </c>
      <c r="AY1207" s="217" t="s">
        <v>209</v>
      </c>
    </row>
    <row r="1208" spans="1:65" s="14" customFormat="1" ht="11.25">
      <c r="B1208" s="218"/>
      <c r="C1208" s="219"/>
      <c r="D1208" s="209" t="s">
        <v>216</v>
      </c>
      <c r="E1208" s="220" t="s">
        <v>1</v>
      </c>
      <c r="F1208" s="221" t="s">
        <v>1394</v>
      </c>
      <c r="G1208" s="219"/>
      <c r="H1208" s="222">
        <v>722.92700000000002</v>
      </c>
      <c r="I1208" s="223"/>
      <c r="J1208" s="219"/>
      <c r="K1208" s="219"/>
      <c r="L1208" s="224"/>
      <c r="M1208" s="225"/>
      <c r="N1208" s="226"/>
      <c r="O1208" s="226"/>
      <c r="P1208" s="226"/>
      <c r="Q1208" s="226"/>
      <c r="R1208" s="226"/>
      <c r="S1208" s="226"/>
      <c r="T1208" s="227"/>
      <c r="AT1208" s="228" t="s">
        <v>216</v>
      </c>
      <c r="AU1208" s="228" t="s">
        <v>85</v>
      </c>
      <c r="AV1208" s="14" t="s">
        <v>85</v>
      </c>
      <c r="AW1208" s="14" t="s">
        <v>31</v>
      </c>
      <c r="AX1208" s="14" t="s">
        <v>75</v>
      </c>
      <c r="AY1208" s="228" t="s">
        <v>209</v>
      </c>
    </row>
    <row r="1209" spans="1:65" s="13" customFormat="1" ht="11.25">
      <c r="B1209" s="207"/>
      <c r="C1209" s="208"/>
      <c r="D1209" s="209" t="s">
        <v>216</v>
      </c>
      <c r="E1209" s="210" t="s">
        <v>1</v>
      </c>
      <c r="F1209" s="211" t="s">
        <v>1374</v>
      </c>
      <c r="G1209" s="208"/>
      <c r="H1209" s="210" t="s">
        <v>1</v>
      </c>
      <c r="I1209" s="212"/>
      <c r="J1209" s="208"/>
      <c r="K1209" s="208"/>
      <c r="L1209" s="213"/>
      <c r="M1209" s="214"/>
      <c r="N1209" s="215"/>
      <c r="O1209" s="215"/>
      <c r="P1209" s="215"/>
      <c r="Q1209" s="215"/>
      <c r="R1209" s="215"/>
      <c r="S1209" s="215"/>
      <c r="T1209" s="216"/>
      <c r="AT1209" s="217" t="s">
        <v>216</v>
      </c>
      <c r="AU1209" s="217" t="s">
        <v>85</v>
      </c>
      <c r="AV1209" s="13" t="s">
        <v>83</v>
      </c>
      <c r="AW1209" s="13" t="s">
        <v>31</v>
      </c>
      <c r="AX1209" s="13" t="s">
        <v>75</v>
      </c>
      <c r="AY1209" s="217" t="s">
        <v>209</v>
      </c>
    </row>
    <row r="1210" spans="1:65" s="14" customFormat="1" ht="11.25">
      <c r="B1210" s="218"/>
      <c r="C1210" s="219"/>
      <c r="D1210" s="209" t="s">
        <v>216</v>
      </c>
      <c r="E1210" s="220" t="s">
        <v>1</v>
      </c>
      <c r="F1210" s="221" t="s">
        <v>1395</v>
      </c>
      <c r="G1210" s="219"/>
      <c r="H1210" s="222">
        <v>93.623999999999995</v>
      </c>
      <c r="I1210" s="223"/>
      <c r="J1210" s="219"/>
      <c r="K1210" s="219"/>
      <c r="L1210" s="224"/>
      <c r="M1210" s="225"/>
      <c r="N1210" s="226"/>
      <c r="O1210" s="226"/>
      <c r="P1210" s="226"/>
      <c r="Q1210" s="226"/>
      <c r="R1210" s="226"/>
      <c r="S1210" s="226"/>
      <c r="T1210" s="227"/>
      <c r="AT1210" s="228" t="s">
        <v>216</v>
      </c>
      <c r="AU1210" s="228" t="s">
        <v>85</v>
      </c>
      <c r="AV1210" s="14" t="s">
        <v>85</v>
      </c>
      <c r="AW1210" s="14" t="s">
        <v>31</v>
      </c>
      <c r="AX1210" s="14" t="s">
        <v>75</v>
      </c>
      <c r="AY1210" s="228" t="s">
        <v>209</v>
      </c>
    </row>
    <row r="1211" spans="1:65" s="16" customFormat="1" ht="11.25">
      <c r="B1211" s="255"/>
      <c r="C1211" s="256"/>
      <c r="D1211" s="209" t="s">
        <v>216</v>
      </c>
      <c r="E1211" s="257" t="s">
        <v>1</v>
      </c>
      <c r="F1211" s="258" t="s">
        <v>360</v>
      </c>
      <c r="G1211" s="256"/>
      <c r="H1211" s="259">
        <v>823.13099999999997</v>
      </c>
      <c r="I1211" s="260"/>
      <c r="J1211" s="256"/>
      <c r="K1211" s="256"/>
      <c r="L1211" s="261"/>
      <c r="M1211" s="262"/>
      <c r="N1211" s="263"/>
      <c r="O1211" s="263"/>
      <c r="P1211" s="263"/>
      <c r="Q1211" s="263"/>
      <c r="R1211" s="263"/>
      <c r="S1211" s="263"/>
      <c r="T1211" s="264"/>
      <c r="AT1211" s="265" t="s">
        <v>216</v>
      </c>
      <c r="AU1211" s="265" t="s">
        <v>85</v>
      </c>
      <c r="AV1211" s="16" t="s">
        <v>106</v>
      </c>
      <c r="AW1211" s="16" t="s">
        <v>31</v>
      </c>
      <c r="AX1211" s="16" t="s">
        <v>75</v>
      </c>
      <c r="AY1211" s="265" t="s">
        <v>209</v>
      </c>
    </row>
    <row r="1212" spans="1:65" s="13" customFormat="1" ht="11.25">
      <c r="B1212" s="207"/>
      <c r="C1212" s="208"/>
      <c r="D1212" s="209" t="s">
        <v>216</v>
      </c>
      <c r="E1212" s="210" t="s">
        <v>1</v>
      </c>
      <c r="F1212" s="211" t="s">
        <v>1380</v>
      </c>
      <c r="G1212" s="208"/>
      <c r="H1212" s="210" t="s">
        <v>1</v>
      </c>
      <c r="I1212" s="212"/>
      <c r="J1212" s="208"/>
      <c r="K1212" s="208"/>
      <c r="L1212" s="213"/>
      <c r="M1212" s="214"/>
      <c r="N1212" s="215"/>
      <c r="O1212" s="215"/>
      <c r="P1212" s="215"/>
      <c r="Q1212" s="215"/>
      <c r="R1212" s="215"/>
      <c r="S1212" s="215"/>
      <c r="T1212" s="216"/>
      <c r="AT1212" s="217" t="s">
        <v>216</v>
      </c>
      <c r="AU1212" s="217" t="s">
        <v>85</v>
      </c>
      <c r="AV1212" s="13" t="s">
        <v>83</v>
      </c>
      <c r="AW1212" s="13" t="s">
        <v>31</v>
      </c>
      <c r="AX1212" s="13" t="s">
        <v>75</v>
      </c>
      <c r="AY1212" s="217" t="s">
        <v>209</v>
      </c>
    </row>
    <row r="1213" spans="1:65" s="14" customFormat="1" ht="11.25">
      <c r="B1213" s="218"/>
      <c r="C1213" s="219"/>
      <c r="D1213" s="209" t="s">
        <v>216</v>
      </c>
      <c r="E1213" s="220" t="s">
        <v>1</v>
      </c>
      <c r="F1213" s="221" t="s">
        <v>1381</v>
      </c>
      <c r="G1213" s="219"/>
      <c r="H1213" s="222">
        <v>13.489000000000001</v>
      </c>
      <c r="I1213" s="223"/>
      <c r="J1213" s="219"/>
      <c r="K1213" s="219"/>
      <c r="L1213" s="224"/>
      <c r="M1213" s="225"/>
      <c r="N1213" s="226"/>
      <c r="O1213" s="226"/>
      <c r="P1213" s="226"/>
      <c r="Q1213" s="226"/>
      <c r="R1213" s="226"/>
      <c r="S1213" s="226"/>
      <c r="T1213" s="227"/>
      <c r="AT1213" s="228" t="s">
        <v>216</v>
      </c>
      <c r="AU1213" s="228" t="s">
        <v>85</v>
      </c>
      <c r="AV1213" s="14" t="s">
        <v>85</v>
      </c>
      <c r="AW1213" s="14" t="s">
        <v>31</v>
      </c>
      <c r="AX1213" s="14" t="s">
        <v>75</v>
      </c>
      <c r="AY1213" s="228" t="s">
        <v>209</v>
      </c>
    </row>
    <row r="1214" spans="1:65" s="13" customFormat="1" ht="11.25">
      <c r="B1214" s="207"/>
      <c r="C1214" s="208"/>
      <c r="D1214" s="209" t="s">
        <v>216</v>
      </c>
      <c r="E1214" s="210" t="s">
        <v>1</v>
      </c>
      <c r="F1214" s="211" t="s">
        <v>1382</v>
      </c>
      <c r="G1214" s="208"/>
      <c r="H1214" s="210" t="s">
        <v>1</v>
      </c>
      <c r="I1214" s="212"/>
      <c r="J1214" s="208"/>
      <c r="K1214" s="208"/>
      <c r="L1214" s="213"/>
      <c r="M1214" s="214"/>
      <c r="N1214" s="215"/>
      <c r="O1214" s="215"/>
      <c r="P1214" s="215"/>
      <c r="Q1214" s="215"/>
      <c r="R1214" s="215"/>
      <c r="S1214" s="215"/>
      <c r="T1214" s="216"/>
      <c r="AT1214" s="217" t="s">
        <v>216</v>
      </c>
      <c r="AU1214" s="217" t="s">
        <v>85</v>
      </c>
      <c r="AV1214" s="13" t="s">
        <v>83</v>
      </c>
      <c r="AW1214" s="13" t="s">
        <v>31</v>
      </c>
      <c r="AX1214" s="13" t="s">
        <v>75</v>
      </c>
      <c r="AY1214" s="217" t="s">
        <v>209</v>
      </c>
    </row>
    <row r="1215" spans="1:65" s="14" customFormat="1" ht="11.25">
      <c r="B1215" s="218"/>
      <c r="C1215" s="219"/>
      <c r="D1215" s="209" t="s">
        <v>216</v>
      </c>
      <c r="E1215" s="220" t="s">
        <v>1</v>
      </c>
      <c r="F1215" s="221" t="s">
        <v>1383</v>
      </c>
      <c r="G1215" s="219"/>
      <c r="H1215" s="222">
        <v>31.02</v>
      </c>
      <c r="I1215" s="223"/>
      <c r="J1215" s="219"/>
      <c r="K1215" s="219"/>
      <c r="L1215" s="224"/>
      <c r="M1215" s="225"/>
      <c r="N1215" s="226"/>
      <c r="O1215" s="226"/>
      <c r="P1215" s="226"/>
      <c r="Q1215" s="226"/>
      <c r="R1215" s="226"/>
      <c r="S1215" s="226"/>
      <c r="T1215" s="227"/>
      <c r="AT1215" s="228" t="s">
        <v>216</v>
      </c>
      <c r="AU1215" s="228" t="s">
        <v>85</v>
      </c>
      <c r="AV1215" s="14" t="s">
        <v>85</v>
      </c>
      <c r="AW1215" s="14" t="s">
        <v>31</v>
      </c>
      <c r="AX1215" s="14" t="s">
        <v>75</v>
      </c>
      <c r="AY1215" s="228" t="s">
        <v>209</v>
      </c>
    </row>
    <row r="1216" spans="1:65" s="14" customFormat="1" ht="11.25">
      <c r="B1216" s="218"/>
      <c r="C1216" s="219"/>
      <c r="D1216" s="209" t="s">
        <v>216</v>
      </c>
      <c r="E1216" s="220" t="s">
        <v>1</v>
      </c>
      <c r="F1216" s="221" t="s">
        <v>1384</v>
      </c>
      <c r="G1216" s="219"/>
      <c r="H1216" s="222">
        <v>50.101999999999997</v>
      </c>
      <c r="I1216" s="223"/>
      <c r="J1216" s="219"/>
      <c r="K1216" s="219"/>
      <c r="L1216" s="224"/>
      <c r="M1216" s="225"/>
      <c r="N1216" s="226"/>
      <c r="O1216" s="226"/>
      <c r="P1216" s="226"/>
      <c r="Q1216" s="226"/>
      <c r="R1216" s="226"/>
      <c r="S1216" s="226"/>
      <c r="T1216" s="227"/>
      <c r="AT1216" s="228" t="s">
        <v>216</v>
      </c>
      <c r="AU1216" s="228" t="s">
        <v>85</v>
      </c>
      <c r="AV1216" s="14" t="s">
        <v>85</v>
      </c>
      <c r="AW1216" s="14" t="s">
        <v>31</v>
      </c>
      <c r="AX1216" s="14" t="s">
        <v>75</v>
      </c>
      <c r="AY1216" s="228" t="s">
        <v>209</v>
      </c>
    </row>
    <row r="1217" spans="1:65" s="14" customFormat="1" ht="11.25">
      <c r="B1217" s="218"/>
      <c r="C1217" s="219"/>
      <c r="D1217" s="209" t="s">
        <v>216</v>
      </c>
      <c r="E1217" s="220" t="s">
        <v>1</v>
      </c>
      <c r="F1217" s="221" t="s">
        <v>1385</v>
      </c>
      <c r="G1217" s="219"/>
      <c r="H1217" s="222">
        <v>63.054000000000002</v>
      </c>
      <c r="I1217" s="223"/>
      <c r="J1217" s="219"/>
      <c r="K1217" s="219"/>
      <c r="L1217" s="224"/>
      <c r="M1217" s="225"/>
      <c r="N1217" s="226"/>
      <c r="O1217" s="226"/>
      <c r="P1217" s="226"/>
      <c r="Q1217" s="226"/>
      <c r="R1217" s="226"/>
      <c r="S1217" s="226"/>
      <c r="T1217" s="227"/>
      <c r="AT1217" s="228" t="s">
        <v>216</v>
      </c>
      <c r="AU1217" s="228" t="s">
        <v>85</v>
      </c>
      <c r="AV1217" s="14" t="s">
        <v>85</v>
      </c>
      <c r="AW1217" s="14" t="s">
        <v>31</v>
      </c>
      <c r="AX1217" s="14" t="s">
        <v>75</v>
      </c>
      <c r="AY1217" s="228" t="s">
        <v>209</v>
      </c>
    </row>
    <row r="1218" spans="1:65" s="13" customFormat="1" ht="11.25">
      <c r="B1218" s="207"/>
      <c r="C1218" s="208"/>
      <c r="D1218" s="209" t="s">
        <v>216</v>
      </c>
      <c r="E1218" s="210" t="s">
        <v>1</v>
      </c>
      <c r="F1218" s="211" t="s">
        <v>1386</v>
      </c>
      <c r="G1218" s="208"/>
      <c r="H1218" s="210" t="s">
        <v>1</v>
      </c>
      <c r="I1218" s="212"/>
      <c r="J1218" s="208"/>
      <c r="K1218" s="208"/>
      <c r="L1218" s="213"/>
      <c r="M1218" s="214"/>
      <c r="N1218" s="215"/>
      <c r="O1218" s="215"/>
      <c r="P1218" s="215"/>
      <c r="Q1218" s="215"/>
      <c r="R1218" s="215"/>
      <c r="S1218" s="215"/>
      <c r="T1218" s="216"/>
      <c r="AT1218" s="217" t="s">
        <v>216</v>
      </c>
      <c r="AU1218" s="217" t="s">
        <v>85</v>
      </c>
      <c r="AV1218" s="13" t="s">
        <v>83</v>
      </c>
      <c r="AW1218" s="13" t="s">
        <v>31</v>
      </c>
      <c r="AX1218" s="13" t="s">
        <v>75</v>
      </c>
      <c r="AY1218" s="217" t="s">
        <v>209</v>
      </c>
    </row>
    <row r="1219" spans="1:65" s="14" customFormat="1" ht="11.25">
      <c r="B1219" s="218"/>
      <c r="C1219" s="219"/>
      <c r="D1219" s="209" t="s">
        <v>216</v>
      </c>
      <c r="E1219" s="220" t="s">
        <v>1</v>
      </c>
      <c r="F1219" s="221" t="s">
        <v>1387</v>
      </c>
      <c r="G1219" s="219"/>
      <c r="H1219" s="222">
        <v>4.8650000000000002</v>
      </c>
      <c r="I1219" s="223"/>
      <c r="J1219" s="219"/>
      <c r="K1219" s="219"/>
      <c r="L1219" s="224"/>
      <c r="M1219" s="225"/>
      <c r="N1219" s="226"/>
      <c r="O1219" s="226"/>
      <c r="P1219" s="226"/>
      <c r="Q1219" s="226"/>
      <c r="R1219" s="226"/>
      <c r="S1219" s="226"/>
      <c r="T1219" s="227"/>
      <c r="AT1219" s="228" t="s">
        <v>216</v>
      </c>
      <c r="AU1219" s="228" t="s">
        <v>85</v>
      </c>
      <c r="AV1219" s="14" t="s">
        <v>85</v>
      </c>
      <c r="AW1219" s="14" t="s">
        <v>31</v>
      </c>
      <c r="AX1219" s="14" t="s">
        <v>75</v>
      </c>
      <c r="AY1219" s="228" t="s">
        <v>209</v>
      </c>
    </row>
    <row r="1220" spans="1:65" s="14" customFormat="1" ht="11.25">
      <c r="B1220" s="218"/>
      <c r="C1220" s="219"/>
      <c r="D1220" s="209" t="s">
        <v>216</v>
      </c>
      <c r="E1220" s="220" t="s">
        <v>1</v>
      </c>
      <c r="F1220" s="221" t="s">
        <v>1388</v>
      </c>
      <c r="G1220" s="219"/>
      <c r="H1220" s="222">
        <v>14.898999999999999</v>
      </c>
      <c r="I1220" s="223"/>
      <c r="J1220" s="219"/>
      <c r="K1220" s="219"/>
      <c r="L1220" s="224"/>
      <c r="M1220" s="225"/>
      <c r="N1220" s="226"/>
      <c r="O1220" s="226"/>
      <c r="P1220" s="226"/>
      <c r="Q1220" s="226"/>
      <c r="R1220" s="226"/>
      <c r="S1220" s="226"/>
      <c r="T1220" s="227"/>
      <c r="AT1220" s="228" t="s">
        <v>216</v>
      </c>
      <c r="AU1220" s="228" t="s">
        <v>85</v>
      </c>
      <c r="AV1220" s="14" t="s">
        <v>85</v>
      </c>
      <c r="AW1220" s="14" t="s">
        <v>31</v>
      </c>
      <c r="AX1220" s="14" t="s">
        <v>75</v>
      </c>
      <c r="AY1220" s="228" t="s">
        <v>209</v>
      </c>
    </row>
    <row r="1221" spans="1:65" s="14" customFormat="1" ht="11.25">
      <c r="B1221" s="218"/>
      <c r="C1221" s="219"/>
      <c r="D1221" s="209" t="s">
        <v>216</v>
      </c>
      <c r="E1221" s="220" t="s">
        <v>1</v>
      </c>
      <c r="F1221" s="221" t="s">
        <v>1389</v>
      </c>
      <c r="G1221" s="219"/>
      <c r="H1221" s="222">
        <v>11.532</v>
      </c>
      <c r="I1221" s="223"/>
      <c r="J1221" s="219"/>
      <c r="K1221" s="219"/>
      <c r="L1221" s="224"/>
      <c r="M1221" s="225"/>
      <c r="N1221" s="226"/>
      <c r="O1221" s="226"/>
      <c r="P1221" s="226"/>
      <c r="Q1221" s="226"/>
      <c r="R1221" s="226"/>
      <c r="S1221" s="226"/>
      <c r="T1221" s="227"/>
      <c r="AT1221" s="228" t="s">
        <v>216</v>
      </c>
      <c r="AU1221" s="228" t="s">
        <v>85</v>
      </c>
      <c r="AV1221" s="14" t="s">
        <v>85</v>
      </c>
      <c r="AW1221" s="14" t="s">
        <v>31</v>
      </c>
      <c r="AX1221" s="14" t="s">
        <v>75</v>
      </c>
      <c r="AY1221" s="228" t="s">
        <v>209</v>
      </c>
    </row>
    <row r="1222" spans="1:65" s="16" customFormat="1" ht="11.25">
      <c r="B1222" s="255"/>
      <c r="C1222" s="256"/>
      <c r="D1222" s="209" t="s">
        <v>216</v>
      </c>
      <c r="E1222" s="257" t="s">
        <v>1</v>
      </c>
      <c r="F1222" s="258" t="s">
        <v>360</v>
      </c>
      <c r="G1222" s="256"/>
      <c r="H1222" s="259">
        <v>188.96100000000001</v>
      </c>
      <c r="I1222" s="260"/>
      <c r="J1222" s="256"/>
      <c r="K1222" s="256"/>
      <c r="L1222" s="261"/>
      <c r="M1222" s="262"/>
      <c r="N1222" s="263"/>
      <c r="O1222" s="263"/>
      <c r="P1222" s="263"/>
      <c r="Q1222" s="263"/>
      <c r="R1222" s="263"/>
      <c r="S1222" s="263"/>
      <c r="T1222" s="264"/>
      <c r="AT1222" s="265" t="s">
        <v>216</v>
      </c>
      <c r="AU1222" s="265" t="s">
        <v>85</v>
      </c>
      <c r="AV1222" s="16" t="s">
        <v>106</v>
      </c>
      <c r="AW1222" s="16" t="s">
        <v>31</v>
      </c>
      <c r="AX1222" s="16" t="s">
        <v>75</v>
      </c>
      <c r="AY1222" s="265" t="s">
        <v>209</v>
      </c>
    </row>
    <row r="1223" spans="1:65" s="15" customFormat="1" ht="11.25">
      <c r="B1223" s="229"/>
      <c r="C1223" s="230"/>
      <c r="D1223" s="209" t="s">
        <v>216</v>
      </c>
      <c r="E1223" s="231" t="s">
        <v>1</v>
      </c>
      <c r="F1223" s="232" t="s">
        <v>219</v>
      </c>
      <c r="G1223" s="230"/>
      <c r="H1223" s="233">
        <v>1012.092</v>
      </c>
      <c r="I1223" s="234"/>
      <c r="J1223" s="230"/>
      <c r="K1223" s="230"/>
      <c r="L1223" s="235"/>
      <c r="M1223" s="236"/>
      <c r="N1223" s="237"/>
      <c r="O1223" s="237"/>
      <c r="P1223" s="237"/>
      <c r="Q1223" s="237"/>
      <c r="R1223" s="237"/>
      <c r="S1223" s="237"/>
      <c r="T1223" s="238"/>
      <c r="AT1223" s="239" t="s">
        <v>216</v>
      </c>
      <c r="AU1223" s="239" t="s">
        <v>85</v>
      </c>
      <c r="AV1223" s="15" t="s">
        <v>215</v>
      </c>
      <c r="AW1223" s="15" t="s">
        <v>31</v>
      </c>
      <c r="AX1223" s="15" t="s">
        <v>83</v>
      </c>
      <c r="AY1223" s="239" t="s">
        <v>209</v>
      </c>
    </row>
    <row r="1224" spans="1:65" s="2" customFormat="1" ht="16.5" customHeight="1">
      <c r="A1224" s="35"/>
      <c r="B1224" s="36"/>
      <c r="C1224" s="244" t="s">
        <v>1396</v>
      </c>
      <c r="D1224" s="244" t="s">
        <v>287</v>
      </c>
      <c r="E1224" s="245" t="s">
        <v>1397</v>
      </c>
      <c r="F1224" s="246" t="s">
        <v>1398</v>
      </c>
      <c r="G1224" s="247" t="s">
        <v>214</v>
      </c>
      <c r="H1224" s="248">
        <v>1113.3009999999999</v>
      </c>
      <c r="I1224" s="249"/>
      <c r="J1224" s="250">
        <f>ROUND(I1224*H1224,2)</f>
        <v>0</v>
      </c>
      <c r="K1224" s="251"/>
      <c r="L1224" s="252"/>
      <c r="M1224" s="253" t="s">
        <v>1</v>
      </c>
      <c r="N1224" s="254" t="s">
        <v>40</v>
      </c>
      <c r="O1224" s="72"/>
      <c r="P1224" s="203">
        <f>O1224*H1224</f>
        <v>0</v>
      </c>
      <c r="Q1224" s="203">
        <v>0</v>
      </c>
      <c r="R1224" s="203">
        <f>Q1224*H1224</f>
        <v>0</v>
      </c>
      <c r="S1224" s="203">
        <v>0</v>
      </c>
      <c r="T1224" s="204">
        <f>S1224*H1224</f>
        <v>0</v>
      </c>
      <c r="U1224" s="35"/>
      <c r="V1224" s="35"/>
      <c r="W1224" s="35"/>
      <c r="X1224" s="35"/>
      <c r="Y1224" s="35"/>
      <c r="Z1224" s="35"/>
      <c r="AA1224" s="35"/>
      <c r="AB1224" s="35"/>
      <c r="AC1224" s="35"/>
      <c r="AD1224" s="35"/>
      <c r="AE1224" s="35"/>
      <c r="AR1224" s="205" t="s">
        <v>277</v>
      </c>
      <c r="AT1224" s="205" t="s">
        <v>287</v>
      </c>
      <c r="AU1224" s="205" t="s">
        <v>85</v>
      </c>
      <c r="AY1224" s="18" t="s">
        <v>209</v>
      </c>
      <c r="BE1224" s="206">
        <f>IF(N1224="základní",J1224,0)</f>
        <v>0</v>
      </c>
      <c r="BF1224" s="206">
        <f>IF(N1224="snížená",J1224,0)</f>
        <v>0</v>
      </c>
      <c r="BG1224" s="206">
        <f>IF(N1224="zákl. přenesená",J1224,0)</f>
        <v>0</v>
      </c>
      <c r="BH1224" s="206">
        <f>IF(N1224="sníž. přenesená",J1224,0)</f>
        <v>0</v>
      </c>
      <c r="BI1224" s="206">
        <f>IF(N1224="nulová",J1224,0)</f>
        <v>0</v>
      </c>
      <c r="BJ1224" s="18" t="s">
        <v>83</v>
      </c>
      <c r="BK1224" s="206">
        <f>ROUND(I1224*H1224,2)</f>
        <v>0</v>
      </c>
      <c r="BL1224" s="18" t="s">
        <v>247</v>
      </c>
      <c r="BM1224" s="205" t="s">
        <v>1399</v>
      </c>
    </row>
    <row r="1225" spans="1:65" s="14" customFormat="1" ht="11.25">
      <c r="B1225" s="218"/>
      <c r="C1225" s="219"/>
      <c r="D1225" s="209" t="s">
        <v>216</v>
      </c>
      <c r="E1225" s="220" t="s">
        <v>1</v>
      </c>
      <c r="F1225" s="221" t="s">
        <v>1400</v>
      </c>
      <c r="G1225" s="219"/>
      <c r="H1225" s="222">
        <v>1113.3009999999999</v>
      </c>
      <c r="I1225" s="223"/>
      <c r="J1225" s="219"/>
      <c r="K1225" s="219"/>
      <c r="L1225" s="224"/>
      <c r="M1225" s="225"/>
      <c r="N1225" s="226"/>
      <c r="O1225" s="226"/>
      <c r="P1225" s="226"/>
      <c r="Q1225" s="226"/>
      <c r="R1225" s="226"/>
      <c r="S1225" s="226"/>
      <c r="T1225" s="227"/>
      <c r="AT1225" s="228" t="s">
        <v>216</v>
      </c>
      <c r="AU1225" s="228" t="s">
        <v>85</v>
      </c>
      <c r="AV1225" s="14" t="s">
        <v>85</v>
      </c>
      <c r="AW1225" s="14" t="s">
        <v>31</v>
      </c>
      <c r="AX1225" s="14" t="s">
        <v>75</v>
      </c>
      <c r="AY1225" s="228" t="s">
        <v>209</v>
      </c>
    </row>
    <row r="1226" spans="1:65" s="15" customFormat="1" ht="11.25">
      <c r="B1226" s="229"/>
      <c r="C1226" s="230"/>
      <c r="D1226" s="209" t="s">
        <v>216</v>
      </c>
      <c r="E1226" s="231" t="s">
        <v>1</v>
      </c>
      <c r="F1226" s="232" t="s">
        <v>219</v>
      </c>
      <c r="G1226" s="230"/>
      <c r="H1226" s="233">
        <v>1113.3009999999999</v>
      </c>
      <c r="I1226" s="234"/>
      <c r="J1226" s="230"/>
      <c r="K1226" s="230"/>
      <c r="L1226" s="235"/>
      <c r="M1226" s="236"/>
      <c r="N1226" s="237"/>
      <c r="O1226" s="237"/>
      <c r="P1226" s="237"/>
      <c r="Q1226" s="237"/>
      <c r="R1226" s="237"/>
      <c r="S1226" s="237"/>
      <c r="T1226" s="238"/>
      <c r="AT1226" s="239" t="s">
        <v>216</v>
      </c>
      <c r="AU1226" s="239" t="s">
        <v>85</v>
      </c>
      <c r="AV1226" s="15" t="s">
        <v>215</v>
      </c>
      <c r="AW1226" s="15" t="s">
        <v>31</v>
      </c>
      <c r="AX1226" s="15" t="s">
        <v>83</v>
      </c>
      <c r="AY1226" s="239" t="s">
        <v>209</v>
      </c>
    </row>
    <row r="1227" spans="1:65" s="2" customFormat="1" ht="16.5" customHeight="1">
      <c r="A1227" s="35"/>
      <c r="B1227" s="36"/>
      <c r="C1227" s="193" t="s">
        <v>795</v>
      </c>
      <c r="D1227" s="193" t="s">
        <v>211</v>
      </c>
      <c r="E1227" s="194" t="s">
        <v>1401</v>
      </c>
      <c r="F1227" s="195" t="s">
        <v>1402</v>
      </c>
      <c r="G1227" s="196" t="s">
        <v>214</v>
      </c>
      <c r="H1227" s="197">
        <v>1201.0540000000001</v>
      </c>
      <c r="I1227" s="198"/>
      <c r="J1227" s="199">
        <f>ROUND(I1227*H1227,2)</f>
        <v>0</v>
      </c>
      <c r="K1227" s="200"/>
      <c r="L1227" s="40"/>
      <c r="M1227" s="201" t="s">
        <v>1</v>
      </c>
      <c r="N1227" s="202" t="s">
        <v>40</v>
      </c>
      <c r="O1227" s="72"/>
      <c r="P1227" s="203">
        <f>O1227*H1227</f>
        <v>0</v>
      </c>
      <c r="Q1227" s="203">
        <v>0</v>
      </c>
      <c r="R1227" s="203">
        <f>Q1227*H1227</f>
        <v>0</v>
      </c>
      <c r="S1227" s="203">
        <v>0</v>
      </c>
      <c r="T1227" s="204">
        <f>S1227*H1227</f>
        <v>0</v>
      </c>
      <c r="U1227" s="35"/>
      <c r="V1227" s="35"/>
      <c r="W1227" s="35"/>
      <c r="X1227" s="35"/>
      <c r="Y1227" s="35"/>
      <c r="Z1227" s="35"/>
      <c r="AA1227" s="35"/>
      <c r="AB1227" s="35"/>
      <c r="AC1227" s="35"/>
      <c r="AD1227" s="35"/>
      <c r="AE1227" s="35"/>
      <c r="AR1227" s="205" t="s">
        <v>247</v>
      </c>
      <c r="AT1227" s="205" t="s">
        <v>211</v>
      </c>
      <c r="AU1227" s="205" t="s">
        <v>85</v>
      </c>
      <c r="AY1227" s="18" t="s">
        <v>209</v>
      </c>
      <c r="BE1227" s="206">
        <f>IF(N1227="základní",J1227,0)</f>
        <v>0</v>
      </c>
      <c r="BF1227" s="206">
        <f>IF(N1227="snížená",J1227,0)</f>
        <v>0</v>
      </c>
      <c r="BG1227" s="206">
        <f>IF(N1227="zákl. přenesená",J1227,0)</f>
        <v>0</v>
      </c>
      <c r="BH1227" s="206">
        <f>IF(N1227="sníž. přenesená",J1227,0)</f>
        <v>0</v>
      </c>
      <c r="BI1227" s="206">
        <f>IF(N1227="nulová",J1227,0)</f>
        <v>0</v>
      </c>
      <c r="BJ1227" s="18" t="s">
        <v>83</v>
      </c>
      <c r="BK1227" s="206">
        <f>ROUND(I1227*H1227,2)</f>
        <v>0</v>
      </c>
      <c r="BL1227" s="18" t="s">
        <v>247</v>
      </c>
      <c r="BM1227" s="205" t="s">
        <v>1403</v>
      </c>
    </row>
    <row r="1228" spans="1:65" s="14" customFormat="1" ht="11.25">
      <c r="B1228" s="218"/>
      <c r="C1228" s="219"/>
      <c r="D1228" s="209" t="s">
        <v>216</v>
      </c>
      <c r="E1228" s="220" t="s">
        <v>1</v>
      </c>
      <c r="F1228" s="221" t="s">
        <v>1404</v>
      </c>
      <c r="G1228" s="219"/>
      <c r="H1228" s="222">
        <v>1201.0540000000001</v>
      </c>
      <c r="I1228" s="223"/>
      <c r="J1228" s="219"/>
      <c r="K1228" s="219"/>
      <c r="L1228" s="224"/>
      <c r="M1228" s="225"/>
      <c r="N1228" s="226"/>
      <c r="O1228" s="226"/>
      <c r="P1228" s="226"/>
      <c r="Q1228" s="226"/>
      <c r="R1228" s="226"/>
      <c r="S1228" s="226"/>
      <c r="T1228" s="227"/>
      <c r="AT1228" s="228" t="s">
        <v>216</v>
      </c>
      <c r="AU1228" s="228" t="s">
        <v>85</v>
      </c>
      <c r="AV1228" s="14" t="s">
        <v>85</v>
      </c>
      <c r="AW1228" s="14" t="s">
        <v>31</v>
      </c>
      <c r="AX1228" s="14" t="s">
        <v>75</v>
      </c>
      <c r="AY1228" s="228" t="s">
        <v>209</v>
      </c>
    </row>
    <row r="1229" spans="1:65" s="15" customFormat="1" ht="11.25">
      <c r="B1229" s="229"/>
      <c r="C1229" s="230"/>
      <c r="D1229" s="209" t="s">
        <v>216</v>
      </c>
      <c r="E1229" s="231" t="s">
        <v>1</v>
      </c>
      <c r="F1229" s="232" t="s">
        <v>219</v>
      </c>
      <c r="G1229" s="230"/>
      <c r="H1229" s="233">
        <v>1201.0540000000001</v>
      </c>
      <c r="I1229" s="234"/>
      <c r="J1229" s="230"/>
      <c r="K1229" s="230"/>
      <c r="L1229" s="235"/>
      <c r="M1229" s="236"/>
      <c r="N1229" s="237"/>
      <c r="O1229" s="237"/>
      <c r="P1229" s="237"/>
      <c r="Q1229" s="237"/>
      <c r="R1229" s="237"/>
      <c r="S1229" s="237"/>
      <c r="T1229" s="238"/>
      <c r="AT1229" s="239" t="s">
        <v>216</v>
      </c>
      <c r="AU1229" s="239" t="s">
        <v>85</v>
      </c>
      <c r="AV1229" s="15" t="s">
        <v>215</v>
      </c>
      <c r="AW1229" s="15" t="s">
        <v>31</v>
      </c>
      <c r="AX1229" s="15" t="s">
        <v>83</v>
      </c>
      <c r="AY1229" s="239" t="s">
        <v>209</v>
      </c>
    </row>
    <row r="1230" spans="1:65" s="2" customFormat="1" ht="24.2" customHeight="1">
      <c r="A1230" s="35"/>
      <c r="B1230" s="36"/>
      <c r="C1230" s="193" t="s">
        <v>1405</v>
      </c>
      <c r="D1230" s="193" t="s">
        <v>211</v>
      </c>
      <c r="E1230" s="194" t="s">
        <v>1406</v>
      </c>
      <c r="F1230" s="195" t="s">
        <v>1407</v>
      </c>
      <c r="G1230" s="196" t="s">
        <v>214</v>
      </c>
      <c r="H1230" s="197">
        <v>168.89099999999999</v>
      </c>
      <c r="I1230" s="198"/>
      <c r="J1230" s="199">
        <f>ROUND(I1230*H1230,2)</f>
        <v>0</v>
      </c>
      <c r="K1230" s="200"/>
      <c r="L1230" s="40"/>
      <c r="M1230" s="201" t="s">
        <v>1</v>
      </c>
      <c r="N1230" s="202" t="s">
        <v>40</v>
      </c>
      <c r="O1230" s="72"/>
      <c r="P1230" s="203">
        <f>O1230*H1230</f>
        <v>0</v>
      </c>
      <c r="Q1230" s="203">
        <v>0</v>
      </c>
      <c r="R1230" s="203">
        <f>Q1230*H1230</f>
        <v>0</v>
      </c>
      <c r="S1230" s="203">
        <v>0</v>
      </c>
      <c r="T1230" s="204">
        <f>S1230*H1230</f>
        <v>0</v>
      </c>
      <c r="U1230" s="35"/>
      <c r="V1230" s="35"/>
      <c r="W1230" s="35"/>
      <c r="X1230" s="35"/>
      <c r="Y1230" s="35"/>
      <c r="Z1230" s="35"/>
      <c r="AA1230" s="35"/>
      <c r="AB1230" s="35"/>
      <c r="AC1230" s="35"/>
      <c r="AD1230" s="35"/>
      <c r="AE1230" s="35"/>
      <c r="AR1230" s="205" t="s">
        <v>247</v>
      </c>
      <c r="AT1230" s="205" t="s">
        <v>211</v>
      </c>
      <c r="AU1230" s="205" t="s">
        <v>85</v>
      </c>
      <c r="AY1230" s="18" t="s">
        <v>209</v>
      </c>
      <c r="BE1230" s="206">
        <f>IF(N1230="základní",J1230,0)</f>
        <v>0</v>
      </c>
      <c r="BF1230" s="206">
        <f>IF(N1230="snížená",J1230,0)</f>
        <v>0</v>
      </c>
      <c r="BG1230" s="206">
        <f>IF(N1230="zákl. přenesená",J1230,0)</f>
        <v>0</v>
      </c>
      <c r="BH1230" s="206">
        <f>IF(N1230="sníž. přenesená",J1230,0)</f>
        <v>0</v>
      </c>
      <c r="BI1230" s="206">
        <f>IF(N1230="nulová",J1230,0)</f>
        <v>0</v>
      </c>
      <c r="BJ1230" s="18" t="s">
        <v>83</v>
      </c>
      <c r="BK1230" s="206">
        <f>ROUND(I1230*H1230,2)</f>
        <v>0</v>
      </c>
      <c r="BL1230" s="18" t="s">
        <v>247</v>
      </c>
      <c r="BM1230" s="205" t="s">
        <v>1408</v>
      </c>
    </row>
    <row r="1231" spans="1:65" s="13" customFormat="1" ht="11.25">
      <c r="B1231" s="207"/>
      <c r="C1231" s="208"/>
      <c r="D1231" s="209" t="s">
        <v>216</v>
      </c>
      <c r="E1231" s="210" t="s">
        <v>1</v>
      </c>
      <c r="F1231" s="211" t="s">
        <v>390</v>
      </c>
      <c r="G1231" s="208"/>
      <c r="H1231" s="210" t="s">
        <v>1</v>
      </c>
      <c r="I1231" s="212"/>
      <c r="J1231" s="208"/>
      <c r="K1231" s="208"/>
      <c r="L1231" s="213"/>
      <c r="M1231" s="214"/>
      <c r="N1231" s="215"/>
      <c r="O1231" s="215"/>
      <c r="P1231" s="215"/>
      <c r="Q1231" s="215"/>
      <c r="R1231" s="215"/>
      <c r="S1231" s="215"/>
      <c r="T1231" s="216"/>
      <c r="AT1231" s="217" t="s">
        <v>216</v>
      </c>
      <c r="AU1231" s="217" t="s">
        <v>85</v>
      </c>
      <c r="AV1231" s="13" t="s">
        <v>83</v>
      </c>
      <c r="AW1231" s="13" t="s">
        <v>31</v>
      </c>
      <c r="AX1231" s="13" t="s">
        <v>75</v>
      </c>
      <c r="AY1231" s="217" t="s">
        <v>209</v>
      </c>
    </row>
    <row r="1232" spans="1:65" s="14" customFormat="1" ht="11.25">
      <c r="B1232" s="218"/>
      <c r="C1232" s="219"/>
      <c r="D1232" s="209" t="s">
        <v>216</v>
      </c>
      <c r="E1232" s="220" t="s">
        <v>1</v>
      </c>
      <c r="F1232" s="221" t="s">
        <v>1409</v>
      </c>
      <c r="G1232" s="219"/>
      <c r="H1232" s="222">
        <v>50.432000000000002</v>
      </c>
      <c r="I1232" s="223"/>
      <c r="J1232" s="219"/>
      <c r="K1232" s="219"/>
      <c r="L1232" s="224"/>
      <c r="M1232" s="225"/>
      <c r="N1232" s="226"/>
      <c r="O1232" s="226"/>
      <c r="P1232" s="226"/>
      <c r="Q1232" s="226"/>
      <c r="R1232" s="226"/>
      <c r="S1232" s="226"/>
      <c r="T1232" s="227"/>
      <c r="AT1232" s="228" t="s">
        <v>216</v>
      </c>
      <c r="AU1232" s="228" t="s">
        <v>85</v>
      </c>
      <c r="AV1232" s="14" t="s">
        <v>85</v>
      </c>
      <c r="AW1232" s="14" t="s">
        <v>31</v>
      </c>
      <c r="AX1232" s="14" t="s">
        <v>75</v>
      </c>
      <c r="AY1232" s="228" t="s">
        <v>209</v>
      </c>
    </row>
    <row r="1233" spans="1:65" s="14" customFormat="1" ht="11.25">
      <c r="B1233" s="218"/>
      <c r="C1233" s="219"/>
      <c r="D1233" s="209" t="s">
        <v>216</v>
      </c>
      <c r="E1233" s="220" t="s">
        <v>1</v>
      </c>
      <c r="F1233" s="221" t="s">
        <v>1410</v>
      </c>
      <c r="G1233" s="219"/>
      <c r="H1233" s="222">
        <v>59.371000000000002</v>
      </c>
      <c r="I1233" s="223"/>
      <c r="J1233" s="219"/>
      <c r="K1233" s="219"/>
      <c r="L1233" s="224"/>
      <c r="M1233" s="225"/>
      <c r="N1233" s="226"/>
      <c r="O1233" s="226"/>
      <c r="P1233" s="226"/>
      <c r="Q1233" s="226"/>
      <c r="R1233" s="226"/>
      <c r="S1233" s="226"/>
      <c r="T1233" s="227"/>
      <c r="AT1233" s="228" t="s">
        <v>216</v>
      </c>
      <c r="AU1233" s="228" t="s">
        <v>85</v>
      </c>
      <c r="AV1233" s="14" t="s">
        <v>85</v>
      </c>
      <c r="AW1233" s="14" t="s">
        <v>31</v>
      </c>
      <c r="AX1233" s="14" t="s">
        <v>75</v>
      </c>
      <c r="AY1233" s="228" t="s">
        <v>209</v>
      </c>
    </row>
    <row r="1234" spans="1:65" s="14" customFormat="1" ht="11.25">
      <c r="B1234" s="218"/>
      <c r="C1234" s="219"/>
      <c r="D1234" s="209" t="s">
        <v>216</v>
      </c>
      <c r="E1234" s="220" t="s">
        <v>1</v>
      </c>
      <c r="F1234" s="221" t="s">
        <v>1411</v>
      </c>
      <c r="G1234" s="219"/>
      <c r="H1234" s="222">
        <v>59.088000000000001</v>
      </c>
      <c r="I1234" s="223"/>
      <c r="J1234" s="219"/>
      <c r="K1234" s="219"/>
      <c r="L1234" s="224"/>
      <c r="M1234" s="225"/>
      <c r="N1234" s="226"/>
      <c r="O1234" s="226"/>
      <c r="P1234" s="226"/>
      <c r="Q1234" s="226"/>
      <c r="R1234" s="226"/>
      <c r="S1234" s="226"/>
      <c r="T1234" s="227"/>
      <c r="AT1234" s="228" t="s">
        <v>216</v>
      </c>
      <c r="AU1234" s="228" t="s">
        <v>85</v>
      </c>
      <c r="AV1234" s="14" t="s">
        <v>85</v>
      </c>
      <c r="AW1234" s="14" t="s">
        <v>31</v>
      </c>
      <c r="AX1234" s="14" t="s">
        <v>75</v>
      </c>
      <c r="AY1234" s="228" t="s">
        <v>209</v>
      </c>
    </row>
    <row r="1235" spans="1:65" s="15" customFormat="1" ht="11.25">
      <c r="B1235" s="229"/>
      <c r="C1235" s="230"/>
      <c r="D1235" s="209" t="s">
        <v>216</v>
      </c>
      <c r="E1235" s="231" t="s">
        <v>1</v>
      </c>
      <c r="F1235" s="232" t="s">
        <v>219</v>
      </c>
      <c r="G1235" s="230"/>
      <c r="H1235" s="233">
        <v>168.89099999999999</v>
      </c>
      <c r="I1235" s="234"/>
      <c r="J1235" s="230"/>
      <c r="K1235" s="230"/>
      <c r="L1235" s="235"/>
      <c r="M1235" s="236"/>
      <c r="N1235" s="237"/>
      <c r="O1235" s="237"/>
      <c r="P1235" s="237"/>
      <c r="Q1235" s="237"/>
      <c r="R1235" s="237"/>
      <c r="S1235" s="237"/>
      <c r="T1235" s="238"/>
      <c r="AT1235" s="239" t="s">
        <v>216</v>
      </c>
      <c r="AU1235" s="239" t="s">
        <v>85</v>
      </c>
      <c r="AV1235" s="15" t="s">
        <v>215</v>
      </c>
      <c r="AW1235" s="15" t="s">
        <v>31</v>
      </c>
      <c r="AX1235" s="15" t="s">
        <v>83</v>
      </c>
      <c r="AY1235" s="239" t="s">
        <v>209</v>
      </c>
    </row>
    <row r="1236" spans="1:65" s="2" customFormat="1" ht="24.2" customHeight="1">
      <c r="A1236" s="35"/>
      <c r="B1236" s="36"/>
      <c r="C1236" s="193" t="s">
        <v>802</v>
      </c>
      <c r="D1236" s="193" t="s">
        <v>211</v>
      </c>
      <c r="E1236" s="194" t="s">
        <v>1412</v>
      </c>
      <c r="F1236" s="195" t="s">
        <v>1413</v>
      </c>
      <c r="G1236" s="196" t="s">
        <v>214</v>
      </c>
      <c r="H1236" s="197">
        <v>13.489000000000001</v>
      </c>
      <c r="I1236" s="198"/>
      <c r="J1236" s="199">
        <f>ROUND(I1236*H1236,2)</f>
        <v>0</v>
      </c>
      <c r="K1236" s="200"/>
      <c r="L1236" s="40"/>
      <c r="M1236" s="201" t="s">
        <v>1</v>
      </c>
      <c r="N1236" s="202" t="s">
        <v>40</v>
      </c>
      <c r="O1236" s="72"/>
      <c r="P1236" s="203">
        <f>O1236*H1236</f>
        <v>0</v>
      </c>
      <c r="Q1236" s="203">
        <v>0</v>
      </c>
      <c r="R1236" s="203">
        <f>Q1236*H1236</f>
        <v>0</v>
      </c>
      <c r="S1236" s="203">
        <v>0</v>
      </c>
      <c r="T1236" s="204">
        <f>S1236*H1236</f>
        <v>0</v>
      </c>
      <c r="U1236" s="35"/>
      <c r="V1236" s="35"/>
      <c r="W1236" s="35"/>
      <c r="X1236" s="35"/>
      <c r="Y1236" s="35"/>
      <c r="Z1236" s="35"/>
      <c r="AA1236" s="35"/>
      <c r="AB1236" s="35"/>
      <c r="AC1236" s="35"/>
      <c r="AD1236" s="35"/>
      <c r="AE1236" s="35"/>
      <c r="AR1236" s="205" t="s">
        <v>247</v>
      </c>
      <c r="AT1236" s="205" t="s">
        <v>211</v>
      </c>
      <c r="AU1236" s="205" t="s">
        <v>85</v>
      </c>
      <c r="AY1236" s="18" t="s">
        <v>209</v>
      </c>
      <c r="BE1236" s="206">
        <f>IF(N1236="základní",J1236,0)</f>
        <v>0</v>
      </c>
      <c r="BF1236" s="206">
        <f>IF(N1236="snížená",J1236,0)</f>
        <v>0</v>
      </c>
      <c r="BG1236" s="206">
        <f>IF(N1236="zákl. přenesená",J1236,0)</f>
        <v>0</v>
      </c>
      <c r="BH1236" s="206">
        <f>IF(N1236="sníž. přenesená",J1236,0)</f>
        <v>0</v>
      </c>
      <c r="BI1236" s="206">
        <f>IF(N1236="nulová",J1236,0)</f>
        <v>0</v>
      </c>
      <c r="BJ1236" s="18" t="s">
        <v>83</v>
      </c>
      <c r="BK1236" s="206">
        <f>ROUND(I1236*H1236,2)</f>
        <v>0</v>
      </c>
      <c r="BL1236" s="18" t="s">
        <v>247</v>
      </c>
      <c r="BM1236" s="205" t="s">
        <v>1414</v>
      </c>
    </row>
    <row r="1237" spans="1:65" s="13" customFormat="1" ht="11.25">
      <c r="B1237" s="207"/>
      <c r="C1237" s="208"/>
      <c r="D1237" s="209" t="s">
        <v>216</v>
      </c>
      <c r="E1237" s="210" t="s">
        <v>1</v>
      </c>
      <c r="F1237" s="211" t="s">
        <v>358</v>
      </c>
      <c r="G1237" s="208"/>
      <c r="H1237" s="210" t="s">
        <v>1</v>
      </c>
      <c r="I1237" s="212"/>
      <c r="J1237" s="208"/>
      <c r="K1237" s="208"/>
      <c r="L1237" s="213"/>
      <c r="M1237" s="214"/>
      <c r="N1237" s="215"/>
      <c r="O1237" s="215"/>
      <c r="P1237" s="215"/>
      <c r="Q1237" s="215"/>
      <c r="R1237" s="215"/>
      <c r="S1237" s="215"/>
      <c r="T1237" s="216"/>
      <c r="AT1237" s="217" t="s">
        <v>216</v>
      </c>
      <c r="AU1237" s="217" t="s">
        <v>85</v>
      </c>
      <c r="AV1237" s="13" t="s">
        <v>83</v>
      </c>
      <c r="AW1237" s="13" t="s">
        <v>31</v>
      </c>
      <c r="AX1237" s="13" t="s">
        <v>75</v>
      </c>
      <c r="AY1237" s="217" t="s">
        <v>209</v>
      </c>
    </row>
    <row r="1238" spans="1:65" s="13" customFormat="1" ht="11.25">
      <c r="B1238" s="207"/>
      <c r="C1238" s="208"/>
      <c r="D1238" s="209" t="s">
        <v>216</v>
      </c>
      <c r="E1238" s="210" t="s">
        <v>1</v>
      </c>
      <c r="F1238" s="211" t="s">
        <v>1380</v>
      </c>
      <c r="G1238" s="208"/>
      <c r="H1238" s="210" t="s">
        <v>1</v>
      </c>
      <c r="I1238" s="212"/>
      <c r="J1238" s="208"/>
      <c r="K1238" s="208"/>
      <c r="L1238" s="213"/>
      <c r="M1238" s="214"/>
      <c r="N1238" s="215"/>
      <c r="O1238" s="215"/>
      <c r="P1238" s="215"/>
      <c r="Q1238" s="215"/>
      <c r="R1238" s="215"/>
      <c r="S1238" s="215"/>
      <c r="T1238" s="216"/>
      <c r="AT1238" s="217" t="s">
        <v>216</v>
      </c>
      <c r="AU1238" s="217" t="s">
        <v>85</v>
      </c>
      <c r="AV1238" s="13" t="s">
        <v>83</v>
      </c>
      <c r="AW1238" s="13" t="s">
        <v>31</v>
      </c>
      <c r="AX1238" s="13" t="s">
        <v>75</v>
      </c>
      <c r="AY1238" s="217" t="s">
        <v>209</v>
      </c>
    </row>
    <row r="1239" spans="1:65" s="14" customFormat="1" ht="11.25">
      <c r="B1239" s="218"/>
      <c r="C1239" s="219"/>
      <c r="D1239" s="209" t="s">
        <v>216</v>
      </c>
      <c r="E1239" s="220" t="s">
        <v>1</v>
      </c>
      <c r="F1239" s="221" t="s">
        <v>1381</v>
      </c>
      <c r="G1239" s="219"/>
      <c r="H1239" s="222">
        <v>13.489000000000001</v>
      </c>
      <c r="I1239" s="223"/>
      <c r="J1239" s="219"/>
      <c r="K1239" s="219"/>
      <c r="L1239" s="224"/>
      <c r="M1239" s="225"/>
      <c r="N1239" s="226"/>
      <c r="O1239" s="226"/>
      <c r="P1239" s="226"/>
      <c r="Q1239" s="226"/>
      <c r="R1239" s="226"/>
      <c r="S1239" s="226"/>
      <c r="T1239" s="227"/>
      <c r="AT1239" s="228" t="s">
        <v>216</v>
      </c>
      <c r="AU1239" s="228" t="s">
        <v>85</v>
      </c>
      <c r="AV1239" s="14" t="s">
        <v>85</v>
      </c>
      <c r="AW1239" s="14" t="s">
        <v>31</v>
      </c>
      <c r="AX1239" s="14" t="s">
        <v>75</v>
      </c>
      <c r="AY1239" s="228" t="s">
        <v>209</v>
      </c>
    </row>
    <row r="1240" spans="1:65" s="15" customFormat="1" ht="11.25">
      <c r="B1240" s="229"/>
      <c r="C1240" s="230"/>
      <c r="D1240" s="209" t="s">
        <v>216</v>
      </c>
      <c r="E1240" s="231" t="s">
        <v>1</v>
      </c>
      <c r="F1240" s="232" t="s">
        <v>219</v>
      </c>
      <c r="G1240" s="230"/>
      <c r="H1240" s="233">
        <v>13.489000000000001</v>
      </c>
      <c r="I1240" s="234"/>
      <c r="J1240" s="230"/>
      <c r="K1240" s="230"/>
      <c r="L1240" s="235"/>
      <c r="M1240" s="236"/>
      <c r="N1240" s="237"/>
      <c r="O1240" s="237"/>
      <c r="P1240" s="237"/>
      <c r="Q1240" s="237"/>
      <c r="R1240" s="237"/>
      <c r="S1240" s="237"/>
      <c r="T1240" s="238"/>
      <c r="AT1240" s="239" t="s">
        <v>216</v>
      </c>
      <c r="AU1240" s="239" t="s">
        <v>85</v>
      </c>
      <c r="AV1240" s="15" t="s">
        <v>215</v>
      </c>
      <c r="AW1240" s="15" t="s">
        <v>31</v>
      </c>
      <c r="AX1240" s="15" t="s">
        <v>83</v>
      </c>
      <c r="AY1240" s="239" t="s">
        <v>209</v>
      </c>
    </row>
    <row r="1241" spans="1:65" s="2" customFormat="1" ht="24.2" customHeight="1">
      <c r="A1241" s="35"/>
      <c r="B1241" s="36"/>
      <c r="C1241" s="193" t="s">
        <v>1415</v>
      </c>
      <c r="D1241" s="193" t="s">
        <v>211</v>
      </c>
      <c r="E1241" s="194" t="s">
        <v>1416</v>
      </c>
      <c r="F1241" s="195" t="s">
        <v>1417</v>
      </c>
      <c r="G1241" s="196" t="s">
        <v>214</v>
      </c>
      <c r="H1241" s="197">
        <v>175.47200000000001</v>
      </c>
      <c r="I1241" s="198"/>
      <c r="J1241" s="199">
        <f>ROUND(I1241*H1241,2)</f>
        <v>0</v>
      </c>
      <c r="K1241" s="200"/>
      <c r="L1241" s="40"/>
      <c r="M1241" s="201" t="s">
        <v>1</v>
      </c>
      <c r="N1241" s="202" t="s">
        <v>40</v>
      </c>
      <c r="O1241" s="72"/>
      <c r="P1241" s="203">
        <f>O1241*H1241</f>
        <v>0</v>
      </c>
      <c r="Q1241" s="203">
        <v>0</v>
      </c>
      <c r="R1241" s="203">
        <f>Q1241*H1241</f>
        <v>0</v>
      </c>
      <c r="S1241" s="203">
        <v>0</v>
      </c>
      <c r="T1241" s="204">
        <f>S1241*H1241</f>
        <v>0</v>
      </c>
      <c r="U1241" s="35"/>
      <c r="V1241" s="35"/>
      <c r="W1241" s="35"/>
      <c r="X1241" s="35"/>
      <c r="Y1241" s="35"/>
      <c r="Z1241" s="35"/>
      <c r="AA1241" s="35"/>
      <c r="AB1241" s="35"/>
      <c r="AC1241" s="35"/>
      <c r="AD1241" s="35"/>
      <c r="AE1241" s="35"/>
      <c r="AR1241" s="205" t="s">
        <v>247</v>
      </c>
      <c r="AT1241" s="205" t="s">
        <v>211</v>
      </c>
      <c r="AU1241" s="205" t="s">
        <v>85</v>
      </c>
      <c r="AY1241" s="18" t="s">
        <v>209</v>
      </c>
      <c r="BE1241" s="206">
        <f>IF(N1241="základní",J1241,0)</f>
        <v>0</v>
      </c>
      <c r="BF1241" s="206">
        <f>IF(N1241="snížená",J1241,0)</f>
        <v>0</v>
      </c>
      <c r="BG1241" s="206">
        <f>IF(N1241="zákl. přenesená",J1241,0)</f>
        <v>0</v>
      </c>
      <c r="BH1241" s="206">
        <f>IF(N1241="sníž. přenesená",J1241,0)</f>
        <v>0</v>
      </c>
      <c r="BI1241" s="206">
        <f>IF(N1241="nulová",J1241,0)</f>
        <v>0</v>
      </c>
      <c r="BJ1241" s="18" t="s">
        <v>83</v>
      </c>
      <c r="BK1241" s="206">
        <f>ROUND(I1241*H1241,2)</f>
        <v>0</v>
      </c>
      <c r="BL1241" s="18" t="s">
        <v>247</v>
      </c>
      <c r="BM1241" s="205" t="s">
        <v>1418</v>
      </c>
    </row>
    <row r="1242" spans="1:65" s="13" customFormat="1" ht="11.25">
      <c r="B1242" s="207"/>
      <c r="C1242" s="208"/>
      <c r="D1242" s="209" t="s">
        <v>216</v>
      </c>
      <c r="E1242" s="210" t="s">
        <v>1</v>
      </c>
      <c r="F1242" s="211" t="s">
        <v>358</v>
      </c>
      <c r="G1242" s="208"/>
      <c r="H1242" s="210" t="s">
        <v>1</v>
      </c>
      <c r="I1242" s="212"/>
      <c r="J1242" s="208"/>
      <c r="K1242" s="208"/>
      <c r="L1242" s="213"/>
      <c r="M1242" s="214"/>
      <c r="N1242" s="215"/>
      <c r="O1242" s="215"/>
      <c r="P1242" s="215"/>
      <c r="Q1242" s="215"/>
      <c r="R1242" s="215"/>
      <c r="S1242" s="215"/>
      <c r="T1242" s="216"/>
      <c r="AT1242" s="217" t="s">
        <v>216</v>
      </c>
      <c r="AU1242" s="217" t="s">
        <v>85</v>
      </c>
      <c r="AV1242" s="13" t="s">
        <v>83</v>
      </c>
      <c r="AW1242" s="13" t="s">
        <v>31</v>
      </c>
      <c r="AX1242" s="13" t="s">
        <v>75</v>
      </c>
      <c r="AY1242" s="217" t="s">
        <v>209</v>
      </c>
    </row>
    <row r="1243" spans="1:65" s="13" customFormat="1" ht="11.25">
      <c r="B1243" s="207"/>
      <c r="C1243" s="208"/>
      <c r="D1243" s="209" t="s">
        <v>216</v>
      </c>
      <c r="E1243" s="210" t="s">
        <v>1</v>
      </c>
      <c r="F1243" s="211" t="s">
        <v>1382</v>
      </c>
      <c r="G1243" s="208"/>
      <c r="H1243" s="210" t="s">
        <v>1</v>
      </c>
      <c r="I1243" s="212"/>
      <c r="J1243" s="208"/>
      <c r="K1243" s="208"/>
      <c r="L1243" s="213"/>
      <c r="M1243" s="214"/>
      <c r="N1243" s="215"/>
      <c r="O1243" s="215"/>
      <c r="P1243" s="215"/>
      <c r="Q1243" s="215"/>
      <c r="R1243" s="215"/>
      <c r="S1243" s="215"/>
      <c r="T1243" s="216"/>
      <c r="AT1243" s="217" t="s">
        <v>216</v>
      </c>
      <c r="AU1243" s="217" t="s">
        <v>85</v>
      </c>
      <c r="AV1243" s="13" t="s">
        <v>83</v>
      </c>
      <c r="AW1243" s="13" t="s">
        <v>31</v>
      </c>
      <c r="AX1243" s="13" t="s">
        <v>75</v>
      </c>
      <c r="AY1243" s="217" t="s">
        <v>209</v>
      </c>
    </row>
    <row r="1244" spans="1:65" s="14" customFormat="1" ht="11.25">
      <c r="B1244" s="218"/>
      <c r="C1244" s="219"/>
      <c r="D1244" s="209" t="s">
        <v>216</v>
      </c>
      <c r="E1244" s="220" t="s">
        <v>1</v>
      </c>
      <c r="F1244" s="221" t="s">
        <v>1383</v>
      </c>
      <c r="G1244" s="219"/>
      <c r="H1244" s="222">
        <v>31.02</v>
      </c>
      <c r="I1244" s="223"/>
      <c r="J1244" s="219"/>
      <c r="K1244" s="219"/>
      <c r="L1244" s="224"/>
      <c r="M1244" s="225"/>
      <c r="N1244" s="226"/>
      <c r="O1244" s="226"/>
      <c r="P1244" s="226"/>
      <c r="Q1244" s="226"/>
      <c r="R1244" s="226"/>
      <c r="S1244" s="226"/>
      <c r="T1244" s="227"/>
      <c r="AT1244" s="228" t="s">
        <v>216</v>
      </c>
      <c r="AU1244" s="228" t="s">
        <v>85</v>
      </c>
      <c r="AV1244" s="14" t="s">
        <v>85</v>
      </c>
      <c r="AW1244" s="14" t="s">
        <v>31</v>
      </c>
      <c r="AX1244" s="14" t="s">
        <v>75</v>
      </c>
      <c r="AY1244" s="228" t="s">
        <v>209</v>
      </c>
    </row>
    <row r="1245" spans="1:65" s="14" customFormat="1" ht="11.25">
      <c r="B1245" s="218"/>
      <c r="C1245" s="219"/>
      <c r="D1245" s="209" t="s">
        <v>216</v>
      </c>
      <c r="E1245" s="220" t="s">
        <v>1</v>
      </c>
      <c r="F1245" s="221" t="s">
        <v>1384</v>
      </c>
      <c r="G1245" s="219"/>
      <c r="H1245" s="222">
        <v>50.101999999999997</v>
      </c>
      <c r="I1245" s="223"/>
      <c r="J1245" s="219"/>
      <c r="K1245" s="219"/>
      <c r="L1245" s="224"/>
      <c r="M1245" s="225"/>
      <c r="N1245" s="226"/>
      <c r="O1245" s="226"/>
      <c r="P1245" s="226"/>
      <c r="Q1245" s="226"/>
      <c r="R1245" s="226"/>
      <c r="S1245" s="226"/>
      <c r="T1245" s="227"/>
      <c r="AT1245" s="228" t="s">
        <v>216</v>
      </c>
      <c r="AU1245" s="228" t="s">
        <v>85</v>
      </c>
      <c r="AV1245" s="14" t="s">
        <v>85</v>
      </c>
      <c r="AW1245" s="14" t="s">
        <v>31</v>
      </c>
      <c r="AX1245" s="14" t="s">
        <v>75</v>
      </c>
      <c r="AY1245" s="228" t="s">
        <v>209</v>
      </c>
    </row>
    <row r="1246" spans="1:65" s="14" customFormat="1" ht="11.25">
      <c r="B1246" s="218"/>
      <c r="C1246" s="219"/>
      <c r="D1246" s="209" t="s">
        <v>216</v>
      </c>
      <c r="E1246" s="220" t="s">
        <v>1</v>
      </c>
      <c r="F1246" s="221" t="s">
        <v>1385</v>
      </c>
      <c r="G1246" s="219"/>
      <c r="H1246" s="222">
        <v>63.054000000000002</v>
      </c>
      <c r="I1246" s="223"/>
      <c r="J1246" s="219"/>
      <c r="K1246" s="219"/>
      <c r="L1246" s="224"/>
      <c r="M1246" s="225"/>
      <c r="N1246" s="226"/>
      <c r="O1246" s="226"/>
      <c r="P1246" s="226"/>
      <c r="Q1246" s="226"/>
      <c r="R1246" s="226"/>
      <c r="S1246" s="226"/>
      <c r="T1246" s="227"/>
      <c r="AT1246" s="228" t="s">
        <v>216</v>
      </c>
      <c r="AU1246" s="228" t="s">
        <v>85</v>
      </c>
      <c r="AV1246" s="14" t="s">
        <v>85</v>
      </c>
      <c r="AW1246" s="14" t="s">
        <v>31</v>
      </c>
      <c r="AX1246" s="14" t="s">
        <v>75</v>
      </c>
      <c r="AY1246" s="228" t="s">
        <v>209</v>
      </c>
    </row>
    <row r="1247" spans="1:65" s="13" customFormat="1" ht="11.25">
      <c r="B1247" s="207"/>
      <c r="C1247" s="208"/>
      <c r="D1247" s="209" t="s">
        <v>216</v>
      </c>
      <c r="E1247" s="210" t="s">
        <v>1</v>
      </c>
      <c r="F1247" s="211" t="s">
        <v>1386</v>
      </c>
      <c r="G1247" s="208"/>
      <c r="H1247" s="210" t="s">
        <v>1</v>
      </c>
      <c r="I1247" s="212"/>
      <c r="J1247" s="208"/>
      <c r="K1247" s="208"/>
      <c r="L1247" s="213"/>
      <c r="M1247" s="214"/>
      <c r="N1247" s="215"/>
      <c r="O1247" s="215"/>
      <c r="P1247" s="215"/>
      <c r="Q1247" s="215"/>
      <c r="R1247" s="215"/>
      <c r="S1247" s="215"/>
      <c r="T1247" s="216"/>
      <c r="AT1247" s="217" t="s">
        <v>216</v>
      </c>
      <c r="AU1247" s="217" t="s">
        <v>85</v>
      </c>
      <c r="AV1247" s="13" t="s">
        <v>83</v>
      </c>
      <c r="AW1247" s="13" t="s">
        <v>31</v>
      </c>
      <c r="AX1247" s="13" t="s">
        <v>75</v>
      </c>
      <c r="AY1247" s="217" t="s">
        <v>209</v>
      </c>
    </row>
    <row r="1248" spans="1:65" s="14" customFormat="1" ht="11.25">
      <c r="B1248" s="218"/>
      <c r="C1248" s="219"/>
      <c r="D1248" s="209" t="s">
        <v>216</v>
      </c>
      <c r="E1248" s="220" t="s">
        <v>1</v>
      </c>
      <c r="F1248" s="221" t="s">
        <v>1387</v>
      </c>
      <c r="G1248" s="219"/>
      <c r="H1248" s="222">
        <v>4.8650000000000002</v>
      </c>
      <c r="I1248" s="223"/>
      <c r="J1248" s="219"/>
      <c r="K1248" s="219"/>
      <c r="L1248" s="224"/>
      <c r="M1248" s="225"/>
      <c r="N1248" s="226"/>
      <c r="O1248" s="226"/>
      <c r="P1248" s="226"/>
      <c r="Q1248" s="226"/>
      <c r="R1248" s="226"/>
      <c r="S1248" s="226"/>
      <c r="T1248" s="227"/>
      <c r="AT1248" s="228" t="s">
        <v>216</v>
      </c>
      <c r="AU1248" s="228" t="s">
        <v>85</v>
      </c>
      <c r="AV1248" s="14" t="s">
        <v>85</v>
      </c>
      <c r="AW1248" s="14" t="s">
        <v>31</v>
      </c>
      <c r="AX1248" s="14" t="s">
        <v>75</v>
      </c>
      <c r="AY1248" s="228" t="s">
        <v>209</v>
      </c>
    </row>
    <row r="1249" spans="1:65" s="14" customFormat="1" ht="11.25">
      <c r="B1249" s="218"/>
      <c r="C1249" s="219"/>
      <c r="D1249" s="209" t="s">
        <v>216</v>
      </c>
      <c r="E1249" s="220" t="s">
        <v>1</v>
      </c>
      <c r="F1249" s="221" t="s">
        <v>1388</v>
      </c>
      <c r="G1249" s="219"/>
      <c r="H1249" s="222">
        <v>14.898999999999999</v>
      </c>
      <c r="I1249" s="223"/>
      <c r="J1249" s="219"/>
      <c r="K1249" s="219"/>
      <c r="L1249" s="224"/>
      <c r="M1249" s="225"/>
      <c r="N1249" s="226"/>
      <c r="O1249" s="226"/>
      <c r="P1249" s="226"/>
      <c r="Q1249" s="226"/>
      <c r="R1249" s="226"/>
      <c r="S1249" s="226"/>
      <c r="T1249" s="227"/>
      <c r="AT1249" s="228" t="s">
        <v>216</v>
      </c>
      <c r="AU1249" s="228" t="s">
        <v>85</v>
      </c>
      <c r="AV1249" s="14" t="s">
        <v>85</v>
      </c>
      <c r="AW1249" s="14" t="s">
        <v>31</v>
      </c>
      <c r="AX1249" s="14" t="s">
        <v>75</v>
      </c>
      <c r="AY1249" s="228" t="s">
        <v>209</v>
      </c>
    </row>
    <row r="1250" spans="1:65" s="14" customFormat="1" ht="11.25">
      <c r="B1250" s="218"/>
      <c r="C1250" s="219"/>
      <c r="D1250" s="209" t="s">
        <v>216</v>
      </c>
      <c r="E1250" s="220" t="s">
        <v>1</v>
      </c>
      <c r="F1250" s="221" t="s">
        <v>1389</v>
      </c>
      <c r="G1250" s="219"/>
      <c r="H1250" s="222">
        <v>11.532</v>
      </c>
      <c r="I1250" s="223"/>
      <c r="J1250" s="219"/>
      <c r="K1250" s="219"/>
      <c r="L1250" s="224"/>
      <c r="M1250" s="225"/>
      <c r="N1250" s="226"/>
      <c r="O1250" s="226"/>
      <c r="P1250" s="226"/>
      <c r="Q1250" s="226"/>
      <c r="R1250" s="226"/>
      <c r="S1250" s="226"/>
      <c r="T1250" s="227"/>
      <c r="AT1250" s="228" t="s">
        <v>216</v>
      </c>
      <c r="AU1250" s="228" t="s">
        <v>85</v>
      </c>
      <c r="AV1250" s="14" t="s">
        <v>85</v>
      </c>
      <c r="AW1250" s="14" t="s">
        <v>31</v>
      </c>
      <c r="AX1250" s="14" t="s">
        <v>75</v>
      </c>
      <c r="AY1250" s="228" t="s">
        <v>209</v>
      </c>
    </row>
    <row r="1251" spans="1:65" s="15" customFormat="1" ht="11.25">
      <c r="B1251" s="229"/>
      <c r="C1251" s="230"/>
      <c r="D1251" s="209" t="s">
        <v>216</v>
      </c>
      <c r="E1251" s="231" t="s">
        <v>1</v>
      </c>
      <c r="F1251" s="232" t="s">
        <v>219</v>
      </c>
      <c r="G1251" s="230"/>
      <c r="H1251" s="233">
        <v>175.47200000000001</v>
      </c>
      <c r="I1251" s="234"/>
      <c r="J1251" s="230"/>
      <c r="K1251" s="230"/>
      <c r="L1251" s="235"/>
      <c r="M1251" s="236"/>
      <c r="N1251" s="237"/>
      <c r="O1251" s="237"/>
      <c r="P1251" s="237"/>
      <c r="Q1251" s="237"/>
      <c r="R1251" s="237"/>
      <c r="S1251" s="237"/>
      <c r="T1251" s="238"/>
      <c r="AT1251" s="239" t="s">
        <v>216</v>
      </c>
      <c r="AU1251" s="239" t="s">
        <v>85</v>
      </c>
      <c r="AV1251" s="15" t="s">
        <v>215</v>
      </c>
      <c r="AW1251" s="15" t="s">
        <v>31</v>
      </c>
      <c r="AX1251" s="15" t="s">
        <v>83</v>
      </c>
      <c r="AY1251" s="239" t="s">
        <v>209</v>
      </c>
    </row>
    <row r="1252" spans="1:65" s="2" customFormat="1" ht="24.2" customHeight="1">
      <c r="A1252" s="35"/>
      <c r="B1252" s="36"/>
      <c r="C1252" s="193" t="s">
        <v>810</v>
      </c>
      <c r="D1252" s="193" t="s">
        <v>211</v>
      </c>
      <c r="E1252" s="194" t="s">
        <v>1419</v>
      </c>
      <c r="F1252" s="195" t="s">
        <v>1420</v>
      </c>
      <c r="G1252" s="196" t="s">
        <v>214</v>
      </c>
      <c r="H1252" s="197">
        <v>232.6</v>
      </c>
      <c r="I1252" s="198"/>
      <c r="J1252" s="199">
        <f>ROUND(I1252*H1252,2)</f>
        <v>0</v>
      </c>
      <c r="K1252" s="200"/>
      <c r="L1252" s="40"/>
      <c r="M1252" s="201" t="s">
        <v>1</v>
      </c>
      <c r="N1252" s="202" t="s">
        <v>40</v>
      </c>
      <c r="O1252" s="72"/>
      <c r="P1252" s="203">
        <f>O1252*H1252</f>
        <v>0</v>
      </c>
      <c r="Q1252" s="203">
        <v>0</v>
      </c>
      <c r="R1252" s="203">
        <f>Q1252*H1252</f>
        <v>0</v>
      </c>
      <c r="S1252" s="203">
        <v>0</v>
      </c>
      <c r="T1252" s="204">
        <f>S1252*H1252</f>
        <v>0</v>
      </c>
      <c r="U1252" s="35"/>
      <c r="V1252" s="35"/>
      <c r="W1252" s="35"/>
      <c r="X1252" s="35"/>
      <c r="Y1252" s="35"/>
      <c r="Z1252" s="35"/>
      <c r="AA1252" s="35"/>
      <c r="AB1252" s="35"/>
      <c r="AC1252" s="35"/>
      <c r="AD1252" s="35"/>
      <c r="AE1252" s="35"/>
      <c r="AR1252" s="205" t="s">
        <v>247</v>
      </c>
      <c r="AT1252" s="205" t="s">
        <v>211</v>
      </c>
      <c r="AU1252" s="205" t="s">
        <v>85</v>
      </c>
      <c r="AY1252" s="18" t="s">
        <v>209</v>
      </c>
      <c r="BE1252" s="206">
        <f>IF(N1252="základní",J1252,0)</f>
        <v>0</v>
      </c>
      <c r="BF1252" s="206">
        <f>IF(N1252="snížená",J1252,0)</f>
        <v>0</v>
      </c>
      <c r="BG1252" s="206">
        <f>IF(N1252="zákl. přenesená",J1252,0)</f>
        <v>0</v>
      </c>
      <c r="BH1252" s="206">
        <f>IF(N1252="sníž. přenesená",J1252,0)</f>
        <v>0</v>
      </c>
      <c r="BI1252" s="206">
        <f>IF(N1252="nulová",J1252,0)</f>
        <v>0</v>
      </c>
      <c r="BJ1252" s="18" t="s">
        <v>83</v>
      </c>
      <c r="BK1252" s="206">
        <f>ROUND(I1252*H1252,2)</f>
        <v>0</v>
      </c>
      <c r="BL1252" s="18" t="s">
        <v>247</v>
      </c>
      <c r="BM1252" s="205" t="s">
        <v>1421</v>
      </c>
    </row>
    <row r="1253" spans="1:65" s="13" customFormat="1" ht="11.25">
      <c r="B1253" s="207"/>
      <c r="C1253" s="208"/>
      <c r="D1253" s="209" t="s">
        <v>216</v>
      </c>
      <c r="E1253" s="210" t="s">
        <v>1</v>
      </c>
      <c r="F1253" s="211" t="s">
        <v>480</v>
      </c>
      <c r="G1253" s="208"/>
      <c r="H1253" s="210" t="s">
        <v>1</v>
      </c>
      <c r="I1253" s="212"/>
      <c r="J1253" s="208"/>
      <c r="K1253" s="208"/>
      <c r="L1253" s="213"/>
      <c r="M1253" s="214"/>
      <c r="N1253" s="215"/>
      <c r="O1253" s="215"/>
      <c r="P1253" s="215"/>
      <c r="Q1253" s="215"/>
      <c r="R1253" s="215"/>
      <c r="S1253" s="215"/>
      <c r="T1253" s="216"/>
      <c r="AT1253" s="217" t="s">
        <v>216</v>
      </c>
      <c r="AU1253" s="217" t="s">
        <v>85</v>
      </c>
      <c r="AV1253" s="13" t="s">
        <v>83</v>
      </c>
      <c r="AW1253" s="13" t="s">
        <v>31</v>
      </c>
      <c r="AX1253" s="13" t="s">
        <v>75</v>
      </c>
      <c r="AY1253" s="217" t="s">
        <v>209</v>
      </c>
    </row>
    <row r="1254" spans="1:65" s="14" customFormat="1" ht="11.25">
      <c r="B1254" s="218"/>
      <c r="C1254" s="219"/>
      <c r="D1254" s="209" t="s">
        <v>216</v>
      </c>
      <c r="E1254" s="220" t="s">
        <v>1</v>
      </c>
      <c r="F1254" s="221" t="s">
        <v>1422</v>
      </c>
      <c r="G1254" s="219"/>
      <c r="H1254" s="222">
        <v>232.6</v>
      </c>
      <c r="I1254" s="223"/>
      <c r="J1254" s="219"/>
      <c r="K1254" s="219"/>
      <c r="L1254" s="224"/>
      <c r="M1254" s="225"/>
      <c r="N1254" s="226"/>
      <c r="O1254" s="226"/>
      <c r="P1254" s="226"/>
      <c r="Q1254" s="226"/>
      <c r="R1254" s="226"/>
      <c r="S1254" s="226"/>
      <c r="T1254" s="227"/>
      <c r="AT1254" s="228" t="s">
        <v>216</v>
      </c>
      <c r="AU1254" s="228" t="s">
        <v>85</v>
      </c>
      <c r="AV1254" s="14" t="s">
        <v>85</v>
      </c>
      <c r="AW1254" s="14" t="s">
        <v>31</v>
      </c>
      <c r="AX1254" s="14" t="s">
        <v>75</v>
      </c>
      <c r="AY1254" s="228" t="s">
        <v>209</v>
      </c>
    </row>
    <row r="1255" spans="1:65" s="15" customFormat="1" ht="11.25">
      <c r="B1255" s="229"/>
      <c r="C1255" s="230"/>
      <c r="D1255" s="209" t="s">
        <v>216</v>
      </c>
      <c r="E1255" s="231" t="s">
        <v>1</v>
      </c>
      <c r="F1255" s="232" t="s">
        <v>219</v>
      </c>
      <c r="G1255" s="230"/>
      <c r="H1255" s="233">
        <v>232.6</v>
      </c>
      <c r="I1255" s="234"/>
      <c r="J1255" s="230"/>
      <c r="K1255" s="230"/>
      <c r="L1255" s="235"/>
      <c r="M1255" s="236"/>
      <c r="N1255" s="237"/>
      <c r="O1255" s="237"/>
      <c r="P1255" s="237"/>
      <c r="Q1255" s="237"/>
      <c r="R1255" s="237"/>
      <c r="S1255" s="237"/>
      <c r="T1255" s="238"/>
      <c r="AT1255" s="239" t="s">
        <v>216</v>
      </c>
      <c r="AU1255" s="239" t="s">
        <v>85</v>
      </c>
      <c r="AV1255" s="15" t="s">
        <v>215</v>
      </c>
      <c r="AW1255" s="15" t="s">
        <v>31</v>
      </c>
      <c r="AX1255" s="15" t="s">
        <v>83</v>
      </c>
      <c r="AY1255" s="239" t="s">
        <v>209</v>
      </c>
    </row>
    <row r="1256" spans="1:65" s="2" customFormat="1" ht="16.5" customHeight="1">
      <c r="A1256" s="35"/>
      <c r="B1256" s="36"/>
      <c r="C1256" s="193" t="s">
        <v>1423</v>
      </c>
      <c r="D1256" s="193" t="s">
        <v>211</v>
      </c>
      <c r="E1256" s="194" t="s">
        <v>1424</v>
      </c>
      <c r="F1256" s="195" t="s">
        <v>1425</v>
      </c>
      <c r="G1256" s="196" t="s">
        <v>214</v>
      </c>
      <c r="H1256" s="197">
        <v>232.6</v>
      </c>
      <c r="I1256" s="198"/>
      <c r="J1256" s="199">
        <f>ROUND(I1256*H1256,2)</f>
        <v>0</v>
      </c>
      <c r="K1256" s="200"/>
      <c r="L1256" s="40"/>
      <c r="M1256" s="201" t="s">
        <v>1</v>
      </c>
      <c r="N1256" s="202" t="s">
        <v>40</v>
      </c>
      <c r="O1256" s="72"/>
      <c r="P1256" s="203">
        <f>O1256*H1256</f>
        <v>0</v>
      </c>
      <c r="Q1256" s="203">
        <v>0</v>
      </c>
      <c r="R1256" s="203">
        <f>Q1256*H1256</f>
        <v>0</v>
      </c>
      <c r="S1256" s="203">
        <v>0</v>
      </c>
      <c r="T1256" s="204">
        <f>S1256*H1256</f>
        <v>0</v>
      </c>
      <c r="U1256" s="35"/>
      <c r="V1256" s="35"/>
      <c r="W1256" s="35"/>
      <c r="X1256" s="35"/>
      <c r="Y1256" s="35"/>
      <c r="Z1256" s="35"/>
      <c r="AA1256" s="35"/>
      <c r="AB1256" s="35"/>
      <c r="AC1256" s="35"/>
      <c r="AD1256" s="35"/>
      <c r="AE1256" s="35"/>
      <c r="AR1256" s="205" t="s">
        <v>247</v>
      </c>
      <c r="AT1256" s="205" t="s">
        <v>211</v>
      </c>
      <c r="AU1256" s="205" t="s">
        <v>85</v>
      </c>
      <c r="AY1256" s="18" t="s">
        <v>209</v>
      </c>
      <c r="BE1256" s="206">
        <f>IF(N1256="základní",J1256,0)</f>
        <v>0</v>
      </c>
      <c r="BF1256" s="206">
        <f>IF(N1256="snížená",J1256,0)</f>
        <v>0</v>
      </c>
      <c r="BG1256" s="206">
        <f>IF(N1256="zákl. přenesená",J1256,0)</f>
        <v>0</v>
      </c>
      <c r="BH1256" s="206">
        <f>IF(N1256="sníž. přenesená",J1256,0)</f>
        <v>0</v>
      </c>
      <c r="BI1256" s="206">
        <f>IF(N1256="nulová",J1256,0)</f>
        <v>0</v>
      </c>
      <c r="BJ1256" s="18" t="s">
        <v>83</v>
      </c>
      <c r="BK1256" s="206">
        <f>ROUND(I1256*H1256,2)</f>
        <v>0</v>
      </c>
      <c r="BL1256" s="18" t="s">
        <v>247</v>
      </c>
      <c r="BM1256" s="205" t="s">
        <v>1426</v>
      </c>
    </row>
    <row r="1257" spans="1:65" s="13" customFormat="1" ht="11.25">
      <c r="B1257" s="207"/>
      <c r="C1257" s="208"/>
      <c r="D1257" s="209" t="s">
        <v>216</v>
      </c>
      <c r="E1257" s="210" t="s">
        <v>1</v>
      </c>
      <c r="F1257" s="211" t="s">
        <v>480</v>
      </c>
      <c r="G1257" s="208"/>
      <c r="H1257" s="210" t="s">
        <v>1</v>
      </c>
      <c r="I1257" s="212"/>
      <c r="J1257" s="208"/>
      <c r="K1257" s="208"/>
      <c r="L1257" s="213"/>
      <c r="M1257" s="214"/>
      <c r="N1257" s="215"/>
      <c r="O1257" s="215"/>
      <c r="P1257" s="215"/>
      <c r="Q1257" s="215"/>
      <c r="R1257" s="215"/>
      <c r="S1257" s="215"/>
      <c r="T1257" s="216"/>
      <c r="AT1257" s="217" t="s">
        <v>216</v>
      </c>
      <c r="AU1257" s="217" t="s">
        <v>85</v>
      </c>
      <c r="AV1257" s="13" t="s">
        <v>83</v>
      </c>
      <c r="AW1257" s="13" t="s">
        <v>31</v>
      </c>
      <c r="AX1257" s="13" t="s">
        <v>75</v>
      </c>
      <c r="AY1257" s="217" t="s">
        <v>209</v>
      </c>
    </row>
    <row r="1258" spans="1:65" s="14" customFormat="1" ht="11.25">
      <c r="B1258" s="218"/>
      <c r="C1258" s="219"/>
      <c r="D1258" s="209" t="s">
        <v>216</v>
      </c>
      <c r="E1258" s="220" t="s">
        <v>1</v>
      </c>
      <c r="F1258" s="221" t="s">
        <v>1422</v>
      </c>
      <c r="G1258" s="219"/>
      <c r="H1258" s="222">
        <v>232.6</v>
      </c>
      <c r="I1258" s="223"/>
      <c r="J1258" s="219"/>
      <c r="K1258" s="219"/>
      <c r="L1258" s="224"/>
      <c r="M1258" s="225"/>
      <c r="N1258" s="226"/>
      <c r="O1258" s="226"/>
      <c r="P1258" s="226"/>
      <c r="Q1258" s="226"/>
      <c r="R1258" s="226"/>
      <c r="S1258" s="226"/>
      <c r="T1258" s="227"/>
      <c r="AT1258" s="228" t="s">
        <v>216</v>
      </c>
      <c r="AU1258" s="228" t="s">
        <v>85</v>
      </c>
      <c r="AV1258" s="14" t="s">
        <v>85</v>
      </c>
      <c r="AW1258" s="14" t="s">
        <v>31</v>
      </c>
      <c r="AX1258" s="14" t="s">
        <v>75</v>
      </c>
      <c r="AY1258" s="228" t="s">
        <v>209</v>
      </c>
    </row>
    <row r="1259" spans="1:65" s="15" customFormat="1" ht="11.25">
      <c r="B1259" s="229"/>
      <c r="C1259" s="230"/>
      <c r="D1259" s="209" t="s">
        <v>216</v>
      </c>
      <c r="E1259" s="231" t="s">
        <v>1</v>
      </c>
      <c r="F1259" s="232" t="s">
        <v>219</v>
      </c>
      <c r="G1259" s="230"/>
      <c r="H1259" s="233">
        <v>232.6</v>
      </c>
      <c r="I1259" s="234"/>
      <c r="J1259" s="230"/>
      <c r="K1259" s="230"/>
      <c r="L1259" s="235"/>
      <c r="M1259" s="236"/>
      <c r="N1259" s="237"/>
      <c r="O1259" s="237"/>
      <c r="P1259" s="237"/>
      <c r="Q1259" s="237"/>
      <c r="R1259" s="237"/>
      <c r="S1259" s="237"/>
      <c r="T1259" s="238"/>
      <c r="AT1259" s="239" t="s">
        <v>216</v>
      </c>
      <c r="AU1259" s="239" t="s">
        <v>85</v>
      </c>
      <c r="AV1259" s="15" t="s">
        <v>215</v>
      </c>
      <c r="AW1259" s="15" t="s">
        <v>31</v>
      </c>
      <c r="AX1259" s="15" t="s">
        <v>83</v>
      </c>
      <c r="AY1259" s="239" t="s">
        <v>209</v>
      </c>
    </row>
    <row r="1260" spans="1:65" s="2" customFormat="1" ht="16.5" customHeight="1">
      <c r="A1260" s="35"/>
      <c r="B1260" s="36"/>
      <c r="C1260" s="193" t="s">
        <v>817</v>
      </c>
      <c r="D1260" s="193" t="s">
        <v>211</v>
      </c>
      <c r="E1260" s="194" t="s">
        <v>1427</v>
      </c>
      <c r="F1260" s="195" t="s">
        <v>1428</v>
      </c>
      <c r="G1260" s="196" t="s">
        <v>214</v>
      </c>
      <c r="H1260" s="197">
        <v>232.6</v>
      </c>
      <c r="I1260" s="198"/>
      <c r="J1260" s="199">
        <f>ROUND(I1260*H1260,2)</f>
        <v>0</v>
      </c>
      <c r="K1260" s="200"/>
      <c r="L1260" s="40"/>
      <c r="M1260" s="201" t="s">
        <v>1</v>
      </c>
      <c r="N1260" s="202" t="s">
        <v>40</v>
      </c>
      <c r="O1260" s="72"/>
      <c r="P1260" s="203">
        <f>O1260*H1260</f>
        <v>0</v>
      </c>
      <c r="Q1260" s="203">
        <v>0</v>
      </c>
      <c r="R1260" s="203">
        <f>Q1260*H1260</f>
        <v>0</v>
      </c>
      <c r="S1260" s="203">
        <v>0</v>
      </c>
      <c r="T1260" s="204">
        <f>S1260*H1260</f>
        <v>0</v>
      </c>
      <c r="U1260" s="35"/>
      <c r="V1260" s="35"/>
      <c r="W1260" s="35"/>
      <c r="X1260" s="35"/>
      <c r="Y1260" s="35"/>
      <c r="Z1260" s="35"/>
      <c r="AA1260" s="35"/>
      <c r="AB1260" s="35"/>
      <c r="AC1260" s="35"/>
      <c r="AD1260" s="35"/>
      <c r="AE1260" s="35"/>
      <c r="AR1260" s="205" t="s">
        <v>247</v>
      </c>
      <c r="AT1260" s="205" t="s">
        <v>211</v>
      </c>
      <c r="AU1260" s="205" t="s">
        <v>85</v>
      </c>
      <c r="AY1260" s="18" t="s">
        <v>209</v>
      </c>
      <c r="BE1260" s="206">
        <f>IF(N1260="základní",J1260,0)</f>
        <v>0</v>
      </c>
      <c r="BF1260" s="206">
        <f>IF(N1260="snížená",J1260,0)</f>
        <v>0</v>
      </c>
      <c r="BG1260" s="206">
        <f>IF(N1260="zákl. přenesená",J1260,0)</f>
        <v>0</v>
      </c>
      <c r="BH1260" s="206">
        <f>IF(N1260="sníž. přenesená",J1260,0)</f>
        <v>0</v>
      </c>
      <c r="BI1260" s="206">
        <f>IF(N1260="nulová",J1260,0)</f>
        <v>0</v>
      </c>
      <c r="BJ1260" s="18" t="s">
        <v>83</v>
      </c>
      <c r="BK1260" s="206">
        <f>ROUND(I1260*H1260,2)</f>
        <v>0</v>
      </c>
      <c r="BL1260" s="18" t="s">
        <v>247</v>
      </c>
      <c r="BM1260" s="205" t="s">
        <v>1429</v>
      </c>
    </row>
    <row r="1261" spans="1:65" s="13" customFormat="1" ht="11.25">
      <c r="B1261" s="207"/>
      <c r="C1261" s="208"/>
      <c r="D1261" s="209" t="s">
        <v>216</v>
      </c>
      <c r="E1261" s="210" t="s">
        <v>1</v>
      </c>
      <c r="F1261" s="211" t="s">
        <v>480</v>
      </c>
      <c r="G1261" s="208"/>
      <c r="H1261" s="210" t="s">
        <v>1</v>
      </c>
      <c r="I1261" s="212"/>
      <c r="J1261" s="208"/>
      <c r="K1261" s="208"/>
      <c r="L1261" s="213"/>
      <c r="M1261" s="214"/>
      <c r="N1261" s="215"/>
      <c r="O1261" s="215"/>
      <c r="P1261" s="215"/>
      <c r="Q1261" s="215"/>
      <c r="R1261" s="215"/>
      <c r="S1261" s="215"/>
      <c r="T1261" s="216"/>
      <c r="AT1261" s="217" t="s">
        <v>216</v>
      </c>
      <c r="AU1261" s="217" t="s">
        <v>85</v>
      </c>
      <c r="AV1261" s="13" t="s">
        <v>83</v>
      </c>
      <c r="AW1261" s="13" t="s">
        <v>31</v>
      </c>
      <c r="AX1261" s="13" t="s">
        <v>75</v>
      </c>
      <c r="AY1261" s="217" t="s">
        <v>209</v>
      </c>
    </row>
    <row r="1262" spans="1:65" s="14" customFormat="1" ht="11.25">
      <c r="B1262" s="218"/>
      <c r="C1262" s="219"/>
      <c r="D1262" s="209" t="s">
        <v>216</v>
      </c>
      <c r="E1262" s="220" t="s">
        <v>1</v>
      </c>
      <c r="F1262" s="221" t="s">
        <v>1422</v>
      </c>
      <c r="G1262" s="219"/>
      <c r="H1262" s="222">
        <v>232.6</v>
      </c>
      <c r="I1262" s="223"/>
      <c r="J1262" s="219"/>
      <c r="K1262" s="219"/>
      <c r="L1262" s="224"/>
      <c r="M1262" s="225"/>
      <c r="N1262" s="226"/>
      <c r="O1262" s="226"/>
      <c r="P1262" s="226"/>
      <c r="Q1262" s="226"/>
      <c r="R1262" s="226"/>
      <c r="S1262" s="226"/>
      <c r="T1262" s="227"/>
      <c r="AT1262" s="228" t="s">
        <v>216</v>
      </c>
      <c r="AU1262" s="228" t="s">
        <v>85</v>
      </c>
      <c r="AV1262" s="14" t="s">
        <v>85</v>
      </c>
      <c r="AW1262" s="14" t="s">
        <v>31</v>
      </c>
      <c r="AX1262" s="14" t="s">
        <v>75</v>
      </c>
      <c r="AY1262" s="228" t="s">
        <v>209</v>
      </c>
    </row>
    <row r="1263" spans="1:65" s="15" customFormat="1" ht="11.25">
      <c r="B1263" s="229"/>
      <c r="C1263" s="230"/>
      <c r="D1263" s="209" t="s">
        <v>216</v>
      </c>
      <c r="E1263" s="231" t="s">
        <v>1</v>
      </c>
      <c r="F1263" s="232" t="s">
        <v>219</v>
      </c>
      <c r="G1263" s="230"/>
      <c r="H1263" s="233">
        <v>232.6</v>
      </c>
      <c r="I1263" s="234"/>
      <c r="J1263" s="230"/>
      <c r="K1263" s="230"/>
      <c r="L1263" s="235"/>
      <c r="M1263" s="236"/>
      <c r="N1263" s="237"/>
      <c r="O1263" s="237"/>
      <c r="P1263" s="237"/>
      <c r="Q1263" s="237"/>
      <c r="R1263" s="237"/>
      <c r="S1263" s="237"/>
      <c r="T1263" s="238"/>
      <c r="AT1263" s="239" t="s">
        <v>216</v>
      </c>
      <c r="AU1263" s="239" t="s">
        <v>85</v>
      </c>
      <c r="AV1263" s="15" t="s">
        <v>215</v>
      </c>
      <c r="AW1263" s="15" t="s">
        <v>31</v>
      </c>
      <c r="AX1263" s="15" t="s">
        <v>83</v>
      </c>
      <c r="AY1263" s="239" t="s">
        <v>209</v>
      </c>
    </row>
    <row r="1264" spans="1:65" s="2" customFormat="1" ht="16.5" customHeight="1">
      <c r="A1264" s="35"/>
      <c r="B1264" s="36"/>
      <c r="C1264" s="244" t="s">
        <v>1430</v>
      </c>
      <c r="D1264" s="244" t="s">
        <v>287</v>
      </c>
      <c r="E1264" s="245" t="s">
        <v>1397</v>
      </c>
      <c r="F1264" s="246" t="s">
        <v>1398</v>
      </c>
      <c r="G1264" s="247" t="s">
        <v>214</v>
      </c>
      <c r="H1264" s="248">
        <v>255.86</v>
      </c>
      <c r="I1264" s="249"/>
      <c r="J1264" s="250">
        <f>ROUND(I1264*H1264,2)</f>
        <v>0</v>
      </c>
      <c r="K1264" s="251"/>
      <c r="L1264" s="252"/>
      <c r="M1264" s="253" t="s">
        <v>1</v>
      </c>
      <c r="N1264" s="254" t="s">
        <v>40</v>
      </c>
      <c r="O1264" s="72"/>
      <c r="P1264" s="203">
        <f>O1264*H1264</f>
        <v>0</v>
      </c>
      <c r="Q1264" s="203">
        <v>0</v>
      </c>
      <c r="R1264" s="203">
        <f>Q1264*H1264</f>
        <v>0</v>
      </c>
      <c r="S1264" s="203">
        <v>0</v>
      </c>
      <c r="T1264" s="204">
        <f>S1264*H1264</f>
        <v>0</v>
      </c>
      <c r="U1264" s="35"/>
      <c r="V1264" s="35"/>
      <c r="W1264" s="35"/>
      <c r="X1264" s="35"/>
      <c r="Y1264" s="35"/>
      <c r="Z1264" s="35"/>
      <c r="AA1264" s="35"/>
      <c r="AB1264" s="35"/>
      <c r="AC1264" s="35"/>
      <c r="AD1264" s="35"/>
      <c r="AE1264" s="35"/>
      <c r="AR1264" s="205" t="s">
        <v>277</v>
      </c>
      <c r="AT1264" s="205" t="s">
        <v>287</v>
      </c>
      <c r="AU1264" s="205" t="s">
        <v>85</v>
      </c>
      <c r="AY1264" s="18" t="s">
        <v>209</v>
      </c>
      <c r="BE1264" s="206">
        <f>IF(N1264="základní",J1264,0)</f>
        <v>0</v>
      </c>
      <c r="BF1264" s="206">
        <f>IF(N1264="snížená",J1264,0)</f>
        <v>0</v>
      </c>
      <c r="BG1264" s="206">
        <f>IF(N1264="zákl. přenesená",J1264,0)</f>
        <v>0</v>
      </c>
      <c r="BH1264" s="206">
        <f>IF(N1264="sníž. přenesená",J1264,0)</f>
        <v>0</v>
      </c>
      <c r="BI1264" s="206">
        <f>IF(N1264="nulová",J1264,0)</f>
        <v>0</v>
      </c>
      <c r="BJ1264" s="18" t="s">
        <v>83</v>
      </c>
      <c r="BK1264" s="206">
        <f>ROUND(I1264*H1264,2)</f>
        <v>0</v>
      </c>
      <c r="BL1264" s="18" t="s">
        <v>247</v>
      </c>
      <c r="BM1264" s="205" t="s">
        <v>1431</v>
      </c>
    </row>
    <row r="1265" spans="1:65" s="14" customFormat="1" ht="11.25">
      <c r="B1265" s="218"/>
      <c r="C1265" s="219"/>
      <c r="D1265" s="209" t="s">
        <v>216</v>
      </c>
      <c r="E1265" s="220" t="s">
        <v>1</v>
      </c>
      <c r="F1265" s="221" t="s">
        <v>1432</v>
      </c>
      <c r="G1265" s="219"/>
      <c r="H1265" s="222">
        <v>255.86</v>
      </c>
      <c r="I1265" s="223"/>
      <c r="J1265" s="219"/>
      <c r="K1265" s="219"/>
      <c r="L1265" s="224"/>
      <c r="M1265" s="225"/>
      <c r="N1265" s="226"/>
      <c r="O1265" s="226"/>
      <c r="P1265" s="226"/>
      <c r="Q1265" s="226"/>
      <c r="R1265" s="226"/>
      <c r="S1265" s="226"/>
      <c r="T1265" s="227"/>
      <c r="AT1265" s="228" t="s">
        <v>216</v>
      </c>
      <c r="AU1265" s="228" t="s">
        <v>85</v>
      </c>
      <c r="AV1265" s="14" t="s">
        <v>85</v>
      </c>
      <c r="AW1265" s="14" t="s">
        <v>31</v>
      </c>
      <c r="AX1265" s="14" t="s">
        <v>75</v>
      </c>
      <c r="AY1265" s="228" t="s">
        <v>209</v>
      </c>
    </row>
    <row r="1266" spans="1:65" s="15" customFormat="1" ht="11.25">
      <c r="B1266" s="229"/>
      <c r="C1266" s="230"/>
      <c r="D1266" s="209" t="s">
        <v>216</v>
      </c>
      <c r="E1266" s="231" t="s">
        <v>1</v>
      </c>
      <c r="F1266" s="232" t="s">
        <v>219</v>
      </c>
      <c r="G1266" s="230"/>
      <c r="H1266" s="233">
        <v>255.86</v>
      </c>
      <c r="I1266" s="234"/>
      <c r="J1266" s="230"/>
      <c r="K1266" s="230"/>
      <c r="L1266" s="235"/>
      <c r="M1266" s="236"/>
      <c r="N1266" s="237"/>
      <c r="O1266" s="237"/>
      <c r="P1266" s="237"/>
      <c r="Q1266" s="237"/>
      <c r="R1266" s="237"/>
      <c r="S1266" s="237"/>
      <c r="T1266" s="238"/>
      <c r="AT1266" s="239" t="s">
        <v>216</v>
      </c>
      <c r="AU1266" s="239" t="s">
        <v>85</v>
      </c>
      <c r="AV1266" s="15" t="s">
        <v>215</v>
      </c>
      <c r="AW1266" s="15" t="s">
        <v>31</v>
      </c>
      <c r="AX1266" s="15" t="s">
        <v>83</v>
      </c>
      <c r="AY1266" s="239" t="s">
        <v>209</v>
      </c>
    </row>
    <row r="1267" spans="1:65" s="2" customFormat="1" ht="21.75" customHeight="1">
      <c r="A1267" s="35"/>
      <c r="B1267" s="36"/>
      <c r="C1267" s="193" t="s">
        <v>831</v>
      </c>
      <c r="D1267" s="193" t="s">
        <v>211</v>
      </c>
      <c r="E1267" s="194" t="s">
        <v>1433</v>
      </c>
      <c r="F1267" s="195" t="s">
        <v>1434</v>
      </c>
      <c r="G1267" s="196" t="s">
        <v>214</v>
      </c>
      <c r="H1267" s="197">
        <v>232.6</v>
      </c>
      <c r="I1267" s="198"/>
      <c r="J1267" s="199">
        <f>ROUND(I1267*H1267,2)</f>
        <v>0</v>
      </c>
      <c r="K1267" s="200"/>
      <c r="L1267" s="40"/>
      <c r="M1267" s="201" t="s">
        <v>1</v>
      </c>
      <c r="N1267" s="202" t="s">
        <v>40</v>
      </c>
      <c r="O1267" s="72"/>
      <c r="P1267" s="203">
        <f>O1267*H1267</f>
        <v>0</v>
      </c>
      <c r="Q1267" s="203">
        <v>0</v>
      </c>
      <c r="R1267" s="203">
        <f>Q1267*H1267</f>
        <v>0</v>
      </c>
      <c r="S1267" s="203">
        <v>0</v>
      </c>
      <c r="T1267" s="204">
        <f>S1267*H1267</f>
        <v>0</v>
      </c>
      <c r="U1267" s="35"/>
      <c r="V1267" s="35"/>
      <c r="W1267" s="35"/>
      <c r="X1267" s="35"/>
      <c r="Y1267" s="35"/>
      <c r="Z1267" s="35"/>
      <c r="AA1267" s="35"/>
      <c r="AB1267" s="35"/>
      <c r="AC1267" s="35"/>
      <c r="AD1267" s="35"/>
      <c r="AE1267" s="35"/>
      <c r="AR1267" s="205" t="s">
        <v>247</v>
      </c>
      <c r="AT1267" s="205" t="s">
        <v>211</v>
      </c>
      <c r="AU1267" s="205" t="s">
        <v>85</v>
      </c>
      <c r="AY1267" s="18" t="s">
        <v>209</v>
      </c>
      <c r="BE1267" s="206">
        <f>IF(N1267="základní",J1267,0)</f>
        <v>0</v>
      </c>
      <c r="BF1267" s="206">
        <f>IF(N1267="snížená",J1267,0)</f>
        <v>0</v>
      </c>
      <c r="BG1267" s="206">
        <f>IF(N1267="zákl. přenesená",J1267,0)</f>
        <v>0</v>
      </c>
      <c r="BH1267" s="206">
        <f>IF(N1267="sníž. přenesená",J1267,0)</f>
        <v>0</v>
      </c>
      <c r="BI1267" s="206">
        <f>IF(N1267="nulová",J1267,0)</f>
        <v>0</v>
      </c>
      <c r="BJ1267" s="18" t="s">
        <v>83</v>
      </c>
      <c r="BK1267" s="206">
        <f>ROUND(I1267*H1267,2)</f>
        <v>0</v>
      </c>
      <c r="BL1267" s="18" t="s">
        <v>247</v>
      </c>
      <c r="BM1267" s="205" t="s">
        <v>1435</v>
      </c>
    </row>
    <row r="1268" spans="1:65" s="2" customFormat="1" ht="24.2" customHeight="1">
      <c r="A1268" s="35"/>
      <c r="B1268" s="36"/>
      <c r="C1268" s="193" t="s">
        <v>1436</v>
      </c>
      <c r="D1268" s="193" t="s">
        <v>211</v>
      </c>
      <c r="E1268" s="194" t="s">
        <v>1437</v>
      </c>
      <c r="F1268" s="195" t="s">
        <v>1438</v>
      </c>
      <c r="G1268" s="196" t="s">
        <v>214</v>
      </c>
      <c r="H1268" s="197">
        <v>79.099999999999994</v>
      </c>
      <c r="I1268" s="198"/>
      <c r="J1268" s="199">
        <f>ROUND(I1268*H1268,2)</f>
        <v>0</v>
      </c>
      <c r="K1268" s="200"/>
      <c r="L1268" s="40"/>
      <c r="M1268" s="201" t="s">
        <v>1</v>
      </c>
      <c r="N1268" s="202" t="s">
        <v>40</v>
      </c>
      <c r="O1268" s="72"/>
      <c r="P1268" s="203">
        <f>O1268*H1268</f>
        <v>0</v>
      </c>
      <c r="Q1268" s="203">
        <v>0</v>
      </c>
      <c r="R1268" s="203">
        <f>Q1268*H1268</f>
        <v>0</v>
      </c>
      <c r="S1268" s="203">
        <v>0</v>
      </c>
      <c r="T1268" s="204">
        <f>S1268*H1268</f>
        <v>0</v>
      </c>
      <c r="U1268" s="35"/>
      <c r="V1268" s="35"/>
      <c r="W1268" s="35"/>
      <c r="X1268" s="35"/>
      <c r="Y1268" s="35"/>
      <c r="Z1268" s="35"/>
      <c r="AA1268" s="35"/>
      <c r="AB1268" s="35"/>
      <c r="AC1268" s="35"/>
      <c r="AD1268" s="35"/>
      <c r="AE1268" s="35"/>
      <c r="AR1268" s="205" t="s">
        <v>247</v>
      </c>
      <c r="AT1268" s="205" t="s">
        <v>211</v>
      </c>
      <c r="AU1268" s="205" t="s">
        <v>85</v>
      </c>
      <c r="AY1268" s="18" t="s">
        <v>209</v>
      </c>
      <c r="BE1268" s="206">
        <f>IF(N1268="základní",J1268,0)</f>
        <v>0</v>
      </c>
      <c r="BF1268" s="206">
        <f>IF(N1268="snížená",J1268,0)</f>
        <v>0</v>
      </c>
      <c r="BG1268" s="206">
        <f>IF(N1268="zákl. přenesená",J1268,0)</f>
        <v>0</v>
      </c>
      <c r="BH1268" s="206">
        <f>IF(N1268="sníž. přenesená",J1268,0)</f>
        <v>0</v>
      </c>
      <c r="BI1268" s="206">
        <f>IF(N1268="nulová",J1268,0)</f>
        <v>0</v>
      </c>
      <c r="BJ1268" s="18" t="s">
        <v>83</v>
      </c>
      <c r="BK1268" s="206">
        <f>ROUND(I1268*H1268,2)</f>
        <v>0</v>
      </c>
      <c r="BL1268" s="18" t="s">
        <v>247</v>
      </c>
      <c r="BM1268" s="205" t="s">
        <v>1439</v>
      </c>
    </row>
    <row r="1269" spans="1:65" s="13" customFormat="1" ht="11.25">
      <c r="B1269" s="207"/>
      <c r="C1269" s="208"/>
      <c r="D1269" s="209" t="s">
        <v>216</v>
      </c>
      <c r="E1269" s="210" t="s">
        <v>1</v>
      </c>
      <c r="F1269" s="211" t="s">
        <v>390</v>
      </c>
      <c r="G1269" s="208"/>
      <c r="H1269" s="210" t="s">
        <v>1</v>
      </c>
      <c r="I1269" s="212"/>
      <c r="J1269" s="208"/>
      <c r="K1269" s="208"/>
      <c r="L1269" s="213"/>
      <c r="M1269" s="214"/>
      <c r="N1269" s="215"/>
      <c r="O1269" s="215"/>
      <c r="P1269" s="215"/>
      <c r="Q1269" s="215"/>
      <c r="R1269" s="215"/>
      <c r="S1269" s="215"/>
      <c r="T1269" s="216"/>
      <c r="AT1269" s="217" t="s">
        <v>216</v>
      </c>
      <c r="AU1269" s="217" t="s">
        <v>85</v>
      </c>
      <c r="AV1269" s="13" t="s">
        <v>83</v>
      </c>
      <c r="AW1269" s="13" t="s">
        <v>31</v>
      </c>
      <c r="AX1269" s="13" t="s">
        <v>75</v>
      </c>
      <c r="AY1269" s="217" t="s">
        <v>209</v>
      </c>
    </row>
    <row r="1270" spans="1:65" s="14" customFormat="1" ht="11.25">
      <c r="B1270" s="218"/>
      <c r="C1270" s="219"/>
      <c r="D1270" s="209" t="s">
        <v>216</v>
      </c>
      <c r="E1270" s="220" t="s">
        <v>1</v>
      </c>
      <c r="F1270" s="221" t="s">
        <v>1440</v>
      </c>
      <c r="G1270" s="219"/>
      <c r="H1270" s="222">
        <v>42.4</v>
      </c>
      <c r="I1270" s="223"/>
      <c r="J1270" s="219"/>
      <c r="K1270" s="219"/>
      <c r="L1270" s="224"/>
      <c r="M1270" s="225"/>
      <c r="N1270" s="226"/>
      <c r="O1270" s="226"/>
      <c r="P1270" s="226"/>
      <c r="Q1270" s="226"/>
      <c r="R1270" s="226"/>
      <c r="S1270" s="226"/>
      <c r="T1270" s="227"/>
      <c r="AT1270" s="228" t="s">
        <v>216</v>
      </c>
      <c r="AU1270" s="228" t="s">
        <v>85</v>
      </c>
      <c r="AV1270" s="14" t="s">
        <v>85</v>
      </c>
      <c r="AW1270" s="14" t="s">
        <v>31</v>
      </c>
      <c r="AX1270" s="14" t="s">
        <v>75</v>
      </c>
      <c r="AY1270" s="228" t="s">
        <v>209</v>
      </c>
    </row>
    <row r="1271" spans="1:65" s="14" customFormat="1" ht="11.25">
      <c r="B1271" s="218"/>
      <c r="C1271" s="219"/>
      <c r="D1271" s="209" t="s">
        <v>216</v>
      </c>
      <c r="E1271" s="220" t="s">
        <v>1</v>
      </c>
      <c r="F1271" s="221" t="s">
        <v>1441</v>
      </c>
      <c r="G1271" s="219"/>
      <c r="H1271" s="222">
        <v>36.700000000000003</v>
      </c>
      <c r="I1271" s="223"/>
      <c r="J1271" s="219"/>
      <c r="K1271" s="219"/>
      <c r="L1271" s="224"/>
      <c r="M1271" s="225"/>
      <c r="N1271" s="226"/>
      <c r="O1271" s="226"/>
      <c r="P1271" s="226"/>
      <c r="Q1271" s="226"/>
      <c r="R1271" s="226"/>
      <c r="S1271" s="226"/>
      <c r="T1271" s="227"/>
      <c r="AT1271" s="228" t="s">
        <v>216</v>
      </c>
      <c r="AU1271" s="228" t="s">
        <v>85</v>
      </c>
      <c r="AV1271" s="14" t="s">
        <v>85</v>
      </c>
      <c r="AW1271" s="14" t="s">
        <v>31</v>
      </c>
      <c r="AX1271" s="14" t="s">
        <v>75</v>
      </c>
      <c r="AY1271" s="228" t="s">
        <v>209</v>
      </c>
    </row>
    <row r="1272" spans="1:65" s="15" customFormat="1" ht="11.25">
      <c r="B1272" s="229"/>
      <c r="C1272" s="230"/>
      <c r="D1272" s="209" t="s">
        <v>216</v>
      </c>
      <c r="E1272" s="231" t="s">
        <v>1</v>
      </c>
      <c r="F1272" s="232" t="s">
        <v>219</v>
      </c>
      <c r="G1272" s="230"/>
      <c r="H1272" s="233">
        <v>79.099999999999994</v>
      </c>
      <c r="I1272" s="234"/>
      <c r="J1272" s="230"/>
      <c r="K1272" s="230"/>
      <c r="L1272" s="235"/>
      <c r="M1272" s="236"/>
      <c r="N1272" s="237"/>
      <c r="O1272" s="237"/>
      <c r="P1272" s="237"/>
      <c r="Q1272" s="237"/>
      <c r="R1272" s="237"/>
      <c r="S1272" s="237"/>
      <c r="T1272" s="238"/>
      <c r="AT1272" s="239" t="s">
        <v>216</v>
      </c>
      <c r="AU1272" s="239" t="s">
        <v>85</v>
      </c>
      <c r="AV1272" s="15" t="s">
        <v>215</v>
      </c>
      <c r="AW1272" s="15" t="s">
        <v>31</v>
      </c>
      <c r="AX1272" s="15" t="s">
        <v>83</v>
      </c>
      <c r="AY1272" s="239" t="s">
        <v>209</v>
      </c>
    </row>
    <row r="1273" spans="1:65" s="2" customFormat="1" ht="16.5" customHeight="1">
      <c r="A1273" s="35"/>
      <c r="B1273" s="36"/>
      <c r="C1273" s="193" t="s">
        <v>838</v>
      </c>
      <c r="D1273" s="193" t="s">
        <v>211</v>
      </c>
      <c r="E1273" s="194" t="s">
        <v>1442</v>
      </c>
      <c r="F1273" s="195" t="s">
        <v>1443</v>
      </c>
      <c r="G1273" s="196" t="s">
        <v>214</v>
      </c>
      <c r="H1273" s="197">
        <v>269.7</v>
      </c>
      <c r="I1273" s="198"/>
      <c r="J1273" s="199">
        <f>ROUND(I1273*H1273,2)</f>
        <v>0</v>
      </c>
      <c r="K1273" s="200"/>
      <c r="L1273" s="40"/>
      <c r="M1273" s="201" t="s">
        <v>1</v>
      </c>
      <c r="N1273" s="202" t="s">
        <v>40</v>
      </c>
      <c r="O1273" s="72"/>
      <c r="P1273" s="203">
        <f>O1273*H1273</f>
        <v>0</v>
      </c>
      <c r="Q1273" s="203">
        <v>0</v>
      </c>
      <c r="R1273" s="203">
        <f>Q1273*H1273</f>
        <v>0</v>
      </c>
      <c r="S1273" s="203">
        <v>0</v>
      </c>
      <c r="T1273" s="204">
        <f>S1273*H1273</f>
        <v>0</v>
      </c>
      <c r="U1273" s="35"/>
      <c r="V1273" s="35"/>
      <c r="W1273" s="35"/>
      <c r="X1273" s="35"/>
      <c r="Y1273" s="35"/>
      <c r="Z1273" s="35"/>
      <c r="AA1273" s="35"/>
      <c r="AB1273" s="35"/>
      <c r="AC1273" s="35"/>
      <c r="AD1273" s="35"/>
      <c r="AE1273" s="35"/>
      <c r="AR1273" s="205" t="s">
        <v>247</v>
      </c>
      <c r="AT1273" s="205" t="s">
        <v>211</v>
      </c>
      <c r="AU1273" s="205" t="s">
        <v>85</v>
      </c>
      <c r="AY1273" s="18" t="s">
        <v>209</v>
      </c>
      <c r="BE1273" s="206">
        <f>IF(N1273="základní",J1273,0)</f>
        <v>0</v>
      </c>
      <c r="BF1273" s="206">
        <f>IF(N1273="snížená",J1273,0)</f>
        <v>0</v>
      </c>
      <c r="BG1273" s="206">
        <f>IF(N1273="zákl. přenesená",J1273,0)</f>
        <v>0</v>
      </c>
      <c r="BH1273" s="206">
        <f>IF(N1273="sníž. přenesená",J1273,0)</f>
        <v>0</v>
      </c>
      <c r="BI1273" s="206">
        <f>IF(N1273="nulová",J1273,0)</f>
        <v>0</v>
      </c>
      <c r="BJ1273" s="18" t="s">
        <v>83</v>
      </c>
      <c r="BK1273" s="206">
        <f>ROUND(I1273*H1273,2)</f>
        <v>0</v>
      </c>
      <c r="BL1273" s="18" t="s">
        <v>247</v>
      </c>
      <c r="BM1273" s="205" t="s">
        <v>1444</v>
      </c>
    </row>
    <row r="1274" spans="1:65" s="2" customFormat="1" ht="29.25">
      <c r="A1274" s="35"/>
      <c r="B1274" s="36"/>
      <c r="C1274" s="37"/>
      <c r="D1274" s="209" t="s">
        <v>253</v>
      </c>
      <c r="E1274" s="37"/>
      <c r="F1274" s="240" t="s">
        <v>1445</v>
      </c>
      <c r="G1274" s="37"/>
      <c r="H1274" s="37"/>
      <c r="I1274" s="241"/>
      <c r="J1274" s="37"/>
      <c r="K1274" s="37"/>
      <c r="L1274" s="40"/>
      <c r="M1274" s="242"/>
      <c r="N1274" s="243"/>
      <c r="O1274" s="72"/>
      <c r="P1274" s="72"/>
      <c r="Q1274" s="72"/>
      <c r="R1274" s="72"/>
      <c r="S1274" s="72"/>
      <c r="T1274" s="73"/>
      <c r="U1274" s="35"/>
      <c r="V1274" s="35"/>
      <c r="W1274" s="35"/>
      <c r="X1274" s="35"/>
      <c r="Y1274" s="35"/>
      <c r="Z1274" s="35"/>
      <c r="AA1274" s="35"/>
      <c r="AB1274" s="35"/>
      <c r="AC1274" s="35"/>
      <c r="AD1274" s="35"/>
      <c r="AE1274" s="35"/>
      <c r="AT1274" s="18" t="s">
        <v>253</v>
      </c>
      <c r="AU1274" s="18" t="s">
        <v>85</v>
      </c>
    </row>
    <row r="1275" spans="1:65" s="13" customFormat="1" ht="11.25">
      <c r="B1275" s="207"/>
      <c r="C1275" s="208"/>
      <c r="D1275" s="209" t="s">
        <v>216</v>
      </c>
      <c r="E1275" s="210" t="s">
        <v>1</v>
      </c>
      <c r="F1275" s="211" t="s">
        <v>480</v>
      </c>
      <c r="G1275" s="208"/>
      <c r="H1275" s="210" t="s">
        <v>1</v>
      </c>
      <c r="I1275" s="212"/>
      <c r="J1275" s="208"/>
      <c r="K1275" s="208"/>
      <c r="L1275" s="213"/>
      <c r="M1275" s="214"/>
      <c r="N1275" s="215"/>
      <c r="O1275" s="215"/>
      <c r="P1275" s="215"/>
      <c r="Q1275" s="215"/>
      <c r="R1275" s="215"/>
      <c r="S1275" s="215"/>
      <c r="T1275" s="216"/>
      <c r="AT1275" s="217" t="s">
        <v>216</v>
      </c>
      <c r="AU1275" s="217" t="s">
        <v>85</v>
      </c>
      <c r="AV1275" s="13" t="s">
        <v>83</v>
      </c>
      <c r="AW1275" s="13" t="s">
        <v>31</v>
      </c>
      <c r="AX1275" s="13" t="s">
        <v>75</v>
      </c>
      <c r="AY1275" s="217" t="s">
        <v>209</v>
      </c>
    </row>
    <row r="1276" spans="1:65" s="14" customFormat="1" ht="22.5">
      <c r="B1276" s="218"/>
      <c r="C1276" s="219"/>
      <c r="D1276" s="209" t="s">
        <v>216</v>
      </c>
      <c r="E1276" s="220" t="s">
        <v>1</v>
      </c>
      <c r="F1276" s="221" t="s">
        <v>1446</v>
      </c>
      <c r="G1276" s="219"/>
      <c r="H1276" s="222">
        <v>269.7</v>
      </c>
      <c r="I1276" s="223"/>
      <c r="J1276" s="219"/>
      <c r="K1276" s="219"/>
      <c r="L1276" s="224"/>
      <c r="M1276" s="225"/>
      <c r="N1276" s="226"/>
      <c r="O1276" s="226"/>
      <c r="P1276" s="226"/>
      <c r="Q1276" s="226"/>
      <c r="R1276" s="226"/>
      <c r="S1276" s="226"/>
      <c r="T1276" s="227"/>
      <c r="AT1276" s="228" t="s">
        <v>216</v>
      </c>
      <c r="AU1276" s="228" t="s">
        <v>85</v>
      </c>
      <c r="AV1276" s="14" t="s">
        <v>85</v>
      </c>
      <c r="AW1276" s="14" t="s">
        <v>31</v>
      </c>
      <c r="AX1276" s="14" t="s">
        <v>75</v>
      </c>
      <c r="AY1276" s="228" t="s">
        <v>209</v>
      </c>
    </row>
    <row r="1277" spans="1:65" s="15" customFormat="1" ht="11.25">
      <c r="B1277" s="229"/>
      <c r="C1277" s="230"/>
      <c r="D1277" s="209" t="s">
        <v>216</v>
      </c>
      <c r="E1277" s="231" t="s">
        <v>1</v>
      </c>
      <c r="F1277" s="232" t="s">
        <v>219</v>
      </c>
      <c r="G1277" s="230"/>
      <c r="H1277" s="233">
        <v>269.7</v>
      </c>
      <c r="I1277" s="234"/>
      <c r="J1277" s="230"/>
      <c r="K1277" s="230"/>
      <c r="L1277" s="235"/>
      <c r="M1277" s="236"/>
      <c r="N1277" s="237"/>
      <c r="O1277" s="237"/>
      <c r="P1277" s="237"/>
      <c r="Q1277" s="237"/>
      <c r="R1277" s="237"/>
      <c r="S1277" s="237"/>
      <c r="T1277" s="238"/>
      <c r="AT1277" s="239" t="s">
        <v>216</v>
      </c>
      <c r="AU1277" s="239" t="s">
        <v>85</v>
      </c>
      <c r="AV1277" s="15" t="s">
        <v>215</v>
      </c>
      <c r="AW1277" s="15" t="s">
        <v>31</v>
      </c>
      <c r="AX1277" s="15" t="s">
        <v>83</v>
      </c>
      <c r="AY1277" s="239" t="s">
        <v>209</v>
      </c>
    </row>
    <row r="1278" spans="1:65" s="2" customFormat="1" ht="24.2" customHeight="1">
      <c r="A1278" s="35"/>
      <c r="B1278" s="36"/>
      <c r="C1278" s="193" t="s">
        <v>1447</v>
      </c>
      <c r="D1278" s="193" t="s">
        <v>211</v>
      </c>
      <c r="E1278" s="194" t="s">
        <v>1448</v>
      </c>
      <c r="F1278" s="195" t="s">
        <v>1449</v>
      </c>
      <c r="G1278" s="196" t="s">
        <v>214</v>
      </c>
      <c r="H1278" s="197">
        <v>15</v>
      </c>
      <c r="I1278" s="198"/>
      <c r="J1278" s="199">
        <f>ROUND(I1278*H1278,2)</f>
        <v>0</v>
      </c>
      <c r="K1278" s="200"/>
      <c r="L1278" s="40"/>
      <c r="M1278" s="201" t="s">
        <v>1</v>
      </c>
      <c r="N1278" s="202" t="s">
        <v>40</v>
      </c>
      <c r="O1278" s="72"/>
      <c r="P1278" s="203">
        <f>O1278*H1278</f>
        <v>0</v>
      </c>
      <c r="Q1278" s="203">
        <v>0</v>
      </c>
      <c r="R1278" s="203">
        <f>Q1278*H1278</f>
        <v>0</v>
      </c>
      <c r="S1278" s="203">
        <v>0</v>
      </c>
      <c r="T1278" s="204">
        <f>S1278*H1278</f>
        <v>0</v>
      </c>
      <c r="U1278" s="35"/>
      <c r="V1278" s="35"/>
      <c r="W1278" s="35"/>
      <c r="X1278" s="35"/>
      <c r="Y1278" s="35"/>
      <c r="Z1278" s="35"/>
      <c r="AA1278" s="35"/>
      <c r="AB1278" s="35"/>
      <c r="AC1278" s="35"/>
      <c r="AD1278" s="35"/>
      <c r="AE1278" s="35"/>
      <c r="AR1278" s="205" t="s">
        <v>247</v>
      </c>
      <c r="AT1278" s="205" t="s">
        <v>211</v>
      </c>
      <c r="AU1278" s="205" t="s">
        <v>85</v>
      </c>
      <c r="AY1278" s="18" t="s">
        <v>209</v>
      </c>
      <c r="BE1278" s="206">
        <f>IF(N1278="základní",J1278,0)</f>
        <v>0</v>
      </c>
      <c r="BF1278" s="206">
        <f>IF(N1278="snížená",J1278,0)</f>
        <v>0</v>
      </c>
      <c r="BG1278" s="206">
        <f>IF(N1278="zákl. přenesená",J1278,0)</f>
        <v>0</v>
      </c>
      <c r="BH1278" s="206">
        <f>IF(N1278="sníž. přenesená",J1278,0)</f>
        <v>0</v>
      </c>
      <c r="BI1278" s="206">
        <f>IF(N1278="nulová",J1278,0)</f>
        <v>0</v>
      </c>
      <c r="BJ1278" s="18" t="s">
        <v>83</v>
      </c>
      <c r="BK1278" s="206">
        <f>ROUND(I1278*H1278,2)</f>
        <v>0</v>
      </c>
      <c r="BL1278" s="18" t="s">
        <v>247</v>
      </c>
      <c r="BM1278" s="205" t="s">
        <v>1450</v>
      </c>
    </row>
    <row r="1279" spans="1:65" s="2" customFormat="1" ht="29.25">
      <c r="A1279" s="35"/>
      <c r="B1279" s="36"/>
      <c r="C1279" s="37"/>
      <c r="D1279" s="209" t="s">
        <v>253</v>
      </c>
      <c r="E1279" s="37"/>
      <c r="F1279" s="240" t="s">
        <v>1445</v>
      </c>
      <c r="G1279" s="37"/>
      <c r="H1279" s="37"/>
      <c r="I1279" s="241"/>
      <c r="J1279" s="37"/>
      <c r="K1279" s="37"/>
      <c r="L1279" s="40"/>
      <c r="M1279" s="242"/>
      <c r="N1279" s="243"/>
      <c r="O1279" s="72"/>
      <c r="P1279" s="72"/>
      <c r="Q1279" s="72"/>
      <c r="R1279" s="72"/>
      <c r="S1279" s="72"/>
      <c r="T1279" s="73"/>
      <c r="U1279" s="35"/>
      <c r="V1279" s="35"/>
      <c r="W1279" s="35"/>
      <c r="X1279" s="35"/>
      <c r="Y1279" s="35"/>
      <c r="Z1279" s="35"/>
      <c r="AA1279" s="35"/>
      <c r="AB1279" s="35"/>
      <c r="AC1279" s="35"/>
      <c r="AD1279" s="35"/>
      <c r="AE1279" s="35"/>
      <c r="AT1279" s="18" t="s">
        <v>253</v>
      </c>
      <c r="AU1279" s="18" t="s">
        <v>85</v>
      </c>
    </row>
    <row r="1280" spans="1:65" s="13" customFormat="1" ht="11.25">
      <c r="B1280" s="207"/>
      <c r="C1280" s="208"/>
      <c r="D1280" s="209" t="s">
        <v>216</v>
      </c>
      <c r="E1280" s="210" t="s">
        <v>1</v>
      </c>
      <c r="F1280" s="211" t="s">
        <v>480</v>
      </c>
      <c r="G1280" s="208"/>
      <c r="H1280" s="210" t="s">
        <v>1</v>
      </c>
      <c r="I1280" s="212"/>
      <c r="J1280" s="208"/>
      <c r="K1280" s="208"/>
      <c r="L1280" s="213"/>
      <c r="M1280" s="214"/>
      <c r="N1280" s="215"/>
      <c r="O1280" s="215"/>
      <c r="P1280" s="215"/>
      <c r="Q1280" s="215"/>
      <c r="R1280" s="215"/>
      <c r="S1280" s="215"/>
      <c r="T1280" s="216"/>
      <c r="AT1280" s="217" t="s">
        <v>216</v>
      </c>
      <c r="AU1280" s="217" t="s">
        <v>85</v>
      </c>
      <c r="AV1280" s="13" t="s">
        <v>83</v>
      </c>
      <c r="AW1280" s="13" t="s">
        <v>31</v>
      </c>
      <c r="AX1280" s="13" t="s">
        <v>75</v>
      </c>
      <c r="AY1280" s="217" t="s">
        <v>209</v>
      </c>
    </row>
    <row r="1281" spans="1:65" s="14" customFormat="1" ht="22.5">
      <c r="B1281" s="218"/>
      <c r="C1281" s="219"/>
      <c r="D1281" s="209" t="s">
        <v>216</v>
      </c>
      <c r="E1281" s="220" t="s">
        <v>1</v>
      </c>
      <c r="F1281" s="221" t="s">
        <v>1451</v>
      </c>
      <c r="G1281" s="219"/>
      <c r="H1281" s="222">
        <v>15</v>
      </c>
      <c r="I1281" s="223"/>
      <c r="J1281" s="219"/>
      <c r="K1281" s="219"/>
      <c r="L1281" s="224"/>
      <c r="M1281" s="225"/>
      <c r="N1281" s="226"/>
      <c r="O1281" s="226"/>
      <c r="P1281" s="226"/>
      <c r="Q1281" s="226"/>
      <c r="R1281" s="226"/>
      <c r="S1281" s="226"/>
      <c r="T1281" s="227"/>
      <c r="AT1281" s="228" t="s">
        <v>216</v>
      </c>
      <c r="AU1281" s="228" t="s">
        <v>85</v>
      </c>
      <c r="AV1281" s="14" t="s">
        <v>85</v>
      </c>
      <c r="AW1281" s="14" t="s">
        <v>31</v>
      </c>
      <c r="AX1281" s="14" t="s">
        <v>75</v>
      </c>
      <c r="AY1281" s="228" t="s">
        <v>209</v>
      </c>
    </row>
    <row r="1282" spans="1:65" s="15" customFormat="1" ht="11.25">
      <c r="B1282" s="229"/>
      <c r="C1282" s="230"/>
      <c r="D1282" s="209" t="s">
        <v>216</v>
      </c>
      <c r="E1282" s="231" t="s">
        <v>1</v>
      </c>
      <c r="F1282" s="232" t="s">
        <v>219</v>
      </c>
      <c r="G1282" s="230"/>
      <c r="H1282" s="233">
        <v>15</v>
      </c>
      <c r="I1282" s="234"/>
      <c r="J1282" s="230"/>
      <c r="K1282" s="230"/>
      <c r="L1282" s="235"/>
      <c r="M1282" s="236"/>
      <c r="N1282" s="237"/>
      <c r="O1282" s="237"/>
      <c r="P1282" s="237"/>
      <c r="Q1282" s="237"/>
      <c r="R1282" s="237"/>
      <c r="S1282" s="237"/>
      <c r="T1282" s="238"/>
      <c r="AT1282" s="239" t="s">
        <v>216</v>
      </c>
      <c r="AU1282" s="239" t="s">
        <v>85</v>
      </c>
      <c r="AV1282" s="15" t="s">
        <v>215</v>
      </c>
      <c r="AW1282" s="15" t="s">
        <v>31</v>
      </c>
      <c r="AX1282" s="15" t="s">
        <v>83</v>
      </c>
      <c r="AY1282" s="239" t="s">
        <v>209</v>
      </c>
    </row>
    <row r="1283" spans="1:65" s="2" customFormat="1" ht="21.75" customHeight="1">
      <c r="A1283" s="35"/>
      <c r="B1283" s="36"/>
      <c r="C1283" s="193" t="s">
        <v>843</v>
      </c>
      <c r="D1283" s="193" t="s">
        <v>211</v>
      </c>
      <c r="E1283" s="194" t="s">
        <v>1452</v>
      </c>
      <c r="F1283" s="195" t="s">
        <v>1453</v>
      </c>
      <c r="G1283" s="196" t="s">
        <v>214</v>
      </c>
      <c r="H1283" s="197">
        <v>211.1</v>
      </c>
      <c r="I1283" s="198"/>
      <c r="J1283" s="199">
        <f>ROUND(I1283*H1283,2)</f>
        <v>0</v>
      </c>
      <c r="K1283" s="200"/>
      <c r="L1283" s="40"/>
      <c r="M1283" s="201" t="s">
        <v>1</v>
      </c>
      <c r="N1283" s="202" t="s">
        <v>40</v>
      </c>
      <c r="O1283" s="72"/>
      <c r="P1283" s="203">
        <f>O1283*H1283</f>
        <v>0</v>
      </c>
      <c r="Q1283" s="203">
        <v>0</v>
      </c>
      <c r="R1283" s="203">
        <f>Q1283*H1283</f>
        <v>0</v>
      </c>
      <c r="S1283" s="203">
        <v>0</v>
      </c>
      <c r="T1283" s="204">
        <f>S1283*H1283</f>
        <v>0</v>
      </c>
      <c r="U1283" s="35"/>
      <c r="V1283" s="35"/>
      <c r="W1283" s="35"/>
      <c r="X1283" s="35"/>
      <c r="Y1283" s="35"/>
      <c r="Z1283" s="35"/>
      <c r="AA1283" s="35"/>
      <c r="AB1283" s="35"/>
      <c r="AC1283" s="35"/>
      <c r="AD1283" s="35"/>
      <c r="AE1283" s="35"/>
      <c r="AR1283" s="205" t="s">
        <v>247</v>
      </c>
      <c r="AT1283" s="205" t="s">
        <v>211</v>
      </c>
      <c r="AU1283" s="205" t="s">
        <v>85</v>
      </c>
      <c r="AY1283" s="18" t="s">
        <v>209</v>
      </c>
      <c r="BE1283" s="206">
        <f>IF(N1283="základní",J1283,0)</f>
        <v>0</v>
      </c>
      <c r="BF1283" s="206">
        <f>IF(N1283="snížená",J1283,0)</f>
        <v>0</v>
      </c>
      <c r="BG1283" s="206">
        <f>IF(N1283="zákl. přenesená",J1283,0)</f>
        <v>0</v>
      </c>
      <c r="BH1283" s="206">
        <f>IF(N1283="sníž. přenesená",J1283,0)</f>
        <v>0</v>
      </c>
      <c r="BI1283" s="206">
        <f>IF(N1283="nulová",J1283,0)</f>
        <v>0</v>
      </c>
      <c r="BJ1283" s="18" t="s">
        <v>83</v>
      </c>
      <c r="BK1283" s="206">
        <f>ROUND(I1283*H1283,2)</f>
        <v>0</v>
      </c>
      <c r="BL1283" s="18" t="s">
        <v>247</v>
      </c>
      <c r="BM1283" s="205" t="s">
        <v>1454</v>
      </c>
    </row>
    <row r="1284" spans="1:65" s="13" customFormat="1" ht="11.25">
      <c r="B1284" s="207"/>
      <c r="C1284" s="208"/>
      <c r="D1284" s="209" t="s">
        <v>216</v>
      </c>
      <c r="E1284" s="210" t="s">
        <v>1</v>
      </c>
      <c r="F1284" s="211" t="s">
        <v>390</v>
      </c>
      <c r="G1284" s="208"/>
      <c r="H1284" s="210" t="s">
        <v>1</v>
      </c>
      <c r="I1284" s="212"/>
      <c r="J1284" s="208"/>
      <c r="K1284" s="208"/>
      <c r="L1284" s="213"/>
      <c r="M1284" s="214"/>
      <c r="N1284" s="215"/>
      <c r="O1284" s="215"/>
      <c r="P1284" s="215"/>
      <c r="Q1284" s="215"/>
      <c r="R1284" s="215"/>
      <c r="S1284" s="215"/>
      <c r="T1284" s="216"/>
      <c r="AT1284" s="217" t="s">
        <v>216</v>
      </c>
      <c r="AU1284" s="217" t="s">
        <v>85</v>
      </c>
      <c r="AV1284" s="13" t="s">
        <v>83</v>
      </c>
      <c r="AW1284" s="13" t="s">
        <v>31</v>
      </c>
      <c r="AX1284" s="13" t="s">
        <v>75</v>
      </c>
      <c r="AY1284" s="217" t="s">
        <v>209</v>
      </c>
    </row>
    <row r="1285" spans="1:65" s="14" customFormat="1" ht="11.25">
      <c r="B1285" s="218"/>
      <c r="C1285" s="219"/>
      <c r="D1285" s="209" t="s">
        <v>216</v>
      </c>
      <c r="E1285" s="220" t="s">
        <v>1</v>
      </c>
      <c r="F1285" s="221" t="s">
        <v>1455</v>
      </c>
      <c r="G1285" s="219"/>
      <c r="H1285" s="222">
        <v>61.1</v>
      </c>
      <c r="I1285" s="223"/>
      <c r="J1285" s="219"/>
      <c r="K1285" s="219"/>
      <c r="L1285" s="224"/>
      <c r="M1285" s="225"/>
      <c r="N1285" s="226"/>
      <c r="O1285" s="226"/>
      <c r="P1285" s="226"/>
      <c r="Q1285" s="226"/>
      <c r="R1285" s="226"/>
      <c r="S1285" s="226"/>
      <c r="T1285" s="227"/>
      <c r="AT1285" s="228" t="s">
        <v>216</v>
      </c>
      <c r="AU1285" s="228" t="s">
        <v>85</v>
      </c>
      <c r="AV1285" s="14" t="s">
        <v>85</v>
      </c>
      <c r="AW1285" s="14" t="s">
        <v>31</v>
      </c>
      <c r="AX1285" s="14" t="s">
        <v>75</v>
      </c>
      <c r="AY1285" s="228" t="s">
        <v>209</v>
      </c>
    </row>
    <row r="1286" spans="1:65" s="14" customFormat="1" ht="11.25">
      <c r="B1286" s="218"/>
      <c r="C1286" s="219"/>
      <c r="D1286" s="209" t="s">
        <v>216</v>
      </c>
      <c r="E1286" s="220" t="s">
        <v>1</v>
      </c>
      <c r="F1286" s="221" t="s">
        <v>1456</v>
      </c>
      <c r="G1286" s="219"/>
      <c r="H1286" s="222">
        <v>103.5</v>
      </c>
      <c r="I1286" s="223"/>
      <c r="J1286" s="219"/>
      <c r="K1286" s="219"/>
      <c r="L1286" s="224"/>
      <c r="M1286" s="225"/>
      <c r="N1286" s="226"/>
      <c r="O1286" s="226"/>
      <c r="P1286" s="226"/>
      <c r="Q1286" s="226"/>
      <c r="R1286" s="226"/>
      <c r="S1286" s="226"/>
      <c r="T1286" s="227"/>
      <c r="AT1286" s="228" t="s">
        <v>216</v>
      </c>
      <c r="AU1286" s="228" t="s">
        <v>85</v>
      </c>
      <c r="AV1286" s="14" t="s">
        <v>85</v>
      </c>
      <c r="AW1286" s="14" t="s">
        <v>31</v>
      </c>
      <c r="AX1286" s="14" t="s">
        <v>75</v>
      </c>
      <c r="AY1286" s="228" t="s">
        <v>209</v>
      </c>
    </row>
    <row r="1287" spans="1:65" s="14" customFormat="1" ht="11.25">
      <c r="B1287" s="218"/>
      <c r="C1287" s="219"/>
      <c r="D1287" s="209" t="s">
        <v>216</v>
      </c>
      <c r="E1287" s="220" t="s">
        <v>1</v>
      </c>
      <c r="F1287" s="221" t="s">
        <v>1457</v>
      </c>
      <c r="G1287" s="219"/>
      <c r="H1287" s="222">
        <v>46.5</v>
      </c>
      <c r="I1287" s="223"/>
      <c r="J1287" s="219"/>
      <c r="K1287" s="219"/>
      <c r="L1287" s="224"/>
      <c r="M1287" s="225"/>
      <c r="N1287" s="226"/>
      <c r="O1287" s="226"/>
      <c r="P1287" s="226"/>
      <c r="Q1287" s="226"/>
      <c r="R1287" s="226"/>
      <c r="S1287" s="226"/>
      <c r="T1287" s="227"/>
      <c r="AT1287" s="228" t="s">
        <v>216</v>
      </c>
      <c r="AU1287" s="228" t="s">
        <v>85</v>
      </c>
      <c r="AV1287" s="14" t="s">
        <v>85</v>
      </c>
      <c r="AW1287" s="14" t="s">
        <v>31</v>
      </c>
      <c r="AX1287" s="14" t="s">
        <v>75</v>
      </c>
      <c r="AY1287" s="228" t="s">
        <v>209</v>
      </c>
    </row>
    <row r="1288" spans="1:65" s="15" customFormat="1" ht="11.25">
      <c r="B1288" s="229"/>
      <c r="C1288" s="230"/>
      <c r="D1288" s="209" t="s">
        <v>216</v>
      </c>
      <c r="E1288" s="231" t="s">
        <v>1</v>
      </c>
      <c r="F1288" s="232" t="s">
        <v>219</v>
      </c>
      <c r="G1288" s="230"/>
      <c r="H1288" s="233">
        <v>211.1</v>
      </c>
      <c r="I1288" s="234"/>
      <c r="J1288" s="230"/>
      <c r="K1288" s="230"/>
      <c r="L1288" s="235"/>
      <c r="M1288" s="236"/>
      <c r="N1288" s="237"/>
      <c r="O1288" s="237"/>
      <c r="P1288" s="237"/>
      <c r="Q1288" s="237"/>
      <c r="R1288" s="237"/>
      <c r="S1288" s="237"/>
      <c r="T1288" s="238"/>
      <c r="AT1288" s="239" t="s">
        <v>216</v>
      </c>
      <c r="AU1288" s="239" t="s">
        <v>85</v>
      </c>
      <c r="AV1288" s="15" t="s">
        <v>215</v>
      </c>
      <c r="AW1288" s="15" t="s">
        <v>31</v>
      </c>
      <c r="AX1288" s="15" t="s">
        <v>83</v>
      </c>
      <c r="AY1288" s="239" t="s">
        <v>209</v>
      </c>
    </row>
    <row r="1289" spans="1:65" s="2" customFormat="1" ht="16.5" customHeight="1">
      <c r="A1289" s="35"/>
      <c r="B1289" s="36"/>
      <c r="C1289" s="193" t="s">
        <v>1458</v>
      </c>
      <c r="D1289" s="193" t="s">
        <v>211</v>
      </c>
      <c r="E1289" s="194" t="s">
        <v>1459</v>
      </c>
      <c r="F1289" s="195" t="s">
        <v>1460</v>
      </c>
      <c r="G1289" s="196" t="s">
        <v>425</v>
      </c>
      <c r="H1289" s="197">
        <v>278.5</v>
      </c>
      <c r="I1289" s="198"/>
      <c r="J1289" s="199">
        <f>ROUND(I1289*H1289,2)</f>
        <v>0</v>
      </c>
      <c r="K1289" s="200"/>
      <c r="L1289" s="40"/>
      <c r="M1289" s="201" t="s">
        <v>1</v>
      </c>
      <c r="N1289" s="202" t="s">
        <v>40</v>
      </c>
      <c r="O1289" s="72"/>
      <c r="P1289" s="203">
        <f>O1289*H1289</f>
        <v>0</v>
      </c>
      <c r="Q1289" s="203">
        <v>0</v>
      </c>
      <c r="R1289" s="203">
        <f>Q1289*H1289</f>
        <v>0</v>
      </c>
      <c r="S1289" s="203">
        <v>0</v>
      </c>
      <c r="T1289" s="204">
        <f>S1289*H1289</f>
        <v>0</v>
      </c>
      <c r="U1289" s="35"/>
      <c r="V1289" s="35"/>
      <c r="W1289" s="35"/>
      <c r="X1289" s="35"/>
      <c r="Y1289" s="35"/>
      <c r="Z1289" s="35"/>
      <c r="AA1289" s="35"/>
      <c r="AB1289" s="35"/>
      <c r="AC1289" s="35"/>
      <c r="AD1289" s="35"/>
      <c r="AE1289" s="35"/>
      <c r="AR1289" s="205" t="s">
        <v>247</v>
      </c>
      <c r="AT1289" s="205" t="s">
        <v>211</v>
      </c>
      <c r="AU1289" s="205" t="s">
        <v>85</v>
      </c>
      <c r="AY1289" s="18" t="s">
        <v>209</v>
      </c>
      <c r="BE1289" s="206">
        <f>IF(N1289="základní",J1289,0)</f>
        <v>0</v>
      </c>
      <c r="BF1289" s="206">
        <f>IF(N1289="snížená",J1289,0)</f>
        <v>0</v>
      </c>
      <c r="BG1289" s="206">
        <f>IF(N1289="zákl. přenesená",J1289,0)</f>
        <v>0</v>
      </c>
      <c r="BH1289" s="206">
        <f>IF(N1289="sníž. přenesená",J1289,0)</f>
        <v>0</v>
      </c>
      <c r="BI1289" s="206">
        <f>IF(N1289="nulová",J1289,0)</f>
        <v>0</v>
      </c>
      <c r="BJ1289" s="18" t="s">
        <v>83</v>
      </c>
      <c r="BK1289" s="206">
        <f>ROUND(I1289*H1289,2)</f>
        <v>0</v>
      </c>
      <c r="BL1289" s="18" t="s">
        <v>247</v>
      </c>
      <c r="BM1289" s="205" t="s">
        <v>1461</v>
      </c>
    </row>
    <row r="1290" spans="1:65" s="2" customFormat="1" ht="16.5" customHeight="1">
      <c r="A1290" s="35"/>
      <c r="B1290" s="36"/>
      <c r="C1290" s="193" t="s">
        <v>846</v>
      </c>
      <c r="D1290" s="193" t="s">
        <v>211</v>
      </c>
      <c r="E1290" s="194" t="s">
        <v>1462</v>
      </c>
      <c r="F1290" s="195" t="s">
        <v>1463</v>
      </c>
      <c r="G1290" s="196" t="s">
        <v>425</v>
      </c>
      <c r="H1290" s="197">
        <v>195.25</v>
      </c>
      <c r="I1290" s="198"/>
      <c r="J1290" s="199">
        <f>ROUND(I1290*H1290,2)</f>
        <v>0</v>
      </c>
      <c r="K1290" s="200"/>
      <c r="L1290" s="40"/>
      <c r="M1290" s="201" t="s">
        <v>1</v>
      </c>
      <c r="N1290" s="202" t="s">
        <v>40</v>
      </c>
      <c r="O1290" s="72"/>
      <c r="P1290" s="203">
        <f>O1290*H1290</f>
        <v>0</v>
      </c>
      <c r="Q1290" s="203">
        <v>0</v>
      </c>
      <c r="R1290" s="203">
        <f>Q1290*H1290</f>
        <v>0</v>
      </c>
      <c r="S1290" s="203">
        <v>0</v>
      </c>
      <c r="T1290" s="204">
        <f>S1290*H1290</f>
        <v>0</v>
      </c>
      <c r="U1290" s="35"/>
      <c r="V1290" s="35"/>
      <c r="W1290" s="35"/>
      <c r="X1290" s="35"/>
      <c r="Y1290" s="35"/>
      <c r="Z1290" s="35"/>
      <c r="AA1290" s="35"/>
      <c r="AB1290" s="35"/>
      <c r="AC1290" s="35"/>
      <c r="AD1290" s="35"/>
      <c r="AE1290" s="35"/>
      <c r="AR1290" s="205" t="s">
        <v>247</v>
      </c>
      <c r="AT1290" s="205" t="s">
        <v>211</v>
      </c>
      <c r="AU1290" s="205" t="s">
        <v>85</v>
      </c>
      <c r="AY1290" s="18" t="s">
        <v>209</v>
      </c>
      <c r="BE1290" s="206">
        <f>IF(N1290="základní",J1290,0)</f>
        <v>0</v>
      </c>
      <c r="BF1290" s="206">
        <f>IF(N1290="snížená",J1290,0)</f>
        <v>0</v>
      </c>
      <c r="BG1290" s="206">
        <f>IF(N1290="zákl. přenesená",J1290,0)</f>
        <v>0</v>
      </c>
      <c r="BH1290" s="206">
        <f>IF(N1290="sníž. přenesená",J1290,0)</f>
        <v>0</v>
      </c>
      <c r="BI1290" s="206">
        <f>IF(N1290="nulová",J1290,0)</f>
        <v>0</v>
      </c>
      <c r="BJ1290" s="18" t="s">
        <v>83</v>
      </c>
      <c r="BK1290" s="206">
        <f>ROUND(I1290*H1290,2)</f>
        <v>0</v>
      </c>
      <c r="BL1290" s="18" t="s">
        <v>247</v>
      </c>
      <c r="BM1290" s="205" t="s">
        <v>1464</v>
      </c>
    </row>
    <row r="1291" spans="1:65" s="2" customFormat="1" ht="55.5" customHeight="1">
      <c r="A1291" s="35"/>
      <c r="B1291" s="36"/>
      <c r="C1291" s="193" t="s">
        <v>1465</v>
      </c>
      <c r="D1291" s="193" t="s">
        <v>211</v>
      </c>
      <c r="E1291" s="194" t="s">
        <v>1466</v>
      </c>
      <c r="F1291" s="195" t="s">
        <v>1467</v>
      </c>
      <c r="G1291" s="196" t="s">
        <v>214</v>
      </c>
      <c r="H1291" s="197">
        <v>247.6</v>
      </c>
      <c r="I1291" s="198"/>
      <c r="J1291" s="199">
        <f>ROUND(I1291*H1291,2)</f>
        <v>0</v>
      </c>
      <c r="K1291" s="200"/>
      <c r="L1291" s="40"/>
      <c r="M1291" s="201" t="s">
        <v>1</v>
      </c>
      <c r="N1291" s="202" t="s">
        <v>40</v>
      </c>
      <c r="O1291" s="72"/>
      <c r="P1291" s="203">
        <f>O1291*H1291</f>
        <v>0</v>
      </c>
      <c r="Q1291" s="203">
        <v>0</v>
      </c>
      <c r="R1291" s="203">
        <f>Q1291*H1291</f>
        <v>0</v>
      </c>
      <c r="S1291" s="203">
        <v>0</v>
      </c>
      <c r="T1291" s="204">
        <f>S1291*H1291</f>
        <v>0</v>
      </c>
      <c r="U1291" s="35"/>
      <c r="V1291" s="35"/>
      <c r="W1291" s="35"/>
      <c r="X1291" s="35"/>
      <c r="Y1291" s="35"/>
      <c r="Z1291" s="35"/>
      <c r="AA1291" s="35"/>
      <c r="AB1291" s="35"/>
      <c r="AC1291" s="35"/>
      <c r="AD1291" s="35"/>
      <c r="AE1291" s="35"/>
      <c r="AR1291" s="205" t="s">
        <v>247</v>
      </c>
      <c r="AT1291" s="205" t="s">
        <v>211</v>
      </c>
      <c r="AU1291" s="205" t="s">
        <v>85</v>
      </c>
      <c r="AY1291" s="18" t="s">
        <v>209</v>
      </c>
      <c r="BE1291" s="206">
        <f>IF(N1291="základní",J1291,0)</f>
        <v>0</v>
      </c>
      <c r="BF1291" s="206">
        <f>IF(N1291="snížená",J1291,0)</f>
        <v>0</v>
      </c>
      <c r="BG1291" s="206">
        <f>IF(N1291="zákl. přenesená",J1291,0)</f>
        <v>0</v>
      </c>
      <c r="BH1291" s="206">
        <f>IF(N1291="sníž. přenesená",J1291,0)</f>
        <v>0</v>
      </c>
      <c r="BI1291" s="206">
        <f>IF(N1291="nulová",J1291,0)</f>
        <v>0</v>
      </c>
      <c r="BJ1291" s="18" t="s">
        <v>83</v>
      </c>
      <c r="BK1291" s="206">
        <f>ROUND(I1291*H1291,2)</f>
        <v>0</v>
      </c>
      <c r="BL1291" s="18" t="s">
        <v>247</v>
      </c>
      <c r="BM1291" s="205" t="s">
        <v>1468</v>
      </c>
    </row>
    <row r="1292" spans="1:65" s="2" customFormat="1" ht="48.75">
      <c r="A1292" s="35"/>
      <c r="B1292" s="36"/>
      <c r="C1292" s="37"/>
      <c r="D1292" s="209" t="s">
        <v>253</v>
      </c>
      <c r="E1292" s="37"/>
      <c r="F1292" s="240" t="s">
        <v>1469</v>
      </c>
      <c r="G1292" s="37"/>
      <c r="H1292" s="37"/>
      <c r="I1292" s="241"/>
      <c r="J1292" s="37"/>
      <c r="K1292" s="37"/>
      <c r="L1292" s="40"/>
      <c r="M1292" s="242"/>
      <c r="N1292" s="243"/>
      <c r="O1292" s="72"/>
      <c r="P1292" s="72"/>
      <c r="Q1292" s="72"/>
      <c r="R1292" s="72"/>
      <c r="S1292" s="72"/>
      <c r="T1292" s="73"/>
      <c r="U1292" s="35"/>
      <c r="V1292" s="35"/>
      <c r="W1292" s="35"/>
      <c r="X1292" s="35"/>
      <c r="Y1292" s="35"/>
      <c r="Z1292" s="35"/>
      <c r="AA1292" s="35"/>
      <c r="AB1292" s="35"/>
      <c r="AC1292" s="35"/>
      <c r="AD1292" s="35"/>
      <c r="AE1292" s="35"/>
      <c r="AT1292" s="18" t="s">
        <v>253</v>
      </c>
      <c r="AU1292" s="18" t="s">
        <v>85</v>
      </c>
    </row>
    <row r="1293" spans="1:65" s="13" customFormat="1" ht="22.5">
      <c r="B1293" s="207"/>
      <c r="C1293" s="208"/>
      <c r="D1293" s="209" t="s">
        <v>216</v>
      </c>
      <c r="E1293" s="210" t="s">
        <v>1</v>
      </c>
      <c r="F1293" s="211" t="s">
        <v>1470</v>
      </c>
      <c r="G1293" s="208"/>
      <c r="H1293" s="210" t="s">
        <v>1</v>
      </c>
      <c r="I1293" s="212"/>
      <c r="J1293" s="208"/>
      <c r="K1293" s="208"/>
      <c r="L1293" s="213"/>
      <c r="M1293" s="214"/>
      <c r="N1293" s="215"/>
      <c r="O1293" s="215"/>
      <c r="P1293" s="215"/>
      <c r="Q1293" s="215"/>
      <c r="R1293" s="215"/>
      <c r="S1293" s="215"/>
      <c r="T1293" s="216"/>
      <c r="AT1293" s="217" t="s">
        <v>216</v>
      </c>
      <c r="AU1293" s="217" t="s">
        <v>85</v>
      </c>
      <c r="AV1293" s="13" t="s">
        <v>83</v>
      </c>
      <c r="AW1293" s="13" t="s">
        <v>31</v>
      </c>
      <c r="AX1293" s="13" t="s">
        <v>75</v>
      </c>
      <c r="AY1293" s="217" t="s">
        <v>209</v>
      </c>
    </row>
    <row r="1294" spans="1:65" s="14" customFormat="1" ht="22.5">
      <c r="B1294" s="218"/>
      <c r="C1294" s="219"/>
      <c r="D1294" s="209" t="s">
        <v>216</v>
      </c>
      <c r="E1294" s="220" t="s">
        <v>1</v>
      </c>
      <c r="F1294" s="221" t="s">
        <v>1471</v>
      </c>
      <c r="G1294" s="219"/>
      <c r="H1294" s="222">
        <v>247.6</v>
      </c>
      <c r="I1294" s="223"/>
      <c r="J1294" s="219"/>
      <c r="K1294" s="219"/>
      <c r="L1294" s="224"/>
      <c r="M1294" s="225"/>
      <c r="N1294" s="226"/>
      <c r="O1294" s="226"/>
      <c r="P1294" s="226"/>
      <c r="Q1294" s="226"/>
      <c r="R1294" s="226"/>
      <c r="S1294" s="226"/>
      <c r="T1294" s="227"/>
      <c r="AT1294" s="228" t="s">
        <v>216</v>
      </c>
      <c r="AU1294" s="228" t="s">
        <v>85</v>
      </c>
      <c r="AV1294" s="14" t="s">
        <v>85</v>
      </c>
      <c r="AW1294" s="14" t="s">
        <v>31</v>
      </c>
      <c r="AX1294" s="14" t="s">
        <v>75</v>
      </c>
      <c r="AY1294" s="228" t="s">
        <v>209</v>
      </c>
    </row>
    <row r="1295" spans="1:65" s="15" customFormat="1" ht="11.25">
      <c r="B1295" s="229"/>
      <c r="C1295" s="230"/>
      <c r="D1295" s="209" t="s">
        <v>216</v>
      </c>
      <c r="E1295" s="231" t="s">
        <v>1</v>
      </c>
      <c r="F1295" s="232" t="s">
        <v>219</v>
      </c>
      <c r="G1295" s="230"/>
      <c r="H1295" s="233">
        <v>247.6</v>
      </c>
      <c r="I1295" s="234"/>
      <c r="J1295" s="230"/>
      <c r="K1295" s="230"/>
      <c r="L1295" s="235"/>
      <c r="M1295" s="236"/>
      <c r="N1295" s="237"/>
      <c r="O1295" s="237"/>
      <c r="P1295" s="237"/>
      <c r="Q1295" s="237"/>
      <c r="R1295" s="237"/>
      <c r="S1295" s="237"/>
      <c r="T1295" s="238"/>
      <c r="AT1295" s="239" t="s">
        <v>216</v>
      </c>
      <c r="AU1295" s="239" t="s">
        <v>85</v>
      </c>
      <c r="AV1295" s="15" t="s">
        <v>215</v>
      </c>
      <c r="AW1295" s="15" t="s">
        <v>31</v>
      </c>
      <c r="AX1295" s="15" t="s">
        <v>83</v>
      </c>
      <c r="AY1295" s="239" t="s">
        <v>209</v>
      </c>
    </row>
    <row r="1296" spans="1:65" s="2" customFormat="1" ht="55.5" customHeight="1">
      <c r="A1296" s="35"/>
      <c r="B1296" s="36"/>
      <c r="C1296" s="193" t="s">
        <v>850</v>
      </c>
      <c r="D1296" s="193" t="s">
        <v>211</v>
      </c>
      <c r="E1296" s="194" t="s">
        <v>1472</v>
      </c>
      <c r="F1296" s="195" t="s">
        <v>1473</v>
      </c>
      <c r="G1296" s="196" t="s">
        <v>214</v>
      </c>
      <c r="H1296" s="197">
        <v>600.52700000000004</v>
      </c>
      <c r="I1296" s="198"/>
      <c r="J1296" s="199">
        <f>ROUND(I1296*H1296,2)</f>
        <v>0</v>
      </c>
      <c r="K1296" s="200"/>
      <c r="L1296" s="40"/>
      <c r="M1296" s="201" t="s">
        <v>1</v>
      </c>
      <c r="N1296" s="202" t="s">
        <v>40</v>
      </c>
      <c r="O1296" s="72"/>
      <c r="P1296" s="203">
        <f>O1296*H1296</f>
        <v>0</v>
      </c>
      <c r="Q1296" s="203">
        <v>0</v>
      </c>
      <c r="R1296" s="203">
        <f>Q1296*H1296</f>
        <v>0</v>
      </c>
      <c r="S1296" s="203">
        <v>0</v>
      </c>
      <c r="T1296" s="204">
        <f>S1296*H1296</f>
        <v>0</v>
      </c>
      <c r="U1296" s="35"/>
      <c r="V1296" s="35"/>
      <c r="W1296" s="35"/>
      <c r="X1296" s="35"/>
      <c r="Y1296" s="35"/>
      <c r="Z1296" s="35"/>
      <c r="AA1296" s="35"/>
      <c r="AB1296" s="35"/>
      <c r="AC1296" s="35"/>
      <c r="AD1296" s="35"/>
      <c r="AE1296" s="35"/>
      <c r="AR1296" s="205" t="s">
        <v>247</v>
      </c>
      <c r="AT1296" s="205" t="s">
        <v>211</v>
      </c>
      <c r="AU1296" s="205" t="s">
        <v>85</v>
      </c>
      <c r="AY1296" s="18" t="s">
        <v>209</v>
      </c>
      <c r="BE1296" s="206">
        <f>IF(N1296="základní",J1296,0)</f>
        <v>0</v>
      </c>
      <c r="BF1296" s="206">
        <f>IF(N1296="snížená",J1296,0)</f>
        <v>0</v>
      </c>
      <c r="BG1296" s="206">
        <f>IF(N1296="zákl. přenesená",J1296,0)</f>
        <v>0</v>
      </c>
      <c r="BH1296" s="206">
        <f>IF(N1296="sníž. přenesená",J1296,0)</f>
        <v>0</v>
      </c>
      <c r="BI1296" s="206">
        <f>IF(N1296="nulová",J1296,0)</f>
        <v>0</v>
      </c>
      <c r="BJ1296" s="18" t="s">
        <v>83</v>
      </c>
      <c r="BK1296" s="206">
        <f>ROUND(I1296*H1296,2)</f>
        <v>0</v>
      </c>
      <c r="BL1296" s="18" t="s">
        <v>247</v>
      </c>
      <c r="BM1296" s="205" t="s">
        <v>1474</v>
      </c>
    </row>
    <row r="1297" spans="1:65" s="2" customFormat="1" ht="48.75">
      <c r="A1297" s="35"/>
      <c r="B1297" s="36"/>
      <c r="C1297" s="37"/>
      <c r="D1297" s="209" t="s">
        <v>253</v>
      </c>
      <c r="E1297" s="37"/>
      <c r="F1297" s="240" t="s">
        <v>1469</v>
      </c>
      <c r="G1297" s="37"/>
      <c r="H1297" s="37"/>
      <c r="I1297" s="241"/>
      <c r="J1297" s="37"/>
      <c r="K1297" s="37"/>
      <c r="L1297" s="40"/>
      <c r="M1297" s="242"/>
      <c r="N1297" s="243"/>
      <c r="O1297" s="72"/>
      <c r="P1297" s="72"/>
      <c r="Q1297" s="72"/>
      <c r="R1297" s="72"/>
      <c r="S1297" s="72"/>
      <c r="T1297" s="73"/>
      <c r="U1297" s="35"/>
      <c r="V1297" s="35"/>
      <c r="W1297" s="35"/>
      <c r="X1297" s="35"/>
      <c r="Y1297" s="35"/>
      <c r="Z1297" s="35"/>
      <c r="AA1297" s="35"/>
      <c r="AB1297" s="35"/>
      <c r="AC1297" s="35"/>
      <c r="AD1297" s="35"/>
      <c r="AE1297" s="35"/>
      <c r="AT1297" s="18" t="s">
        <v>253</v>
      </c>
      <c r="AU1297" s="18" t="s">
        <v>85</v>
      </c>
    </row>
    <row r="1298" spans="1:65" s="13" customFormat="1" ht="22.5">
      <c r="B1298" s="207"/>
      <c r="C1298" s="208"/>
      <c r="D1298" s="209" t="s">
        <v>216</v>
      </c>
      <c r="E1298" s="210" t="s">
        <v>1</v>
      </c>
      <c r="F1298" s="211" t="s">
        <v>1470</v>
      </c>
      <c r="G1298" s="208"/>
      <c r="H1298" s="210" t="s">
        <v>1</v>
      </c>
      <c r="I1298" s="212"/>
      <c r="J1298" s="208"/>
      <c r="K1298" s="208"/>
      <c r="L1298" s="213"/>
      <c r="M1298" s="214"/>
      <c r="N1298" s="215"/>
      <c r="O1298" s="215"/>
      <c r="P1298" s="215"/>
      <c r="Q1298" s="215"/>
      <c r="R1298" s="215"/>
      <c r="S1298" s="215"/>
      <c r="T1298" s="216"/>
      <c r="AT1298" s="217" t="s">
        <v>216</v>
      </c>
      <c r="AU1298" s="217" t="s">
        <v>85</v>
      </c>
      <c r="AV1298" s="13" t="s">
        <v>83</v>
      </c>
      <c r="AW1298" s="13" t="s">
        <v>31</v>
      </c>
      <c r="AX1298" s="13" t="s">
        <v>75</v>
      </c>
      <c r="AY1298" s="217" t="s">
        <v>209</v>
      </c>
    </row>
    <row r="1299" spans="1:65" s="13" customFormat="1" ht="22.5">
      <c r="B1299" s="207"/>
      <c r="C1299" s="208"/>
      <c r="D1299" s="209" t="s">
        <v>216</v>
      </c>
      <c r="E1299" s="210" t="s">
        <v>1</v>
      </c>
      <c r="F1299" s="211" t="s">
        <v>1475</v>
      </c>
      <c r="G1299" s="208"/>
      <c r="H1299" s="210" t="s">
        <v>1</v>
      </c>
      <c r="I1299" s="212"/>
      <c r="J1299" s="208"/>
      <c r="K1299" s="208"/>
      <c r="L1299" s="213"/>
      <c r="M1299" s="214"/>
      <c r="N1299" s="215"/>
      <c r="O1299" s="215"/>
      <c r="P1299" s="215"/>
      <c r="Q1299" s="215"/>
      <c r="R1299" s="215"/>
      <c r="S1299" s="215"/>
      <c r="T1299" s="216"/>
      <c r="AT1299" s="217" t="s">
        <v>216</v>
      </c>
      <c r="AU1299" s="217" t="s">
        <v>85</v>
      </c>
      <c r="AV1299" s="13" t="s">
        <v>83</v>
      </c>
      <c r="AW1299" s="13" t="s">
        <v>31</v>
      </c>
      <c r="AX1299" s="13" t="s">
        <v>75</v>
      </c>
      <c r="AY1299" s="217" t="s">
        <v>209</v>
      </c>
    </row>
    <row r="1300" spans="1:65" s="14" customFormat="1" ht="11.25">
      <c r="B1300" s="218"/>
      <c r="C1300" s="219"/>
      <c r="D1300" s="209" t="s">
        <v>216</v>
      </c>
      <c r="E1300" s="220" t="s">
        <v>1</v>
      </c>
      <c r="F1300" s="221" t="s">
        <v>1476</v>
      </c>
      <c r="G1300" s="219"/>
      <c r="H1300" s="222">
        <v>411.56599999999997</v>
      </c>
      <c r="I1300" s="223"/>
      <c r="J1300" s="219"/>
      <c r="K1300" s="219"/>
      <c r="L1300" s="224"/>
      <c r="M1300" s="225"/>
      <c r="N1300" s="226"/>
      <c r="O1300" s="226"/>
      <c r="P1300" s="226"/>
      <c r="Q1300" s="226"/>
      <c r="R1300" s="226"/>
      <c r="S1300" s="226"/>
      <c r="T1300" s="227"/>
      <c r="AT1300" s="228" t="s">
        <v>216</v>
      </c>
      <c r="AU1300" s="228" t="s">
        <v>85</v>
      </c>
      <c r="AV1300" s="14" t="s">
        <v>85</v>
      </c>
      <c r="AW1300" s="14" t="s">
        <v>31</v>
      </c>
      <c r="AX1300" s="14" t="s">
        <v>75</v>
      </c>
      <c r="AY1300" s="228" t="s">
        <v>209</v>
      </c>
    </row>
    <row r="1301" spans="1:65" s="14" customFormat="1" ht="11.25">
      <c r="B1301" s="218"/>
      <c r="C1301" s="219"/>
      <c r="D1301" s="209" t="s">
        <v>216</v>
      </c>
      <c r="E1301" s="220" t="s">
        <v>1</v>
      </c>
      <c r="F1301" s="221" t="s">
        <v>1477</v>
      </c>
      <c r="G1301" s="219"/>
      <c r="H1301" s="222">
        <v>188.96100000000001</v>
      </c>
      <c r="I1301" s="223"/>
      <c r="J1301" s="219"/>
      <c r="K1301" s="219"/>
      <c r="L1301" s="224"/>
      <c r="M1301" s="225"/>
      <c r="N1301" s="226"/>
      <c r="O1301" s="226"/>
      <c r="P1301" s="226"/>
      <c r="Q1301" s="226"/>
      <c r="R1301" s="226"/>
      <c r="S1301" s="226"/>
      <c r="T1301" s="227"/>
      <c r="AT1301" s="228" t="s">
        <v>216</v>
      </c>
      <c r="AU1301" s="228" t="s">
        <v>85</v>
      </c>
      <c r="AV1301" s="14" t="s">
        <v>85</v>
      </c>
      <c r="AW1301" s="14" t="s">
        <v>31</v>
      </c>
      <c r="AX1301" s="14" t="s">
        <v>75</v>
      </c>
      <c r="AY1301" s="228" t="s">
        <v>209</v>
      </c>
    </row>
    <row r="1302" spans="1:65" s="15" customFormat="1" ht="11.25">
      <c r="B1302" s="229"/>
      <c r="C1302" s="230"/>
      <c r="D1302" s="209" t="s">
        <v>216</v>
      </c>
      <c r="E1302" s="231" t="s">
        <v>1</v>
      </c>
      <c r="F1302" s="232" t="s">
        <v>219</v>
      </c>
      <c r="G1302" s="230"/>
      <c r="H1302" s="233">
        <v>600.52700000000004</v>
      </c>
      <c r="I1302" s="234"/>
      <c r="J1302" s="230"/>
      <c r="K1302" s="230"/>
      <c r="L1302" s="235"/>
      <c r="M1302" s="236"/>
      <c r="N1302" s="237"/>
      <c r="O1302" s="237"/>
      <c r="P1302" s="237"/>
      <c r="Q1302" s="237"/>
      <c r="R1302" s="237"/>
      <c r="S1302" s="237"/>
      <c r="T1302" s="238"/>
      <c r="AT1302" s="239" t="s">
        <v>216</v>
      </c>
      <c r="AU1302" s="239" t="s">
        <v>85</v>
      </c>
      <c r="AV1302" s="15" t="s">
        <v>215</v>
      </c>
      <c r="AW1302" s="15" t="s">
        <v>31</v>
      </c>
      <c r="AX1302" s="15" t="s">
        <v>83</v>
      </c>
      <c r="AY1302" s="239" t="s">
        <v>209</v>
      </c>
    </row>
    <row r="1303" spans="1:65" s="2" customFormat="1" ht="16.5" customHeight="1">
      <c r="A1303" s="35"/>
      <c r="B1303" s="36"/>
      <c r="C1303" s="193" t="s">
        <v>1478</v>
      </c>
      <c r="D1303" s="193" t="s">
        <v>211</v>
      </c>
      <c r="E1303" s="194" t="s">
        <v>1479</v>
      </c>
      <c r="F1303" s="195" t="s">
        <v>1480</v>
      </c>
      <c r="G1303" s="196" t="s">
        <v>1034</v>
      </c>
      <c r="H1303" s="266"/>
      <c r="I1303" s="198"/>
      <c r="J1303" s="199">
        <f>ROUND(I1303*H1303,2)</f>
        <v>0</v>
      </c>
      <c r="K1303" s="200"/>
      <c r="L1303" s="40"/>
      <c r="M1303" s="201" t="s">
        <v>1</v>
      </c>
      <c r="N1303" s="202" t="s">
        <v>40</v>
      </c>
      <c r="O1303" s="72"/>
      <c r="P1303" s="203">
        <f>O1303*H1303</f>
        <v>0</v>
      </c>
      <c r="Q1303" s="203">
        <v>0</v>
      </c>
      <c r="R1303" s="203">
        <f>Q1303*H1303</f>
        <v>0</v>
      </c>
      <c r="S1303" s="203">
        <v>0</v>
      </c>
      <c r="T1303" s="204">
        <f>S1303*H1303</f>
        <v>0</v>
      </c>
      <c r="U1303" s="35"/>
      <c r="V1303" s="35"/>
      <c r="W1303" s="35"/>
      <c r="X1303" s="35"/>
      <c r="Y1303" s="35"/>
      <c r="Z1303" s="35"/>
      <c r="AA1303" s="35"/>
      <c r="AB1303" s="35"/>
      <c r="AC1303" s="35"/>
      <c r="AD1303" s="35"/>
      <c r="AE1303" s="35"/>
      <c r="AR1303" s="205" t="s">
        <v>247</v>
      </c>
      <c r="AT1303" s="205" t="s">
        <v>211</v>
      </c>
      <c r="AU1303" s="205" t="s">
        <v>85</v>
      </c>
      <c r="AY1303" s="18" t="s">
        <v>209</v>
      </c>
      <c r="BE1303" s="206">
        <f>IF(N1303="základní",J1303,0)</f>
        <v>0</v>
      </c>
      <c r="BF1303" s="206">
        <f>IF(N1303="snížená",J1303,0)</f>
        <v>0</v>
      </c>
      <c r="BG1303" s="206">
        <f>IF(N1303="zákl. přenesená",J1303,0)</f>
        <v>0</v>
      </c>
      <c r="BH1303" s="206">
        <f>IF(N1303="sníž. přenesená",J1303,0)</f>
        <v>0</v>
      </c>
      <c r="BI1303" s="206">
        <f>IF(N1303="nulová",J1303,0)</f>
        <v>0</v>
      </c>
      <c r="BJ1303" s="18" t="s">
        <v>83</v>
      </c>
      <c r="BK1303" s="206">
        <f>ROUND(I1303*H1303,2)</f>
        <v>0</v>
      </c>
      <c r="BL1303" s="18" t="s">
        <v>247</v>
      </c>
      <c r="BM1303" s="205" t="s">
        <v>1481</v>
      </c>
    </row>
    <row r="1304" spans="1:65" s="12" customFormat="1" ht="22.9" customHeight="1">
      <c r="B1304" s="177"/>
      <c r="C1304" s="178"/>
      <c r="D1304" s="179" t="s">
        <v>74</v>
      </c>
      <c r="E1304" s="191" t="s">
        <v>1482</v>
      </c>
      <c r="F1304" s="191" t="s">
        <v>1483</v>
      </c>
      <c r="G1304" s="178"/>
      <c r="H1304" s="178"/>
      <c r="I1304" s="181"/>
      <c r="J1304" s="192">
        <f>BK1304</f>
        <v>0</v>
      </c>
      <c r="K1304" s="178"/>
      <c r="L1304" s="183"/>
      <c r="M1304" s="184"/>
      <c r="N1304" s="185"/>
      <c r="O1304" s="185"/>
      <c r="P1304" s="186">
        <f>SUM(P1305:P1378)</f>
        <v>0</v>
      </c>
      <c r="Q1304" s="185"/>
      <c r="R1304" s="186">
        <f>SUM(R1305:R1378)</f>
        <v>0</v>
      </c>
      <c r="S1304" s="185"/>
      <c r="T1304" s="187">
        <f>SUM(T1305:T1378)</f>
        <v>0</v>
      </c>
      <c r="AR1304" s="188" t="s">
        <v>85</v>
      </c>
      <c r="AT1304" s="189" t="s">
        <v>74</v>
      </c>
      <c r="AU1304" s="189" t="s">
        <v>83</v>
      </c>
      <c r="AY1304" s="188" t="s">
        <v>209</v>
      </c>
      <c r="BK1304" s="190">
        <f>SUM(BK1305:BK1378)</f>
        <v>0</v>
      </c>
    </row>
    <row r="1305" spans="1:65" s="2" customFormat="1" ht="16.5" customHeight="1">
      <c r="A1305" s="35"/>
      <c r="B1305" s="36"/>
      <c r="C1305" s="193" t="s">
        <v>853</v>
      </c>
      <c r="D1305" s="193" t="s">
        <v>211</v>
      </c>
      <c r="E1305" s="194" t="s">
        <v>1484</v>
      </c>
      <c r="F1305" s="195" t="s">
        <v>1485</v>
      </c>
      <c r="G1305" s="196" t="s">
        <v>214</v>
      </c>
      <c r="H1305" s="197">
        <v>1161</v>
      </c>
      <c r="I1305" s="198"/>
      <c r="J1305" s="199">
        <f>ROUND(I1305*H1305,2)</f>
        <v>0</v>
      </c>
      <c r="K1305" s="200"/>
      <c r="L1305" s="40"/>
      <c r="M1305" s="201" t="s">
        <v>1</v>
      </c>
      <c r="N1305" s="202" t="s">
        <v>40</v>
      </c>
      <c r="O1305" s="72"/>
      <c r="P1305" s="203">
        <f>O1305*H1305</f>
        <v>0</v>
      </c>
      <c r="Q1305" s="203">
        <v>0</v>
      </c>
      <c r="R1305" s="203">
        <f>Q1305*H1305</f>
        <v>0</v>
      </c>
      <c r="S1305" s="203">
        <v>0</v>
      </c>
      <c r="T1305" s="204">
        <f>S1305*H1305</f>
        <v>0</v>
      </c>
      <c r="U1305" s="35"/>
      <c r="V1305" s="35"/>
      <c r="W1305" s="35"/>
      <c r="X1305" s="35"/>
      <c r="Y1305" s="35"/>
      <c r="Z1305" s="35"/>
      <c r="AA1305" s="35"/>
      <c r="AB1305" s="35"/>
      <c r="AC1305" s="35"/>
      <c r="AD1305" s="35"/>
      <c r="AE1305" s="35"/>
      <c r="AR1305" s="205" t="s">
        <v>247</v>
      </c>
      <c r="AT1305" s="205" t="s">
        <v>211</v>
      </c>
      <c r="AU1305" s="205" t="s">
        <v>85</v>
      </c>
      <c r="AY1305" s="18" t="s">
        <v>209</v>
      </c>
      <c r="BE1305" s="206">
        <f>IF(N1305="základní",J1305,0)</f>
        <v>0</v>
      </c>
      <c r="BF1305" s="206">
        <f>IF(N1305="snížená",J1305,0)</f>
        <v>0</v>
      </c>
      <c r="BG1305" s="206">
        <f>IF(N1305="zákl. přenesená",J1305,0)</f>
        <v>0</v>
      </c>
      <c r="BH1305" s="206">
        <f>IF(N1305="sníž. přenesená",J1305,0)</f>
        <v>0</v>
      </c>
      <c r="BI1305" s="206">
        <f>IF(N1305="nulová",J1305,0)</f>
        <v>0</v>
      </c>
      <c r="BJ1305" s="18" t="s">
        <v>83</v>
      </c>
      <c r="BK1305" s="206">
        <f>ROUND(I1305*H1305,2)</f>
        <v>0</v>
      </c>
      <c r="BL1305" s="18" t="s">
        <v>247</v>
      </c>
      <c r="BM1305" s="205" t="s">
        <v>1486</v>
      </c>
    </row>
    <row r="1306" spans="1:65" s="13" customFormat="1" ht="11.25">
      <c r="B1306" s="207"/>
      <c r="C1306" s="208"/>
      <c r="D1306" s="209" t="s">
        <v>216</v>
      </c>
      <c r="E1306" s="210" t="s">
        <v>1</v>
      </c>
      <c r="F1306" s="211" t="s">
        <v>355</v>
      </c>
      <c r="G1306" s="208"/>
      <c r="H1306" s="210" t="s">
        <v>1</v>
      </c>
      <c r="I1306" s="212"/>
      <c r="J1306" s="208"/>
      <c r="K1306" s="208"/>
      <c r="L1306" s="213"/>
      <c r="M1306" s="214"/>
      <c r="N1306" s="215"/>
      <c r="O1306" s="215"/>
      <c r="P1306" s="215"/>
      <c r="Q1306" s="215"/>
      <c r="R1306" s="215"/>
      <c r="S1306" s="215"/>
      <c r="T1306" s="216"/>
      <c r="AT1306" s="217" t="s">
        <v>216</v>
      </c>
      <c r="AU1306" s="217" t="s">
        <v>85</v>
      </c>
      <c r="AV1306" s="13" t="s">
        <v>83</v>
      </c>
      <c r="AW1306" s="13" t="s">
        <v>31</v>
      </c>
      <c r="AX1306" s="13" t="s">
        <v>75</v>
      </c>
      <c r="AY1306" s="217" t="s">
        <v>209</v>
      </c>
    </row>
    <row r="1307" spans="1:65" s="14" customFormat="1" ht="11.25">
      <c r="B1307" s="218"/>
      <c r="C1307" s="219"/>
      <c r="D1307" s="209" t="s">
        <v>216</v>
      </c>
      <c r="E1307" s="220" t="s">
        <v>1</v>
      </c>
      <c r="F1307" s="221" t="s">
        <v>1487</v>
      </c>
      <c r="G1307" s="219"/>
      <c r="H1307" s="222">
        <v>1161</v>
      </c>
      <c r="I1307" s="223"/>
      <c r="J1307" s="219"/>
      <c r="K1307" s="219"/>
      <c r="L1307" s="224"/>
      <c r="M1307" s="225"/>
      <c r="N1307" s="226"/>
      <c r="O1307" s="226"/>
      <c r="P1307" s="226"/>
      <c r="Q1307" s="226"/>
      <c r="R1307" s="226"/>
      <c r="S1307" s="226"/>
      <c r="T1307" s="227"/>
      <c r="AT1307" s="228" t="s">
        <v>216</v>
      </c>
      <c r="AU1307" s="228" t="s">
        <v>85</v>
      </c>
      <c r="AV1307" s="14" t="s">
        <v>85</v>
      </c>
      <c r="AW1307" s="14" t="s">
        <v>31</v>
      </c>
      <c r="AX1307" s="14" t="s">
        <v>75</v>
      </c>
      <c r="AY1307" s="228" t="s">
        <v>209</v>
      </c>
    </row>
    <row r="1308" spans="1:65" s="15" customFormat="1" ht="11.25">
      <c r="B1308" s="229"/>
      <c r="C1308" s="230"/>
      <c r="D1308" s="209" t="s">
        <v>216</v>
      </c>
      <c r="E1308" s="231" t="s">
        <v>1</v>
      </c>
      <c r="F1308" s="232" t="s">
        <v>219</v>
      </c>
      <c r="G1308" s="230"/>
      <c r="H1308" s="233">
        <v>1161</v>
      </c>
      <c r="I1308" s="234"/>
      <c r="J1308" s="230"/>
      <c r="K1308" s="230"/>
      <c r="L1308" s="235"/>
      <c r="M1308" s="236"/>
      <c r="N1308" s="237"/>
      <c r="O1308" s="237"/>
      <c r="P1308" s="237"/>
      <c r="Q1308" s="237"/>
      <c r="R1308" s="237"/>
      <c r="S1308" s="237"/>
      <c r="T1308" s="238"/>
      <c r="AT1308" s="239" t="s">
        <v>216</v>
      </c>
      <c r="AU1308" s="239" t="s">
        <v>85</v>
      </c>
      <c r="AV1308" s="15" t="s">
        <v>215</v>
      </c>
      <c r="AW1308" s="15" t="s">
        <v>31</v>
      </c>
      <c r="AX1308" s="15" t="s">
        <v>83</v>
      </c>
      <c r="AY1308" s="239" t="s">
        <v>209</v>
      </c>
    </row>
    <row r="1309" spans="1:65" s="2" customFormat="1" ht="24.2" customHeight="1">
      <c r="A1309" s="35"/>
      <c r="B1309" s="36"/>
      <c r="C1309" s="193" t="s">
        <v>1488</v>
      </c>
      <c r="D1309" s="193" t="s">
        <v>211</v>
      </c>
      <c r="E1309" s="194" t="s">
        <v>1489</v>
      </c>
      <c r="F1309" s="195" t="s">
        <v>1490</v>
      </c>
      <c r="G1309" s="196" t="s">
        <v>425</v>
      </c>
      <c r="H1309" s="197">
        <v>125</v>
      </c>
      <c r="I1309" s="198"/>
      <c r="J1309" s="199">
        <f t="shared" ref="J1309:J1315" si="10">ROUND(I1309*H1309,2)</f>
        <v>0</v>
      </c>
      <c r="K1309" s="200"/>
      <c r="L1309" s="40"/>
      <c r="M1309" s="201" t="s">
        <v>1</v>
      </c>
      <c r="N1309" s="202" t="s">
        <v>40</v>
      </c>
      <c r="O1309" s="72"/>
      <c r="P1309" s="203">
        <f t="shared" ref="P1309:P1315" si="11">O1309*H1309</f>
        <v>0</v>
      </c>
      <c r="Q1309" s="203">
        <v>0</v>
      </c>
      <c r="R1309" s="203">
        <f t="shared" ref="R1309:R1315" si="12">Q1309*H1309</f>
        <v>0</v>
      </c>
      <c r="S1309" s="203">
        <v>0</v>
      </c>
      <c r="T1309" s="204">
        <f t="shared" ref="T1309:T1315" si="13">S1309*H1309</f>
        <v>0</v>
      </c>
      <c r="U1309" s="35"/>
      <c r="V1309" s="35"/>
      <c r="W1309" s="35"/>
      <c r="X1309" s="35"/>
      <c r="Y1309" s="35"/>
      <c r="Z1309" s="35"/>
      <c r="AA1309" s="35"/>
      <c r="AB1309" s="35"/>
      <c r="AC1309" s="35"/>
      <c r="AD1309" s="35"/>
      <c r="AE1309" s="35"/>
      <c r="AR1309" s="205" t="s">
        <v>247</v>
      </c>
      <c r="AT1309" s="205" t="s">
        <v>211</v>
      </c>
      <c r="AU1309" s="205" t="s">
        <v>85</v>
      </c>
      <c r="AY1309" s="18" t="s">
        <v>209</v>
      </c>
      <c r="BE1309" s="206">
        <f t="shared" ref="BE1309:BE1315" si="14">IF(N1309="základní",J1309,0)</f>
        <v>0</v>
      </c>
      <c r="BF1309" s="206">
        <f t="shared" ref="BF1309:BF1315" si="15">IF(N1309="snížená",J1309,0)</f>
        <v>0</v>
      </c>
      <c r="BG1309" s="206">
        <f t="shared" ref="BG1309:BG1315" si="16">IF(N1309="zákl. přenesená",J1309,0)</f>
        <v>0</v>
      </c>
      <c r="BH1309" s="206">
        <f t="shared" ref="BH1309:BH1315" si="17">IF(N1309="sníž. přenesená",J1309,0)</f>
        <v>0</v>
      </c>
      <c r="BI1309" s="206">
        <f t="shared" ref="BI1309:BI1315" si="18">IF(N1309="nulová",J1309,0)</f>
        <v>0</v>
      </c>
      <c r="BJ1309" s="18" t="s">
        <v>83</v>
      </c>
      <c r="BK1309" s="206">
        <f t="shared" ref="BK1309:BK1315" si="19">ROUND(I1309*H1309,2)</f>
        <v>0</v>
      </c>
      <c r="BL1309" s="18" t="s">
        <v>247</v>
      </c>
      <c r="BM1309" s="205" t="s">
        <v>1491</v>
      </c>
    </row>
    <row r="1310" spans="1:65" s="2" customFormat="1" ht="16.5" customHeight="1">
      <c r="A1310" s="35"/>
      <c r="B1310" s="36"/>
      <c r="C1310" s="193" t="s">
        <v>857</v>
      </c>
      <c r="D1310" s="193" t="s">
        <v>211</v>
      </c>
      <c r="E1310" s="194" t="s">
        <v>1492</v>
      </c>
      <c r="F1310" s="195" t="s">
        <v>1493</v>
      </c>
      <c r="G1310" s="196" t="s">
        <v>425</v>
      </c>
      <c r="H1310" s="197">
        <v>2</v>
      </c>
      <c r="I1310" s="198"/>
      <c r="J1310" s="199">
        <f t="shared" si="10"/>
        <v>0</v>
      </c>
      <c r="K1310" s="200"/>
      <c r="L1310" s="40"/>
      <c r="M1310" s="201" t="s">
        <v>1</v>
      </c>
      <c r="N1310" s="202" t="s">
        <v>40</v>
      </c>
      <c r="O1310" s="72"/>
      <c r="P1310" s="203">
        <f t="shared" si="11"/>
        <v>0</v>
      </c>
      <c r="Q1310" s="203">
        <v>0</v>
      </c>
      <c r="R1310" s="203">
        <f t="shared" si="12"/>
        <v>0</v>
      </c>
      <c r="S1310" s="203">
        <v>0</v>
      </c>
      <c r="T1310" s="204">
        <f t="shared" si="13"/>
        <v>0</v>
      </c>
      <c r="U1310" s="35"/>
      <c r="V1310" s="35"/>
      <c r="W1310" s="35"/>
      <c r="X1310" s="35"/>
      <c r="Y1310" s="35"/>
      <c r="Z1310" s="35"/>
      <c r="AA1310" s="35"/>
      <c r="AB1310" s="35"/>
      <c r="AC1310" s="35"/>
      <c r="AD1310" s="35"/>
      <c r="AE1310" s="35"/>
      <c r="AR1310" s="205" t="s">
        <v>247</v>
      </c>
      <c r="AT1310" s="205" t="s">
        <v>211</v>
      </c>
      <c r="AU1310" s="205" t="s">
        <v>85</v>
      </c>
      <c r="AY1310" s="18" t="s">
        <v>209</v>
      </c>
      <c r="BE1310" s="206">
        <f t="shared" si="14"/>
        <v>0</v>
      </c>
      <c r="BF1310" s="206">
        <f t="shared" si="15"/>
        <v>0</v>
      </c>
      <c r="BG1310" s="206">
        <f t="shared" si="16"/>
        <v>0</v>
      </c>
      <c r="BH1310" s="206">
        <f t="shared" si="17"/>
        <v>0</v>
      </c>
      <c r="BI1310" s="206">
        <f t="shared" si="18"/>
        <v>0</v>
      </c>
      <c r="BJ1310" s="18" t="s">
        <v>83</v>
      </c>
      <c r="BK1310" s="206">
        <f t="shared" si="19"/>
        <v>0</v>
      </c>
      <c r="BL1310" s="18" t="s">
        <v>247</v>
      </c>
      <c r="BM1310" s="205" t="s">
        <v>1494</v>
      </c>
    </row>
    <row r="1311" spans="1:65" s="2" customFormat="1" ht="21.75" customHeight="1">
      <c r="A1311" s="35"/>
      <c r="B1311" s="36"/>
      <c r="C1311" s="193" t="s">
        <v>1495</v>
      </c>
      <c r="D1311" s="193" t="s">
        <v>211</v>
      </c>
      <c r="E1311" s="194" t="s">
        <v>1496</v>
      </c>
      <c r="F1311" s="195" t="s">
        <v>1497</v>
      </c>
      <c r="G1311" s="196" t="s">
        <v>425</v>
      </c>
      <c r="H1311" s="197">
        <v>146.6</v>
      </c>
      <c r="I1311" s="198"/>
      <c r="J1311" s="199">
        <f t="shared" si="10"/>
        <v>0</v>
      </c>
      <c r="K1311" s="200"/>
      <c r="L1311" s="40"/>
      <c r="M1311" s="201" t="s">
        <v>1</v>
      </c>
      <c r="N1311" s="202" t="s">
        <v>40</v>
      </c>
      <c r="O1311" s="72"/>
      <c r="P1311" s="203">
        <f t="shared" si="11"/>
        <v>0</v>
      </c>
      <c r="Q1311" s="203">
        <v>0</v>
      </c>
      <c r="R1311" s="203">
        <f t="shared" si="12"/>
        <v>0</v>
      </c>
      <c r="S1311" s="203">
        <v>0</v>
      </c>
      <c r="T1311" s="204">
        <f t="shared" si="13"/>
        <v>0</v>
      </c>
      <c r="U1311" s="35"/>
      <c r="V1311" s="35"/>
      <c r="W1311" s="35"/>
      <c r="X1311" s="35"/>
      <c r="Y1311" s="35"/>
      <c r="Z1311" s="35"/>
      <c r="AA1311" s="35"/>
      <c r="AB1311" s="35"/>
      <c r="AC1311" s="35"/>
      <c r="AD1311" s="35"/>
      <c r="AE1311" s="35"/>
      <c r="AR1311" s="205" t="s">
        <v>247</v>
      </c>
      <c r="AT1311" s="205" t="s">
        <v>211</v>
      </c>
      <c r="AU1311" s="205" t="s">
        <v>85</v>
      </c>
      <c r="AY1311" s="18" t="s">
        <v>209</v>
      </c>
      <c r="BE1311" s="206">
        <f t="shared" si="14"/>
        <v>0</v>
      </c>
      <c r="BF1311" s="206">
        <f t="shared" si="15"/>
        <v>0</v>
      </c>
      <c r="BG1311" s="206">
        <f t="shared" si="16"/>
        <v>0</v>
      </c>
      <c r="BH1311" s="206">
        <f t="shared" si="17"/>
        <v>0</v>
      </c>
      <c r="BI1311" s="206">
        <f t="shared" si="18"/>
        <v>0</v>
      </c>
      <c r="BJ1311" s="18" t="s">
        <v>83</v>
      </c>
      <c r="BK1311" s="206">
        <f t="shared" si="19"/>
        <v>0</v>
      </c>
      <c r="BL1311" s="18" t="s">
        <v>247</v>
      </c>
      <c r="BM1311" s="205" t="s">
        <v>1498</v>
      </c>
    </row>
    <row r="1312" spans="1:65" s="2" customFormat="1" ht="16.5" customHeight="1">
      <c r="A1312" s="35"/>
      <c r="B1312" s="36"/>
      <c r="C1312" s="193" t="s">
        <v>860</v>
      </c>
      <c r="D1312" s="193" t="s">
        <v>211</v>
      </c>
      <c r="E1312" s="194" t="s">
        <v>1499</v>
      </c>
      <c r="F1312" s="195" t="s">
        <v>1500</v>
      </c>
      <c r="G1312" s="196" t="s">
        <v>425</v>
      </c>
      <c r="H1312" s="197">
        <v>72.8</v>
      </c>
      <c r="I1312" s="198"/>
      <c r="J1312" s="199">
        <f t="shared" si="10"/>
        <v>0</v>
      </c>
      <c r="K1312" s="200"/>
      <c r="L1312" s="40"/>
      <c r="M1312" s="201" t="s">
        <v>1</v>
      </c>
      <c r="N1312" s="202" t="s">
        <v>40</v>
      </c>
      <c r="O1312" s="72"/>
      <c r="P1312" s="203">
        <f t="shared" si="11"/>
        <v>0</v>
      </c>
      <c r="Q1312" s="203">
        <v>0</v>
      </c>
      <c r="R1312" s="203">
        <f t="shared" si="12"/>
        <v>0</v>
      </c>
      <c r="S1312" s="203">
        <v>0</v>
      </c>
      <c r="T1312" s="204">
        <f t="shared" si="13"/>
        <v>0</v>
      </c>
      <c r="U1312" s="35"/>
      <c r="V1312" s="35"/>
      <c r="W1312" s="35"/>
      <c r="X1312" s="35"/>
      <c r="Y1312" s="35"/>
      <c r="Z1312" s="35"/>
      <c r="AA1312" s="35"/>
      <c r="AB1312" s="35"/>
      <c r="AC1312" s="35"/>
      <c r="AD1312" s="35"/>
      <c r="AE1312" s="35"/>
      <c r="AR1312" s="205" t="s">
        <v>247</v>
      </c>
      <c r="AT1312" s="205" t="s">
        <v>211</v>
      </c>
      <c r="AU1312" s="205" t="s">
        <v>85</v>
      </c>
      <c r="AY1312" s="18" t="s">
        <v>209</v>
      </c>
      <c r="BE1312" s="206">
        <f t="shared" si="14"/>
        <v>0</v>
      </c>
      <c r="BF1312" s="206">
        <f t="shared" si="15"/>
        <v>0</v>
      </c>
      <c r="BG1312" s="206">
        <f t="shared" si="16"/>
        <v>0</v>
      </c>
      <c r="BH1312" s="206">
        <f t="shared" si="17"/>
        <v>0</v>
      </c>
      <c r="BI1312" s="206">
        <f t="shared" si="18"/>
        <v>0</v>
      </c>
      <c r="BJ1312" s="18" t="s">
        <v>83</v>
      </c>
      <c r="BK1312" s="206">
        <f t="shared" si="19"/>
        <v>0</v>
      </c>
      <c r="BL1312" s="18" t="s">
        <v>247</v>
      </c>
      <c r="BM1312" s="205" t="s">
        <v>1501</v>
      </c>
    </row>
    <row r="1313" spans="1:65" s="2" customFormat="1" ht="16.5" customHeight="1">
      <c r="A1313" s="35"/>
      <c r="B1313" s="36"/>
      <c r="C1313" s="193" t="s">
        <v>1502</v>
      </c>
      <c r="D1313" s="193" t="s">
        <v>211</v>
      </c>
      <c r="E1313" s="194" t="s">
        <v>1503</v>
      </c>
      <c r="F1313" s="195" t="s">
        <v>1504</v>
      </c>
      <c r="G1313" s="196" t="s">
        <v>425</v>
      </c>
      <c r="H1313" s="197">
        <v>23.8</v>
      </c>
      <c r="I1313" s="198"/>
      <c r="J1313" s="199">
        <f t="shared" si="10"/>
        <v>0</v>
      </c>
      <c r="K1313" s="200"/>
      <c r="L1313" s="40"/>
      <c r="M1313" s="201" t="s">
        <v>1</v>
      </c>
      <c r="N1313" s="202" t="s">
        <v>40</v>
      </c>
      <c r="O1313" s="72"/>
      <c r="P1313" s="203">
        <f t="shared" si="11"/>
        <v>0</v>
      </c>
      <c r="Q1313" s="203">
        <v>0</v>
      </c>
      <c r="R1313" s="203">
        <f t="shared" si="12"/>
        <v>0</v>
      </c>
      <c r="S1313" s="203">
        <v>0</v>
      </c>
      <c r="T1313" s="204">
        <f t="shared" si="13"/>
        <v>0</v>
      </c>
      <c r="U1313" s="35"/>
      <c r="V1313" s="35"/>
      <c r="W1313" s="35"/>
      <c r="X1313" s="35"/>
      <c r="Y1313" s="35"/>
      <c r="Z1313" s="35"/>
      <c r="AA1313" s="35"/>
      <c r="AB1313" s="35"/>
      <c r="AC1313" s="35"/>
      <c r="AD1313" s="35"/>
      <c r="AE1313" s="35"/>
      <c r="AR1313" s="205" t="s">
        <v>247</v>
      </c>
      <c r="AT1313" s="205" t="s">
        <v>211</v>
      </c>
      <c r="AU1313" s="205" t="s">
        <v>85</v>
      </c>
      <c r="AY1313" s="18" t="s">
        <v>209</v>
      </c>
      <c r="BE1313" s="206">
        <f t="shared" si="14"/>
        <v>0</v>
      </c>
      <c r="BF1313" s="206">
        <f t="shared" si="15"/>
        <v>0</v>
      </c>
      <c r="BG1313" s="206">
        <f t="shared" si="16"/>
        <v>0</v>
      </c>
      <c r="BH1313" s="206">
        <f t="shared" si="17"/>
        <v>0</v>
      </c>
      <c r="BI1313" s="206">
        <f t="shared" si="18"/>
        <v>0</v>
      </c>
      <c r="BJ1313" s="18" t="s">
        <v>83</v>
      </c>
      <c r="BK1313" s="206">
        <f t="shared" si="19"/>
        <v>0</v>
      </c>
      <c r="BL1313" s="18" t="s">
        <v>247</v>
      </c>
      <c r="BM1313" s="205" t="s">
        <v>1505</v>
      </c>
    </row>
    <row r="1314" spans="1:65" s="2" customFormat="1" ht="16.5" customHeight="1">
      <c r="A1314" s="35"/>
      <c r="B1314" s="36"/>
      <c r="C1314" s="193" t="s">
        <v>864</v>
      </c>
      <c r="D1314" s="193" t="s">
        <v>211</v>
      </c>
      <c r="E1314" s="194" t="s">
        <v>1506</v>
      </c>
      <c r="F1314" s="195" t="s">
        <v>1507</v>
      </c>
      <c r="G1314" s="196" t="s">
        <v>425</v>
      </c>
      <c r="H1314" s="197">
        <v>8.5</v>
      </c>
      <c r="I1314" s="198"/>
      <c r="J1314" s="199">
        <f t="shared" si="10"/>
        <v>0</v>
      </c>
      <c r="K1314" s="200"/>
      <c r="L1314" s="40"/>
      <c r="M1314" s="201" t="s">
        <v>1</v>
      </c>
      <c r="N1314" s="202" t="s">
        <v>40</v>
      </c>
      <c r="O1314" s="72"/>
      <c r="P1314" s="203">
        <f t="shared" si="11"/>
        <v>0</v>
      </c>
      <c r="Q1314" s="203">
        <v>0</v>
      </c>
      <c r="R1314" s="203">
        <f t="shared" si="12"/>
        <v>0</v>
      </c>
      <c r="S1314" s="203">
        <v>0</v>
      </c>
      <c r="T1314" s="204">
        <f t="shared" si="13"/>
        <v>0</v>
      </c>
      <c r="U1314" s="35"/>
      <c r="V1314" s="35"/>
      <c r="W1314" s="35"/>
      <c r="X1314" s="35"/>
      <c r="Y1314" s="35"/>
      <c r="Z1314" s="35"/>
      <c r="AA1314" s="35"/>
      <c r="AB1314" s="35"/>
      <c r="AC1314" s="35"/>
      <c r="AD1314" s="35"/>
      <c r="AE1314" s="35"/>
      <c r="AR1314" s="205" t="s">
        <v>247</v>
      </c>
      <c r="AT1314" s="205" t="s">
        <v>211</v>
      </c>
      <c r="AU1314" s="205" t="s">
        <v>85</v>
      </c>
      <c r="AY1314" s="18" t="s">
        <v>209</v>
      </c>
      <c r="BE1314" s="206">
        <f t="shared" si="14"/>
        <v>0</v>
      </c>
      <c r="BF1314" s="206">
        <f t="shared" si="15"/>
        <v>0</v>
      </c>
      <c r="BG1314" s="206">
        <f t="shared" si="16"/>
        <v>0</v>
      </c>
      <c r="BH1314" s="206">
        <f t="shared" si="17"/>
        <v>0</v>
      </c>
      <c r="BI1314" s="206">
        <f t="shared" si="18"/>
        <v>0</v>
      </c>
      <c r="BJ1314" s="18" t="s">
        <v>83</v>
      </c>
      <c r="BK1314" s="206">
        <f t="shared" si="19"/>
        <v>0</v>
      </c>
      <c r="BL1314" s="18" t="s">
        <v>247</v>
      </c>
      <c r="BM1314" s="205" t="s">
        <v>1508</v>
      </c>
    </row>
    <row r="1315" spans="1:65" s="2" customFormat="1" ht="24.2" customHeight="1">
      <c r="A1315" s="35"/>
      <c r="B1315" s="36"/>
      <c r="C1315" s="193" t="s">
        <v>1509</v>
      </c>
      <c r="D1315" s="193" t="s">
        <v>211</v>
      </c>
      <c r="E1315" s="194" t="s">
        <v>1510</v>
      </c>
      <c r="F1315" s="195" t="s">
        <v>1511</v>
      </c>
      <c r="G1315" s="196" t="s">
        <v>1512</v>
      </c>
      <c r="H1315" s="197">
        <v>125</v>
      </c>
      <c r="I1315" s="198"/>
      <c r="J1315" s="199">
        <f t="shared" si="10"/>
        <v>0</v>
      </c>
      <c r="K1315" s="200"/>
      <c r="L1315" s="40"/>
      <c r="M1315" s="201" t="s">
        <v>1</v>
      </c>
      <c r="N1315" s="202" t="s">
        <v>40</v>
      </c>
      <c r="O1315" s="72"/>
      <c r="P1315" s="203">
        <f t="shared" si="11"/>
        <v>0</v>
      </c>
      <c r="Q1315" s="203">
        <v>0</v>
      </c>
      <c r="R1315" s="203">
        <f t="shared" si="12"/>
        <v>0</v>
      </c>
      <c r="S1315" s="203">
        <v>0</v>
      </c>
      <c r="T1315" s="204">
        <f t="shared" si="13"/>
        <v>0</v>
      </c>
      <c r="U1315" s="35"/>
      <c r="V1315" s="35"/>
      <c r="W1315" s="35"/>
      <c r="X1315" s="35"/>
      <c r="Y1315" s="35"/>
      <c r="Z1315" s="35"/>
      <c r="AA1315" s="35"/>
      <c r="AB1315" s="35"/>
      <c r="AC1315" s="35"/>
      <c r="AD1315" s="35"/>
      <c r="AE1315" s="35"/>
      <c r="AR1315" s="205" t="s">
        <v>247</v>
      </c>
      <c r="AT1315" s="205" t="s">
        <v>211</v>
      </c>
      <c r="AU1315" s="205" t="s">
        <v>85</v>
      </c>
      <c r="AY1315" s="18" t="s">
        <v>209</v>
      </c>
      <c r="BE1315" s="206">
        <f t="shared" si="14"/>
        <v>0</v>
      </c>
      <c r="BF1315" s="206">
        <f t="shared" si="15"/>
        <v>0</v>
      </c>
      <c r="BG1315" s="206">
        <f t="shared" si="16"/>
        <v>0</v>
      </c>
      <c r="BH1315" s="206">
        <f t="shared" si="17"/>
        <v>0</v>
      </c>
      <c r="BI1315" s="206">
        <f t="shared" si="18"/>
        <v>0</v>
      </c>
      <c r="BJ1315" s="18" t="s">
        <v>83</v>
      </c>
      <c r="BK1315" s="206">
        <f t="shared" si="19"/>
        <v>0</v>
      </c>
      <c r="BL1315" s="18" t="s">
        <v>247</v>
      </c>
      <c r="BM1315" s="205" t="s">
        <v>1513</v>
      </c>
    </row>
    <row r="1316" spans="1:65" s="2" customFormat="1" ht="58.5">
      <c r="A1316" s="35"/>
      <c r="B1316" s="36"/>
      <c r="C1316" s="37"/>
      <c r="D1316" s="209" t="s">
        <v>253</v>
      </c>
      <c r="E1316" s="37"/>
      <c r="F1316" s="240" t="s">
        <v>1514</v>
      </c>
      <c r="G1316" s="37"/>
      <c r="H1316" s="37"/>
      <c r="I1316" s="241"/>
      <c r="J1316" s="37"/>
      <c r="K1316" s="37"/>
      <c r="L1316" s="40"/>
      <c r="M1316" s="242"/>
      <c r="N1316" s="243"/>
      <c r="O1316" s="72"/>
      <c r="P1316" s="72"/>
      <c r="Q1316" s="72"/>
      <c r="R1316" s="72"/>
      <c r="S1316" s="72"/>
      <c r="T1316" s="73"/>
      <c r="U1316" s="35"/>
      <c r="V1316" s="35"/>
      <c r="W1316" s="35"/>
      <c r="X1316" s="35"/>
      <c r="Y1316" s="35"/>
      <c r="Z1316" s="35"/>
      <c r="AA1316" s="35"/>
      <c r="AB1316" s="35"/>
      <c r="AC1316" s="35"/>
      <c r="AD1316" s="35"/>
      <c r="AE1316" s="35"/>
      <c r="AT1316" s="18" t="s">
        <v>253</v>
      </c>
      <c r="AU1316" s="18" t="s">
        <v>85</v>
      </c>
    </row>
    <row r="1317" spans="1:65" s="2" customFormat="1" ht="37.9" customHeight="1">
      <c r="A1317" s="35"/>
      <c r="B1317" s="36"/>
      <c r="C1317" s="193" t="s">
        <v>867</v>
      </c>
      <c r="D1317" s="193" t="s">
        <v>211</v>
      </c>
      <c r="E1317" s="194" t="s">
        <v>1515</v>
      </c>
      <c r="F1317" s="195" t="s">
        <v>1516</v>
      </c>
      <c r="G1317" s="196" t="s">
        <v>513</v>
      </c>
      <c r="H1317" s="197">
        <v>1</v>
      </c>
      <c r="I1317" s="198"/>
      <c r="J1317" s="199">
        <f>ROUND(I1317*H1317,2)</f>
        <v>0</v>
      </c>
      <c r="K1317" s="200"/>
      <c r="L1317" s="40"/>
      <c r="M1317" s="201" t="s">
        <v>1</v>
      </c>
      <c r="N1317" s="202" t="s">
        <v>40</v>
      </c>
      <c r="O1317" s="72"/>
      <c r="P1317" s="203">
        <f>O1317*H1317</f>
        <v>0</v>
      </c>
      <c r="Q1317" s="203">
        <v>0</v>
      </c>
      <c r="R1317" s="203">
        <f>Q1317*H1317</f>
        <v>0</v>
      </c>
      <c r="S1317" s="203">
        <v>0</v>
      </c>
      <c r="T1317" s="204">
        <f>S1317*H1317</f>
        <v>0</v>
      </c>
      <c r="U1317" s="35"/>
      <c r="V1317" s="35"/>
      <c r="W1317" s="35"/>
      <c r="X1317" s="35"/>
      <c r="Y1317" s="35"/>
      <c r="Z1317" s="35"/>
      <c r="AA1317" s="35"/>
      <c r="AB1317" s="35"/>
      <c r="AC1317" s="35"/>
      <c r="AD1317" s="35"/>
      <c r="AE1317" s="35"/>
      <c r="AR1317" s="205" t="s">
        <v>247</v>
      </c>
      <c r="AT1317" s="205" t="s">
        <v>211</v>
      </c>
      <c r="AU1317" s="205" t="s">
        <v>85</v>
      </c>
      <c r="AY1317" s="18" t="s">
        <v>209</v>
      </c>
      <c r="BE1317" s="206">
        <f>IF(N1317="základní",J1317,0)</f>
        <v>0</v>
      </c>
      <c r="BF1317" s="206">
        <f>IF(N1317="snížená",J1317,0)</f>
        <v>0</v>
      </c>
      <c r="BG1317" s="206">
        <f>IF(N1317="zákl. přenesená",J1317,0)</f>
        <v>0</v>
      </c>
      <c r="BH1317" s="206">
        <f>IF(N1317="sníž. přenesená",J1317,0)</f>
        <v>0</v>
      </c>
      <c r="BI1317" s="206">
        <f>IF(N1317="nulová",J1317,0)</f>
        <v>0</v>
      </c>
      <c r="BJ1317" s="18" t="s">
        <v>83</v>
      </c>
      <c r="BK1317" s="206">
        <f>ROUND(I1317*H1317,2)</f>
        <v>0</v>
      </c>
      <c r="BL1317" s="18" t="s">
        <v>247</v>
      </c>
      <c r="BM1317" s="205" t="s">
        <v>1517</v>
      </c>
    </row>
    <row r="1318" spans="1:65" s="2" customFormat="1" ht="58.5">
      <c r="A1318" s="35"/>
      <c r="B1318" s="36"/>
      <c r="C1318" s="37"/>
      <c r="D1318" s="209" t="s">
        <v>253</v>
      </c>
      <c r="E1318" s="37"/>
      <c r="F1318" s="240" t="s">
        <v>1514</v>
      </c>
      <c r="G1318" s="37"/>
      <c r="H1318" s="37"/>
      <c r="I1318" s="241"/>
      <c r="J1318" s="37"/>
      <c r="K1318" s="37"/>
      <c r="L1318" s="40"/>
      <c r="M1318" s="242"/>
      <c r="N1318" s="243"/>
      <c r="O1318" s="72"/>
      <c r="P1318" s="72"/>
      <c r="Q1318" s="72"/>
      <c r="R1318" s="72"/>
      <c r="S1318" s="72"/>
      <c r="T1318" s="73"/>
      <c r="U1318" s="35"/>
      <c r="V1318" s="35"/>
      <c r="W1318" s="35"/>
      <c r="X1318" s="35"/>
      <c r="Y1318" s="35"/>
      <c r="Z1318" s="35"/>
      <c r="AA1318" s="35"/>
      <c r="AB1318" s="35"/>
      <c r="AC1318" s="35"/>
      <c r="AD1318" s="35"/>
      <c r="AE1318" s="35"/>
      <c r="AT1318" s="18" t="s">
        <v>253</v>
      </c>
      <c r="AU1318" s="18" t="s">
        <v>85</v>
      </c>
    </row>
    <row r="1319" spans="1:65" s="2" customFormat="1" ht="33" customHeight="1">
      <c r="A1319" s="35"/>
      <c r="B1319" s="36"/>
      <c r="C1319" s="193" t="s">
        <v>1518</v>
      </c>
      <c r="D1319" s="193" t="s">
        <v>211</v>
      </c>
      <c r="E1319" s="194" t="s">
        <v>1519</v>
      </c>
      <c r="F1319" s="195" t="s">
        <v>1520</v>
      </c>
      <c r="G1319" s="196" t="s">
        <v>1512</v>
      </c>
      <c r="H1319" s="197">
        <v>66.3</v>
      </c>
      <c r="I1319" s="198"/>
      <c r="J1319" s="199">
        <f>ROUND(I1319*H1319,2)</f>
        <v>0</v>
      </c>
      <c r="K1319" s="200"/>
      <c r="L1319" s="40"/>
      <c r="M1319" s="201" t="s">
        <v>1</v>
      </c>
      <c r="N1319" s="202" t="s">
        <v>40</v>
      </c>
      <c r="O1319" s="72"/>
      <c r="P1319" s="203">
        <f>O1319*H1319</f>
        <v>0</v>
      </c>
      <c r="Q1319" s="203">
        <v>0</v>
      </c>
      <c r="R1319" s="203">
        <f>Q1319*H1319</f>
        <v>0</v>
      </c>
      <c r="S1319" s="203">
        <v>0</v>
      </c>
      <c r="T1319" s="204">
        <f>S1319*H1319</f>
        <v>0</v>
      </c>
      <c r="U1319" s="35"/>
      <c r="V1319" s="35"/>
      <c r="W1319" s="35"/>
      <c r="X1319" s="35"/>
      <c r="Y1319" s="35"/>
      <c r="Z1319" s="35"/>
      <c r="AA1319" s="35"/>
      <c r="AB1319" s="35"/>
      <c r="AC1319" s="35"/>
      <c r="AD1319" s="35"/>
      <c r="AE1319" s="35"/>
      <c r="AR1319" s="205" t="s">
        <v>247</v>
      </c>
      <c r="AT1319" s="205" t="s">
        <v>211</v>
      </c>
      <c r="AU1319" s="205" t="s">
        <v>85</v>
      </c>
      <c r="AY1319" s="18" t="s">
        <v>209</v>
      </c>
      <c r="BE1319" s="206">
        <f>IF(N1319="základní",J1319,0)</f>
        <v>0</v>
      </c>
      <c r="BF1319" s="206">
        <f>IF(N1319="snížená",J1319,0)</f>
        <v>0</v>
      </c>
      <c r="BG1319" s="206">
        <f>IF(N1319="zákl. přenesená",J1319,0)</f>
        <v>0</v>
      </c>
      <c r="BH1319" s="206">
        <f>IF(N1319="sníž. přenesená",J1319,0)</f>
        <v>0</v>
      </c>
      <c r="BI1319" s="206">
        <f>IF(N1319="nulová",J1319,0)</f>
        <v>0</v>
      </c>
      <c r="BJ1319" s="18" t="s">
        <v>83</v>
      </c>
      <c r="BK1319" s="206">
        <f>ROUND(I1319*H1319,2)</f>
        <v>0</v>
      </c>
      <c r="BL1319" s="18" t="s">
        <v>247</v>
      </c>
      <c r="BM1319" s="205" t="s">
        <v>1521</v>
      </c>
    </row>
    <row r="1320" spans="1:65" s="2" customFormat="1" ht="58.5">
      <c r="A1320" s="35"/>
      <c r="B1320" s="36"/>
      <c r="C1320" s="37"/>
      <c r="D1320" s="209" t="s">
        <v>253</v>
      </c>
      <c r="E1320" s="37"/>
      <c r="F1320" s="240" t="s">
        <v>1514</v>
      </c>
      <c r="G1320" s="37"/>
      <c r="H1320" s="37"/>
      <c r="I1320" s="241"/>
      <c r="J1320" s="37"/>
      <c r="K1320" s="37"/>
      <c r="L1320" s="40"/>
      <c r="M1320" s="242"/>
      <c r="N1320" s="243"/>
      <c r="O1320" s="72"/>
      <c r="P1320" s="72"/>
      <c r="Q1320" s="72"/>
      <c r="R1320" s="72"/>
      <c r="S1320" s="72"/>
      <c r="T1320" s="73"/>
      <c r="U1320" s="35"/>
      <c r="V1320" s="35"/>
      <c r="W1320" s="35"/>
      <c r="X1320" s="35"/>
      <c r="Y1320" s="35"/>
      <c r="Z1320" s="35"/>
      <c r="AA1320" s="35"/>
      <c r="AB1320" s="35"/>
      <c r="AC1320" s="35"/>
      <c r="AD1320" s="35"/>
      <c r="AE1320" s="35"/>
      <c r="AT1320" s="18" t="s">
        <v>253</v>
      </c>
      <c r="AU1320" s="18" t="s">
        <v>85</v>
      </c>
    </row>
    <row r="1321" spans="1:65" s="2" customFormat="1" ht="24.2" customHeight="1">
      <c r="A1321" s="35"/>
      <c r="B1321" s="36"/>
      <c r="C1321" s="193" t="s">
        <v>871</v>
      </c>
      <c r="D1321" s="193" t="s">
        <v>211</v>
      </c>
      <c r="E1321" s="194" t="s">
        <v>1522</v>
      </c>
      <c r="F1321" s="195" t="s">
        <v>1523</v>
      </c>
      <c r="G1321" s="196" t="s">
        <v>513</v>
      </c>
      <c r="H1321" s="197">
        <v>2</v>
      </c>
      <c r="I1321" s="198"/>
      <c r="J1321" s="199">
        <f>ROUND(I1321*H1321,2)</f>
        <v>0</v>
      </c>
      <c r="K1321" s="200"/>
      <c r="L1321" s="40"/>
      <c r="M1321" s="201" t="s">
        <v>1</v>
      </c>
      <c r="N1321" s="202" t="s">
        <v>40</v>
      </c>
      <c r="O1321" s="72"/>
      <c r="P1321" s="203">
        <f>O1321*H1321</f>
        <v>0</v>
      </c>
      <c r="Q1321" s="203">
        <v>0</v>
      </c>
      <c r="R1321" s="203">
        <f>Q1321*H1321</f>
        <v>0</v>
      </c>
      <c r="S1321" s="203">
        <v>0</v>
      </c>
      <c r="T1321" s="204">
        <f>S1321*H1321</f>
        <v>0</v>
      </c>
      <c r="U1321" s="35"/>
      <c r="V1321" s="35"/>
      <c r="W1321" s="35"/>
      <c r="X1321" s="35"/>
      <c r="Y1321" s="35"/>
      <c r="Z1321" s="35"/>
      <c r="AA1321" s="35"/>
      <c r="AB1321" s="35"/>
      <c r="AC1321" s="35"/>
      <c r="AD1321" s="35"/>
      <c r="AE1321" s="35"/>
      <c r="AR1321" s="205" t="s">
        <v>247</v>
      </c>
      <c r="AT1321" s="205" t="s">
        <v>211</v>
      </c>
      <c r="AU1321" s="205" t="s">
        <v>85</v>
      </c>
      <c r="AY1321" s="18" t="s">
        <v>209</v>
      </c>
      <c r="BE1321" s="206">
        <f>IF(N1321="základní",J1321,0)</f>
        <v>0</v>
      </c>
      <c r="BF1321" s="206">
        <f>IF(N1321="snížená",J1321,0)</f>
        <v>0</v>
      </c>
      <c r="BG1321" s="206">
        <f>IF(N1321="zákl. přenesená",J1321,0)</f>
        <v>0</v>
      </c>
      <c r="BH1321" s="206">
        <f>IF(N1321="sníž. přenesená",J1321,0)</f>
        <v>0</v>
      </c>
      <c r="BI1321" s="206">
        <f>IF(N1321="nulová",J1321,0)</f>
        <v>0</v>
      </c>
      <c r="BJ1321" s="18" t="s">
        <v>83</v>
      </c>
      <c r="BK1321" s="206">
        <f>ROUND(I1321*H1321,2)</f>
        <v>0</v>
      </c>
      <c r="BL1321" s="18" t="s">
        <v>247</v>
      </c>
      <c r="BM1321" s="205" t="s">
        <v>1524</v>
      </c>
    </row>
    <row r="1322" spans="1:65" s="2" customFormat="1" ht="58.5">
      <c r="A1322" s="35"/>
      <c r="B1322" s="36"/>
      <c r="C1322" s="37"/>
      <c r="D1322" s="209" t="s">
        <v>253</v>
      </c>
      <c r="E1322" s="37"/>
      <c r="F1322" s="240" t="s">
        <v>1514</v>
      </c>
      <c r="G1322" s="37"/>
      <c r="H1322" s="37"/>
      <c r="I1322" s="241"/>
      <c r="J1322" s="37"/>
      <c r="K1322" s="37"/>
      <c r="L1322" s="40"/>
      <c r="M1322" s="242"/>
      <c r="N1322" s="243"/>
      <c r="O1322" s="72"/>
      <c r="P1322" s="72"/>
      <c r="Q1322" s="72"/>
      <c r="R1322" s="72"/>
      <c r="S1322" s="72"/>
      <c r="T1322" s="73"/>
      <c r="U1322" s="35"/>
      <c r="V1322" s="35"/>
      <c r="W1322" s="35"/>
      <c r="X1322" s="35"/>
      <c r="Y1322" s="35"/>
      <c r="Z1322" s="35"/>
      <c r="AA1322" s="35"/>
      <c r="AB1322" s="35"/>
      <c r="AC1322" s="35"/>
      <c r="AD1322" s="35"/>
      <c r="AE1322" s="35"/>
      <c r="AT1322" s="18" t="s">
        <v>253</v>
      </c>
      <c r="AU1322" s="18" t="s">
        <v>85</v>
      </c>
    </row>
    <row r="1323" spans="1:65" s="2" customFormat="1" ht="37.9" customHeight="1">
      <c r="A1323" s="35"/>
      <c r="B1323" s="36"/>
      <c r="C1323" s="193" t="s">
        <v>1525</v>
      </c>
      <c r="D1323" s="193" t="s">
        <v>211</v>
      </c>
      <c r="E1323" s="194" t="s">
        <v>1526</v>
      </c>
      <c r="F1323" s="195" t="s">
        <v>1527</v>
      </c>
      <c r="G1323" s="196" t="s">
        <v>513</v>
      </c>
      <c r="H1323" s="197">
        <v>1</v>
      </c>
      <c r="I1323" s="198"/>
      <c r="J1323" s="199">
        <f>ROUND(I1323*H1323,2)</f>
        <v>0</v>
      </c>
      <c r="K1323" s="200"/>
      <c r="L1323" s="40"/>
      <c r="M1323" s="201" t="s">
        <v>1</v>
      </c>
      <c r="N1323" s="202" t="s">
        <v>40</v>
      </c>
      <c r="O1323" s="72"/>
      <c r="P1323" s="203">
        <f>O1323*H1323</f>
        <v>0</v>
      </c>
      <c r="Q1323" s="203">
        <v>0</v>
      </c>
      <c r="R1323" s="203">
        <f>Q1323*H1323</f>
        <v>0</v>
      </c>
      <c r="S1323" s="203">
        <v>0</v>
      </c>
      <c r="T1323" s="204">
        <f>S1323*H1323</f>
        <v>0</v>
      </c>
      <c r="U1323" s="35"/>
      <c r="V1323" s="35"/>
      <c r="W1323" s="35"/>
      <c r="X1323" s="35"/>
      <c r="Y1323" s="35"/>
      <c r="Z1323" s="35"/>
      <c r="AA1323" s="35"/>
      <c r="AB1323" s="35"/>
      <c r="AC1323" s="35"/>
      <c r="AD1323" s="35"/>
      <c r="AE1323" s="35"/>
      <c r="AR1323" s="205" t="s">
        <v>247</v>
      </c>
      <c r="AT1323" s="205" t="s">
        <v>211</v>
      </c>
      <c r="AU1323" s="205" t="s">
        <v>85</v>
      </c>
      <c r="AY1323" s="18" t="s">
        <v>209</v>
      </c>
      <c r="BE1323" s="206">
        <f>IF(N1323="základní",J1323,0)</f>
        <v>0</v>
      </c>
      <c r="BF1323" s="206">
        <f>IF(N1323="snížená",J1323,0)</f>
        <v>0</v>
      </c>
      <c r="BG1323" s="206">
        <f>IF(N1323="zákl. přenesená",J1323,0)</f>
        <v>0</v>
      </c>
      <c r="BH1323" s="206">
        <f>IF(N1323="sníž. přenesená",J1323,0)</f>
        <v>0</v>
      </c>
      <c r="BI1323" s="206">
        <f>IF(N1323="nulová",J1323,0)</f>
        <v>0</v>
      </c>
      <c r="BJ1323" s="18" t="s">
        <v>83</v>
      </c>
      <c r="BK1323" s="206">
        <f>ROUND(I1323*H1323,2)</f>
        <v>0</v>
      </c>
      <c r="BL1323" s="18" t="s">
        <v>247</v>
      </c>
      <c r="BM1323" s="205" t="s">
        <v>1528</v>
      </c>
    </row>
    <row r="1324" spans="1:65" s="2" customFormat="1" ht="58.5">
      <c r="A1324" s="35"/>
      <c r="B1324" s="36"/>
      <c r="C1324" s="37"/>
      <c r="D1324" s="209" t="s">
        <v>253</v>
      </c>
      <c r="E1324" s="37"/>
      <c r="F1324" s="240" t="s">
        <v>1514</v>
      </c>
      <c r="G1324" s="37"/>
      <c r="H1324" s="37"/>
      <c r="I1324" s="241"/>
      <c r="J1324" s="37"/>
      <c r="K1324" s="37"/>
      <c r="L1324" s="40"/>
      <c r="M1324" s="242"/>
      <c r="N1324" s="243"/>
      <c r="O1324" s="72"/>
      <c r="P1324" s="72"/>
      <c r="Q1324" s="72"/>
      <c r="R1324" s="72"/>
      <c r="S1324" s="72"/>
      <c r="T1324" s="73"/>
      <c r="U1324" s="35"/>
      <c r="V1324" s="35"/>
      <c r="W1324" s="35"/>
      <c r="X1324" s="35"/>
      <c r="Y1324" s="35"/>
      <c r="Z1324" s="35"/>
      <c r="AA1324" s="35"/>
      <c r="AB1324" s="35"/>
      <c r="AC1324" s="35"/>
      <c r="AD1324" s="35"/>
      <c r="AE1324" s="35"/>
      <c r="AT1324" s="18" t="s">
        <v>253</v>
      </c>
      <c r="AU1324" s="18" t="s">
        <v>85</v>
      </c>
    </row>
    <row r="1325" spans="1:65" s="2" customFormat="1" ht="24.2" customHeight="1">
      <c r="A1325" s="35"/>
      <c r="B1325" s="36"/>
      <c r="C1325" s="193" t="s">
        <v>875</v>
      </c>
      <c r="D1325" s="193" t="s">
        <v>211</v>
      </c>
      <c r="E1325" s="194" t="s">
        <v>1529</v>
      </c>
      <c r="F1325" s="195" t="s">
        <v>1530</v>
      </c>
      <c r="G1325" s="196" t="s">
        <v>513</v>
      </c>
      <c r="H1325" s="197">
        <v>1</v>
      </c>
      <c r="I1325" s="198"/>
      <c r="J1325" s="199">
        <f>ROUND(I1325*H1325,2)</f>
        <v>0</v>
      </c>
      <c r="K1325" s="200"/>
      <c r="L1325" s="40"/>
      <c r="M1325" s="201" t="s">
        <v>1</v>
      </c>
      <c r="N1325" s="202" t="s">
        <v>40</v>
      </c>
      <c r="O1325" s="72"/>
      <c r="P1325" s="203">
        <f>O1325*H1325</f>
        <v>0</v>
      </c>
      <c r="Q1325" s="203">
        <v>0</v>
      </c>
      <c r="R1325" s="203">
        <f>Q1325*H1325</f>
        <v>0</v>
      </c>
      <c r="S1325" s="203">
        <v>0</v>
      </c>
      <c r="T1325" s="204">
        <f>S1325*H1325</f>
        <v>0</v>
      </c>
      <c r="U1325" s="35"/>
      <c r="V1325" s="35"/>
      <c r="W1325" s="35"/>
      <c r="X1325" s="35"/>
      <c r="Y1325" s="35"/>
      <c r="Z1325" s="35"/>
      <c r="AA1325" s="35"/>
      <c r="AB1325" s="35"/>
      <c r="AC1325" s="35"/>
      <c r="AD1325" s="35"/>
      <c r="AE1325" s="35"/>
      <c r="AR1325" s="205" t="s">
        <v>247</v>
      </c>
      <c r="AT1325" s="205" t="s">
        <v>211</v>
      </c>
      <c r="AU1325" s="205" t="s">
        <v>85</v>
      </c>
      <c r="AY1325" s="18" t="s">
        <v>209</v>
      </c>
      <c r="BE1325" s="206">
        <f>IF(N1325="základní",J1325,0)</f>
        <v>0</v>
      </c>
      <c r="BF1325" s="206">
        <f>IF(N1325="snížená",J1325,0)</f>
        <v>0</v>
      </c>
      <c r="BG1325" s="206">
        <f>IF(N1325="zákl. přenesená",J1325,0)</f>
        <v>0</v>
      </c>
      <c r="BH1325" s="206">
        <f>IF(N1325="sníž. přenesená",J1325,0)</f>
        <v>0</v>
      </c>
      <c r="BI1325" s="206">
        <f>IF(N1325="nulová",J1325,0)</f>
        <v>0</v>
      </c>
      <c r="BJ1325" s="18" t="s">
        <v>83</v>
      </c>
      <c r="BK1325" s="206">
        <f>ROUND(I1325*H1325,2)</f>
        <v>0</v>
      </c>
      <c r="BL1325" s="18" t="s">
        <v>247</v>
      </c>
      <c r="BM1325" s="205" t="s">
        <v>1531</v>
      </c>
    </row>
    <row r="1326" spans="1:65" s="2" customFormat="1" ht="58.5">
      <c r="A1326" s="35"/>
      <c r="B1326" s="36"/>
      <c r="C1326" s="37"/>
      <c r="D1326" s="209" t="s">
        <v>253</v>
      </c>
      <c r="E1326" s="37"/>
      <c r="F1326" s="240" t="s">
        <v>1514</v>
      </c>
      <c r="G1326" s="37"/>
      <c r="H1326" s="37"/>
      <c r="I1326" s="241"/>
      <c r="J1326" s="37"/>
      <c r="K1326" s="37"/>
      <c r="L1326" s="40"/>
      <c r="M1326" s="242"/>
      <c r="N1326" s="243"/>
      <c r="O1326" s="72"/>
      <c r="P1326" s="72"/>
      <c r="Q1326" s="72"/>
      <c r="R1326" s="72"/>
      <c r="S1326" s="72"/>
      <c r="T1326" s="73"/>
      <c r="U1326" s="35"/>
      <c r="V1326" s="35"/>
      <c r="W1326" s="35"/>
      <c r="X1326" s="35"/>
      <c r="Y1326" s="35"/>
      <c r="Z1326" s="35"/>
      <c r="AA1326" s="35"/>
      <c r="AB1326" s="35"/>
      <c r="AC1326" s="35"/>
      <c r="AD1326" s="35"/>
      <c r="AE1326" s="35"/>
      <c r="AT1326" s="18" t="s">
        <v>253</v>
      </c>
      <c r="AU1326" s="18" t="s">
        <v>85</v>
      </c>
    </row>
    <row r="1327" spans="1:65" s="2" customFormat="1" ht="33" customHeight="1">
      <c r="A1327" s="35"/>
      <c r="B1327" s="36"/>
      <c r="C1327" s="193" t="s">
        <v>1532</v>
      </c>
      <c r="D1327" s="193" t="s">
        <v>211</v>
      </c>
      <c r="E1327" s="194" t="s">
        <v>1533</v>
      </c>
      <c r="F1327" s="195" t="s">
        <v>1534</v>
      </c>
      <c r="G1327" s="196" t="s">
        <v>1512</v>
      </c>
      <c r="H1327" s="197">
        <v>10.7</v>
      </c>
      <c r="I1327" s="198"/>
      <c r="J1327" s="199">
        <f>ROUND(I1327*H1327,2)</f>
        <v>0</v>
      </c>
      <c r="K1327" s="200"/>
      <c r="L1327" s="40"/>
      <c r="M1327" s="201" t="s">
        <v>1</v>
      </c>
      <c r="N1327" s="202" t="s">
        <v>40</v>
      </c>
      <c r="O1327" s="72"/>
      <c r="P1327" s="203">
        <f>O1327*H1327</f>
        <v>0</v>
      </c>
      <c r="Q1327" s="203">
        <v>0</v>
      </c>
      <c r="R1327" s="203">
        <f>Q1327*H1327</f>
        <v>0</v>
      </c>
      <c r="S1327" s="203">
        <v>0</v>
      </c>
      <c r="T1327" s="204">
        <f>S1327*H1327</f>
        <v>0</v>
      </c>
      <c r="U1327" s="35"/>
      <c r="V1327" s="35"/>
      <c r="W1327" s="35"/>
      <c r="X1327" s="35"/>
      <c r="Y1327" s="35"/>
      <c r="Z1327" s="35"/>
      <c r="AA1327" s="35"/>
      <c r="AB1327" s="35"/>
      <c r="AC1327" s="35"/>
      <c r="AD1327" s="35"/>
      <c r="AE1327" s="35"/>
      <c r="AR1327" s="205" t="s">
        <v>247</v>
      </c>
      <c r="AT1327" s="205" t="s">
        <v>211</v>
      </c>
      <c r="AU1327" s="205" t="s">
        <v>85</v>
      </c>
      <c r="AY1327" s="18" t="s">
        <v>209</v>
      </c>
      <c r="BE1327" s="206">
        <f>IF(N1327="základní",J1327,0)</f>
        <v>0</v>
      </c>
      <c r="BF1327" s="206">
        <f>IF(N1327="snížená",J1327,0)</f>
        <v>0</v>
      </c>
      <c r="BG1327" s="206">
        <f>IF(N1327="zákl. přenesená",J1327,0)</f>
        <v>0</v>
      </c>
      <c r="BH1327" s="206">
        <f>IF(N1327="sníž. přenesená",J1327,0)</f>
        <v>0</v>
      </c>
      <c r="BI1327" s="206">
        <f>IF(N1327="nulová",J1327,0)</f>
        <v>0</v>
      </c>
      <c r="BJ1327" s="18" t="s">
        <v>83</v>
      </c>
      <c r="BK1327" s="206">
        <f>ROUND(I1327*H1327,2)</f>
        <v>0</v>
      </c>
      <c r="BL1327" s="18" t="s">
        <v>247</v>
      </c>
      <c r="BM1327" s="205" t="s">
        <v>1535</v>
      </c>
    </row>
    <row r="1328" spans="1:65" s="2" customFormat="1" ht="58.5">
      <c r="A1328" s="35"/>
      <c r="B1328" s="36"/>
      <c r="C1328" s="37"/>
      <c r="D1328" s="209" t="s">
        <v>253</v>
      </c>
      <c r="E1328" s="37"/>
      <c r="F1328" s="240" t="s">
        <v>1514</v>
      </c>
      <c r="G1328" s="37"/>
      <c r="H1328" s="37"/>
      <c r="I1328" s="241"/>
      <c r="J1328" s="37"/>
      <c r="K1328" s="37"/>
      <c r="L1328" s="40"/>
      <c r="M1328" s="242"/>
      <c r="N1328" s="243"/>
      <c r="O1328" s="72"/>
      <c r="P1328" s="72"/>
      <c r="Q1328" s="72"/>
      <c r="R1328" s="72"/>
      <c r="S1328" s="72"/>
      <c r="T1328" s="73"/>
      <c r="U1328" s="35"/>
      <c r="V1328" s="35"/>
      <c r="W1328" s="35"/>
      <c r="X1328" s="35"/>
      <c r="Y1328" s="35"/>
      <c r="Z1328" s="35"/>
      <c r="AA1328" s="35"/>
      <c r="AB1328" s="35"/>
      <c r="AC1328" s="35"/>
      <c r="AD1328" s="35"/>
      <c r="AE1328" s="35"/>
      <c r="AT1328" s="18" t="s">
        <v>253</v>
      </c>
      <c r="AU1328" s="18" t="s">
        <v>85</v>
      </c>
    </row>
    <row r="1329" spans="1:65" s="2" customFormat="1" ht="24.2" customHeight="1">
      <c r="A1329" s="35"/>
      <c r="B1329" s="36"/>
      <c r="C1329" s="193" t="s">
        <v>883</v>
      </c>
      <c r="D1329" s="193" t="s">
        <v>211</v>
      </c>
      <c r="E1329" s="194" t="s">
        <v>1536</v>
      </c>
      <c r="F1329" s="195" t="s">
        <v>1537</v>
      </c>
      <c r="G1329" s="196" t="s">
        <v>1512</v>
      </c>
      <c r="H1329" s="197">
        <v>3.5</v>
      </c>
      <c r="I1329" s="198"/>
      <c r="J1329" s="199">
        <f>ROUND(I1329*H1329,2)</f>
        <v>0</v>
      </c>
      <c r="K1329" s="200"/>
      <c r="L1329" s="40"/>
      <c r="M1329" s="201" t="s">
        <v>1</v>
      </c>
      <c r="N1329" s="202" t="s">
        <v>40</v>
      </c>
      <c r="O1329" s="72"/>
      <c r="P1329" s="203">
        <f>O1329*H1329</f>
        <v>0</v>
      </c>
      <c r="Q1329" s="203">
        <v>0</v>
      </c>
      <c r="R1329" s="203">
        <f>Q1329*H1329</f>
        <v>0</v>
      </c>
      <c r="S1329" s="203">
        <v>0</v>
      </c>
      <c r="T1329" s="204">
        <f>S1329*H1329</f>
        <v>0</v>
      </c>
      <c r="U1329" s="35"/>
      <c r="V1329" s="35"/>
      <c r="W1329" s="35"/>
      <c r="X1329" s="35"/>
      <c r="Y1329" s="35"/>
      <c r="Z1329" s="35"/>
      <c r="AA1329" s="35"/>
      <c r="AB1329" s="35"/>
      <c r="AC1329" s="35"/>
      <c r="AD1329" s="35"/>
      <c r="AE1329" s="35"/>
      <c r="AR1329" s="205" t="s">
        <v>247</v>
      </c>
      <c r="AT1329" s="205" t="s">
        <v>211</v>
      </c>
      <c r="AU1329" s="205" t="s">
        <v>85</v>
      </c>
      <c r="AY1329" s="18" t="s">
        <v>209</v>
      </c>
      <c r="BE1329" s="206">
        <f>IF(N1329="základní",J1329,0)</f>
        <v>0</v>
      </c>
      <c r="BF1329" s="206">
        <f>IF(N1329="snížená",J1329,0)</f>
        <v>0</v>
      </c>
      <c r="BG1329" s="206">
        <f>IF(N1329="zákl. přenesená",J1329,0)</f>
        <v>0</v>
      </c>
      <c r="BH1329" s="206">
        <f>IF(N1329="sníž. přenesená",J1329,0)</f>
        <v>0</v>
      </c>
      <c r="BI1329" s="206">
        <f>IF(N1329="nulová",J1329,0)</f>
        <v>0</v>
      </c>
      <c r="BJ1329" s="18" t="s">
        <v>83</v>
      </c>
      <c r="BK1329" s="206">
        <f>ROUND(I1329*H1329,2)</f>
        <v>0</v>
      </c>
      <c r="BL1329" s="18" t="s">
        <v>247</v>
      </c>
      <c r="BM1329" s="205" t="s">
        <v>1538</v>
      </c>
    </row>
    <row r="1330" spans="1:65" s="2" customFormat="1" ht="58.5">
      <c r="A1330" s="35"/>
      <c r="B1330" s="36"/>
      <c r="C1330" s="37"/>
      <c r="D1330" s="209" t="s">
        <v>253</v>
      </c>
      <c r="E1330" s="37"/>
      <c r="F1330" s="240" t="s">
        <v>1514</v>
      </c>
      <c r="G1330" s="37"/>
      <c r="H1330" s="37"/>
      <c r="I1330" s="241"/>
      <c r="J1330" s="37"/>
      <c r="K1330" s="37"/>
      <c r="L1330" s="40"/>
      <c r="M1330" s="242"/>
      <c r="N1330" s="243"/>
      <c r="O1330" s="72"/>
      <c r="P1330" s="72"/>
      <c r="Q1330" s="72"/>
      <c r="R1330" s="72"/>
      <c r="S1330" s="72"/>
      <c r="T1330" s="73"/>
      <c r="U1330" s="35"/>
      <c r="V1330" s="35"/>
      <c r="W1330" s="35"/>
      <c r="X1330" s="35"/>
      <c r="Y1330" s="35"/>
      <c r="Z1330" s="35"/>
      <c r="AA1330" s="35"/>
      <c r="AB1330" s="35"/>
      <c r="AC1330" s="35"/>
      <c r="AD1330" s="35"/>
      <c r="AE1330" s="35"/>
      <c r="AT1330" s="18" t="s">
        <v>253</v>
      </c>
      <c r="AU1330" s="18" t="s">
        <v>85</v>
      </c>
    </row>
    <row r="1331" spans="1:65" s="2" customFormat="1" ht="24.2" customHeight="1">
      <c r="A1331" s="35"/>
      <c r="B1331" s="36"/>
      <c r="C1331" s="193" t="s">
        <v>1539</v>
      </c>
      <c r="D1331" s="193" t="s">
        <v>211</v>
      </c>
      <c r="E1331" s="194" t="s">
        <v>1540</v>
      </c>
      <c r="F1331" s="195" t="s">
        <v>1541</v>
      </c>
      <c r="G1331" s="196" t="s">
        <v>1512</v>
      </c>
      <c r="H1331" s="197">
        <v>3.5</v>
      </c>
      <c r="I1331" s="198"/>
      <c r="J1331" s="199">
        <f>ROUND(I1331*H1331,2)</f>
        <v>0</v>
      </c>
      <c r="K1331" s="200"/>
      <c r="L1331" s="40"/>
      <c r="M1331" s="201" t="s">
        <v>1</v>
      </c>
      <c r="N1331" s="202" t="s">
        <v>40</v>
      </c>
      <c r="O1331" s="72"/>
      <c r="P1331" s="203">
        <f>O1331*H1331</f>
        <v>0</v>
      </c>
      <c r="Q1331" s="203">
        <v>0</v>
      </c>
      <c r="R1331" s="203">
        <f>Q1331*H1331</f>
        <v>0</v>
      </c>
      <c r="S1331" s="203">
        <v>0</v>
      </c>
      <c r="T1331" s="204">
        <f>S1331*H1331</f>
        <v>0</v>
      </c>
      <c r="U1331" s="35"/>
      <c r="V1331" s="35"/>
      <c r="W1331" s="35"/>
      <c r="X1331" s="35"/>
      <c r="Y1331" s="35"/>
      <c r="Z1331" s="35"/>
      <c r="AA1331" s="35"/>
      <c r="AB1331" s="35"/>
      <c r="AC1331" s="35"/>
      <c r="AD1331" s="35"/>
      <c r="AE1331" s="35"/>
      <c r="AR1331" s="205" t="s">
        <v>247</v>
      </c>
      <c r="AT1331" s="205" t="s">
        <v>211</v>
      </c>
      <c r="AU1331" s="205" t="s">
        <v>85</v>
      </c>
      <c r="AY1331" s="18" t="s">
        <v>209</v>
      </c>
      <c r="BE1331" s="206">
        <f>IF(N1331="základní",J1331,0)</f>
        <v>0</v>
      </c>
      <c r="BF1331" s="206">
        <f>IF(N1331="snížená",J1331,0)</f>
        <v>0</v>
      </c>
      <c r="BG1331" s="206">
        <f>IF(N1331="zákl. přenesená",J1331,0)</f>
        <v>0</v>
      </c>
      <c r="BH1331" s="206">
        <f>IF(N1331="sníž. přenesená",J1331,0)</f>
        <v>0</v>
      </c>
      <c r="BI1331" s="206">
        <f>IF(N1331="nulová",J1331,0)</f>
        <v>0</v>
      </c>
      <c r="BJ1331" s="18" t="s">
        <v>83</v>
      </c>
      <c r="BK1331" s="206">
        <f>ROUND(I1331*H1331,2)</f>
        <v>0</v>
      </c>
      <c r="BL1331" s="18" t="s">
        <v>247</v>
      </c>
      <c r="BM1331" s="205" t="s">
        <v>1542</v>
      </c>
    </row>
    <row r="1332" spans="1:65" s="2" customFormat="1" ht="58.5">
      <c r="A1332" s="35"/>
      <c r="B1332" s="36"/>
      <c r="C1332" s="37"/>
      <c r="D1332" s="209" t="s">
        <v>253</v>
      </c>
      <c r="E1332" s="37"/>
      <c r="F1332" s="240" t="s">
        <v>1514</v>
      </c>
      <c r="G1332" s="37"/>
      <c r="H1332" s="37"/>
      <c r="I1332" s="241"/>
      <c r="J1332" s="37"/>
      <c r="K1332" s="37"/>
      <c r="L1332" s="40"/>
      <c r="M1332" s="242"/>
      <c r="N1332" s="243"/>
      <c r="O1332" s="72"/>
      <c r="P1332" s="72"/>
      <c r="Q1332" s="72"/>
      <c r="R1332" s="72"/>
      <c r="S1332" s="72"/>
      <c r="T1332" s="73"/>
      <c r="U1332" s="35"/>
      <c r="V1332" s="35"/>
      <c r="W1332" s="35"/>
      <c r="X1332" s="35"/>
      <c r="Y1332" s="35"/>
      <c r="Z1332" s="35"/>
      <c r="AA1332" s="35"/>
      <c r="AB1332" s="35"/>
      <c r="AC1332" s="35"/>
      <c r="AD1332" s="35"/>
      <c r="AE1332" s="35"/>
      <c r="AT1332" s="18" t="s">
        <v>253</v>
      </c>
      <c r="AU1332" s="18" t="s">
        <v>85</v>
      </c>
    </row>
    <row r="1333" spans="1:65" s="2" customFormat="1" ht="24.2" customHeight="1">
      <c r="A1333" s="35"/>
      <c r="B1333" s="36"/>
      <c r="C1333" s="193" t="s">
        <v>888</v>
      </c>
      <c r="D1333" s="193" t="s">
        <v>211</v>
      </c>
      <c r="E1333" s="194" t="s">
        <v>1543</v>
      </c>
      <c r="F1333" s="195" t="s">
        <v>1544</v>
      </c>
      <c r="G1333" s="196" t="s">
        <v>1512</v>
      </c>
      <c r="H1333" s="197">
        <v>2.6</v>
      </c>
      <c r="I1333" s="198"/>
      <c r="J1333" s="199">
        <f>ROUND(I1333*H1333,2)</f>
        <v>0</v>
      </c>
      <c r="K1333" s="200"/>
      <c r="L1333" s="40"/>
      <c r="M1333" s="201" t="s">
        <v>1</v>
      </c>
      <c r="N1333" s="202" t="s">
        <v>40</v>
      </c>
      <c r="O1333" s="72"/>
      <c r="P1333" s="203">
        <f>O1333*H1333</f>
        <v>0</v>
      </c>
      <c r="Q1333" s="203">
        <v>0</v>
      </c>
      <c r="R1333" s="203">
        <f>Q1333*H1333</f>
        <v>0</v>
      </c>
      <c r="S1333" s="203">
        <v>0</v>
      </c>
      <c r="T1333" s="204">
        <f>S1333*H1333</f>
        <v>0</v>
      </c>
      <c r="U1333" s="35"/>
      <c r="V1333" s="35"/>
      <c r="W1333" s="35"/>
      <c r="X1333" s="35"/>
      <c r="Y1333" s="35"/>
      <c r="Z1333" s="35"/>
      <c r="AA1333" s="35"/>
      <c r="AB1333" s="35"/>
      <c r="AC1333" s="35"/>
      <c r="AD1333" s="35"/>
      <c r="AE1333" s="35"/>
      <c r="AR1333" s="205" t="s">
        <v>247</v>
      </c>
      <c r="AT1333" s="205" t="s">
        <v>211</v>
      </c>
      <c r="AU1333" s="205" t="s">
        <v>85</v>
      </c>
      <c r="AY1333" s="18" t="s">
        <v>209</v>
      </c>
      <c r="BE1333" s="206">
        <f>IF(N1333="základní",J1333,0)</f>
        <v>0</v>
      </c>
      <c r="BF1333" s="206">
        <f>IF(N1333="snížená",J1333,0)</f>
        <v>0</v>
      </c>
      <c r="BG1333" s="206">
        <f>IF(N1333="zákl. přenesená",J1333,0)</f>
        <v>0</v>
      </c>
      <c r="BH1333" s="206">
        <f>IF(N1333="sníž. přenesená",J1333,0)</f>
        <v>0</v>
      </c>
      <c r="BI1333" s="206">
        <f>IF(N1333="nulová",J1333,0)</f>
        <v>0</v>
      </c>
      <c r="BJ1333" s="18" t="s">
        <v>83</v>
      </c>
      <c r="BK1333" s="206">
        <f>ROUND(I1333*H1333,2)</f>
        <v>0</v>
      </c>
      <c r="BL1333" s="18" t="s">
        <v>247</v>
      </c>
      <c r="BM1333" s="205" t="s">
        <v>1545</v>
      </c>
    </row>
    <row r="1334" spans="1:65" s="2" customFormat="1" ht="58.5">
      <c r="A1334" s="35"/>
      <c r="B1334" s="36"/>
      <c r="C1334" s="37"/>
      <c r="D1334" s="209" t="s">
        <v>253</v>
      </c>
      <c r="E1334" s="37"/>
      <c r="F1334" s="240" t="s">
        <v>1514</v>
      </c>
      <c r="G1334" s="37"/>
      <c r="H1334" s="37"/>
      <c r="I1334" s="241"/>
      <c r="J1334" s="37"/>
      <c r="K1334" s="37"/>
      <c r="L1334" s="40"/>
      <c r="M1334" s="242"/>
      <c r="N1334" s="243"/>
      <c r="O1334" s="72"/>
      <c r="P1334" s="72"/>
      <c r="Q1334" s="72"/>
      <c r="R1334" s="72"/>
      <c r="S1334" s="72"/>
      <c r="T1334" s="73"/>
      <c r="U1334" s="35"/>
      <c r="V1334" s="35"/>
      <c r="W1334" s="35"/>
      <c r="X1334" s="35"/>
      <c r="Y1334" s="35"/>
      <c r="Z1334" s="35"/>
      <c r="AA1334" s="35"/>
      <c r="AB1334" s="35"/>
      <c r="AC1334" s="35"/>
      <c r="AD1334" s="35"/>
      <c r="AE1334" s="35"/>
      <c r="AT1334" s="18" t="s">
        <v>253</v>
      </c>
      <c r="AU1334" s="18" t="s">
        <v>85</v>
      </c>
    </row>
    <row r="1335" spans="1:65" s="2" customFormat="1" ht="24.2" customHeight="1">
      <c r="A1335" s="35"/>
      <c r="B1335" s="36"/>
      <c r="C1335" s="193" t="s">
        <v>1546</v>
      </c>
      <c r="D1335" s="193" t="s">
        <v>211</v>
      </c>
      <c r="E1335" s="194" t="s">
        <v>1547</v>
      </c>
      <c r="F1335" s="195" t="s">
        <v>1548</v>
      </c>
      <c r="G1335" s="196" t="s">
        <v>1512</v>
      </c>
      <c r="H1335" s="197">
        <v>93</v>
      </c>
      <c r="I1335" s="198"/>
      <c r="J1335" s="199">
        <f>ROUND(I1335*H1335,2)</f>
        <v>0</v>
      </c>
      <c r="K1335" s="200"/>
      <c r="L1335" s="40"/>
      <c r="M1335" s="201" t="s">
        <v>1</v>
      </c>
      <c r="N1335" s="202" t="s">
        <v>40</v>
      </c>
      <c r="O1335" s="72"/>
      <c r="P1335" s="203">
        <f>O1335*H1335</f>
        <v>0</v>
      </c>
      <c r="Q1335" s="203">
        <v>0</v>
      </c>
      <c r="R1335" s="203">
        <f>Q1335*H1335</f>
        <v>0</v>
      </c>
      <c r="S1335" s="203">
        <v>0</v>
      </c>
      <c r="T1335" s="204">
        <f>S1335*H1335</f>
        <v>0</v>
      </c>
      <c r="U1335" s="35"/>
      <c r="V1335" s="35"/>
      <c r="W1335" s="35"/>
      <c r="X1335" s="35"/>
      <c r="Y1335" s="35"/>
      <c r="Z1335" s="35"/>
      <c r="AA1335" s="35"/>
      <c r="AB1335" s="35"/>
      <c r="AC1335" s="35"/>
      <c r="AD1335" s="35"/>
      <c r="AE1335" s="35"/>
      <c r="AR1335" s="205" t="s">
        <v>247</v>
      </c>
      <c r="AT1335" s="205" t="s">
        <v>211</v>
      </c>
      <c r="AU1335" s="205" t="s">
        <v>85</v>
      </c>
      <c r="AY1335" s="18" t="s">
        <v>209</v>
      </c>
      <c r="BE1335" s="206">
        <f>IF(N1335="základní",J1335,0)</f>
        <v>0</v>
      </c>
      <c r="BF1335" s="206">
        <f>IF(N1335="snížená",J1335,0)</f>
        <v>0</v>
      </c>
      <c r="BG1335" s="206">
        <f>IF(N1335="zákl. přenesená",J1335,0)</f>
        <v>0</v>
      </c>
      <c r="BH1335" s="206">
        <f>IF(N1335="sníž. přenesená",J1335,0)</f>
        <v>0</v>
      </c>
      <c r="BI1335" s="206">
        <f>IF(N1335="nulová",J1335,0)</f>
        <v>0</v>
      </c>
      <c r="BJ1335" s="18" t="s">
        <v>83</v>
      </c>
      <c r="BK1335" s="206">
        <f>ROUND(I1335*H1335,2)</f>
        <v>0</v>
      </c>
      <c r="BL1335" s="18" t="s">
        <v>247</v>
      </c>
      <c r="BM1335" s="205" t="s">
        <v>1549</v>
      </c>
    </row>
    <row r="1336" spans="1:65" s="2" customFormat="1" ht="58.5">
      <c r="A1336" s="35"/>
      <c r="B1336" s="36"/>
      <c r="C1336" s="37"/>
      <c r="D1336" s="209" t="s">
        <v>253</v>
      </c>
      <c r="E1336" s="37"/>
      <c r="F1336" s="240" t="s">
        <v>1514</v>
      </c>
      <c r="G1336" s="37"/>
      <c r="H1336" s="37"/>
      <c r="I1336" s="241"/>
      <c r="J1336" s="37"/>
      <c r="K1336" s="37"/>
      <c r="L1336" s="40"/>
      <c r="M1336" s="242"/>
      <c r="N1336" s="243"/>
      <c r="O1336" s="72"/>
      <c r="P1336" s="72"/>
      <c r="Q1336" s="72"/>
      <c r="R1336" s="72"/>
      <c r="S1336" s="72"/>
      <c r="T1336" s="73"/>
      <c r="U1336" s="35"/>
      <c r="V1336" s="35"/>
      <c r="W1336" s="35"/>
      <c r="X1336" s="35"/>
      <c r="Y1336" s="35"/>
      <c r="Z1336" s="35"/>
      <c r="AA1336" s="35"/>
      <c r="AB1336" s="35"/>
      <c r="AC1336" s="35"/>
      <c r="AD1336" s="35"/>
      <c r="AE1336" s="35"/>
      <c r="AT1336" s="18" t="s">
        <v>253</v>
      </c>
      <c r="AU1336" s="18" t="s">
        <v>85</v>
      </c>
    </row>
    <row r="1337" spans="1:65" s="2" customFormat="1" ht="24.2" customHeight="1">
      <c r="A1337" s="35"/>
      <c r="B1337" s="36"/>
      <c r="C1337" s="193" t="s">
        <v>894</v>
      </c>
      <c r="D1337" s="193" t="s">
        <v>211</v>
      </c>
      <c r="E1337" s="194" t="s">
        <v>1550</v>
      </c>
      <c r="F1337" s="195" t="s">
        <v>1551</v>
      </c>
      <c r="G1337" s="196" t="s">
        <v>1512</v>
      </c>
      <c r="H1337" s="197">
        <v>3</v>
      </c>
      <c r="I1337" s="198"/>
      <c r="J1337" s="199">
        <f>ROUND(I1337*H1337,2)</f>
        <v>0</v>
      </c>
      <c r="K1337" s="200"/>
      <c r="L1337" s="40"/>
      <c r="M1337" s="201" t="s">
        <v>1</v>
      </c>
      <c r="N1337" s="202" t="s">
        <v>40</v>
      </c>
      <c r="O1337" s="72"/>
      <c r="P1337" s="203">
        <f>O1337*H1337</f>
        <v>0</v>
      </c>
      <c r="Q1337" s="203">
        <v>0</v>
      </c>
      <c r="R1337" s="203">
        <f>Q1337*H1337</f>
        <v>0</v>
      </c>
      <c r="S1337" s="203">
        <v>0</v>
      </c>
      <c r="T1337" s="204">
        <f>S1337*H1337</f>
        <v>0</v>
      </c>
      <c r="U1337" s="35"/>
      <c r="V1337" s="35"/>
      <c r="W1337" s="35"/>
      <c r="X1337" s="35"/>
      <c r="Y1337" s="35"/>
      <c r="Z1337" s="35"/>
      <c r="AA1337" s="35"/>
      <c r="AB1337" s="35"/>
      <c r="AC1337" s="35"/>
      <c r="AD1337" s="35"/>
      <c r="AE1337" s="35"/>
      <c r="AR1337" s="205" t="s">
        <v>247</v>
      </c>
      <c r="AT1337" s="205" t="s">
        <v>211</v>
      </c>
      <c r="AU1337" s="205" t="s">
        <v>85</v>
      </c>
      <c r="AY1337" s="18" t="s">
        <v>209</v>
      </c>
      <c r="BE1337" s="206">
        <f>IF(N1337="základní",J1337,0)</f>
        <v>0</v>
      </c>
      <c r="BF1337" s="206">
        <f>IF(N1337="snížená",J1337,0)</f>
        <v>0</v>
      </c>
      <c r="BG1337" s="206">
        <f>IF(N1337="zákl. přenesená",J1337,0)</f>
        <v>0</v>
      </c>
      <c r="BH1337" s="206">
        <f>IF(N1337="sníž. přenesená",J1337,0)</f>
        <v>0</v>
      </c>
      <c r="BI1337" s="206">
        <f>IF(N1337="nulová",J1337,0)</f>
        <v>0</v>
      </c>
      <c r="BJ1337" s="18" t="s">
        <v>83</v>
      </c>
      <c r="BK1337" s="206">
        <f>ROUND(I1337*H1337,2)</f>
        <v>0</v>
      </c>
      <c r="BL1337" s="18" t="s">
        <v>247</v>
      </c>
      <c r="BM1337" s="205" t="s">
        <v>1552</v>
      </c>
    </row>
    <row r="1338" spans="1:65" s="2" customFormat="1" ht="58.5">
      <c r="A1338" s="35"/>
      <c r="B1338" s="36"/>
      <c r="C1338" s="37"/>
      <c r="D1338" s="209" t="s">
        <v>253</v>
      </c>
      <c r="E1338" s="37"/>
      <c r="F1338" s="240" t="s">
        <v>1514</v>
      </c>
      <c r="G1338" s="37"/>
      <c r="H1338" s="37"/>
      <c r="I1338" s="241"/>
      <c r="J1338" s="37"/>
      <c r="K1338" s="37"/>
      <c r="L1338" s="40"/>
      <c r="M1338" s="242"/>
      <c r="N1338" s="243"/>
      <c r="O1338" s="72"/>
      <c r="P1338" s="72"/>
      <c r="Q1338" s="72"/>
      <c r="R1338" s="72"/>
      <c r="S1338" s="72"/>
      <c r="T1338" s="73"/>
      <c r="U1338" s="35"/>
      <c r="V1338" s="35"/>
      <c r="W1338" s="35"/>
      <c r="X1338" s="35"/>
      <c r="Y1338" s="35"/>
      <c r="Z1338" s="35"/>
      <c r="AA1338" s="35"/>
      <c r="AB1338" s="35"/>
      <c r="AC1338" s="35"/>
      <c r="AD1338" s="35"/>
      <c r="AE1338" s="35"/>
      <c r="AT1338" s="18" t="s">
        <v>253</v>
      </c>
      <c r="AU1338" s="18" t="s">
        <v>85</v>
      </c>
    </row>
    <row r="1339" spans="1:65" s="2" customFormat="1" ht="24.2" customHeight="1">
      <c r="A1339" s="35"/>
      <c r="B1339" s="36"/>
      <c r="C1339" s="193" t="s">
        <v>1553</v>
      </c>
      <c r="D1339" s="193" t="s">
        <v>211</v>
      </c>
      <c r="E1339" s="194" t="s">
        <v>1554</v>
      </c>
      <c r="F1339" s="195" t="s">
        <v>1555</v>
      </c>
      <c r="G1339" s="196" t="s">
        <v>1512</v>
      </c>
      <c r="H1339" s="197">
        <v>8</v>
      </c>
      <c r="I1339" s="198"/>
      <c r="J1339" s="199">
        <f>ROUND(I1339*H1339,2)</f>
        <v>0</v>
      </c>
      <c r="K1339" s="200"/>
      <c r="L1339" s="40"/>
      <c r="M1339" s="201" t="s">
        <v>1</v>
      </c>
      <c r="N1339" s="202" t="s">
        <v>40</v>
      </c>
      <c r="O1339" s="72"/>
      <c r="P1339" s="203">
        <f>O1339*H1339</f>
        <v>0</v>
      </c>
      <c r="Q1339" s="203">
        <v>0</v>
      </c>
      <c r="R1339" s="203">
        <f>Q1339*H1339</f>
        <v>0</v>
      </c>
      <c r="S1339" s="203">
        <v>0</v>
      </c>
      <c r="T1339" s="204">
        <f>S1339*H1339</f>
        <v>0</v>
      </c>
      <c r="U1339" s="35"/>
      <c r="V1339" s="35"/>
      <c r="W1339" s="35"/>
      <c r="X1339" s="35"/>
      <c r="Y1339" s="35"/>
      <c r="Z1339" s="35"/>
      <c r="AA1339" s="35"/>
      <c r="AB1339" s="35"/>
      <c r="AC1339" s="35"/>
      <c r="AD1339" s="35"/>
      <c r="AE1339" s="35"/>
      <c r="AR1339" s="205" t="s">
        <v>247</v>
      </c>
      <c r="AT1339" s="205" t="s">
        <v>211</v>
      </c>
      <c r="AU1339" s="205" t="s">
        <v>85</v>
      </c>
      <c r="AY1339" s="18" t="s">
        <v>209</v>
      </c>
      <c r="BE1339" s="206">
        <f>IF(N1339="základní",J1339,0)</f>
        <v>0</v>
      </c>
      <c r="BF1339" s="206">
        <f>IF(N1339="snížená",J1339,0)</f>
        <v>0</v>
      </c>
      <c r="BG1339" s="206">
        <f>IF(N1339="zákl. přenesená",J1339,0)</f>
        <v>0</v>
      </c>
      <c r="BH1339" s="206">
        <f>IF(N1339="sníž. přenesená",J1339,0)</f>
        <v>0</v>
      </c>
      <c r="BI1339" s="206">
        <f>IF(N1339="nulová",J1339,0)</f>
        <v>0</v>
      </c>
      <c r="BJ1339" s="18" t="s">
        <v>83</v>
      </c>
      <c r="BK1339" s="206">
        <f>ROUND(I1339*H1339,2)</f>
        <v>0</v>
      </c>
      <c r="BL1339" s="18" t="s">
        <v>247</v>
      </c>
      <c r="BM1339" s="205" t="s">
        <v>1556</v>
      </c>
    </row>
    <row r="1340" spans="1:65" s="2" customFormat="1" ht="58.5">
      <c r="A1340" s="35"/>
      <c r="B1340" s="36"/>
      <c r="C1340" s="37"/>
      <c r="D1340" s="209" t="s">
        <v>253</v>
      </c>
      <c r="E1340" s="37"/>
      <c r="F1340" s="240" t="s">
        <v>1514</v>
      </c>
      <c r="G1340" s="37"/>
      <c r="H1340" s="37"/>
      <c r="I1340" s="241"/>
      <c r="J1340" s="37"/>
      <c r="K1340" s="37"/>
      <c r="L1340" s="40"/>
      <c r="M1340" s="242"/>
      <c r="N1340" s="243"/>
      <c r="O1340" s="72"/>
      <c r="P1340" s="72"/>
      <c r="Q1340" s="72"/>
      <c r="R1340" s="72"/>
      <c r="S1340" s="72"/>
      <c r="T1340" s="73"/>
      <c r="U1340" s="35"/>
      <c r="V1340" s="35"/>
      <c r="W1340" s="35"/>
      <c r="X1340" s="35"/>
      <c r="Y1340" s="35"/>
      <c r="Z1340" s="35"/>
      <c r="AA1340" s="35"/>
      <c r="AB1340" s="35"/>
      <c r="AC1340" s="35"/>
      <c r="AD1340" s="35"/>
      <c r="AE1340" s="35"/>
      <c r="AT1340" s="18" t="s">
        <v>253</v>
      </c>
      <c r="AU1340" s="18" t="s">
        <v>85</v>
      </c>
    </row>
    <row r="1341" spans="1:65" s="2" customFormat="1" ht="24.2" customHeight="1">
      <c r="A1341" s="35"/>
      <c r="B1341" s="36"/>
      <c r="C1341" s="193" t="s">
        <v>899</v>
      </c>
      <c r="D1341" s="193" t="s">
        <v>211</v>
      </c>
      <c r="E1341" s="194" t="s">
        <v>1557</v>
      </c>
      <c r="F1341" s="195" t="s">
        <v>1558</v>
      </c>
      <c r="G1341" s="196" t="s">
        <v>1512</v>
      </c>
      <c r="H1341" s="197">
        <v>3</v>
      </c>
      <c r="I1341" s="198"/>
      <c r="J1341" s="199">
        <f>ROUND(I1341*H1341,2)</f>
        <v>0</v>
      </c>
      <c r="K1341" s="200"/>
      <c r="L1341" s="40"/>
      <c r="M1341" s="201" t="s">
        <v>1</v>
      </c>
      <c r="N1341" s="202" t="s">
        <v>40</v>
      </c>
      <c r="O1341" s="72"/>
      <c r="P1341" s="203">
        <f>O1341*H1341</f>
        <v>0</v>
      </c>
      <c r="Q1341" s="203">
        <v>0</v>
      </c>
      <c r="R1341" s="203">
        <f>Q1341*H1341</f>
        <v>0</v>
      </c>
      <c r="S1341" s="203">
        <v>0</v>
      </c>
      <c r="T1341" s="204">
        <f>S1341*H1341</f>
        <v>0</v>
      </c>
      <c r="U1341" s="35"/>
      <c r="V1341" s="35"/>
      <c r="W1341" s="35"/>
      <c r="X1341" s="35"/>
      <c r="Y1341" s="35"/>
      <c r="Z1341" s="35"/>
      <c r="AA1341" s="35"/>
      <c r="AB1341" s="35"/>
      <c r="AC1341" s="35"/>
      <c r="AD1341" s="35"/>
      <c r="AE1341" s="35"/>
      <c r="AR1341" s="205" t="s">
        <v>247</v>
      </c>
      <c r="AT1341" s="205" t="s">
        <v>211</v>
      </c>
      <c r="AU1341" s="205" t="s">
        <v>85</v>
      </c>
      <c r="AY1341" s="18" t="s">
        <v>209</v>
      </c>
      <c r="BE1341" s="206">
        <f>IF(N1341="základní",J1341,0)</f>
        <v>0</v>
      </c>
      <c r="BF1341" s="206">
        <f>IF(N1341="snížená",J1341,0)</f>
        <v>0</v>
      </c>
      <c r="BG1341" s="206">
        <f>IF(N1341="zákl. přenesená",J1341,0)</f>
        <v>0</v>
      </c>
      <c r="BH1341" s="206">
        <f>IF(N1341="sníž. přenesená",J1341,0)</f>
        <v>0</v>
      </c>
      <c r="BI1341" s="206">
        <f>IF(N1341="nulová",J1341,0)</f>
        <v>0</v>
      </c>
      <c r="BJ1341" s="18" t="s">
        <v>83</v>
      </c>
      <c r="BK1341" s="206">
        <f>ROUND(I1341*H1341,2)</f>
        <v>0</v>
      </c>
      <c r="BL1341" s="18" t="s">
        <v>247</v>
      </c>
      <c r="BM1341" s="205" t="s">
        <v>1559</v>
      </c>
    </row>
    <row r="1342" spans="1:65" s="2" customFormat="1" ht="58.5">
      <c r="A1342" s="35"/>
      <c r="B1342" s="36"/>
      <c r="C1342" s="37"/>
      <c r="D1342" s="209" t="s">
        <v>253</v>
      </c>
      <c r="E1342" s="37"/>
      <c r="F1342" s="240" t="s">
        <v>1514</v>
      </c>
      <c r="G1342" s="37"/>
      <c r="H1342" s="37"/>
      <c r="I1342" s="241"/>
      <c r="J1342" s="37"/>
      <c r="K1342" s="37"/>
      <c r="L1342" s="40"/>
      <c r="M1342" s="242"/>
      <c r="N1342" s="243"/>
      <c r="O1342" s="72"/>
      <c r="P1342" s="72"/>
      <c r="Q1342" s="72"/>
      <c r="R1342" s="72"/>
      <c r="S1342" s="72"/>
      <c r="T1342" s="73"/>
      <c r="U1342" s="35"/>
      <c r="V1342" s="35"/>
      <c r="W1342" s="35"/>
      <c r="X1342" s="35"/>
      <c r="Y1342" s="35"/>
      <c r="Z1342" s="35"/>
      <c r="AA1342" s="35"/>
      <c r="AB1342" s="35"/>
      <c r="AC1342" s="35"/>
      <c r="AD1342" s="35"/>
      <c r="AE1342" s="35"/>
      <c r="AT1342" s="18" t="s">
        <v>253</v>
      </c>
      <c r="AU1342" s="18" t="s">
        <v>85</v>
      </c>
    </row>
    <row r="1343" spans="1:65" s="2" customFormat="1" ht="24.2" customHeight="1">
      <c r="A1343" s="35"/>
      <c r="B1343" s="36"/>
      <c r="C1343" s="193" t="s">
        <v>1560</v>
      </c>
      <c r="D1343" s="193" t="s">
        <v>211</v>
      </c>
      <c r="E1343" s="194" t="s">
        <v>1561</v>
      </c>
      <c r="F1343" s="195" t="s">
        <v>1562</v>
      </c>
      <c r="G1343" s="196" t="s">
        <v>1512</v>
      </c>
      <c r="H1343" s="197">
        <v>3</v>
      </c>
      <c r="I1343" s="198"/>
      <c r="J1343" s="199">
        <f>ROUND(I1343*H1343,2)</f>
        <v>0</v>
      </c>
      <c r="K1343" s="200"/>
      <c r="L1343" s="40"/>
      <c r="M1343" s="201" t="s">
        <v>1</v>
      </c>
      <c r="N1343" s="202" t="s">
        <v>40</v>
      </c>
      <c r="O1343" s="72"/>
      <c r="P1343" s="203">
        <f>O1343*H1343</f>
        <v>0</v>
      </c>
      <c r="Q1343" s="203">
        <v>0</v>
      </c>
      <c r="R1343" s="203">
        <f>Q1343*H1343</f>
        <v>0</v>
      </c>
      <c r="S1343" s="203">
        <v>0</v>
      </c>
      <c r="T1343" s="204">
        <f>S1343*H1343</f>
        <v>0</v>
      </c>
      <c r="U1343" s="35"/>
      <c r="V1343" s="35"/>
      <c r="W1343" s="35"/>
      <c r="X1343" s="35"/>
      <c r="Y1343" s="35"/>
      <c r="Z1343" s="35"/>
      <c r="AA1343" s="35"/>
      <c r="AB1343" s="35"/>
      <c r="AC1343" s="35"/>
      <c r="AD1343" s="35"/>
      <c r="AE1343" s="35"/>
      <c r="AR1343" s="205" t="s">
        <v>247</v>
      </c>
      <c r="AT1343" s="205" t="s">
        <v>211</v>
      </c>
      <c r="AU1343" s="205" t="s">
        <v>85</v>
      </c>
      <c r="AY1343" s="18" t="s">
        <v>209</v>
      </c>
      <c r="BE1343" s="206">
        <f>IF(N1343="základní",J1343,0)</f>
        <v>0</v>
      </c>
      <c r="BF1343" s="206">
        <f>IF(N1343="snížená",J1343,0)</f>
        <v>0</v>
      </c>
      <c r="BG1343" s="206">
        <f>IF(N1343="zákl. přenesená",J1343,0)</f>
        <v>0</v>
      </c>
      <c r="BH1343" s="206">
        <f>IF(N1343="sníž. přenesená",J1343,0)</f>
        <v>0</v>
      </c>
      <c r="BI1343" s="206">
        <f>IF(N1343="nulová",J1343,0)</f>
        <v>0</v>
      </c>
      <c r="BJ1343" s="18" t="s">
        <v>83</v>
      </c>
      <c r="BK1343" s="206">
        <f>ROUND(I1343*H1343,2)</f>
        <v>0</v>
      </c>
      <c r="BL1343" s="18" t="s">
        <v>247</v>
      </c>
      <c r="BM1343" s="205" t="s">
        <v>1563</v>
      </c>
    </row>
    <row r="1344" spans="1:65" s="2" customFormat="1" ht="58.5">
      <c r="A1344" s="35"/>
      <c r="B1344" s="36"/>
      <c r="C1344" s="37"/>
      <c r="D1344" s="209" t="s">
        <v>253</v>
      </c>
      <c r="E1344" s="37"/>
      <c r="F1344" s="240" t="s">
        <v>1514</v>
      </c>
      <c r="G1344" s="37"/>
      <c r="H1344" s="37"/>
      <c r="I1344" s="241"/>
      <c r="J1344" s="37"/>
      <c r="K1344" s="37"/>
      <c r="L1344" s="40"/>
      <c r="M1344" s="242"/>
      <c r="N1344" s="243"/>
      <c r="O1344" s="72"/>
      <c r="P1344" s="72"/>
      <c r="Q1344" s="72"/>
      <c r="R1344" s="72"/>
      <c r="S1344" s="72"/>
      <c r="T1344" s="73"/>
      <c r="U1344" s="35"/>
      <c r="V1344" s="35"/>
      <c r="W1344" s="35"/>
      <c r="X1344" s="35"/>
      <c r="Y1344" s="35"/>
      <c r="Z1344" s="35"/>
      <c r="AA1344" s="35"/>
      <c r="AB1344" s="35"/>
      <c r="AC1344" s="35"/>
      <c r="AD1344" s="35"/>
      <c r="AE1344" s="35"/>
      <c r="AT1344" s="18" t="s">
        <v>253</v>
      </c>
      <c r="AU1344" s="18" t="s">
        <v>85</v>
      </c>
    </row>
    <row r="1345" spans="1:65" s="2" customFormat="1" ht="24.2" customHeight="1">
      <c r="A1345" s="35"/>
      <c r="B1345" s="36"/>
      <c r="C1345" s="193" t="s">
        <v>905</v>
      </c>
      <c r="D1345" s="193" t="s">
        <v>211</v>
      </c>
      <c r="E1345" s="194" t="s">
        <v>1564</v>
      </c>
      <c r="F1345" s="195" t="s">
        <v>1565</v>
      </c>
      <c r="G1345" s="196" t="s">
        <v>1512</v>
      </c>
      <c r="H1345" s="197">
        <v>7</v>
      </c>
      <c r="I1345" s="198"/>
      <c r="J1345" s="199">
        <f>ROUND(I1345*H1345,2)</f>
        <v>0</v>
      </c>
      <c r="K1345" s="200"/>
      <c r="L1345" s="40"/>
      <c r="M1345" s="201" t="s">
        <v>1</v>
      </c>
      <c r="N1345" s="202" t="s">
        <v>40</v>
      </c>
      <c r="O1345" s="72"/>
      <c r="P1345" s="203">
        <f>O1345*H1345</f>
        <v>0</v>
      </c>
      <c r="Q1345" s="203">
        <v>0</v>
      </c>
      <c r="R1345" s="203">
        <f>Q1345*H1345</f>
        <v>0</v>
      </c>
      <c r="S1345" s="203">
        <v>0</v>
      </c>
      <c r="T1345" s="204">
        <f>S1345*H1345</f>
        <v>0</v>
      </c>
      <c r="U1345" s="35"/>
      <c r="V1345" s="35"/>
      <c r="W1345" s="35"/>
      <c r="X1345" s="35"/>
      <c r="Y1345" s="35"/>
      <c r="Z1345" s="35"/>
      <c r="AA1345" s="35"/>
      <c r="AB1345" s="35"/>
      <c r="AC1345" s="35"/>
      <c r="AD1345" s="35"/>
      <c r="AE1345" s="35"/>
      <c r="AR1345" s="205" t="s">
        <v>247</v>
      </c>
      <c r="AT1345" s="205" t="s">
        <v>211</v>
      </c>
      <c r="AU1345" s="205" t="s">
        <v>85</v>
      </c>
      <c r="AY1345" s="18" t="s">
        <v>209</v>
      </c>
      <c r="BE1345" s="206">
        <f>IF(N1345="základní",J1345,0)</f>
        <v>0</v>
      </c>
      <c r="BF1345" s="206">
        <f>IF(N1345="snížená",J1345,0)</f>
        <v>0</v>
      </c>
      <c r="BG1345" s="206">
        <f>IF(N1345="zákl. přenesená",J1345,0)</f>
        <v>0</v>
      </c>
      <c r="BH1345" s="206">
        <f>IF(N1345="sníž. přenesená",J1345,0)</f>
        <v>0</v>
      </c>
      <c r="BI1345" s="206">
        <f>IF(N1345="nulová",J1345,0)</f>
        <v>0</v>
      </c>
      <c r="BJ1345" s="18" t="s">
        <v>83</v>
      </c>
      <c r="BK1345" s="206">
        <f>ROUND(I1345*H1345,2)</f>
        <v>0</v>
      </c>
      <c r="BL1345" s="18" t="s">
        <v>247</v>
      </c>
      <c r="BM1345" s="205" t="s">
        <v>1566</v>
      </c>
    </row>
    <row r="1346" spans="1:65" s="2" customFormat="1" ht="58.5">
      <c r="A1346" s="35"/>
      <c r="B1346" s="36"/>
      <c r="C1346" s="37"/>
      <c r="D1346" s="209" t="s">
        <v>253</v>
      </c>
      <c r="E1346" s="37"/>
      <c r="F1346" s="240" t="s">
        <v>1514</v>
      </c>
      <c r="G1346" s="37"/>
      <c r="H1346" s="37"/>
      <c r="I1346" s="241"/>
      <c r="J1346" s="37"/>
      <c r="K1346" s="37"/>
      <c r="L1346" s="40"/>
      <c r="M1346" s="242"/>
      <c r="N1346" s="243"/>
      <c r="O1346" s="72"/>
      <c r="P1346" s="72"/>
      <c r="Q1346" s="72"/>
      <c r="R1346" s="72"/>
      <c r="S1346" s="72"/>
      <c r="T1346" s="73"/>
      <c r="U1346" s="35"/>
      <c r="V1346" s="35"/>
      <c r="W1346" s="35"/>
      <c r="X1346" s="35"/>
      <c r="Y1346" s="35"/>
      <c r="Z1346" s="35"/>
      <c r="AA1346" s="35"/>
      <c r="AB1346" s="35"/>
      <c r="AC1346" s="35"/>
      <c r="AD1346" s="35"/>
      <c r="AE1346" s="35"/>
      <c r="AT1346" s="18" t="s">
        <v>253</v>
      </c>
      <c r="AU1346" s="18" t="s">
        <v>85</v>
      </c>
    </row>
    <row r="1347" spans="1:65" s="2" customFormat="1" ht="33" customHeight="1">
      <c r="A1347" s="35"/>
      <c r="B1347" s="36"/>
      <c r="C1347" s="193" t="s">
        <v>1567</v>
      </c>
      <c r="D1347" s="193" t="s">
        <v>211</v>
      </c>
      <c r="E1347" s="194" t="s">
        <v>1568</v>
      </c>
      <c r="F1347" s="195" t="s">
        <v>1569</v>
      </c>
      <c r="G1347" s="196" t="s">
        <v>1512</v>
      </c>
      <c r="H1347" s="197">
        <v>7</v>
      </c>
      <c r="I1347" s="198"/>
      <c r="J1347" s="199">
        <f>ROUND(I1347*H1347,2)</f>
        <v>0</v>
      </c>
      <c r="K1347" s="200"/>
      <c r="L1347" s="40"/>
      <c r="M1347" s="201" t="s">
        <v>1</v>
      </c>
      <c r="N1347" s="202" t="s">
        <v>40</v>
      </c>
      <c r="O1347" s="72"/>
      <c r="P1347" s="203">
        <f>O1347*H1347</f>
        <v>0</v>
      </c>
      <c r="Q1347" s="203">
        <v>0</v>
      </c>
      <c r="R1347" s="203">
        <f>Q1347*H1347</f>
        <v>0</v>
      </c>
      <c r="S1347" s="203">
        <v>0</v>
      </c>
      <c r="T1347" s="204">
        <f>S1347*H1347</f>
        <v>0</v>
      </c>
      <c r="U1347" s="35"/>
      <c r="V1347" s="35"/>
      <c r="W1347" s="35"/>
      <c r="X1347" s="35"/>
      <c r="Y1347" s="35"/>
      <c r="Z1347" s="35"/>
      <c r="AA1347" s="35"/>
      <c r="AB1347" s="35"/>
      <c r="AC1347" s="35"/>
      <c r="AD1347" s="35"/>
      <c r="AE1347" s="35"/>
      <c r="AR1347" s="205" t="s">
        <v>247</v>
      </c>
      <c r="AT1347" s="205" t="s">
        <v>211</v>
      </c>
      <c r="AU1347" s="205" t="s">
        <v>85</v>
      </c>
      <c r="AY1347" s="18" t="s">
        <v>209</v>
      </c>
      <c r="BE1347" s="206">
        <f>IF(N1347="základní",J1347,0)</f>
        <v>0</v>
      </c>
      <c r="BF1347" s="206">
        <f>IF(N1347="snížená",J1347,0)</f>
        <v>0</v>
      </c>
      <c r="BG1347" s="206">
        <f>IF(N1347="zákl. přenesená",J1347,0)</f>
        <v>0</v>
      </c>
      <c r="BH1347" s="206">
        <f>IF(N1347="sníž. přenesená",J1347,0)</f>
        <v>0</v>
      </c>
      <c r="BI1347" s="206">
        <f>IF(N1347="nulová",J1347,0)</f>
        <v>0</v>
      </c>
      <c r="BJ1347" s="18" t="s">
        <v>83</v>
      </c>
      <c r="BK1347" s="206">
        <f>ROUND(I1347*H1347,2)</f>
        <v>0</v>
      </c>
      <c r="BL1347" s="18" t="s">
        <v>247</v>
      </c>
      <c r="BM1347" s="205" t="s">
        <v>1570</v>
      </c>
    </row>
    <row r="1348" spans="1:65" s="2" customFormat="1" ht="58.5">
      <c r="A1348" s="35"/>
      <c r="B1348" s="36"/>
      <c r="C1348" s="37"/>
      <c r="D1348" s="209" t="s">
        <v>253</v>
      </c>
      <c r="E1348" s="37"/>
      <c r="F1348" s="240" t="s">
        <v>1514</v>
      </c>
      <c r="G1348" s="37"/>
      <c r="H1348" s="37"/>
      <c r="I1348" s="241"/>
      <c r="J1348" s="37"/>
      <c r="K1348" s="37"/>
      <c r="L1348" s="40"/>
      <c r="M1348" s="242"/>
      <c r="N1348" s="243"/>
      <c r="O1348" s="72"/>
      <c r="P1348" s="72"/>
      <c r="Q1348" s="72"/>
      <c r="R1348" s="72"/>
      <c r="S1348" s="72"/>
      <c r="T1348" s="73"/>
      <c r="U1348" s="35"/>
      <c r="V1348" s="35"/>
      <c r="W1348" s="35"/>
      <c r="X1348" s="35"/>
      <c r="Y1348" s="35"/>
      <c r="Z1348" s="35"/>
      <c r="AA1348" s="35"/>
      <c r="AB1348" s="35"/>
      <c r="AC1348" s="35"/>
      <c r="AD1348" s="35"/>
      <c r="AE1348" s="35"/>
      <c r="AT1348" s="18" t="s">
        <v>253</v>
      </c>
      <c r="AU1348" s="18" t="s">
        <v>85</v>
      </c>
    </row>
    <row r="1349" spans="1:65" s="2" customFormat="1" ht="24.2" customHeight="1">
      <c r="A1349" s="35"/>
      <c r="B1349" s="36"/>
      <c r="C1349" s="193" t="s">
        <v>909</v>
      </c>
      <c r="D1349" s="193" t="s">
        <v>211</v>
      </c>
      <c r="E1349" s="194" t="s">
        <v>1571</v>
      </c>
      <c r="F1349" s="195" t="s">
        <v>1572</v>
      </c>
      <c r="G1349" s="196" t="s">
        <v>1512</v>
      </c>
      <c r="H1349" s="197">
        <v>8.1</v>
      </c>
      <c r="I1349" s="198"/>
      <c r="J1349" s="199">
        <f>ROUND(I1349*H1349,2)</f>
        <v>0</v>
      </c>
      <c r="K1349" s="200"/>
      <c r="L1349" s="40"/>
      <c r="M1349" s="201" t="s">
        <v>1</v>
      </c>
      <c r="N1349" s="202" t="s">
        <v>40</v>
      </c>
      <c r="O1349" s="72"/>
      <c r="P1349" s="203">
        <f>O1349*H1349</f>
        <v>0</v>
      </c>
      <c r="Q1349" s="203">
        <v>0</v>
      </c>
      <c r="R1349" s="203">
        <f>Q1349*H1349</f>
        <v>0</v>
      </c>
      <c r="S1349" s="203">
        <v>0</v>
      </c>
      <c r="T1349" s="204">
        <f>S1349*H1349</f>
        <v>0</v>
      </c>
      <c r="U1349" s="35"/>
      <c r="V1349" s="35"/>
      <c r="W1349" s="35"/>
      <c r="X1349" s="35"/>
      <c r="Y1349" s="35"/>
      <c r="Z1349" s="35"/>
      <c r="AA1349" s="35"/>
      <c r="AB1349" s="35"/>
      <c r="AC1349" s="35"/>
      <c r="AD1349" s="35"/>
      <c r="AE1349" s="35"/>
      <c r="AR1349" s="205" t="s">
        <v>247</v>
      </c>
      <c r="AT1349" s="205" t="s">
        <v>211</v>
      </c>
      <c r="AU1349" s="205" t="s">
        <v>85</v>
      </c>
      <c r="AY1349" s="18" t="s">
        <v>209</v>
      </c>
      <c r="BE1349" s="206">
        <f>IF(N1349="základní",J1349,0)</f>
        <v>0</v>
      </c>
      <c r="BF1349" s="206">
        <f>IF(N1349="snížená",J1349,0)</f>
        <v>0</v>
      </c>
      <c r="BG1349" s="206">
        <f>IF(N1349="zákl. přenesená",J1349,0)</f>
        <v>0</v>
      </c>
      <c r="BH1349" s="206">
        <f>IF(N1349="sníž. přenesená",J1349,0)</f>
        <v>0</v>
      </c>
      <c r="BI1349" s="206">
        <f>IF(N1349="nulová",J1349,0)</f>
        <v>0</v>
      </c>
      <c r="BJ1349" s="18" t="s">
        <v>83</v>
      </c>
      <c r="BK1349" s="206">
        <f>ROUND(I1349*H1349,2)</f>
        <v>0</v>
      </c>
      <c r="BL1349" s="18" t="s">
        <v>247</v>
      </c>
      <c r="BM1349" s="205" t="s">
        <v>1573</v>
      </c>
    </row>
    <row r="1350" spans="1:65" s="2" customFormat="1" ht="58.5">
      <c r="A1350" s="35"/>
      <c r="B1350" s="36"/>
      <c r="C1350" s="37"/>
      <c r="D1350" s="209" t="s">
        <v>253</v>
      </c>
      <c r="E1350" s="37"/>
      <c r="F1350" s="240" t="s">
        <v>1514</v>
      </c>
      <c r="G1350" s="37"/>
      <c r="H1350" s="37"/>
      <c r="I1350" s="241"/>
      <c r="J1350" s="37"/>
      <c r="K1350" s="37"/>
      <c r="L1350" s="40"/>
      <c r="M1350" s="242"/>
      <c r="N1350" s="243"/>
      <c r="O1350" s="72"/>
      <c r="P1350" s="72"/>
      <c r="Q1350" s="72"/>
      <c r="R1350" s="72"/>
      <c r="S1350" s="72"/>
      <c r="T1350" s="73"/>
      <c r="U1350" s="35"/>
      <c r="V1350" s="35"/>
      <c r="W1350" s="35"/>
      <c r="X1350" s="35"/>
      <c r="Y1350" s="35"/>
      <c r="Z1350" s="35"/>
      <c r="AA1350" s="35"/>
      <c r="AB1350" s="35"/>
      <c r="AC1350" s="35"/>
      <c r="AD1350" s="35"/>
      <c r="AE1350" s="35"/>
      <c r="AT1350" s="18" t="s">
        <v>253</v>
      </c>
      <c r="AU1350" s="18" t="s">
        <v>85</v>
      </c>
    </row>
    <row r="1351" spans="1:65" s="2" customFormat="1" ht="24.2" customHeight="1">
      <c r="A1351" s="35"/>
      <c r="B1351" s="36"/>
      <c r="C1351" s="193" t="s">
        <v>1574</v>
      </c>
      <c r="D1351" s="193" t="s">
        <v>211</v>
      </c>
      <c r="E1351" s="194" t="s">
        <v>1575</v>
      </c>
      <c r="F1351" s="195" t="s">
        <v>1576</v>
      </c>
      <c r="G1351" s="196" t="s">
        <v>1512</v>
      </c>
      <c r="H1351" s="197">
        <v>23.8</v>
      </c>
      <c r="I1351" s="198"/>
      <c r="J1351" s="199">
        <f>ROUND(I1351*H1351,2)</f>
        <v>0</v>
      </c>
      <c r="K1351" s="200"/>
      <c r="L1351" s="40"/>
      <c r="M1351" s="201" t="s">
        <v>1</v>
      </c>
      <c r="N1351" s="202" t="s">
        <v>40</v>
      </c>
      <c r="O1351" s="72"/>
      <c r="P1351" s="203">
        <f>O1351*H1351</f>
        <v>0</v>
      </c>
      <c r="Q1351" s="203">
        <v>0</v>
      </c>
      <c r="R1351" s="203">
        <f>Q1351*H1351</f>
        <v>0</v>
      </c>
      <c r="S1351" s="203">
        <v>0</v>
      </c>
      <c r="T1351" s="204">
        <f>S1351*H1351</f>
        <v>0</v>
      </c>
      <c r="U1351" s="35"/>
      <c r="V1351" s="35"/>
      <c r="W1351" s="35"/>
      <c r="X1351" s="35"/>
      <c r="Y1351" s="35"/>
      <c r="Z1351" s="35"/>
      <c r="AA1351" s="35"/>
      <c r="AB1351" s="35"/>
      <c r="AC1351" s="35"/>
      <c r="AD1351" s="35"/>
      <c r="AE1351" s="35"/>
      <c r="AR1351" s="205" t="s">
        <v>247</v>
      </c>
      <c r="AT1351" s="205" t="s">
        <v>211</v>
      </c>
      <c r="AU1351" s="205" t="s">
        <v>85</v>
      </c>
      <c r="AY1351" s="18" t="s">
        <v>209</v>
      </c>
      <c r="BE1351" s="206">
        <f>IF(N1351="základní",J1351,0)</f>
        <v>0</v>
      </c>
      <c r="BF1351" s="206">
        <f>IF(N1351="snížená",J1351,0)</f>
        <v>0</v>
      </c>
      <c r="BG1351" s="206">
        <f>IF(N1351="zákl. přenesená",J1351,0)</f>
        <v>0</v>
      </c>
      <c r="BH1351" s="206">
        <f>IF(N1351="sníž. přenesená",J1351,0)</f>
        <v>0</v>
      </c>
      <c r="BI1351" s="206">
        <f>IF(N1351="nulová",J1351,0)</f>
        <v>0</v>
      </c>
      <c r="BJ1351" s="18" t="s">
        <v>83</v>
      </c>
      <c r="BK1351" s="206">
        <f>ROUND(I1351*H1351,2)</f>
        <v>0</v>
      </c>
      <c r="BL1351" s="18" t="s">
        <v>247</v>
      </c>
      <c r="BM1351" s="205" t="s">
        <v>1577</v>
      </c>
    </row>
    <row r="1352" spans="1:65" s="2" customFormat="1" ht="58.5">
      <c r="A1352" s="35"/>
      <c r="B1352" s="36"/>
      <c r="C1352" s="37"/>
      <c r="D1352" s="209" t="s">
        <v>253</v>
      </c>
      <c r="E1352" s="37"/>
      <c r="F1352" s="240" t="s">
        <v>1514</v>
      </c>
      <c r="G1352" s="37"/>
      <c r="H1352" s="37"/>
      <c r="I1352" s="241"/>
      <c r="J1352" s="37"/>
      <c r="K1352" s="37"/>
      <c r="L1352" s="40"/>
      <c r="M1352" s="242"/>
      <c r="N1352" s="243"/>
      <c r="O1352" s="72"/>
      <c r="P1352" s="72"/>
      <c r="Q1352" s="72"/>
      <c r="R1352" s="72"/>
      <c r="S1352" s="72"/>
      <c r="T1352" s="73"/>
      <c r="U1352" s="35"/>
      <c r="V1352" s="35"/>
      <c r="W1352" s="35"/>
      <c r="X1352" s="35"/>
      <c r="Y1352" s="35"/>
      <c r="Z1352" s="35"/>
      <c r="AA1352" s="35"/>
      <c r="AB1352" s="35"/>
      <c r="AC1352" s="35"/>
      <c r="AD1352" s="35"/>
      <c r="AE1352" s="35"/>
      <c r="AT1352" s="18" t="s">
        <v>253</v>
      </c>
      <c r="AU1352" s="18" t="s">
        <v>85</v>
      </c>
    </row>
    <row r="1353" spans="1:65" s="2" customFormat="1" ht="24.2" customHeight="1">
      <c r="A1353" s="35"/>
      <c r="B1353" s="36"/>
      <c r="C1353" s="193" t="s">
        <v>914</v>
      </c>
      <c r="D1353" s="193" t="s">
        <v>211</v>
      </c>
      <c r="E1353" s="194" t="s">
        <v>1578</v>
      </c>
      <c r="F1353" s="195" t="s">
        <v>1579</v>
      </c>
      <c r="G1353" s="196" t="s">
        <v>513</v>
      </c>
      <c r="H1353" s="197">
        <v>4</v>
      </c>
      <c r="I1353" s="198"/>
      <c r="J1353" s="199">
        <f>ROUND(I1353*H1353,2)</f>
        <v>0</v>
      </c>
      <c r="K1353" s="200"/>
      <c r="L1353" s="40"/>
      <c r="M1353" s="201" t="s">
        <v>1</v>
      </c>
      <c r="N1353" s="202" t="s">
        <v>40</v>
      </c>
      <c r="O1353" s="72"/>
      <c r="P1353" s="203">
        <f>O1353*H1353</f>
        <v>0</v>
      </c>
      <c r="Q1353" s="203">
        <v>0</v>
      </c>
      <c r="R1353" s="203">
        <f>Q1353*H1353</f>
        <v>0</v>
      </c>
      <c r="S1353" s="203">
        <v>0</v>
      </c>
      <c r="T1353" s="204">
        <f>S1353*H1353</f>
        <v>0</v>
      </c>
      <c r="U1353" s="35"/>
      <c r="V1353" s="35"/>
      <c r="W1353" s="35"/>
      <c r="X1353" s="35"/>
      <c r="Y1353" s="35"/>
      <c r="Z1353" s="35"/>
      <c r="AA1353" s="35"/>
      <c r="AB1353" s="35"/>
      <c r="AC1353" s="35"/>
      <c r="AD1353" s="35"/>
      <c r="AE1353" s="35"/>
      <c r="AR1353" s="205" t="s">
        <v>247</v>
      </c>
      <c r="AT1353" s="205" t="s">
        <v>211</v>
      </c>
      <c r="AU1353" s="205" t="s">
        <v>85</v>
      </c>
      <c r="AY1353" s="18" t="s">
        <v>209</v>
      </c>
      <c r="BE1353" s="206">
        <f>IF(N1353="základní",J1353,0)</f>
        <v>0</v>
      </c>
      <c r="BF1353" s="206">
        <f>IF(N1353="snížená",J1353,0)</f>
        <v>0</v>
      </c>
      <c r="BG1353" s="206">
        <f>IF(N1353="zákl. přenesená",J1353,0)</f>
        <v>0</v>
      </c>
      <c r="BH1353" s="206">
        <f>IF(N1353="sníž. přenesená",J1353,0)</f>
        <v>0</v>
      </c>
      <c r="BI1353" s="206">
        <f>IF(N1353="nulová",J1353,0)</f>
        <v>0</v>
      </c>
      <c r="BJ1353" s="18" t="s">
        <v>83</v>
      </c>
      <c r="BK1353" s="206">
        <f>ROUND(I1353*H1353,2)</f>
        <v>0</v>
      </c>
      <c r="BL1353" s="18" t="s">
        <v>247</v>
      </c>
      <c r="BM1353" s="205" t="s">
        <v>1580</v>
      </c>
    </row>
    <row r="1354" spans="1:65" s="2" customFormat="1" ht="58.5">
      <c r="A1354" s="35"/>
      <c r="B1354" s="36"/>
      <c r="C1354" s="37"/>
      <c r="D1354" s="209" t="s">
        <v>253</v>
      </c>
      <c r="E1354" s="37"/>
      <c r="F1354" s="240" t="s">
        <v>1514</v>
      </c>
      <c r="G1354" s="37"/>
      <c r="H1354" s="37"/>
      <c r="I1354" s="241"/>
      <c r="J1354" s="37"/>
      <c r="K1354" s="37"/>
      <c r="L1354" s="40"/>
      <c r="M1354" s="242"/>
      <c r="N1354" s="243"/>
      <c r="O1354" s="72"/>
      <c r="P1354" s="72"/>
      <c r="Q1354" s="72"/>
      <c r="R1354" s="72"/>
      <c r="S1354" s="72"/>
      <c r="T1354" s="73"/>
      <c r="U1354" s="35"/>
      <c r="V1354" s="35"/>
      <c r="W1354" s="35"/>
      <c r="X1354" s="35"/>
      <c r="Y1354" s="35"/>
      <c r="Z1354" s="35"/>
      <c r="AA1354" s="35"/>
      <c r="AB1354" s="35"/>
      <c r="AC1354" s="35"/>
      <c r="AD1354" s="35"/>
      <c r="AE1354" s="35"/>
      <c r="AT1354" s="18" t="s">
        <v>253</v>
      </c>
      <c r="AU1354" s="18" t="s">
        <v>85</v>
      </c>
    </row>
    <row r="1355" spans="1:65" s="2" customFormat="1" ht="33" customHeight="1">
      <c r="A1355" s="35"/>
      <c r="B1355" s="36"/>
      <c r="C1355" s="193" t="s">
        <v>1581</v>
      </c>
      <c r="D1355" s="193" t="s">
        <v>211</v>
      </c>
      <c r="E1355" s="194" t="s">
        <v>1582</v>
      </c>
      <c r="F1355" s="195" t="s">
        <v>1583</v>
      </c>
      <c r="G1355" s="196" t="s">
        <v>513</v>
      </c>
      <c r="H1355" s="197">
        <v>8</v>
      </c>
      <c r="I1355" s="198"/>
      <c r="J1355" s="199">
        <f>ROUND(I1355*H1355,2)</f>
        <v>0</v>
      </c>
      <c r="K1355" s="200"/>
      <c r="L1355" s="40"/>
      <c r="M1355" s="201" t="s">
        <v>1</v>
      </c>
      <c r="N1355" s="202" t="s">
        <v>40</v>
      </c>
      <c r="O1355" s="72"/>
      <c r="P1355" s="203">
        <f>O1355*H1355</f>
        <v>0</v>
      </c>
      <c r="Q1355" s="203">
        <v>0</v>
      </c>
      <c r="R1355" s="203">
        <f>Q1355*H1355</f>
        <v>0</v>
      </c>
      <c r="S1355" s="203">
        <v>0</v>
      </c>
      <c r="T1355" s="204">
        <f>S1355*H1355</f>
        <v>0</v>
      </c>
      <c r="U1355" s="35"/>
      <c r="V1355" s="35"/>
      <c r="W1355" s="35"/>
      <c r="X1355" s="35"/>
      <c r="Y1355" s="35"/>
      <c r="Z1355" s="35"/>
      <c r="AA1355" s="35"/>
      <c r="AB1355" s="35"/>
      <c r="AC1355" s="35"/>
      <c r="AD1355" s="35"/>
      <c r="AE1355" s="35"/>
      <c r="AR1355" s="205" t="s">
        <v>247</v>
      </c>
      <c r="AT1355" s="205" t="s">
        <v>211</v>
      </c>
      <c r="AU1355" s="205" t="s">
        <v>85</v>
      </c>
      <c r="AY1355" s="18" t="s">
        <v>209</v>
      </c>
      <c r="BE1355" s="206">
        <f>IF(N1355="základní",J1355,0)</f>
        <v>0</v>
      </c>
      <c r="BF1355" s="206">
        <f>IF(N1355="snížená",J1355,0)</f>
        <v>0</v>
      </c>
      <c r="BG1355" s="206">
        <f>IF(N1355="zákl. přenesená",J1355,0)</f>
        <v>0</v>
      </c>
      <c r="BH1355" s="206">
        <f>IF(N1355="sníž. přenesená",J1355,0)</f>
        <v>0</v>
      </c>
      <c r="BI1355" s="206">
        <f>IF(N1355="nulová",J1355,0)</f>
        <v>0</v>
      </c>
      <c r="BJ1355" s="18" t="s">
        <v>83</v>
      </c>
      <c r="BK1355" s="206">
        <f>ROUND(I1355*H1355,2)</f>
        <v>0</v>
      </c>
      <c r="BL1355" s="18" t="s">
        <v>247</v>
      </c>
      <c r="BM1355" s="205" t="s">
        <v>1584</v>
      </c>
    </row>
    <row r="1356" spans="1:65" s="2" customFormat="1" ht="58.5">
      <c r="A1356" s="35"/>
      <c r="B1356" s="36"/>
      <c r="C1356" s="37"/>
      <c r="D1356" s="209" t="s">
        <v>253</v>
      </c>
      <c r="E1356" s="37"/>
      <c r="F1356" s="240" t="s">
        <v>1514</v>
      </c>
      <c r="G1356" s="37"/>
      <c r="H1356" s="37"/>
      <c r="I1356" s="241"/>
      <c r="J1356" s="37"/>
      <c r="K1356" s="37"/>
      <c r="L1356" s="40"/>
      <c r="M1356" s="242"/>
      <c r="N1356" s="243"/>
      <c r="O1356" s="72"/>
      <c r="P1356" s="72"/>
      <c r="Q1356" s="72"/>
      <c r="R1356" s="72"/>
      <c r="S1356" s="72"/>
      <c r="T1356" s="73"/>
      <c r="U1356" s="35"/>
      <c r="V1356" s="35"/>
      <c r="W1356" s="35"/>
      <c r="X1356" s="35"/>
      <c r="Y1356" s="35"/>
      <c r="Z1356" s="35"/>
      <c r="AA1356" s="35"/>
      <c r="AB1356" s="35"/>
      <c r="AC1356" s="35"/>
      <c r="AD1356" s="35"/>
      <c r="AE1356" s="35"/>
      <c r="AT1356" s="18" t="s">
        <v>253</v>
      </c>
      <c r="AU1356" s="18" t="s">
        <v>85</v>
      </c>
    </row>
    <row r="1357" spans="1:65" s="2" customFormat="1" ht="24.2" customHeight="1">
      <c r="A1357" s="35"/>
      <c r="B1357" s="36"/>
      <c r="C1357" s="193" t="s">
        <v>918</v>
      </c>
      <c r="D1357" s="193" t="s">
        <v>211</v>
      </c>
      <c r="E1357" s="194" t="s">
        <v>1585</v>
      </c>
      <c r="F1357" s="195" t="s">
        <v>1586</v>
      </c>
      <c r="G1357" s="196" t="s">
        <v>513</v>
      </c>
      <c r="H1357" s="197">
        <v>3</v>
      </c>
      <c r="I1357" s="198"/>
      <c r="J1357" s="199">
        <f>ROUND(I1357*H1357,2)</f>
        <v>0</v>
      </c>
      <c r="K1357" s="200"/>
      <c r="L1357" s="40"/>
      <c r="M1357" s="201" t="s">
        <v>1</v>
      </c>
      <c r="N1357" s="202" t="s">
        <v>40</v>
      </c>
      <c r="O1357" s="72"/>
      <c r="P1357" s="203">
        <f>O1357*H1357</f>
        <v>0</v>
      </c>
      <c r="Q1357" s="203">
        <v>0</v>
      </c>
      <c r="R1357" s="203">
        <f>Q1357*H1357</f>
        <v>0</v>
      </c>
      <c r="S1357" s="203">
        <v>0</v>
      </c>
      <c r="T1357" s="204">
        <f>S1357*H1357</f>
        <v>0</v>
      </c>
      <c r="U1357" s="35"/>
      <c r="V1357" s="35"/>
      <c r="W1357" s="35"/>
      <c r="X1357" s="35"/>
      <c r="Y1357" s="35"/>
      <c r="Z1357" s="35"/>
      <c r="AA1357" s="35"/>
      <c r="AB1357" s="35"/>
      <c r="AC1357" s="35"/>
      <c r="AD1357" s="35"/>
      <c r="AE1357" s="35"/>
      <c r="AR1357" s="205" t="s">
        <v>247</v>
      </c>
      <c r="AT1357" s="205" t="s">
        <v>211</v>
      </c>
      <c r="AU1357" s="205" t="s">
        <v>85</v>
      </c>
      <c r="AY1357" s="18" t="s">
        <v>209</v>
      </c>
      <c r="BE1357" s="206">
        <f>IF(N1357="základní",J1357,0)</f>
        <v>0</v>
      </c>
      <c r="BF1357" s="206">
        <f>IF(N1357="snížená",J1357,0)</f>
        <v>0</v>
      </c>
      <c r="BG1357" s="206">
        <f>IF(N1357="zákl. přenesená",J1357,0)</f>
        <v>0</v>
      </c>
      <c r="BH1357" s="206">
        <f>IF(N1357="sníž. přenesená",J1357,0)</f>
        <v>0</v>
      </c>
      <c r="BI1357" s="206">
        <f>IF(N1357="nulová",J1357,0)</f>
        <v>0</v>
      </c>
      <c r="BJ1357" s="18" t="s">
        <v>83</v>
      </c>
      <c r="BK1357" s="206">
        <f>ROUND(I1357*H1357,2)</f>
        <v>0</v>
      </c>
      <c r="BL1357" s="18" t="s">
        <v>247</v>
      </c>
      <c r="BM1357" s="205" t="s">
        <v>1587</v>
      </c>
    </row>
    <row r="1358" spans="1:65" s="2" customFormat="1" ht="58.5">
      <c r="A1358" s="35"/>
      <c r="B1358" s="36"/>
      <c r="C1358" s="37"/>
      <c r="D1358" s="209" t="s">
        <v>253</v>
      </c>
      <c r="E1358" s="37"/>
      <c r="F1358" s="240" t="s">
        <v>1514</v>
      </c>
      <c r="G1358" s="37"/>
      <c r="H1358" s="37"/>
      <c r="I1358" s="241"/>
      <c r="J1358" s="37"/>
      <c r="K1358" s="37"/>
      <c r="L1358" s="40"/>
      <c r="M1358" s="242"/>
      <c r="N1358" s="243"/>
      <c r="O1358" s="72"/>
      <c r="P1358" s="72"/>
      <c r="Q1358" s="72"/>
      <c r="R1358" s="72"/>
      <c r="S1358" s="72"/>
      <c r="T1358" s="73"/>
      <c r="U1358" s="35"/>
      <c r="V1358" s="35"/>
      <c r="W1358" s="35"/>
      <c r="X1358" s="35"/>
      <c r="Y1358" s="35"/>
      <c r="Z1358" s="35"/>
      <c r="AA1358" s="35"/>
      <c r="AB1358" s="35"/>
      <c r="AC1358" s="35"/>
      <c r="AD1358" s="35"/>
      <c r="AE1358" s="35"/>
      <c r="AT1358" s="18" t="s">
        <v>253</v>
      </c>
      <c r="AU1358" s="18" t="s">
        <v>85</v>
      </c>
    </row>
    <row r="1359" spans="1:65" s="2" customFormat="1" ht="37.9" customHeight="1">
      <c r="A1359" s="35"/>
      <c r="B1359" s="36"/>
      <c r="C1359" s="193" t="s">
        <v>1588</v>
      </c>
      <c r="D1359" s="193" t="s">
        <v>211</v>
      </c>
      <c r="E1359" s="194" t="s">
        <v>1589</v>
      </c>
      <c r="F1359" s="195" t="s">
        <v>1590</v>
      </c>
      <c r="G1359" s="196" t="s">
        <v>1591</v>
      </c>
      <c r="H1359" s="197">
        <v>1</v>
      </c>
      <c r="I1359" s="198"/>
      <c r="J1359" s="199">
        <f>ROUND(I1359*H1359,2)</f>
        <v>0</v>
      </c>
      <c r="K1359" s="200"/>
      <c r="L1359" s="40"/>
      <c r="M1359" s="201" t="s">
        <v>1</v>
      </c>
      <c r="N1359" s="202" t="s">
        <v>40</v>
      </c>
      <c r="O1359" s="72"/>
      <c r="P1359" s="203">
        <f>O1359*H1359</f>
        <v>0</v>
      </c>
      <c r="Q1359" s="203">
        <v>0</v>
      </c>
      <c r="R1359" s="203">
        <f>Q1359*H1359</f>
        <v>0</v>
      </c>
      <c r="S1359" s="203">
        <v>0</v>
      </c>
      <c r="T1359" s="204">
        <f>S1359*H1359</f>
        <v>0</v>
      </c>
      <c r="U1359" s="35"/>
      <c r="V1359" s="35"/>
      <c r="W1359" s="35"/>
      <c r="X1359" s="35"/>
      <c r="Y1359" s="35"/>
      <c r="Z1359" s="35"/>
      <c r="AA1359" s="35"/>
      <c r="AB1359" s="35"/>
      <c r="AC1359" s="35"/>
      <c r="AD1359" s="35"/>
      <c r="AE1359" s="35"/>
      <c r="AR1359" s="205" t="s">
        <v>247</v>
      </c>
      <c r="AT1359" s="205" t="s">
        <v>211</v>
      </c>
      <c r="AU1359" s="205" t="s">
        <v>85</v>
      </c>
      <c r="AY1359" s="18" t="s">
        <v>209</v>
      </c>
      <c r="BE1359" s="206">
        <f>IF(N1359="základní",J1359,0)</f>
        <v>0</v>
      </c>
      <c r="BF1359" s="206">
        <f>IF(N1359="snížená",J1359,0)</f>
        <v>0</v>
      </c>
      <c r="BG1359" s="206">
        <f>IF(N1359="zákl. přenesená",J1359,0)</f>
        <v>0</v>
      </c>
      <c r="BH1359" s="206">
        <f>IF(N1359="sníž. přenesená",J1359,0)</f>
        <v>0</v>
      </c>
      <c r="BI1359" s="206">
        <f>IF(N1359="nulová",J1359,0)</f>
        <v>0</v>
      </c>
      <c r="BJ1359" s="18" t="s">
        <v>83</v>
      </c>
      <c r="BK1359" s="206">
        <f>ROUND(I1359*H1359,2)</f>
        <v>0</v>
      </c>
      <c r="BL1359" s="18" t="s">
        <v>247</v>
      </c>
      <c r="BM1359" s="205" t="s">
        <v>1592</v>
      </c>
    </row>
    <row r="1360" spans="1:65" s="2" customFormat="1" ht="58.5">
      <c r="A1360" s="35"/>
      <c r="B1360" s="36"/>
      <c r="C1360" s="37"/>
      <c r="D1360" s="209" t="s">
        <v>253</v>
      </c>
      <c r="E1360" s="37"/>
      <c r="F1360" s="240" t="s">
        <v>1514</v>
      </c>
      <c r="G1360" s="37"/>
      <c r="H1360" s="37"/>
      <c r="I1360" s="241"/>
      <c r="J1360" s="37"/>
      <c r="K1360" s="37"/>
      <c r="L1360" s="40"/>
      <c r="M1360" s="242"/>
      <c r="N1360" s="243"/>
      <c r="O1360" s="72"/>
      <c r="P1360" s="72"/>
      <c r="Q1360" s="72"/>
      <c r="R1360" s="72"/>
      <c r="S1360" s="72"/>
      <c r="T1360" s="73"/>
      <c r="U1360" s="35"/>
      <c r="V1360" s="35"/>
      <c r="W1360" s="35"/>
      <c r="X1360" s="35"/>
      <c r="Y1360" s="35"/>
      <c r="Z1360" s="35"/>
      <c r="AA1360" s="35"/>
      <c r="AB1360" s="35"/>
      <c r="AC1360" s="35"/>
      <c r="AD1360" s="35"/>
      <c r="AE1360" s="35"/>
      <c r="AT1360" s="18" t="s">
        <v>253</v>
      </c>
      <c r="AU1360" s="18" t="s">
        <v>85</v>
      </c>
    </row>
    <row r="1361" spans="1:65" s="2" customFormat="1" ht="24.2" customHeight="1">
      <c r="A1361" s="35"/>
      <c r="B1361" s="36"/>
      <c r="C1361" s="193" t="s">
        <v>920</v>
      </c>
      <c r="D1361" s="193" t="s">
        <v>211</v>
      </c>
      <c r="E1361" s="194" t="s">
        <v>1593</v>
      </c>
      <c r="F1361" s="195" t="s">
        <v>1594</v>
      </c>
      <c r="G1361" s="196" t="s">
        <v>1512</v>
      </c>
      <c r="H1361" s="197">
        <v>101.7</v>
      </c>
      <c r="I1361" s="198"/>
      <c r="J1361" s="199">
        <f>ROUND(I1361*H1361,2)</f>
        <v>0</v>
      </c>
      <c r="K1361" s="200"/>
      <c r="L1361" s="40"/>
      <c r="M1361" s="201" t="s">
        <v>1</v>
      </c>
      <c r="N1361" s="202" t="s">
        <v>40</v>
      </c>
      <c r="O1361" s="72"/>
      <c r="P1361" s="203">
        <f>O1361*H1361</f>
        <v>0</v>
      </c>
      <c r="Q1361" s="203">
        <v>0</v>
      </c>
      <c r="R1361" s="203">
        <f>Q1361*H1361</f>
        <v>0</v>
      </c>
      <c r="S1361" s="203">
        <v>0</v>
      </c>
      <c r="T1361" s="204">
        <f>S1361*H1361</f>
        <v>0</v>
      </c>
      <c r="U1361" s="35"/>
      <c r="V1361" s="35"/>
      <c r="W1361" s="35"/>
      <c r="X1361" s="35"/>
      <c r="Y1361" s="35"/>
      <c r="Z1361" s="35"/>
      <c r="AA1361" s="35"/>
      <c r="AB1361" s="35"/>
      <c r="AC1361" s="35"/>
      <c r="AD1361" s="35"/>
      <c r="AE1361" s="35"/>
      <c r="AR1361" s="205" t="s">
        <v>247</v>
      </c>
      <c r="AT1361" s="205" t="s">
        <v>211</v>
      </c>
      <c r="AU1361" s="205" t="s">
        <v>85</v>
      </c>
      <c r="AY1361" s="18" t="s">
        <v>209</v>
      </c>
      <c r="BE1361" s="206">
        <f>IF(N1361="základní",J1361,0)</f>
        <v>0</v>
      </c>
      <c r="BF1361" s="206">
        <f>IF(N1361="snížená",J1361,0)</f>
        <v>0</v>
      </c>
      <c r="BG1361" s="206">
        <f>IF(N1361="zákl. přenesená",J1361,0)</f>
        <v>0</v>
      </c>
      <c r="BH1361" s="206">
        <f>IF(N1361="sníž. přenesená",J1361,0)</f>
        <v>0</v>
      </c>
      <c r="BI1361" s="206">
        <f>IF(N1361="nulová",J1361,0)</f>
        <v>0</v>
      </c>
      <c r="BJ1361" s="18" t="s">
        <v>83</v>
      </c>
      <c r="BK1361" s="206">
        <f>ROUND(I1361*H1361,2)</f>
        <v>0</v>
      </c>
      <c r="BL1361" s="18" t="s">
        <v>247</v>
      </c>
      <c r="BM1361" s="205" t="s">
        <v>1595</v>
      </c>
    </row>
    <row r="1362" spans="1:65" s="2" customFormat="1" ht="58.5">
      <c r="A1362" s="35"/>
      <c r="B1362" s="36"/>
      <c r="C1362" s="37"/>
      <c r="D1362" s="209" t="s">
        <v>253</v>
      </c>
      <c r="E1362" s="37"/>
      <c r="F1362" s="240" t="s">
        <v>1514</v>
      </c>
      <c r="G1362" s="37"/>
      <c r="H1362" s="37"/>
      <c r="I1362" s="241"/>
      <c r="J1362" s="37"/>
      <c r="K1362" s="37"/>
      <c r="L1362" s="40"/>
      <c r="M1362" s="242"/>
      <c r="N1362" s="243"/>
      <c r="O1362" s="72"/>
      <c r="P1362" s="72"/>
      <c r="Q1362" s="72"/>
      <c r="R1362" s="72"/>
      <c r="S1362" s="72"/>
      <c r="T1362" s="73"/>
      <c r="U1362" s="35"/>
      <c r="V1362" s="35"/>
      <c r="W1362" s="35"/>
      <c r="X1362" s="35"/>
      <c r="Y1362" s="35"/>
      <c r="Z1362" s="35"/>
      <c r="AA1362" s="35"/>
      <c r="AB1362" s="35"/>
      <c r="AC1362" s="35"/>
      <c r="AD1362" s="35"/>
      <c r="AE1362" s="35"/>
      <c r="AT1362" s="18" t="s">
        <v>253</v>
      </c>
      <c r="AU1362" s="18" t="s">
        <v>85</v>
      </c>
    </row>
    <row r="1363" spans="1:65" s="2" customFormat="1" ht="24.2" customHeight="1">
      <c r="A1363" s="35"/>
      <c r="B1363" s="36"/>
      <c r="C1363" s="193" t="s">
        <v>1596</v>
      </c>
      <c r="D1363" s="193" t="s">
        <v>211</v>
      </c>
      <c r="E1363" s="194" t="s">
        <v>1597</v>
      </c>
      <c r="F1363" s="195" t="s">
        <v>1598</v>
      </c>
      <c r="G1363" s="196" t="s">
        <v>513</v>
      </c>
      <c r="H1363" s="197">
        <v>1</v>
      </c>
      <c r="I1363" s="198"/>
      <c r="J1363" s="199">
        <f>ROUND(I1363*H1363,2)</f>
        <v>0</v>
      </c>
      <c r="K1363" s="200"/>
      <c r="L1363" s="40"/>
      <c r="M1363" s="201" t="s">
        <v>1</v>
      </c>
      <c r="N1363" s="202" t="s">
        <v>40</v>
      </c>
      <c r="O1363" s="72"/>
      <c r="P1363" s="203">
        <f>O1363*H1363</f>
        <v>0</v>
      </c>
      <c r="Q1363" s="203">
        <v>0</v>
      </c>
      <c r="R1363" s="203">
        <f>Q1363*H1363</f>
        <v>0</v>
      </c>
      <c r="S1363" s="203">
        <v>0</v>
      </c>
      <c r="T1363" s="204">
        <f>S1363*H1363</f>
        <v>0</v>
      </c>
      <c r="U1363" s="35"/>
      <c r="V1363" s="35"/>
      <c r="W1363" s="35"/>
      <c r="X1363" s="35"/>
      <c r="Y1363" s="35"/>
      <c r="Z1363" s="35"/>
      <c r="AA1363" s="35"/>
      <c r="AB1363" s="35"/>
      <c r="AC1363" s="35"/>
      <c r="AD1363" s="35"/>
      <c r="AE1363" s="35"/>
      <c r="AR1363" s="205" t="s">
        <v>247</v>
      </c>
      <c r="AT1363" s="205" t="s">
        <v>211</v>
      </c>
      <c r="AU1363" s="205" t="s">
        <v>85</v>
      </c>
      <c r="AY1363" s="18" t="s">
        <v>209</v>
      </c>
      <c r="BE1363" s="206">
        <f>IF(N1363="základní",J1363,0)</f>
        <v>0</v>
      </c>
      <c r="BF1363" s="206">
        <f>IF(N1363="snížená",J1363,0)</f>
        <v>0</v>
      </c>
      <c r="BG1363" s="206">
        <f>IF(N1363="zákl. přenesená",J1363,0)</f>
        <v>0</v>
      </c>
      <c r="BH1363" s="206">
        <f>IF(N1363="sníž. přenesená",J1363,0)</f>
        <v>0</v>
      </c>
      <c r="BI1363" s="206">
        <f>IF(N1363="nulová",J1363,0)</f>
        <v>0</v>
      </c>
      <c r="BJ1363" s="18" t="s">
        <v>83</v>
      </c>
      <c r="BK1363" s="206">
        <f>ROUND(I1363*H1363,2)</f>
        <v>0</v>
      </c>
      <c r="BL1363" s="18" t="s">
        <v>247</v>
      </c>
      <c r="BM1363" s="205" t="s">
        <v>1599</v>
      </c>
    </row>
    <row r="1364" spans="1:65" s="2" customFormat="1" ht="58.5">
      <c r="A1364" s="35"/>
      <c r="B1364" s="36"/>
      <c r="C1364" s="37"/>
      <c r="D1364" s="209" t="s">
        <v>253</v>
      </c>
      <c r="E1364" s="37"/>
      <c r="F1364" s="240" t="s">
        <v>1514</v>
      </c>
      <c r="G1364" s="37"/>
      <c r="H1364" s="37"/>
      <c r="I1364" s="241"/>
      <c r="J1364" s="37"/>
      <c r="K1364" s="37"/>
      <c r="L1364" s="40"/>
      <c r="M1364" s="242"/>
      <c r="N1364" s="243"/>
      <c r="O1364" s="72"/>
      <c r="P1364" s="72"/>
      <c r="Q1364" s="72"/>
      <c r="R1364" s="72"/>
      <c r="S1364" s="72"/>
      <c r="T1364" s="73"/>
      <c r="U1364" s="35"/>
      <c r="V1364" s="35"/>
      <c r="W1364" s="35"/>
      <c r="X1364" s="35"/>
      <c r="Y1364" s="35"/>
      <c r="Z1364" s="35"/>
      <c r="AA1364" s="35"/>
      <c r="AB1364" s="35"/>
      <c r="AC1364" s="35"/>
      <c r="AD1364" s="35"/>
      <c r="AE1364" s="35"/>
      <c r="AT1364" s="18" t="s">
        <v>253</v>
      </c>
      <c r="AU1364" s="18" t="s">
        <v>85</v>
      </c>
    </row>
    <row r="1365" spans="1:65" s="2" customFormat="1" ht="37.9" customHeight="1">
      <c r="A1365" s="35"/>
      <c r="B1365" s="36"/>
      <c r="C1365" s="193" t="s">
        <v>925</v>
      </c>
      <c r="D1365" s="193" t="s">
        <v>211</v>
      </c>
      <c r="E1365" s="194" t="s">
        <v>1600</v>
      </c>
      <c r="F1365" s="195" t="s">
        <v>1601</v>
      </c>
      <c r="G1365" s="196" t="s">
        <v>1591</v>
      </c>
      <c r="H1365" s="197">
        <v>1</v>
      </c>
      <c r="I1365" s="198"/>
      <c r="J1365" s="199">
        <f>ROUND(I1365*H1365,2)</f>
        <v>0</v>
      </c>
      <c r="K1365" s="200"/>
      <c r="L1365" s="40"/>
      <c r="M1365" s="201" t="s">
        <v>1</v>
      </c>
      <c r="N1365" s="202" t="s">
        <v>40</v>
      </c>
      <c r="O1365" s="72"/>
      <c r="P1365" s="203">
        <f>O1365*H1365</f>
        <v>0</v>
      </c>
      <c r="Q1365" s="203">
        <v>0</v>
      </c>
      <c r="R1365" s="203">
        <f>Q1365*H1365</f>
        <v>0</v>
      </c>
      <c r="S1365" s="203">
        <v>0</v>
      </c>
      <c r="T1365" s="204">
        <f>S1365*H1365</f>
        <v>0</v>
      </c>
      <c r="U1365" s="35"/>
      <c r="V1365" s="35"/>
      <c r="W1365" s="35"/>
      <c r="X1365" s="35"/>
      <c r="Y1365" s="35"/>
      <c r="Z1365" s="35"/>
      <c r="AA1365" s="35"/>
      <c r="AB1365" s="35"/>
      <c r="AC1365" s="35"/>
      <c r="AD1365" s="35"/>
      <c r="AE1365" s="35"/>
      <c r="AR1365" s="205" t="s">
        <v>247</v>
      </c>
      <c r="AT1365" s="205" t="s">
        <v>211</v>
      </c>
      <c r="AU1365" s="205" t="s">
        <v>85</v>
      </c>
      <c r="AY1365" s="18" t="s">
        <v>209</v>
      </c>
      <c r="BE1365" s="206">
        <f>IF(N1365="základní",J1365,0)</f>
        <v>0</v>
      </c>
      <c r="BF1365" s="206">
        <f>IF(N1365="snížená",J1365,0)</f>
        <v>0</v>
      </c>
      <c r="BG1365" s="206">
        <f>IF(N1365="zákl. přenesená",J1365,0)</f>
        <v>0</v>
      </c>
      <c r="BH1365" s="206">
        <f>IF(N1365="sníž. přenesená",J1365,0)</f>
        <v>0</v>
      </c>
      <c r="BI1365" s="206">
        <f>IF(N1365="nulová",J1365,0)</f>
        <v>0</v>
      </c>
      <c r="BJ1365" s="18" t="s">
        <v>83</v>
      </c>
      <c r="BK1365" s="206">
        <f>ROUND(I1365*H1365,2)</f>
        <v>0</v>
      </c>
      <c r="BL1365" s="18" t="s">
        <v>247</v>
      </c>
      <c r="BM1365" s="205" t="s">
        <v>1602</v>
      </c>
    </row>
    <row r="1366" spans="1:65" s="2" customFormat="1" ht="58.5">
      <c r="A1366" s="35"/>
      <c r="B1366" s="36"/>
      <c r="C1366" s="37"/>
      <c r="D1366" s="209" t="s">
        <v>253</v>
      </c>
      <c r="E1366" s="37"/>
      <c r="F1366" s="240" t="s">
        <v>1514</v>
      </c>
      <c r="G1366" s="37"/>
      <c r="H1366" s="37"/>
      <c r="I1366" s="241"/>
      <c r="J1366" s="37"/>
      <c r="K1366" s="37"/>
      <c r="L1366" s="40"/>
      <c r="M1366" s="242"/>
      <c r="N1366" s="243"/>
      <c r="O1366" s="72"/>
      <c r="P1366" s="72"/>
      <c r="Q1366" s="72"/>
      <c r="R1366" s="72"/>
      <c r="S1366" s="72"/>
      <c r="T1366" s="73"/>
      <c r="U1366" s="35"/>
      <c r="V1366" s="35"/>
      <c r="W1366" s="35"/>
      <c r="X1366" s="35"/>
      <c r="Y1366" s="35"/>
      <c r="Z1366" s="35"/>
      <c r="AA1366" s="35"/>
      <c r="AB1366" s="35"/>
      <c r="AC1366" s="35"/>
      <c r="AD1366" s="35"/>
      <c r="AE1366" s="35"/>
      <c r="AT1366" s="18" t="s">
        <v>253</v>
      </c>
      <c r="AU1366" s="18" t="s">
        <v>85</v>
      </c>
    </row>
    <row r="1367" spans="1:65" s="2" customFormat="1" ht="33" customHeight="1">
      <c r="A1367" s="35"/>
      <c r="B1367" s="36"/>
      <c r="C1367" s="193" t="s">
        <v>1603</v>
      </c>
      <c r="D1367" s="193" t="s">
        <v>211</v>
      </c>
      <c r="E1367" s="194" t="s">
        <v>1604</v>
      </c>
      <c r="F1367" s="195" t="s">
        <v>1605</v>
      </c>
      <c r="G1367" s="196" t="s">
        <v>1512</v>
      </c>
      <c r="H1367" s="197">
        <v>2</v>
      </c>
      <c r="I1367" s="198"/>
      <c r="J1367" s="199">
        <f>ROUND(I1367*H1367,2)</f>
        <v>0</v>
      </c>
      <c r="K1367" s="200"/>
      <c r="L1367" s="40"/>
      <c r="M1367" s="201" t="s">
        <v>1</v>
      </c>
      <c r="N1367" s="202" t="s">
        <v>40</v>
      </c>
      <c r="O1367" s="72"/>
      <c r="P1367" s="203">
        <f>O1367*H1367</f>
        <v>0</v>
      </c>
      <c r="Q1367" s="203">
        <v>0</v>
      </c>
      <c r="R1367" s="203">
        <f>Q1367*H1367</f>
        <v>0</v>
      </c>
      <c r="S1367" s="203">
        <v>0</v>
      </c>
      <c r="T1367" s="204">
        <f>S1367*H1367</f>
        <v>0</v>
      </c>
      <c r="U1367" s="35"/>
      <c r="V1367" s="35"/>
      <c r="W1367" s="35"/>
      <c r="X1367" s="35"/>
      <c r="Y1367" s="35"/>
      <c r="Z1367" s="35"/>
      <c r="AA1367" s="35"/>
      <c r="AB1367" s="35"/>
      <c r="AC1367" s="35"/>
      <c r="AD1367" s="35"/>
      <c r="AE1367" s="35"/>
      <c r="AR1367" s="205" t="s">
        <v>247</v>
      </c>
      <c r="AT1367" s="205" t="s">
        <v>211</v>
      </c>
      <c r="AU1367" s="205" t="s">
        <v>85</v>
      </c>
      <c r="AY1367" s="18" t="s">
        <v>209</v>
      </c>
      <c r="BE1367" s="206">
        <f>IF(N1367="základní",J1367,0)</f>
        <v>0</v>
      </c>
      <c r="BF1367" s="206">
        <f>IF(N1367="snížená",J1367,0)</f>
        <v>0</v>
      </c>
      <c r="BG1367" s="206">
        <f>IF(N1367="zákl. přenesená",J1367,0)</f>
        <v>0</v>
      </c>
      <c r="BH1367" s="206">
        <f>IF(N1367="sníž. přenesená",J1367,0)</f>
        <v>0</v>
      </c>
      <c r="BI1367" s="206">
        <f>IF(N1367="nulová",J1367,0)</f>
        <v>0</v>
      </c>
      <c r="BJ1367" s="18" t="s">
        <v>83</v>
      </c>
      <c r="BK1367" s="206">
        <f>ROUND(I1367*H1367,2)</f>
        <v>0</v>
      </c>
      <c r="BL1367" s="18" t="s">
        <v>247</v>
      </c>
      <c r="BM1367" s="205" t="s">
        <v>1606</v>
      </c>
    </row>
    <row r="1368" spans="1:65" s="2" customFormat="1" ht="58.5">
      <c r="A1368" s="35"/>
      <c r="B1368" s="36"/>
      <c r="C1368" s="37"/>
      <c r="D1368" s="209" t="s">
        <v>253</v>
      </c>
      <c r="E1368" s="37"/>
      <c r="F1368" s="240" t="s">
        <v>1514</v>
      </c>
      <c r="G1368" s="37"/>
      <c r="H1368" s="37"/>
      <c r="I1368" s="241"/>
      <c r="J1368" s="37"/>
      <c r="K1368" s="37"/>
      <c r="L1368" s="40"/>
      <c r="M1368" s="242"/>
      <c r="N1368" s="243"/>
      <c r="O1368" s="72"/>
      <c r="P1368" s="72"/>
      <c r="Q1368" s="72"/>
      <c r="R1368" s="72"/>
      <c r="S1368" s="72"/>
      <c r="T1368" s="73"/>
      <c r="U1368" s="35"/>
      <c r="V1368" s="35"/>
      <c r="W1368" s="35"/>
      <c r="X1368" s="35"/>
      <c r="Y1368" s="35"/>
      <c r="Z1368" s="35"/>
      <c r="AA1368" s="35"/>
      <c r="AB1368" s="35"/>
      <c r="AC1368" s="35"/>
      <c r="AD1368" s="35"/>
      <c r="AE1368" s="35"/>
      <c r="AT1368" s="18" t="s">
        <v>253</v>
      </c>
      <c r="AU1368" s="18" t="s">
        <v>85</v>
      </c>
    </row>
    <row r="1369" spans="1:65" s="2" customFormat="1" ht="37.9" customHeight="1">
      <c r="A1369" s="35"/>
      <c r="B1369" s="36"/>
      <c r="C1369" s="193" t="s">
        <v>931</v>
      </c>
      <c r="D1369" s="193" t="s">
        <v>211</v>
      </c>
      <c r="E1369" s="194" t="s">
        <v>1607</v>
      </c>
      <c r="F1369" s="195" t="s">
        <v>1608</v>
      </c>
      <c r="G1369" s="196" t="s">
        <v>1512</v>
      </c>
      <c r="H1369" s="197">
        <v>6.5</v>
      </c>
      <c r="I1369" s="198"/>
      <c r="J1369" s="199">
        <f>ROUND(I1369*H1369,2)</f>
        <v>0</v>
      </c>
      <c r="K1369" s="200"/>
      <c r="L1369" s="40"/>
      <c r="M1369" s="201" t="s">
        <v>1</v>
      </c>
      <c r="N1369" s="202" t="s">
        <v>40</v>
      </c>
      <c r="O1369" s="72"/>
      <c r="P1369" s="203">
        <f>O1369*H1369</f>
        <v>0</v>
      </c>
      <c r="Q1369" s="203">
        <v>0</v>
      </c>
      <c r="R1369" s="203">
        <f>Q1369*H1369</f>
        <v>0</v>
      </c>
      <c r="S1369" s="203">
        <v>0</v>
      </c>
      <c r="T1369" s="204">
        <f>S1369*H1369</f>
        <v>0</v>
      </c>
      <c r="U1369" s="35"/>
      <c r="V1369" s="35"/>
      <c r="W1369" s="35"/>
      <c r="X1369" s="35"/>
      <c r="Y1369" s="35"/>
      <c r="Z1369" s="35"/>
      <c r="AA1369" s="35"/>
      <c r="AB1369" s="35"/>
      <c r="AC1369" s="35"/>
      <c r="AD1369" s="35"/>
      <c r="AE1369" s="35"/>
      <c r="AR1369" s="205" t="s">
        <v>247</v>
      </c>
      <c r="AT1369" s="205" t="s">
        <v>211</v>
      </c>
      <c r="AU1369" s="205" t="s">
        <v>85</v>
      </c>
      <c r="AY1369" s="18" t="s">
        <v>209</v>
      </c>
      <c r="BE1369" s="206">
        <f>IF(N1369="základní",J1369,0)</f>
        <v>0</v>
      </c>
      <c r="BF1369" s="206">
        <f>IF(N1369="snížená",J1369,0)</f>
        <v>0</v>
      </c>
      <c r="BG1369" s="206">
        <f>IF(N1369="zákl. přenesená",J1369,0)</f>
        <v>0</v>
      </c>
      <c r="BH1369" s="206">
        <f>IF(N1369="sníž. přenesená",J1369,0)</f>
        <v>0</v>
      </c>
      <c r="BI1369" s="206">
        <f>IF(N1369="nulová",J1369,0)</f>
        <v>0</v>
      </c>
      <c r="BJ1369" s="18" t="s">
        <v>83</v>
      </c>
      <c r="BK1369" s="206">
        <f>ROUND(I1369*H1369,2)</f>
        <v>0</v>
      </c>
      <c r="BL1369" s="18" t="s">
        <v>247</v>
      </c>
      <c r="BM1369" s="205" t="s">
        <v>1609</v>
      </c>
    </row>
    <row r="1370" spans="1:65" s="2" customFormat="1" ht="58.5">
      <c r="A1370" s="35"/>
      <c r="B1370" s="36"/>
      <c r="C1370" s="37"/>
      <c r="D1370" s="209" t="s">
        <v>253</v>
      </c>
      <c r="E1370" s="37"/>
      <c r="F1370" s="240" t="s">
        <v>1514</v>
      </c>
      <c r="G1370" s="37"/>
      <c r="H1370" s="37"/>
      <c r="I1370" s="241"/>
      <c r="J1370" s="37"/>
      <c r="K1370" s="37"/>
      <c r="L1370" s="40"/>
      <c r="M1370" s="242"/>
      <c r="N1370" s="243"/>
      <c r="O1370" s="72"/>
      <c r="P1370" s="72"/>
      <c r="Q1370" s="72"/>
      <c r="R1370" s="72"/>
      <c r="S1370" s="72"/>
      <c r="T1370" s="73"/>
      <c r="U1370" s="35"/>
      <c r="V1370" s="35"/>
      <c r="W1370" s="35"/>
      <c r="X1370" s="35"/>
      <c r="Y1370" s="35"/>
      <c r="Z1370" s="35"/>
      <c r="AA1370" s="35"/>
      <c r="AB1370" s="35"/>
      <c r="AC1370" s="35"/>
      <c r="AD1370" s="35"/>
      <c r="AE1370" s="35"/>
      <c r="AT1370" s="18" t="s">
        <v>253</v>
      </c>
      <c r="AU1370" s="18" t="s">
        <v>85</v>
      </c>
    </row>
    <row r="1371" spans="1:65" s="2" customFormat="1" ht="24.2" customHeight="1">
      <c r="A1371" s="35"/>
      <c r="B1371" s="36"/>
      <c r="C1371" s="193" t="s">
        <v>1610</v>
      </c>
      <c r="D1371" s="193" t="s">
        <v>211</v>
      </c>
      <c r="E1371" s="194" t="s">
        <v>1611</v>
      </c>
      <c r="F1371" s="195" t="s">
        <v>1612</v>
      </c>
      <c r="G1371" s="196" t="s">
        <v>1512</v>
      </c>
      <c r="H1371" s="197">
        <v>0.7</v>
      </c>
      <c r="I1371" s="198"/>
      <c r="J1371" s="199">
        <f>ROUND(I1371*H1371,2)</f>
        <v>0</v>
      </c>
      <c r="K1371" s="200"/>
      <c r="L1371" s="40"/>
      <c r="M1371" s="201" t="s">
        <v>1</v>
      </c>
      <c r="N1371" s="202" t="s">
        <v>40</v>
      </c>
      <c r="O1371" s="72"/>
      <c r="P1371" s="203">
        <f>O1371*H1371</f>
        <v>0</v>
      </c>
      <c r="Q1371" s="203">
        <v>0</v>
      </c>
      <c r="R1371" s="203">
        <f>Q1371*H1371</f>
        <v>0</v>
      </c>
      <c r="S1371" s="203">
        <v>0</v>
      </c>
      <c r="T1371" s="204">
        <f>S1371*H1371</f>
        <v>0</v>
      </c>
      <c r="U1371" s="35"/>
      <c r="V1371" s="35"/>
      <c r="W1371" s="35"/>
      <c r="X1371" s="35"/>
      <c r="Y1371" s="35"/>
      <c r="Z1371" s="35"/>
      <c r="AA1371" s="35"/>
      <c r="AB1371" s="35"/>
      <c r="AC1371" s="35"/>
      <c r="AD1371" s="35"/>
      <c r="AE1371" s="35"/>
      <c r="AR1371" s="205" t="s">
        <v>247</v>
      </c>
      <c r="AT1371" s="205" t="s">
        <v>211</v>
      </c>
      <c r="AU1371" s="205" t="s">
        <v>85</v>
      </c>
      <c r="AY1371" s="18" t="s">
        <v>209</v>
      </c>
      <c r="BE1371" s="206">
        <f>IF(N1371="základní",J1371,0)</f>
        <v>0</v>
      </c>
      <c r="BF1371" s="206">
        <f>IF(N1371="snížená",J1371,0)</f>
        <v>0</v>
      </c>
      <c r="BG1371" s="206">
        <f>IF(N1371="zákl. přenesená",J1371,0)</f>
        <v>0</v>
      </c>
      <c r="BH1371" s="206">
        <f>IF(N1371="sníž. přenesená",J1371,0)</f>
        <v>0</v>
      </c>
      <c r="BI1371" s="206">
        <f>IF(N1371="nulová",J1371,0)</f>
        <v>0</v>
      </c>
      <c r="BJ1371" s="18" t="s">
        <v>83</v>
      </c>
      <c r="BK1371" s="206">
        <f>ROUND(I1371*H1371,2)</f>
        <v>0</v>
      </c>
      <c r="BL1371" s="18" t="s">
        <v>247</v>
      </c>
      <c r="BM1371" s="205" t="s">
        <v>1613</v>
      </c>
    </row>
    <row r="1372" spans="1:65" s="2" customFormat="1" ht="58.5">
      <c r="A1372" s="35"/>
      <c r="B1372" s="36"/>
      <c r="C1372" s="37"/>
      <c r="D1372" s="209" t="s">
        <v>253</v>
      </c>
      <c r="E1372" s="37"/>
      <c r="F1372" s="240" t="s">
        <v>1514</v>
      </c>
      <c r="G1372" s="37"/>
      <c r="H1372" s="37"/>
      <c r="I1372" s="241"/>
      <c r="J1372" s="37"/>
      <c r="K1372" s="37"/>
      <c r="L1372" s="40"/>
      <c r="M1372" s="242"/>
      <c r="N1372" s="243"/>
      <c r="O1372" s="72"/>
      <c r="P1372" s="72"/>
      <c r="Q1372" s="72"/>
      <c r="R1372" s="72"/>
      <c r="S1372" s="72"/>
      <c r="T1372" s="73"/>
      <c r="U1372" s="35"/>
      <c r="V1372" s="35"/>
      <c r="W1372" s="35"/>
      <c r="X1372" s="35"/>
      <c r="Y1372" s="35"/>
      <c r="Z1372" s="35"/>
      <c r="AA1372" s="35"/>
      <c r="AB1372" s="35"/>
      <c r="AC1372" s="35"/>
      <c r="AD1372" s="35"/>
      <c r="AE1372" s="35"/>
      <c r="AT1372" s="18" t="s">
        <v>253</v>
      </c>
      <c r="AU1372" s="18" t="s">
        <v>85</v>
      </c>
    </row>
    <row r="1373" spans="1:65" s="2" customFormat="1" ht="55.5" customHeight="1">
      <c r="A1373" s="35"/>
      <c r="B1373" s="36"/>
      <c r="C1373" s="193" t="s">
        <v>939</v>
      </c>
      <c r="D1373" s="193" t="s">
        <v>211</v>
      </c>
      <c r="E1373" s="194" t="s">
        <v>1614</v>
      </c>
      <c r="F1373" s="195" t="s">
        <v>1615</v>
      </c>
      <c r="G1373" s="196" t="s">
        <v>214</v>
      </c>
      <c r="H1373" s="197">
        <v>1164.9000000000001</v>
      </c>
      <c r="I1373" s="198"/>
      <c r="J1373" s="199">
        <f>ROUND(I1373*H1373,2)</f>
        <v>0</v>
      </c>
      <c r="K1373" s="200"/>
      <c r="L1373" s="40"/>
      <c r="M1373" s="201" t="s">
        <v>1</v>
      </c>
      <c r="N1373" s="202" t="s">
        <v>40</v>
      </c>
      <c r="O1373" s="72"/>
      <c r="P1373" s="203">
        <f>O1373*H1373</f>
        <v>0</v>
      </c>
      <c r="Q1373" s="203">
        <v>0</v>
      </c>
      <c r="R1373" s="203">
        <f>Q1373*H1373</f>
        <v>0</v>
      </c>
      <c r="S1373" s="203">
        <v>0</v>
      </c>
      <c r="T1373" s="204">
        <f>S1373*H1373</f>
        <v>0</v>
      </c>
      <c r="U1373" s="35"/>
      <c r="V1373" s="35"/>
      <c r="W1373" s="35"/>
      <c r="X1373" s="35"/>
      <c r="Y1373" s="35"/>
      <c r="Z1373" s="35"/>
      <c r="AA1373" s="35"/>
      <c r="AB1373" s="35"/>
      <c r="AC1373" s="35"/>
      <c r="AD1373" s="35"/>
      <c r="AE1373" s="35"/>
      <c r="AR1373" s="205" t="s">
        <v>247</v>
      </c>
      <c r="AT1373" s="205" t="s">
        <v>211</v>
      </c>
      <c r="AU1373" s="205" t="s">
        <v>85</v>
      </c>
      <c r="AY1373" s="18" t="s">
        <v>209</v>
      </c>
      <c r="BE1373" s="206">
        <f>IF(N1373="základní",J1373,0)</f>
        <v>0</v>
      </c>
      <c r="BF1373" s="206">
        <f>IF(N1373="snížená",J1373,0)</f>
        <v>0</v>
      </c>
      <c r="BG1373" s="206">
        <f>IF(N1373="zákl. přenesená",J1373,0)</f>
        <v>0</v>
      </c>
      <c r="BH1373" s="206">
        <f>IF(N1373="sníž. přenesená",J1373,0)</f>
        <v>0</v>
      </c>
      <c r="BI1373" s="206">
        <f>IF(N1373="nulová",J1373,0)</f>
        <v>0</v>
      </c>
      <c r="BJ1373" s="18" t="s">
        <v>83</v>
      </c>
      <c r="BK1373" s="206">
        <f>ROUND(I1373*H1373,2)</f>
        <v>0</v>
      </c>
      <c r="BL1373" s="18" t="s">
        <v>247</v>
      </c>
      <c r="BM1373" s="205" t="s">
        <v>1616</v>
      </c>
    </row>
    <row r="1374" spans="1:65" s="2" customFormat="1" ht="58.5">
      <c r="A1374" s="35"/>
      <c r="B1374" s="36"/>
      <c r="C1374" s="37"/>
      <c r="D1374" s="209" t="s">
        <v>253</v>
      </c>
      <c r="E1374" s="37"/>
      <c r="F1374" s="240" t="s">
        <v>1617</v>
      </c>
      <c r="G1374" s="37"/>
      <c r="H1374" s="37"/>
      <c r="I1374" s="241"/>
      <c r="J1374" s="37"/>
      <c r="K1374" s="37"/>
      <c r="L1374" s="40"/>
      <c r="M1374" s="242"/>
      <c r="N1374" s="243"/>
      <c r="O1374" s="72"/>
      <c r="P1374" s="72"/>
      <c r="Q1374" s="72"/>
      <c r="R1374" s="72"/>
      <c r="S1374" s="72"/>
      <c r="T1374" s="73"/>
      <c r="U1374" s="35"/>
      <c r="V1374" s="35"/>
      <c r="W1374" s="35"/>
      <c r="X1374" s="35"/>
      <c r="Y1374" s="35"/>
      <c r="Z1374" s="35"/>
      <c r="AA1374" s="35"/>
      <c r="AB1374" s="35"/>
      <c r="AC1374" s="35"/>
      <c r="AD1374" s="35"/>
      <c r="AE1374" s="35"/>
      <c r="AT1374" s="18" t="s">
        <v>253</v>
      </c>
      <c r="AU1374" s="18" t="s">
        <v>85</v>
      </c>
    </row>
    <row r="1375" spans="1:65" s="13" customFormat="1" ht="11.25">
      <c r="B1375" s="207"/>
      <c r="C1375" s="208"/>
      <c r="D1375" s="209" t="s">
        <v>216</v>
      </c>
      <c r="E1375" s="210" t="s">
        <v>1</v>
      </c>
      <c r="F1375" s="211" t="s">
        <v>355</v>
      </c>
      <c r="G1375" s="208"/>
      <c r="H1375" s="210" t="s">
        <v>1</v>
      </c>
      <c r="I1375" s="212"/>
      <c r="J1375" s="208"/>
      <c r="K1375" s="208"/>
      <c r="L1375" s="213"/>
      <c r="M1375" s="214"/>
      <c r="N1375" s="215"/>
      <c r="O1375" s="215"/>
      <c r="P1375" s="215"/>
      <c r="Q1375" s="215"/>
      <c r="R1375" s="215"/>
      <c r="S1375" s="215"/>
      <c r="T1375" s="216"/>
      <c r="AT1375" s="217" t="s">
        <v>216</v>
      </c>
      <c r="AU1375" s="217" t="s">
        <v>85</v>
      </c>
      <c r="AV1375" s="13" t="s">
        <v>83</v>
      </c>
      <c r="AW1375" s="13" t="s">
        <v>31</v>
      </c>
      <c r="AX1375" s="13" t="s">
        <v>75</v>
      </c>
      <c r="AY1375" s="217" t="s">
        <v>209</v>
      </c>
    </row>
    <row r="1376" spans="1:65" s="14" customFormat="1" ht="11.25">
      <c r="B1376" s="218"/>
      <c r="C1376" s="219"/>
      <c r="D1376" s="209" t="s">
        <v>216</v>
      </c>
      <c r="E1376" s="220" t="s">
        <v>1</v>
      </c>
      <c r="F1376" s="221" t="s">
        <v>1618</v>
      </c>
      <c r="G1376" s="219"/>
      <c r="H1376" s="222">
        <v>1164.9000000000001</v>
      </c>
      <c r="I1376" s="223"/>
      <c r="J1376" s="219"/>
      <c r="K1376" s="219"/>
      <c r="L1376" s="224"/>
      <c r="M1376" s="225"/>
      <c r="N1376" s="226"/>
      <c r="O1376" s="226"/>
      <c r="P1376" s="226"/>
      <c r="Q1376" s="226"/>
      <c r="R1376" s="226"/>
      <c r="S1376" s="226"/>
      <c r="T1376" s="227"/>
      <c r="AT1376" s="228" t="s">
        <v>216</v>
      </c>
      <c r="AU1376" s="228" t="s">
        <v>85</v>
      </c>
      <c r="AV1376" s="14" t="s">
        <v>85</v>
      </c>
      <c r="AW1376" s="14" t="s">
        <v>31</v>
      </c>
      <c r="AX1376" s="14" t="s">
        <v>75</v>
      </c>
      <c r="AY1376" s="228" t="s">
        <v>209</v>
      </c>
    </row>
    <row r="1377" spans="1:65" s="15" customFormat="1" ht="11.25">
      <c r="B1377" s="229"/>
      <c r="C1377" s="230"/>
      <c r="D1377" s="209" t="s">
        <v>216</v>
      </c>
      <c r="E1377" s="231" t="s">
        <v>1</v>
      </c>
      <c r="F1377" s="232" t="s">
        <v>219</v>
      </c>
      <c r="G1377" s="230"/>
      <c r="H1377" s="233">
        <v>1164.9000000000001</v>
      </c>
      <c r="I1377" s="234"/>
      <c r="J1377" s="230"/>
      <c r="K1377" s="230"/>
      <c r="L1377" s="235"/>
      <c r="M1377" s="236"/>
      <c r="N1377" s="237"/>
      <c r="O1377" s="237"/>
      <c r="P1377" s="237"/>
      <c r="Q1377" s="237"/>
      <c r="R1377" s="237"/>
      <c r="S1377" s="237"/>
      <c r="T1377" s="238"/>
      <c r="AT1377" s="239" t="s">
        <v>216</v>
      </c>
      <c r="AU1377" s="239" t="s">
        <v>85</v>
      </c>
      <c r="AV1377" s="15" t="s">
        <v>215</v>
      </c>
      <c r="AW1377" s="15" t="s">
        <v>31</v>
      </c>
      <c r="AX1377" s="15" t="s">
        <v>83</v>
      </c>
      <c r="AY1377" s="239" t="s">
        <v>209</v>
      </c>
    </row>
    <row r="1378" spans="1:65" s="2" customFormat="1" ht="21.75" customHeight="1">
      <c r="A1378" s="35"/>
      <c r="B1378" s="36"/>
      <c r="C1378" s="193" t="s">
        <v>1619</v>
      </c>
      <c r="D1378" s="193" t="s">
        <v>211</v>
      </c>
      <c r="E1378" s="194" t="s">
        <v>1620</v>
      </c>
      <c r="F1378" s="195" t="s">
        <v>1621</v>
      </c>
      <c r="G1378" s="196" t="s">
        <v>1034</v>
      </c>
      <c r="H1378" s="266"/>
      <c r="I1378" s="198"/>
      <c r="J1378" s="199">
        <f>ROUND(I1378*H1378,2)</f>
        <v>0</v>
      </c>
      <c r="K1378" s="200"/>
      <c r="L1378" s="40"/>
      <c r="M1378" s="201" t="s">
        <v>1</v>
      </c>
      <c r="N1378" s="202" t="s">
        <v>40</v>
      </c>
      <c r="O1378" s="72"/>
      <c r="P1378" s="203">
        <f>O1378*H1378</f>
        <v>0</v>
      </c>
      <c r="Q1378" s="203">
        <v>0</v>
      </c>
      <c r="R1378" s="203">
        <f>Q1378*H1378</f>
        <v>0</v>
      </c>
      <c r="S1378" s="203">
        <v>0</v>
      </c>
      <c r="T1378" s="204">
        <f>S1378*H1378</f>
        <v>0</v>
      </c>
      <c r="U1378" s="35"/>
      <c r="V1378" s="35"/>
      <c r="W1378" s="35"/>
      <c r="X1378" s="35"/>
      <c r="Y1378" s="35"/>
      <c r="Z1378" s="35"/>
      <c r="AA1378" s="35"/>
      <c r="AB1378" s="35"/>
      <c r="AC1378" s="35"/>
      <c r="AD1378" s="35"/>
      <c r="AE1378" s="35"/>
      <c r="AR1378" s="205" t="s">
        <v>247</v>
      </c>
      <c r="AT1378" s="205" t="s">
        <v>211</v>
      </c>
      <c r="AU1378" s="205" t="s">
        <v>85</v>
      </c>
      <c r="AY1378" s="18" t="s">
        <v>209</v>
      </c>
      <c r="BE1378" s="206">
        <f>IF(N1378="základní",J1378,0)</f>
        <v>0</v>
      </c>
      <c r="BF1378" s="206">
        <f>IF(N1378="snížená",J1378,0)</f>
        <v>0</v>
      </c>
      <c r="BG1378" s="206">
        <f>IF(N1378="zákl. přenesená",J1378,0)</f>
        <v>0</v>
      </c>
      <c r="BH1378" s="206">
        <f>IF(N1378="sníž. přenesená",J1378,0)</f>
        <v>0</v>
      </c>
      <c r="BI1378" s="206">
        <f>IF(N1378="nulová",J1378,0)</f>
        <v>0</v>
      </c>
      <c r="BJ1378" s="18" t="s">
        <v>83</v>
      </c>
      <c r="BK1378" s="206">
        <f>ROUND(I1378*H1378,2)</f>
        <v>0</v>
      </c>
      <c r="BL1378" s="18" t="s">
        <v>247</v>
      </c>
      <c r="BM1378" s="205" t="s">
        <v>1622</v>
      </c>
    </row>
    <row r="1379" spans="1:65" s="12" customFormat="1" ht="22.9" customHeight="1">
      <c r="B1379" s="177"/>
      <c r="C1379" s="178"/>
      <c r="D1379" s="179" t="s">
        <v>74</v>
      </c>
      <c r="E1379" s="191" t="s">
        <v>1623</v>
      </c>
      <c r="F1379" s="191" t="s">
        <v>1624</v>
      </c>
      <c r="G1379" s="178"/>
      <c r="H1379" s="178"/>
      <c r="I1379" s="181"/>
      <c r="J1379" s="192">
        <f>BK1379</f>
        <v>0</v>
      </c>
      <c r="K1379" s="178"/>
      <c r="L1379" s="183"/>
      <c r="M1379" s="184"/>
      <c r="N1379" s="185"/>
      <c r="O1379" s="185"/>
      <c r="P1379" s="186">
        <f>SUM(P1380:P1583)</f>
        <v>0</v>
      </c>
      <c r="Q1379" s="185"/>
      <c r="R1379" s="186">
        <f>SUM(R1380:R1583)</f>
        <v>0</v>
      </c>
      <c r="S1379" s="185"/>
      <c r="T1379" s="187">
        <f>SUM(T1380:T1583)</f>
        <v>0</v>
      </c>
      <c r="AR1379" s="188" t="s">
        <v>85</v>
      </c>
      <c r="AT1379" s="189" t="s">
        <v>74</v>
      </c>
      <c r="AU1379" s="189" t="s">
        <v>83</v>
      </c>
      <c r="AY1379" s="188" t="s">
        <v>209</v>
      </c>
      <c r="BK1379" s="190">
        <f>SUM(BK1380:BK1583)</f>
        <v>0</v>
      </c>
    </row>
    <row r="1380" spans="1:65" s="2" customFormat="1" ht="24.2" customHeight="1">
      <c r="A1380" s="35"/>
      <c r="B1380" s="36"/>
      <c r="C1380" s="193" t="s">
        <v>947</v>
      </c>
      <c r="D1380" s="193" t="s">
        <v>211</v>
      </c>
      <c r="E1380" s="194" t="s">
        <v>1625</v>
      </c>
      <c r="F1380" s="195" t="s">
        <v>1626</v>
      </c>
      <c r="G1380" s="196" t="s">
        <v>513</v>
      </c>
      <c r="H1380" s="197">
        <v>5</v>
      </c>
      <c r="I1380" s="198"/>
      <c r="J1380" s="199">
        <f>ROUND(I1380*H1380,2)</f>
        <v>0</v>
      </c>
      <c r="K1380" s="200"/>
      <c r="L1380" s="40"/>
      <c r="M1380" s="201" t="s">
        <v>1</v>
      </c>
      <c r="N1380" s="202" t="s">
        <v>40</v>
      </c>
      <c r="O1380" s="72"/>
      <c r="P1380" s="203">
        <f>O1380*H1380</f>
        <v>0</v>
      </c>
      <c r="Q1380" s="203">
        <v>0</v>
      </c>
      <c r="R1380" s="203">
        <f>Q1380*H1380</f>
        <v>0</v>
      </c>
      <c r="S1380" s="203">
        <v>0</v>
      </c>
      <c r="T1380" s="204">
        <f>S1380*H1380</f>
        <v>0</v>
      </c>
      <c r="U1380" s="35"/>
      <c r="V1380" s="35"/>
      <c r="W1380" s="35"/>
      <c r="X1380" s="35"/>
      <c r="Y1380" s="35"/>
      <c r="Z1380" s="35"/>
      <c r="AA1380" s="35"/>
      <c r="AB1380" s="35"/>
      <c r="AC1380" s="35"/>
      <c r="AD1380" s="35"/>
      <c r="AE1380" s="35"/>
      <c r="AR1380" s="205" t="s">
        <v>247</v>
      </c>
      <c r="AT1380" s="205" t="s">
        <v>211</v>
      </c>
      <c r="AU1380" s="205" t="s">
        <v>85</v>
      </c>
      <c r="AY1380" s="18" t="s">
        <v>209</v>
      </c>
      <c r="BE1380" s="206">
        <f>IF(N1380="základní",J1380,0)</f>
        <v>0</v>
      </c>
      <c r="BF1380" s="206">
        <f>IF(N1380="snížená",J1380,0)</f>
        <v>0</v>
      </c>
      <c r="BG1380" s="206">
        <f>IF(N1380="zákl. přenesená",J1380,0)</f>
        <v>0</v>
      </c>
      <c r="BH1380" s="206">
        <f>IF(N1380="sníž. přenesená",J1380,0)</f>
        <v>0</v>
      </c>
      <c r="BI1380" s="206">
        <f>IF(N1380="nulová",J1380,0)</f>
        <v>0</v>
      </c>
      <c r="BJ1380" s="18" t="s">
        <v>83</v>
      </c>
      <c r="BK1380" s="206">
        <f>ROUND(I1380*H1380,2)</f>
        <v>0</v>
      </c>
      <c r="BL1380" s="18" t="s">
        <v>247</v>
      </c>
      <c r="BM1380" s="205" t="s">
        <v>1627</v>
      </c>
    </row>
    <row r="1381" spans="1:65" s="2" customFormat="1" ht="58.5">
      <c r="A1381" s="35"/>
      <c r="B1381" s="36"/>
      <c r="C1381" s="37"/>
      <c r="D1381" s="209" t="s">
        <v>253</v>
      </c>
      <c r="E1381" s="37"/>
      <c r="F1381" s="240" t="s">
        <v>1628</v>
      </c>
      <c r="G1381" s="37"/>
      <c r="H1381" s="37"/>
      <c r="I1381" s="241"/>
      <c r="J1381" s="37"/>
      <c r="K1381" s="37"/>
      <c r="L1381" s="40"/>
      <c r="M1381" s="242"/>
      <c r="N1381" s="243"/>
      <c r="O1381" s="72"/>
      <c r="P1381" s="72"/>
      <c r="Q1381" s="72"/>
      <c r="R1381" s="72"/>
      <c r="S1381" s="72"/>
      <c r="T1381" s="73"/>
      <c r="U1381" s="35"/>
      <c r="V1381" s="35"/>
      <c r="W1381" s="35"/>
      <c r="X1381" s="35"/>
      <c r="Y1381" s="35"/>
      <c r="Z1381" s="35"/>
      <c r="AA1381" s="35"/>
      <c r="AB1381" s="35"/>
      <c r="AC1381" s="35"/>
      <c r="AD1381" s="35"/>
      <c r="AE1381" s="35"/>
      <c r="AT1381" s="18" t="s">
        <v>253</v>
      </c>
      <c r="AU1381" s="18" t="s">
        <v>85</v>
      </c>
    </row>
    <row r="1382" spans="1:65" s="2" customFormat="1" ht="24.2" customHeight="1">
      <c r="A1382" s="35"/>
      <c r="B1382" s="36"/>
      <c r="C1382" s="193" t="s">
        <v>1629</v>
      </c>
      <c r="D1382" s="193" t="s">
        <v>211</v>
      </c>
      <c r="E1382" s="194" t="s">
        <v>1630</v>
      </c>
      <c r="F1382" s="195" t="s">
        <v>1631</v>
      </c>
      <c r="G1382" s="196" t="s">
        <v>513</v>
      </c>
      <c r="H1382" s="197">
        <v>2</v>
      </c>
      <c r="I1382" s="198"/>
      <c r="J1382" s="199">
        <f>ROUND(I1382*H1382,2)</f>
        <v>0</v>
      </c>
      <c r="K1382" s="200"/>
      <c r="L1382" s="40"/>
      <c r="M1382" s="201" t="s">
        <v>1</v>
      </c>
      <c r="N1382" s="202" t="s">
        <v>40</v>
      </c>
      <c r="O1382" s="72"/>
      <c r="P1382" s="203">
        <f>O1382*H1382</f>
        <v>0</v>
      </c>
      <c r="Q1382" s="203">
        <v>0</v>
      </c>
      <c r="R1382" s="203">
        <f>Q1382*H1382</f>
        <v>0</v>
      </c>
      <c r="S1382" s="203">
        <v>0</v>
      </c>
      <c r="T1382" s="204">
        <f>S1382*H1382</f>
        <v>0</v>
      </c>
      <c r="U1382" s="35"/>
      <c r="V1382" s="35"/>
      <c r="W1382" s="35"/>
      <c r="X1382" s="35"/>
      <c r="Y1382" s="35"/>
      <c r="Z1382" s="35"/>
      <c r="AA1382" s="35"/>
      <c r="AB1382" s="35"/>
      <c r="AC1382" s="35"/>
      <c r="AD1382" s="35"/>
      <c r="AE1382" s="35"/>
      <c r="AR1382" s="205" t="s">
        <v>247</v>
      </c>
      <c r="AT1382" s="205" t="s">
        <v>211</v>
      </c>
      <c r="AU1382" s="205" t="s">
        <v>85</v>
      </c>
      <c r="AY1382" s="18" t="s">
        <v>209</v>
      </c>
      <c r="BE1382" s="206">
        <f>IF(N1382="základní",J1382,0)</f>
        <v>0</v>
      </c>
      <c r="BF1382" s="206">
        <f>IF(N1382="snížená",J1382,0)</f>
        <v>0</v>
      </c>
      <c r="BG1382" s="206">
        <f>IF(N1382="zákl. přenesená",J1382,0)</f>
        <v>0</v>
      </c>
      <c r="BH1382" s="206">
        <f>IF(N1382="sníž. přenesená",J1382,0)</f>
        <v>0</v>
      </c>
      <c r="BI1382" s="206">
        <f>IF(N1382="nulová",J1382,0)</f>
        <v>0</v>
      </c>
      <c r="BJ1382" s="18" t="s">
        <v>83</v>
      </c>
      <c r="BK1382" s="206">
        <f>ROUND(I1382*H1382,2)</f>
        <v>0</v>
      </c>
      <c r="BL1382" s="18" t="s">
        <v>247</v>
      </c>
      <c r="BM1382" s="205" t="s">
        <v>1632</v>
      </c>
    </row>
    <row r="1383" spans="1:65" s="2" customFormat="1" ht="58.5">
      <c r="A1383" s="35"/>
      <c r="B1383" s="36"/>
      <c r="C1383" s="37"/>
      <c r="D1383" s="209" t="s">
        <v>253</v>
      </c>
      <c r="E1383" s="37"/>
      <c r="F1383" s="240" t="s">
        <v>1628</v>
      </c>
      <c r="G1383" s="37"/>
      <c r="H1383" s="37"/>
      <c r="I1383" s="241"/>
      <c r="J1383" s="37"/>
      <c r="K1383" s="37"/>
      <c r="L1383" s="40"/>
      <c r="M1383" s="242"/>
      <c r="N1383" s="243"/>
      <c r="O1383" s="72"/>
      <c r="P1383" s="72"/>
      <c r="Q1383" s="72"/>
      <c r="R1383" s="72"/>
      <c r="S1383" s="72"/>
      <c r="T1383" s="73"/>
      <c r="U1383" s="35"/>
      <c r="V1383" s="35"/>
      <c r="W1383" s="35"/>
      <c r="X1383" s="35"/>
      <c r="Y1383" s="35"/>
      <c r="Z1383" s="35"/>
      <c r="AA1383" s="35"/>
      <c r="AB1383" s="35"/>
      <c r="AC1383" s="35"/>
      <c r="AD1383" s="35"/>
      <c r="AE1383" s="35"/>
      <c r="AT1383" s="18" t="s">
        <v>253</v>
      </c>
      <c r="AU1383" s="18" t="s">
        <v>85</v>
      </c>
    </row>
    <row r="1384" spans="1:65" s="2" customFormat="1" ht="24.2" customHeight="1">
      <c r="A1384" s="35"/>
      <c r="B1384" s="36"/>
      <c r="C1384" s="193" t="s">
        <v>953</v>
      </c>
      <c r="D1384" s="193" t="s">
        <v>211</v>
      </c>
      <c r="E1384" s="194" t="s">
        <v>1633</v>
      </c>
      <c r="F1384" s="195" t="s">
        <v>1634</v>
      </c>
      <c r="G1384" s="196" t="s">
        <v>513</v>
      </c>
      <c r="H1384" s="197">
        <v>1</v>
      </c>
      <c r="I1384" s="198"/>
      <c r="J1384" s="199">
        <f>ROUND(I1384*H1384,2)</f>
        <v>0</v>
      </c>
      <c r="K1384" s="200"/>
      <c r="L1384" s="40"/>
      <c r="M1384" s="201" t="s">
        <v>1</v>
      </c>
      <c r="N1384" s="202" t="s">
        <v>40</v>
      </c>
      <c r="O1384" s="72"/>
      <c r="P1384" s="203">
        <f>O1384*H1384</f>
        <v>0</v>
      </c>
      <c r="Q1384" s="203">
        <v>0</v>
      </c>
      <c r="R1384" s="203">
        <f>Q1384*H1384</f>
        <v>0</v>
      </c>
      <c r="S1384" s="203">
        <v>0</v>
      </c>
      <c r="T1384" s="204">
        <f>S1384*H1384</f>
        <v>0</v>
      </c>
      <c r="U1384" s="35"/>
      <c r="V1384" s="35"/>
      <c r="W1384" s="35"/>
      <c r="X1384" s="35"/>
      <c r="Y1384" s="35"/>
      <c r="Z1384" s="35"/>
      <c r="AA1384" s="35"/>
      <c r="AB1384" s="35"/>
      <c r="AC1384" s="35"/>
      <c r="AD1384" s="35"/>
      <c r="AE1384" s="35"/>
      <c r="AR1384" s="205" t="s">
        <v>247</v>
      </c>
      <c r="AT1384" s="205" t="s">
        <v>211</v>
      </c>
      <c r="AU1384" s="205" t="s">
        <v>85</v>
      </c>
      <c r="AY1384" s="18" t="s">
        <v>209</v>
      </c>
      <c r="BE1384" s="206">
        <f>IF(N1384="základní",J1384,0)</f>
        <v>0</v>
      </c>
      <c r="BF1384" s="206">
        <f>IF(N1384="snížená",J1384,0)</f>
        <v>0</v>
      </c>
      <c r="BG1384" s="206">
        <f>IF(N1384="zákl. přenesená",J1384,0)</f>
        <v>0</v>
      </c>
      <c r="BH1384" s="206">
        <f>IF(N1384="sníž. přenesená",J1384,0)</f>
        <v>0</v>
      </c>
      <c r="BI1384" s="206">
        <f>IF(N1384="nulová",J1384,0)</f>
        <v>0</v>
      </c>
      <c r="BJ1384" s="18" t="s">
        <v>83</v>
      </c>
      <c r="BK1384" s="206">
        <f>ROUND(I1384*H1384,2)</f>
        <v>0</v>
      </c>
      <c r="BL1384" s="18" t="s">
        <v>247</v>
      </c>
      <c r="BM1384" s="205" t="s">
        <v>1635</v>
      </c>
    </row>
    <row r="1385" spans="1:65" s="2" customFormat="1" ht="58.5">
      <c r="A1385" s="35"/>
      <c r="B1385" s="36"/>
      <c r="C1385" s="37"/>
      <c r="D1385" s="209" t="s">
        <v>253</v>
      </c>
      <c r="E1385" s="37"/>
      <c r="F1385" s="240" t="s">
        <v>1628</v>
      </c>
      <c r="G1385" s="37"/>
      <c r="H1385" s="37"/>
      <c r="I1385" s="241"/>
      <c r="J1385" s="37"/>
      <c r="K1385" s="37"/>
      <c r="L1385" s="40"/>
      <c r="M1385" s="242"/>
      <c r="N1385" s="243"/>
      <c r="O1385" s="72"/>
      <c r="P1385" s="72"/>
      <c r="Q1385" s="72"/>
      <c r="R1385" s="72"/>
      <c r="S1385" s="72"/>
      <c r="T1385" s="73"/>
      <c r="U1385" s="35"/>
      <c r="V1385" s="35"/>
      <c r="W1385" s="35"/>
      <c r="X1385" s="35"/>
      <c r="Y1385" s="35"/>
      <c r="Z1385" s="35"/>
      <c r="AA1385" s="35"/>
      <c r="AB1385" s="35"/>
      <c r="AC1385" s="35"/>
      <c r="AD1385" s="35"/>
      <c r="AE1385" s="35"/>
      <c r="AT1385" s="18" t="s">
        <v>253</v>
      </c>
      <c r="AU1385" s="18" t="s">
        <v>85</v>
      </c>
    </row>
    <row r="1386" spans="1:65" s="2" customFormat="1" ht="24.2" customHeight="1">
      <c r="A1386" s="35"/>
      <c r="B1386" s="36"/>
      <c r="C1386" s="193" t="s">
        <v>1636</v>
      </c>
      <c r="D1386" s="193" t="s">
        <v>211</v>
      </c>
      <c r="E1386" s="194" t="s">
        <v>1637</v>
      </c>
      <c r="F1386" s="195" t="s">
        <v>1638</v>
      </c>
      <c r="G1386" s="196" t="s">
        <v>513</v>
      </c>
      <c r="H1386" s="197">
        <v>5</v>
      </c>
      <c r="I1386" s="198"/>
      <c r="J1386" s="199">
        <f>ROUND(I1386*H1386,2)</f>
        <v>0</v>
      </c>
      <c r="K1386" s="200"/>
      <c r="L1386" s="40"/>
      <c r="M1386" s="201" t="s">
        <v>1</v>
      </c>
      <c r="N1386" s="202" t="s">
        <v>40</v>
      </c>
      <c r="O1386" s="72"/>
      <c r="P1386" s="203">
        <f>O1386*H1386</f>
        <v>0</v>
      </c>
      <c r="Q1386" s="203">
        <v>0</v>
      </c>
      <c r="R1386" s="203">
        <f>Q1386*H1386</f>
        <v>0</v>
      </c>
      <c r="S1386" s="203">
        <v>0</v>
      </c>
      <c r="T1386" s="204">
        <f>S1386*H1386</f>
        <v>0</v>
      </c>
      <c r="U1386" s="35"/>
      <c r="V1386" s="35"/>
      <c r="W1386" s="35"/>
      <c r="X1386" s="35"/>
      <c r="Y1386" s="35"/>
      <c r="Z1386" s="35"/>
      <c r="AA1386" s="35"/>
      <c r="AB1386" s="35"/>
      <c r="AC1386" s="35"/>
      <c r="AD1386" s="35"/>
      <c r="AE1386" s="35"/>
      <c r="AR1386" s="205" t="s">
        <v>247</v>
      </c>
      <c r="AT1386" s="205" t="s">
        <v>211</v>
      </c>
      <c r="AU1386" s="205" t="s">
        <v>85</v>
      </c>
      <c r="AY1386" s="18" t="s">
        <v>209</v>
      </c>
      <c r="BE1386" s="206">
        <f>IF(N1386="základní",J1386,0)</f>
        <v>0</v>
      </c>
      <c r="BF1386" s="206">
        <f>IF(N1386="snížená",J1386,0)</f>
        <v>0</v>
      </c>
      <c r="BG1386" s="206">
        <f>IF(N1386="zákl. přenesená",J1386,0)</f>
        <v>0</v>
      </c>
      <c r="BH1386" s="206">
        <f>IF(N1386="sníž. přenesená",J1386,0)</f>
        <v>0</v>
      </c>
      <c r="BI1386" s="206">
        <f>IF(N1386="nulová",J1386,0)</f>
        <v>0</v>
      </c>
      <c r="BJ1386" s="18" t="s">
        <v>83</v>
      </c>
      <c r="BK1386" s="206">
        <f>ROUND(I1386*H1386,2)</f>
        <v>0</v>
      </c>
      <c r="BL1386" s="18" t="s">
        <v>247</v>
      </c>
      <c r="BM1386" s="205" t="s">
        <v>1639</v>
      </c>
    </row>
    <row r="1387" spans="1:65" s="2" customFormat="1" ht="58.5">
      <c r="A1387" s="35"/>
      <c r="B1387" s="36"/>
      <c r="C1387" s="37"/>
      <c r="D1387" s="209" t="s">
        <v>253</v>
      </c>
      <c r="E1387" s="37"/>
      <c r="F1387" s="240" t="s">
        <v>1628</v>
      </c>
      <c r="G1387" s="37"/>
      <c r="H1387" s="37"/>
      <c r="I1387" s="241"/>
      <c r="J1387" s="37"/>
      <c r="K1387" s="37"/>
      <c r="L1387" s="40"/>
      <c r="M1387" s="242"/>
      <c r="N1387" s="243"/>
      <c r="O1387" s="72"/>
      <c r="P1387" s="72"/>
      <c r="Q1387" s="72"/>
      <c r="R1387" s="72"/>
      <c r="S1387" s="72"/>
      <c r="T1387" s="73"/>
      <c r="U1387" s="35"/>
      <c r="V1387" s="35"/>
      <c r="W1387" s="35"/>
      <c r="X1387" s="35"/>
      <c r="Y1387" s="35"/>
      <c r="Z1387" s="35"/>
      <c r="AA1387" s="35"/>
      <c r="AB1387" s="35"/>
      <c r="AC1387" s="35"/>
      <c r="AD1387" s="35"/>
      <c r="AE1387" s="35"/>
      <c r="AT1387" s="18" t="s">
        <v>253</v>
      </c>
      <c r="AU1387" s="18" t="s">
        <v>85</v>
      </c>
    </row>
    <row r="1388" spans="1:65" s="2" customFormat="1" ht="24.2" customHeight="1">
      <c r="A1388" s="35"/>
      <c r="B1388" s="36"/>
      <c r="C1388" s="193" t="s">
        <v>958</v>
      </c>
      <c r="D1388" s="193" t="s">
        <v>211</v>
      </c>
      <c r="E1388" s="194" t="s">
        <v>1640</v>
      </c>
      <c r="F1388" s="195" t="s">
        <v>1641</v>
      </c>
      <c r="G1388" s="196" t="s">
        <v>513</v>
      </c>
      <c r="H1388" s="197">
        <v>16</v>
      </c>
      <c r="I1388" s="198"/>
      <c r="J1388" s="199">
        <f>ROUND(I1388*H1388,2)</f>
        <v>0</v>
      </c>
      <c r="K1388" s="200"/>
      <c r="L1388" s="40"/>
      <c r="M1388" s="201" t="s">
        <v>1</v>
      </c>
      <c r="N1388" s="202" t="s">
        <v>40</v>
      </c>
      <c r="O1388" s="72"/>
      <c r="P1388" s="203">
        <f>O1388*H1388</f>
        <v>0</v>
      </c>
      <c r="Q1388" s="203">
        <v>0</v>
      </c>
      <c r="R1388" s="203">
        <f>Q1388*H1388</f>
        <v>0</v>
      </c>
      <c r="S1388" s="203">
        <v>0</v>
      </c>
      <c r="T1388" s="204">
        <f>S1388*H1388</f>
        <v>0</v>
      </c>
      <c r="U1388" s="35"/>
      <c r="V1388" s="35"/>
      <c r="W1388" s="35"/>
      <c r="X1388" s="35"/>
      <c r="Y1388" s="35"/>
      <c r="Z1388" s="35"/>
      <c r="AA1388" s="35"/>
      <c r="AB1388" s="35"/>
      <c r="AC1388" s="35"/>
      <c r="AD1388" s="35"/>
      <c r="AE1388" s="35"/>
      <c r="AR1388" s="205" t="s">
        <v>247</v>
      </c>
      <c r="AT1388" s="205" t="s">
        <v>211</v>
      </c>
      <c r="AU1388" s="205" t="s">
        <v>85</v>
      </c>
      <c r="AY1388" s="18" t="s">
        <v>209</v>
      </c>
      <c r="BE1388" s="206">
        <f>IF(N1388="základní",J1388,0)</f>
        <v>0</v>
      </c>
      <c r="BF1388" s="206">
        <f>IF(N1388="snížená",J1388,0)</f>
        <v>0</v>
      </c>
      <c r="BG1388" s="206">
        <f>IF(N1388="zákl. přenesená",J1388,0)</f>
        <v>0</v>
      </c>
      <c r="BH1388" s="206">
        <f>IF(N1388="sníž. přenesená",J1388,0)</f>
        <v>0</v>
      </c>
      <c r="BI1388" s="206">
        <f>IF(N1388="nulová",J1388,0)</f>
        <v>0</v>
      </c>
      <c r="BJ1388" s="18" t="s">
        <v>83</v>
      </c>
      <c r="BK1388" s="206">
        <f>ROUND(I1388*H1388,2)</f>
        <v>0</v>
      </c>
      <c r="BL1388" s="18" t="s">
        <v>247</v>
      </c>
      <c r="BM1388" s="205" t="s">
        <v>1642</v>
      </c>
    </row>
    <row r="1389" spans="1:65" s="2" customFormat="1" ht="58.5">
      <c r="A1389" s="35"/>
      <c r="B1389" s="36"/>
      <c r="C1389" s="37"/>
      <c r="D1389" s="209" t="s">
        <v>253</v>
      </c>
      <c r="E1389" s="37"/>
      <c r="F1389" s="240" t="s">
        <v>1628</v>
      </c>
      <c r="G1389" s="37"/>
      <c r="H1389" s="37"/>
      <c r="I1389" s="241"/>
      <c r="J1389" s="37"/>
      <c r="K1389" s="37"/>
      <c r="L1389" s="40"/>
      <c r="M1389" s="242"/>
      <c r="N1389" s="243"/>
      <c r="O1389" s="72"/>
      <c r="P1389" s="72"/>
      <c r="Q1389" s="72"/>
      <c r="R1389" s="72"/>
      <c r="S1389" s="72"/>
      <c r="T1389" s="73"/>
      <c r="U1389" s="35"/>
      <c r="V1389" s="35"/>
      <c r="W1389" s="35"/>
      <c r="X1389" s="35"/>
      <c r="Y1389" s="35"/>
      <c r="Z1389" s="35"/>
      <c r="AA1389" s="35"/>
      <c r="AB1389" s="35"/>
      <c r="AC1389" s="35"/>
      <c r="AD1389" s="35"/>
      <c r="AE1389" s="35"/>
      <c r="AT1389" s="18" t="s">
        <v>253</v>
      </c>
      <c r="AU1389" s="18" t="s">
        <v>85</v>
      </c>
    </row>
    <row r="1390" spans="1:65" s="2" customFormat="1" ht="24.2" customHeight="1">
      <c r="A1390" s="35"/>
      <c r="B1390" s="36"/>
      <c r="C1390" s="193" t="s">
        <v>1643</v>
      </c>
      <c r="D1390" s="193" t="s">
        <v>211</v>
      </c>
      <c r="E1390" s="194" t="s">
        <v>1644</v>
      </c>
      <c r="F1390" s="195" t="s">
        <v>1645</v>
      </c>
      <c r="G1390" s="196" t="s">
        <v>513</v>
      </c>
      <c r="H1390" s="197">
        <v>10</v>
      </c>
      <c r="I1390" s="198"/>
      <c r="J1390" s="199">
        <f>ROUND(I1390*H1390,2)</f>
        <v>0</v>
      </c>
      <c r="K1390" s="200"/>
      <c r="L1390" s="40"/>
      <c r="M1390" s="201" t="s">
        <v>1</v>
      </c>
      <c r="N1390" s="202" t="s">
        <v>40</v>
      </c>
      <c r="O1390" s="72"/>
      <c r="P1390" s="203">
        <f>O1390*H1390</f>
        <v>0</v>
      </c>
      <c r="Q1390" s="203">
        <v>0</v>
      </c>
      <c r="R1390" s="203">
        <f>Q1390*H1390</f>
        <v>0</v>
      </c>
      <c r="S1390" s="203">
        <v>0</v>
      </c>
      <c r="T1390" s="204">
        <f>S1390*H1390</f>
        <v>0</v>
      </c>
      <c r="U1390" s="35"/>
      <c r="V1390" s="35"/>
      <c r="W1390" s="35"/>
      <c r="X1390" s="35"/>
      <c r="Y1390" s="35"/>
      <c r="Z1390" s="35"/>
      <c r="AA1390" s="35"/>
      <c r="AB1390" s="35"/>
      <c r="AC1390" s="35"/>
      <c r="AD1390" s="35"/>
      <c r="AE1390" s="35"/>
      <c r="AR1390" s="205" t="s">
        <v>247</v>
      </c>
      <c r="AT1390" s="205" t="s">
        <v>211</v>
      </c>
      <c r="AU1390" s="205" t="s">
        <v>85</v>
      </c>
      <c r="AY1390" s="18" t="s">
        <v>209</v>
      </c>
      <c r="BE1390" s="206">
        <f>IF(N1390="základní",J1390,0)</f>
        <v>0</v>
      </c>
      <c r="BF1390" s="206">
        <f>IF(N1390="snížená",J1390,0)</f>
        <v>0</v>
      </c>
      <c r="BG1390" s="206">
        <f>IF(N1390="zákl. přenesená",J1390,0)</f>
        <v>0</v>
      </c>
      <c r="BH1390" s="206">
        <f>IF(N1390="sníž. přenesená",J1390,0)</f>
        <v>0</v>
      </c>
      <c r="BI1390" s="206">
        <f>IF(N1390="nulová",J1390,0)</f>
        <v>0</v>
      </c>
      <c r="BJ1390" s="18" t="s">
        <v>83</v>
      </c>
      <c r="BK1390" s="206">
        <f>ROUND(I1390*H1390,2)</f>
        <v>0</v>
      </c>
      <c r="BL1390" s="18" t="s">
        <v>247</v>
      </c>
      <c r="BM1390" s="205" t="s">
        <v>1646</v>
      </c>
    </row>
    <row r="1391" spans="1:65" s="2" customFormat="1" ht="58.5">
      <c r="A1391" s="35"/>
      <c r="B1391" s="36"/>
      <c r="C1391" s="37"/>
      <c r="D1391" s="209" t="s">
        <v>253</v>
      </c>
      <c r="E1391" s="37"/>
      <c r="F1391" s="240" t="s">
        <v>1628</v>
      </c>
      <c r="G1391" s="37"/>
      <c r="H1391" s="37"/>
      <c r="I1391" s="241"/>
      <c r="J1391" s="37"/>
      <c r="K1391" s="37"/>
      <c r="L1391" s="40"/>
      <c r="M1391" s="242"/>
      <c r="N1391" s="243"/>
      <c r="O1391" s="72"/>
      <c r="P1391" s="72"/>
      <c r="Q1391" s="72"/>
      <c r="R1391" s="72"/>
      <c r="S1391" s="72"/>
      <c r="T1391" s="73"/>
      <c r="U1391" s="35"/>
      <c r="V1391" s="35"/>
      <c r="W1391" s="35"/>
      <c r="X1391" s="35"/>
      <c r="Y1391" s="35"/>
      <c r="Z1391" s="35"/>
      <c r="AA1391" s="35"/>
      <c r="AB1391" s="35"/>
      <c r="AC1391" s="35"/>
      <c r="AD1391" s="35"/>
      <c r="AE1391" s="35"/>
      <c r="AT1391" s="18" t="s">
        <v>253</v>
      </c>
      <c r="AU1391" s="18" t="s">
        <v>85</v>
      </c>
    </row>
    <row r="1392" spans="1:65" s="2" customFormat="1" ht="24.2" customHeight="1">
      <c r="A1392" s="35"/>
      <c r="B1392" s="36"/>
      <c r="C1392" s="193" t="s">
        <v>962</v>
      </c>
      <c r="D1392" s="193" t="s">
        <v>211</v>
      </c>
      <c r="E1392" s="194" t="s">
        <v>1647</v>
      </c>
      <c r="F1392" s="195" t="s">
        <v>1648</v>
      </c>
      <c r="G1392" s="196" t="s">
        <v>513</v>
      </c>
      <c r="H1392" s="197">
        <v>6</v>
      </c>
      <c r="I1392" s="198"/>
      <c r="J1392" s="199">
        <f>ROUND(I1392*H1392,2)</f>
        <v>0</v>
      </c>
      <c r="K1392" s="200"/>
      <c r="L1392" s="40"/>
      <c r="M1392" s="201" t="s">
        <v>1</v>
      </c>
      <c r="N1392" s="202" t="s">
        <v>40</v>
      </c>
      <c r="O1392" s="72"/>
      <c r="P1392" s="203">
        <f>O1392*H1392</f>
        <v>0</v>
      </c>
      <c r="Q1392" s="203">
        <v>0</v>
      </c>
      <c r="R1392" s="203">
        <f>Q1392*H1392</f>
        <v>0</v>
      </c>
      <c r="S1392" s="203">
        <v>0</v>
      </c>
      <c r="T1392" s="204">
        <f>S1392*H1392</f>
        <v>0</v>
      </c>
      <c r="U1392" s="35"/>
      <c r="V1392" s="35"/>
      <c r="W1392" s="35"/>
      <c r="X1392" s="35"/>
      <c r="Y1392" s="35"/>
      <c r="Z1392" s="35"/>
      <c r="AA1392" s="35"/>
      <c r="AB1392" s="35"/>
      <c r="AC1392" s="35"/>
      <c r="AD1392" s="35"/>
      <c r="AE1392" s="35"/>
      <c r="AR1392" s="205" t="s">
        <v>247</v>
      </c>
      <c r="AT1392" s="205" t="s">
        <v>211</v>
      </c>
      <c r="AU1392" s="205" t="s">
        <v>85</v>
      </c>
      <c r="AY1392" s="18" t="s">
        <v>209</v>
      </c>
      <c r="BE1392" s="206">
        <f>IF(N1392="základní",J1392,0)</f>
        <v>0</v>
      </c>
      <c r="BF1392" s="206">
        <f>IF(N1392="snížená",J1392,0)</f>
        <v>0</v>
      </c>
      <c r="BG1392" s="206">
        <f>IF(N1392="zákl. přenesená",J1392,0)</f>
        <v>0</v>
      </c>
      <c r="BH1392" s="206">
        <f>IF(N1392="sníž. přenesená",J1392,0)</f>
        <v>0</v>
      </c>
      <c r="BI1392" s="206">
        <f>IF(N1392="nulová",J1392,0)</f>
        <v>0</v>
      </c>
      <c r="BJ1392" s="18" t="s">
        <v>83</v>
      </c>
      <c r="BK1392" s="206">
        <f>ROUND(I1392*H1392,2)</f>
        <v>0</v>
      </c>
      <c r="BL1392" s="18" t="s">
        <v>247</v>
      </c>
      <c r="BM1392" s="205" t="s">
        <v>1649</v>
      </c>
    </row>
    <row r="1393" spans="1:65" s="2" customFormat="1" ht="58.5">
      <c r="A1393" s="35"/>
      <c r="B1393" s="36"/>
      <c r="C1393" s="37"/>
      <c r="D1393" s="209" t="s">
        <v>253</v>
      </c>
      <c r="E1393" s="37"/>
      <c r="F1393" s="240" t="s">
        <v>1628</v>
      </c>
      <c r="G1393" s="37"/>
      <c r="H1393" s="37"/>
      <c r="I1393" s="241"/>
      <c r="J1393" s="37"/>
      <c r="K1393" s="37"/>
      <c r="L1393" s="40"/>
      <c r="M1393" s="242"/>
      <c r="N1393" s="243"/>
      <c r="O1393" s="72"/>
      <c r="P1393" s="72"/>
      <c r="Q1393" s="72"/>
      <c r="R1393" s="72"/>
      <c r="S1393" s="72"/>
      <c r="T1393" s="73"/>
      <c r="U1393" s="35"/>
      <c r="V1393" s="35"/>
      <c r="W1393" s="35"/>
      <c r="X1393" s="35"/>
      <c r="Y1393" s="35"/>
      <c r="Z1393" s="35"/>
      <c r="AA1393" s="35"/>
      <c r="AB1393" s="35"/>
      <c r="AC1393" s="35"/>
      <c r="AD1393" s="35"/>
      <c r="AE1393" s="35"/>
      <c r="AT1393" s="18" t="s">
        <v>253</v>
      </c>
      <c r="AU1393" s="18" t="s">
        <v>85</v>
      </c>
    </row>
    <row r="1394" spans="1:65" s="2" customFormat="1" ht="24.2" customHeight="1">
      <c r="A1394" s="35"/>
      <c r="B1394" s="36"/>
      <c r="C1394" s="193" t="s">
        <v>1650</v>
      </c>
      <c r="D1394" s="193" t="s">
        <v>211</v>
      </c>
      <c r="E1394" s="194" t="s">
        <v>1651</v>
      </c>
      <c r="F1394" s="195" t="s">
        <v>1652</v>
      </c>
      <c r="G1394" s="196" t="s">
        <v>513</v>
      </c>
      <c r="H1394" s="197">
        <v>8</v>
      </c>
      <c r="I1394" s="198"/>
      <c r="J1394" s="199">
        <f>ROUND(I1394*H1394,2)</f>
        <v>0</v>
      </c>
      <c r="K1394" s="200"/>
      <c r="L1394" s="40"/>
      <c r="M1394" s="201" t="s">
        <v>1</v>
      </c>
      <c r="N1394" s="202" t="s">
        <v>40</v>
      </c>
      <c r="O1394" s="72"/>
      <c r="P1394" s="203">
        <f>O1394*H1394</f>
        <v>0</v>
      </c>
      <c r="Q1394" s="203">
        <v>0</v>
      </c>
      <c r="R1394" s="203">
        <f>Q1394*H1394</f>
        <v>0</v>
      </c>
      <c r="S1394" s="203">
        <v>0</v>
      </c>
      <c r="T1394" s="204">
        <f>S1394*H1394</f>
        <v>0</v>
      </c>
      <c r="U1394" s="35"/>
      <c r="V1394" s="35"/>
      <c r="W1394" s="35"/>
      <c r="X1394" s="35"/>
      <c r="Y1394" s="35"/>
      <c r="Z1394" s="35"/>
      <c r="AA1394" s="35"/>
      <c r="AB1394" s="35"/>
      <c r="AC1394" s="35"/>
      <c r="AD1394" s="35"/>
      <c r="AE1394" s="35"/>
      <c r="AR1394" s="205" t="s">
        <v>247</v>
      </c>
      <c r="AT1394" s="205" t="s">
        <v>211</v>
      </c>
      <c r="AU1394" s="205" t="s">
        <v>85</v>
      </c>
      <c r="AY1394" s="18" t="s">
        <v>209</v>
      </c>
      <c r="BE1394" s="206">
        <f>IF(N1394="základní",J1394,0)</f>
        <v>0</v>
      </c>
      <c r="BF1394" s="206">
        <f>IF(N1394="snížená",J1394,0)</f>
        <v>0</v>
      </c>
      <c r="BG1394" s="206">
        <f>IF(N1394="zákl. přenesená",J1394,0)</f>
        <v>0</v>
      </c>
      <c r="BH1394" s="206">
        <f>IF(N1394="sníž. přenesená",J1394,0)</f>
        <v>0</v>
      </c>
      <c r="BI1394" s="206">
        <f>IF(N1394="nulová",J1394,0)</f>
        <v>0</v>
      </c>
      <c r="BJ1394" s="18" t="s">
        <v>83</v>
      </c>
      <c r="BK1394" s="206">
        <f>ROUND(I1394*H1394,2)</f>
        <v>0</v>
      </c>
      <c r="BL1394" s="18" t="s">
        <v>247</v>
      </c>
      <c r="BM1394" s="205" t="s">
        <v>1653</v>
      </c>
    </row>
    <row r="1395" spans="1:65" s="2" customFormat="1" ht="58.5">
      <c r="A1395" s="35"/>
      <c r="B1395" s="36"/>
      <c r="C1395" s="37"/>
      <c r="D1395" s="209" t="s">
        <v>253</v>
      </c>
      <c r="E1395" s="37"/>
      <c r="F1395" s="240" t="s">
        <v>1628</v>
      </c>
      <c r="G1395" s="37"/>
      <c r="H1395" s="37"/>
      <c r="I1395" s="241"/>
      <c r="J1395" s="37"/>
      <c r="K1395" s="37"/>
      <c r="L1395" s="40"/>
      <c r="M1395" s="242"/>
      <c r="N1395" s="243"/>
      <c r="O1395" s="72"/>
      <c r="P1395" s="72"/>
      <c r="Q1395" s="72"/>
      <c r="R1395" s="72"/>
      <c r="S1395" s="72"/>
      <c r="T1395" s="73"/>
      <c r="U1395" s="35"/>
      <c r="V1395" s="35"/>
      <c r="W1395" s="35"/>
      <c r="X1395" s="35"/>
      <c r="Y1395" s="35"/>
      <c r="Z1395" s="35"/>
      <c r="AA1395" s="35"/>
      <c r="AB1395" s="35"/>
      <c r="AC1395" s="35"/>
      <c r="AD1395" s="35"/>
      <c r="AE1395" s="35"/>
      <c r="AT1395" s="18" t="s">
        <v>253</v>
      </c>
      <c r="AU1395" s="18" t="s">
        <v>85</v>
      </c>
    </row>
    <row r="1396" spans="1:65" s="2" customFormat="1" ht="24.2" customHeight="1">
      <c r="A1396" s="35"/>
      <c r="B1396" s="36"/>
      <c r="C1396" s="193" t="s">
        <v>967</v>
      </c>
      <c r="D1396" s="193" t="s">
        <v>211</v>
      </c>
      <c r="E1396" s="194" t="s">
        <v>1654</v>
      </c>
      <c r="F1396" s="195" t="s">
        <v>1655</v>
      </c>
      <c r="G1396" s="196" t="s">
        <v>513</v>
      </c>
      <c r="H1396" s="197">
        <v>6</v>
      </c>
      <c r="I1396" s="198"/>
      <c r="J1396" s="199">
        <f>ROUND(I1396*H1396,2)</f>
        <v>0</v>
      </c>
      <c r="K1396" s="200"/>
      <c r="L1396" s="40"/>
      <c r="M1396" s="201" t="s">
        <v>1</v>
      </c>
      <c r="N1396" s="202" t="s">
        <v>40</v>
      </c>
      <c r="O1396" s="72"/>
      <c r="P1396" s="203">
        <f>O1396*H1396</f>
        <v>0</v>
      </c>
      <c r="Q1396" s="203">
        <v>0</v>
      </c>
      <c r="R1396" s="203">
        <f>Q1396*H1396</f>
        <v>0</v>
      </c>
      <c r="S1396" s="203">
        <v>0</v>
      </c>
      <c r="T1396" s="204">
        <f>S1396*H1396</f>
        <v>0</v>
      </c>
      <c r="U1396" s="35"/>
      <c r="V1396" s="35"/>
      <c r="W1396" s="35"/>
      <c r="X1396" s="35"/>
      <c r="Y1396" s="35"/>
      <c r="Z1396" s="35"/>
      <c r="AA1396" s="35"/>
      <c r="AB1396" s="35"/>
      <c r="AC1396" s="35"/>
      <c r="AD1396" s="35"/>
      <c r="AE1396" s="35"/>
      <c r="AR1396" s="205" t="s">
        <v>247</v>
      </c>
      <c r="AT1396" s="205" t="s">
        <v>211</v>
      </c>
      <c r="AU1396" s="205" t="s">
        <v>85</v>
      </c>
      <c r="AY1396" s="18" t="s">
        <v>209</v>
      </c>
      <c r="BE1396" s="206">
        <f>IF(N1396="základní",J1396,0)</f>
        <v>0</v>
      </c>
      <c r="BF1396" s="206">
        <f>IF(N1396="snížená",J1396,0)</f>
        <v>0</v>
      </c>
      <c r="BG1396" s="206">
        <f>IF(N1396="zákl. přenesená",J1396,0)</f>
        <v>0</v>
      </c>
      <c r="BH1396" s="206">
        <f>IF(N1396="sníž. přenesená",J1396,0)</f>
        <v>0</v>
      </c>
      <c r="BI1396" s="206">
        <f>IF(N1396="nulová",J1396,0)</f>
        <v>0</v>
      </c>
      <c r="BJ1396" s="18" t="s">
        <v>83</v>
      </c>
      <c r="BK1396" s="206">
        <f>ROUND(I1396*H1396,2)</f>
        <v>0</v>
      </c>
      <c r="BL1396" s="18" t="s">
        <v>247</v>
      </c>
      <c r="BM1396" s="205" t="s">
        <v>1656</v>
      </c>
    </row>
    <row r="1397" spans="1:65" s="2" customFormat="1" ht="58.5">
      <c r="A1397" s="35"/>
      <c r="B1397" s="36"/>
      <c r="C1397" s="37"/>
      <c r="D1397" s="209" t="s">
        <v>253</v>
      </c>
      <c r="E1397" s="37"/>
      <c r="F1397" s="240" t="s">
        <v>1628</v>
      </c>
      <c r="G1397" s="37"/>
      <c r="H1397" s="37"/>
      <c r="I1397" s="241"/>
      <c r="J1397" s="37"/>
      <c r="K1397" s="37"/>
      <c r="L1397" s="40"/>
      <c r="M1397" s="242"/>
      <c r="N1397" s="243"/>
      <c r="O1397" s="72"/>
      <c r="P1397" s="72"/>
      <c r="Q1397" s="72"/>
      <c r="R1397" s="72"/>
      <c r="S1397" s="72"/>
      <c r="T1397" s="73"/>
      <c r="U1397" s="35"/>
      <c r="V1397" s="35"/>
      <c r="W1397" s="35"/>
      <c r="X1397" s="35"/>
      <c r="Y1397" s="35"/>
      <c r="Z1397" s="35"/>
      <c r="AA1397" s="35"/>
      <c r="AB1397" s="35"/>
      <c r="AC1397" s="35"/>
      <c r="AD1397" s="35"/>
      <c r="AE1397" s="35"/>
      <c r="AT1397" s="18" t="s">
        <v>253</v>
      </c>
      <c r="AU1397" s="18" t="s">
        <v>85</v>
      </c>
    </row>
    <row r="1398" spans="1:65" s="2" customFormat="1" ht="24.2" customHeight="1">
      <c r="A1398" s="35"/>
      <c r="B1398" s="36"/>
      <c r="C1398" s="193" t="s">
        <v>1657</v>
      </c>
      <c r="D1398" s="193" t="s">
        <v>211</v>
      </c>
      <c r="E1398" s="194" t="s">
        <v>1658</v>
      </c>
      <c r="F1398" s="195" t="s">
        <v>1659</v>
      </c>
      <c r="G1398" s="196" t="s">
        <v>513</v>
      </c>
      <c r="H1398" s="197">
        <v>3</v>
      </c>
      <c r="I1398" s="198"/>
      <c r="J1398" s="199">
        <f>ROUND(I1398*H1398,2)</f>
        <v>0</v>
      </c>
      <c r="K1398" s="200"/>
      <c r="L1398" s="40"/>
      <c r="M1398" s="201" t="s">
        <v>1</v>
      </c>
      <c r="N1398" s="202" t="s">
        <v>40</v>
      </c>
      <c r="O1398" s="72"/>
      <c r="P1398" s="203">
        <f>O1398*H1398</f>
        <v>0</v>
      </c>
      <c r="Q1398" s="203">
        <v>0</v>
      </c>
      <c r="R1398" s="203">
        <f>Q1398*H1398</f>
        <v>0</v>
      </c>
      <c r="S1398" s="203">
        <v>0</v>
      </c>
      <c r="T1398" s="204">
        <f>S1398*H1398</f>
        <v>0</v>
      </c>
      <c r="U1398" s="35"/>
      <c r="V1398" s="35"/>
      <c r="W1398" s="35"/>
      <c r="X1398" s="35"/>
      <c r="Y1398" s="35"/>
      <c r="Z1398" s="35"/>
      <c r="AA1398" s="35"/>
      <c r="AB1398" s="35"/>
      <c r="AC1398" s="35"/>
      <c r="AD1398" s="35"/>
      <c r="AE1398" s="35"/>
      <c r="AR1398" s="205" t="s">
        <v>247</v>
      </c>
      <c r="AT1398" s="205" t="s">
        <v>211</v>
      </c>
      <c r="AU1398" s="205" t="s">
        <v>85</v>
      </c>
      <c r="AY1398" s="18" t="s">
        <v>209</v>
      </c>
      <c r="BE1398" s="206">
        <f>IF(N1398="základní",J1398,0)</f>
        <v>0</v>
      </c>
      <c r="BF1398" s="206">
        <f>IF(N1398="snížená",J1398,0)</f>
        <v>0</v>
      </c>
      <c r="BG1398" s="206">
        <f>IF(N1398="zákl. přenesená",J1398,0)</f>
        <v>0</v>
      </c>
      <c r="BH1398" s="206">
        <f>IF(N1398="sníž. přenesená",J1398,0)</f>
        <v>0</v>
      </c>
      <c r="BI1398" s="206">
        <f>IF(N1398="nulová",J1398,0)</f>
        <v>0</v>
      </c>
      <c r="BJ1398" s="18" t="s">
        <v>83</v>
      </c>
      <c r="BK1398" s="206">
        <f>ROUND(I1398*H1398,2)</f>
        <v>0</v>
      </c>
      <c r="BL1398" s="18" t="s">
        <v>247</v>
      </c>
      <c r="BM1398" s="205" t="s">
        <v>1660</v>
      </c>
    </row>
    <row r="1399" spans="1:65" s="2" customFormat="1" ht="58.5">
      <c r="A1399" s="35"/>
      <c r="B1399" s="36"/>
      <c r="C1399" s="37"/>
      <c r="D1399" s="209" t="s">
        <v>253</v>
      </c>
      <c r="E1399" s="37"/>
      <c r="F1399" s="240" t="s">
        <v>1628</v>
      </c>
      <c r="G1399" s="37"/>
      <c r="H1399" s="37"/>
      <c r="I1399" s="241"/>
      <c r="J1399" s="37"/>
      <c r="K1399" s="37"/>
      <c r="L1399" s="40"/>
      <c r="M1399" s="242"/>
      <c r="N1399" s="243"/>
      <c r="O1399" s="72"/>
      <c r="P1399" s="72"/>
      <c r="Q1399" s="72"/>
      <c r="R1399" s="72"/>
      <c r="S1399" s="72"/>
      <c r="T1399" s="73"/>
      <c r="U1399" s="35"/>
      <c r="V1399" s="35"/>
      <c r="W1399" s="35"/>
      <c r="X1399" s="35"/>
      <c r="Y1399" s="35"/>
      <c r="Z1399" s="35"/>
      <c r="AA1399" s="35"/>
      <c r="AB1399" s="35"/>
      <c r="AC1399" s="35"/>
      <c r="AD1399" s="35"/>
      <c r="AE1399" s="35"/>
      <c r="AT1399" s="18" t="s">
        <v>253</v>
      </c>
      <c r="AU1399" s="18" t="s">
        <v>85</v>
      </c>
    </row>
    <row r="1400" spans="1:65" s="2" customFormat="1" ht="24.2" customHeight="1">
      <c r="A1400" s="35"/>
      <c r="B1400" s="36"/>
      <c r="C1400" s="193" t="s">
        <v>971</v>
      </c>
      <c r="D1400" s="193" t="s">
        <v>211</v>
      </c>
      <c r="E1400" s="194" t="s">
        <v>1661</v>
      </c>
      <c r="F1400" s="195" t="s">
        <v>1662</v>
      </c>
      <c r="G1400" s="196" t="s">
        <v>513</v>
      </c>
      <c r="H1400" s="197">
        <v>2</v>
      </c>
      <c r="I1400" s="198"/>
      <c r="J1400" s="199">
        <f>ROUND(I1400*H1400,2)</f>
        <v>0</v>
      </c>
      <c r="K1400" s="200"/>
      <c r="L1400" s="40"/>
      <c r="M1400" s="201" t="s">
        <v>1</v>
      </c>
      <c r="N1400" s="202" t="s">
        <v>40</v>
      </c>
      <c r="O1400" s="72"/>
      <c r="P1400" s="203">
        <f>O1400*H1400</f>
        <v>0</v>
      </c>
      <c r="Q1400" s="203">
        <v>0</v>
      </c>
      <c r="R1400" s="203">
        <f>Q1400*H1400</f>
        <v>0</v>
      </c>
      <c r="S1400" s="203">
        <v>0</v>
      </c>
      <c r="T1400" s="204">
        <f>S1400*H1400</f>
        <v>0</v>
      </c>
      <c r="U1400" s="35"/>
      <c r="V1400" s="35"/>
      <c r="W1400" s="35"/>
      <c r="X1400" s="35"/>
      <c r="Y1400" s="35"/>
      <c r="Z1400" s="35"/>
      <c r="AA1400" s="35"/>
      <c r="AB1400" s="35"/>
      <c r="AC1400" s="35"/>
      <c r="AD1400" s="35"/>
      <c r="AE1400" s="35"/>
      <c r="AR1400" s="205" t="s">
        <v>247</v>
      </c>
      <c r="AT1400" s="205" t="s">
        <v>211</v>
      </c>
      <c r="AU1400" s="205" t="s">
        <v>85</v>
      </c>
      <c r="AY1400" s="18" t="s">
        <v>209</v>
      </c>
      <c r="BE1400" s="206">
        <f>IF(N1400="základní",J1400,0)</f>
        <v>0</v>
      </c>
      <c r="BF1400" s="206">
        <f>IF(N1400="snížená",J1400,0)</f>
        <v>0</v>
      </c>
      <c r="BG1400" s="206">
        <f>IF(N1400="zákl. přenesená",J1400,0)</f>
        <v>0</v>
      </c>
      <c r="BH1400" s="206">
        <f>IF(N1400="sníž. přenesená",J1400,0)</f>
        <v>0</v>
      </c>
      <c r="BI1400" s="206">
        <f>IF(N1400="nulová",J1400,0)</f>
        <v>0</v>
      </c>
      <c r="BJ1400" s="18" t="s">
        <v>83</v>
      </c>
      <c r="BK1400" s="206">
        <f>ROUND(I1400*H1400,2)</f>
        <v>0</v>
      </c>
      <c r="BL1400" s="18" t="s">
        <v>247</v>
      </c>
      <c r="BM1400" s="205" t="s">
        <v>1663</v>
      </c>
    </row>
    <row r="1401" spans="1:65" s="2" customFormat="1" ht="58.5">
      <c r="A1401" s="35"/>
      <c r="B1401" s="36"/>
      <c r="C1401" s="37"/>
      <c r="D1401" s="209" t="s">
        <v>253</v>
      </c>
      <c r="E1401" s="37"/>
      <c r="F1401" s="240" t="s">
        <v>1628</v>
      </c>
      <c r="G1401" s="37"/>
      <c r="H1401" s="37"/>
      <c r="I1401" s="241"/>
      <c r="J1401" s="37"/>
      <c r="K1401" s="37"/>
      <c r="L1401" s="40"/>
      <c r="M1401" s="242"/>
      <c r="N1401" s="243"/>
      <c r="O1401" s="72"/>
      <c r="P1401" s="72"/>
      <c r="Q1401" s="72"/>
      <c r="R1401" s="72"/>
      <c r="S1401" s="72"/>
      <c r="T1401" s="73"/>
      <c r="U1401" s="35"/>
      <c r="V1401" s="35"/>
      <c r="W1401" s="35"/>
      <c r="X1401" s="35"/>
      <c r="Y1401" s="35"/>
      <c r="Z1401" s="35"/>
      <c r="AA1401" s="35"/>
      <c r="AB1401" s="35"/>
      <c r="AC1401" s="35"/>
      <c r="AD1401" s="35"/>
      <c r="AE1401" s="35"/>
      <c r="AT1401" s="18" t="s">
        <v>253</v>
      </c>
      <c r="AU1401" s="18" t="s">
        <v>85</v>
      </c>
    </row>
    <row r="1402" spans="1:65" s="2" customFormat="1" ht="24.2" customHeight="1">
      <c r="A1402" s="35"/>
      <c r="B1402" s="36"/>
      <c r="C1402" s="193" t="s">
        <v>1664</v>
      </c>
      <c r="D1402" s="193" t="s">
        <v>211</v>
      </c>
      <c r="E1402" s="194" t="s">
        <v>1665</v>
      </c>
      <c r="F1402" s="195" t="s">
        <v>1666</v>
      </c>
      <c r="G1402" s="196" t="s">
        <v>513</v>
      </c>
      <c r="H1402" s="197">
        <v>3</v>
      </c>
      <c r="I1402" s="198"/>
      <c r="J1402" s="199">
        <f>ROUND(I1402*H1402,2)</f>
        <v>0</v>
      </c>
      <c r="K1402" s="200"/>
      <c r="L1402" s="40"/>
      <c r="M1402" s="201" t="s">
        <v>1</v>
      </c>
      <c r="N1402" s="202" t="s">
        <v>40</v>
      </c>
      <c r="O1402" s="72"/>
      <c r="P1402" s="203">
        <f>O1402*H1402</f>
        <v>0</v>
      </c>
      <c r="Q1402" s="203">
        <v>0</v>
      </c>
      <c r="R1402" s="203">
        <f>Q1402*H1402</f>
        <v>0</v>
      </c>
      <c r="S1402" s="203">
        <v>0</v>
      </c>
      <c r="T1402" s="204">
        <f>S1402*H1402</f>
        <v>0</v>
      </c>
      <c r="U1402" s="35"/>
      <c r="V1402" s="35"/>
      <c r="W1402" s="35"/>
      <c r="X1402" s="35"/>
      <c r="Y1402" s="35"/>
      <c r="Z1402" s="35"/>
      <c r="AA1402" s="35"/>
      <c r="AB1402" s="35"/>
      <c r="AC1402" s="35"/>
      <c r="AD1402" s="35"/>
      <c r="AE1402" s="35"/>
      <c r="AR1402" s="205" t="s">
        <v>247</v>
      </c>
      <c r="AT1402" s="205" t="s">
        <v>211</v>
      </c>
      <c r="AU1402" s="205" t="s">
        <v>85</v>
      </c>
      <c r="AY1402" s="18" t="s">
        <v>209</v>
      </c>
      <c r="BE1402" s="206">
        <f>IF(N1402="základní",J1402,0)</f>
        <v>0</v>
      </c>
      <c r="BF1402" s="206">
        <f>IF(N1402="snížená",J1402,0)</f>
        <v>0</v>
      </c>
      <c r="BG1402" s="206">
        <f>IF(N1402="zákl. přenesená",J1402,0)</f>
        <v>0</v>
      </c>
      <c r="BH1402" s="206">
        <f>IF(N1402="sníž. přenesená",J1402,0)</f>
        <v>0</v>
      </c>
      <c r="BI1402" s="206">
        <f>IF(N1402="nulová",J1402,0)</f>
        <v>0</v>
      </c>
      <c r="BJ1402" s="18" t="s">
        <v>83</v>
      </c>
      <c r="BK1402" s="206">
        <f>ROUND(I1402*H1402,2)</f>
        <v>0</v>
      </c>
      <c r="BL1402" s="18" t="s">
        <v>247</v>
      </c>
      <c r="BM1402" s="205" t="s">
        <v>1667</v>
      </c>
    </row>
    <row r="1403" spans="1:65" s="2" customFormat="1" ht="58.5">
      <c r="A1403" s="35"/>
      <c r="B1403" s="36"/>
      <c r="C1403" s="37"/>
      <c r="D1403" s="209" t="s">
        <v>253</v>
      </c>
      <c r="E1403" s="37"/>
      <c r="F1403" s="240" t="s">
        <v>1628</v>
      </c>
      <c r="G1403" s="37"/>
      <c r="H1403" s="37"/>
      <c r="I1403" s="241"/>
      <c r="J1403" s="37"/>
      <c r="K1403" s="37"/>
      <c r="L1403" s="40"/>
      <c r="M1403" s="242"/>
      <c r="N1403" s="243"/>
      <c r="O1403" s="72"/>
      <c r="P1403" s="72"/>
      <c r="Q1403" s="72"/>
      <c r="R1403" s="72"/>
      <c r="S1403" s="72"/>
      <c r="T1403" s="73"/>
      <c r="U1403" s="35"/>
      <c r="V1403" s="35"/>
      <c r="W1403" s="35"/>
      <c r="X1403" s="35"/>
      <c r="Y1403" s="35"/>
      <c r="Z1403" s="35"/>
      <c r="AA1403" s="35"/>
      <c r="AB1403" s="35"/>
      <c r="AC1403" s="35"/>
      <c r="AD1403" s="35"/>
      <c r="AE1403" s="35"/>
      <c r="AT1403" s="18" t="s">
        <v>253</v>
      </c>
      <c r="AU1403" s="18" t="s">
        <v>85</v>
      </c>
    </row>
    <row r="1404" spans="1:65" s="2" customFormat="1" ht="24.2" customHeight="1">
      <c r="A1404" s="35"/>
      <c r="B1404" s="36"/>
      <c r="C1404" s="193" t="s">
        <v>975</v>
      </c>
      <c r="D1404" s="193" t="s">
        <v>211</v>
      </c>
      <c r="E1404" s="194" t="s">
        <v>1668</v>
      </c>
      <c r="F1404" s="195" t="s">
        <v>1669</v>
      </c>
      <c r="G1404" s="196" t="s">
        <v>513</v>
      </c>
      <c r="H1404" s="197">
        <v>2</v>
      </c>
      <c r="I1404" s="198"/>
      <c r="J1404" s="199">
        <f>ROUND(I1404*H1404,2)</f>
        <v>0</v>
      </c>
      <c r="K1404" s="200"/>
      <c r="L1404" s="40"/>
      <c r="M1404" s="201" t="s">
        <v>1</v>
      </c>
      <c r="N1404" s="202" t="s">
        <v>40</v>
      </c>
      <c r="O1404" s="72"/>
      <c r="P1404" s="203">
        <f>O1404*H1404</f>
        <v>0</v>
      </c>
      <c r="Q1404" s="203">
        <v>0</v>
      </c>
      <c r="R1404" s="203">
        <f>Q1404*H1404</f>
        <v>0</v>
      </c>
      <c r="S1404" s="203">
        <v>0</v>
      </c>
      <c r="T1404" s="204">
        <f>S1404*H1404</f>
        <v>0</v>
      </c>
      <c r="U1404" s="35"/>
      <c r="V1404" s="35"/>
      <c r="W1404" s="35"/>
      <c r="X1404" s="35"/>
      <c r="Y1404" s="35"/>
      <c r="Z1404" s="35"/>
      <c r="AA1404" s="35"/>
      <c r="AB1404" s="35"/>
      <c r="AC1404" s="35"/>
      <c r="AD1404" s="35"/>
      <c r="AE1404" s="35"/>
      <c r="AR1404" s="205" t="s">
        <v>247</v>
      </c>
      <c r="AT1404" s="205" t="s">
        <v>211</v>
      </c>
      <c r="AU1404" s="205" t="s">
        <v>85</v>
      </c>
      <c r="AY1404" s="18" t="s">
        <v>209</v>
      </c>
      <c r="BE1404" s="206">
        <f>IF(N1404="základní",J1404,0)</f>
        <v>0</v>
      </c>
      <c r="BF1404" s="206">
        <f>IF(N1404="snížená",J1404,0)</f>
        <v>0</v>
      </c>
      <c r="BG1404" s="206">
        <f>IF(N1404="zákl. přenesená",J1404,0)</f>
        <v>0</v>
      </c>
      <c r="BH1404" s="206">
        <f>IF(N1404="sníž. přenesená",J1404,0)</f>
        <v>0</v>
      </c>
      <c r="BI1404" s="206">
        <f>IF(N1404="nulová",J1404,0)</f>
        <v>0</v>
      </c>
      <c r="BJ1404" s="18" t="s">
        <v>83</v>
      </c>
      <c r="BK1404" s="206">
        <f>ROUND(I1404*H1404,2)</f>
        <v>0</v>
      </c>
      <c r="BL1404" s="18" t="s">
        <v>247</v>
      </c>
      <c r="BM1404" s="205" t="s">
        <v>1670</v>
      </c>
    </row>
    <row r="1405" spans="1:65" s="2" customFormat="1" ht="58.5">
      <c r="A1405" s="35"/>
      <c r="B1405" s="36"/>
      <c r="C1405" s="37"/>
      <c r="D1405" s="209" t="s">
        <v>253</v>
      </c>
      <c r="E1405" s="37"/>
      <c r="F1405" s="240" t="s">
        <v>1628</v>
      </c>
      <c r="G1405" s="37"/>
      <c r="H1405" s="37"/>
      <c r="I1405" s="241"/>
      <c r="J1405" s="37"/>
      <c r="K1405" s="37"/>
      <c r="L1405" s="40"/>
      <c r="M1405" s="242"/>
      <c r="N1405" s="243"/>
      <c r="O1405" s="72"/>
      <c r="P1405" s="72"/>
      <c r="Q1405" s="72"/>
      <c r="R1405" s="72"/>
      <c r="S1405" s="72"/>
      <c r="T1405" s="73"/>
      <c r="U1405" s="35"/>
      <c r="V1405" s="35"/>
      <c r="W1405" s="35"/>
      <c r="X1405" s="35"/>
      <c r="Y1405" s="35"/>
      <c r="Z1405" s="35"/>
      <c r="AA1405" s="35"/>
      <c r="AB1405" s="35"/>
      <c r="AC1405" s="35"/>
      <c r="AD1405" s="35"/>
      <c r="AE1405" s="35"/>
      <c r="AT1405" s="18" t="s">
        <v>253</v>
      </c>
      <c r="AU1405" s="18" t="s">
        <v>85</v>
      </c>
    </row>
    <row r="1406" spans="1:65" s="2" customFormat="1" ht="24.2" customHeight="1">
      <c r="A1406" s="35"/>
      <c r="B1406" s="36"/>
      <c r="C1406" s="193" t="s">
        <v>1671</v>
      </c>
      <c r="D1406" s="193" t="s">
        <v>211</v>
      </c>
      <c r="E1406" s="194" t="s">
        <v>1672</v>
      </c>
      <c r="F1406" s="195" t="s">
        <v>1673</v>
      </c>
      <c r="G1406" s="196" t="s">
        <v>513</v>
      </c>
      <c r="H1406" s="197">
        <v>2</v>
      </c>
      <c r="I1406" s="198"/>
      <c r="J1406" s="199">
        <f>ROUND(I1406*H1406,2)</f>
        <v>0</v>
      </c>
      <c r="K1406" s="200"/>
      <c r="L1406" s="40"/>
      <c r="M1406" s="201" t="s">
        <v>1</v>
      </c>
      <c r="N1406" s="202" t="s">
        <v>40</v>
      </c>
      <c r="O1406" s="72"/>
      <c r="P1406" s="203">
        <f>O1406*H1406</f>
        <v>0</v>
      </c>
      <c r="Q1406" s="203">
        <v>0</v>
      </c>
      <c r="R1406" s="203">
        <f>Q1406*H1406</f>
        <v>0</v>
      </c>
      <c r="S1406" s="203">
        <v>0</v>
      </c>
      <c r="T1406" s="204">
        <f>S1406*H1406</f>
        <v>0</v>
      </c>
      <c r="U1406" s="35"/>
      <c r="V1406" s="35"/>
      <c r="W1406" s="35"/>
      <c r="X1406" s="35"/>
      <c r="Y1406" s="35"/>
      <c r="Z1406" s="35"/>
      <c r="AA1406" s="35"/>
      <c r="AB1406" s="35"/>
      <c r="AC1406" s="35"/>
      <c r="AD1406" s="35"/>
      <c r="AE1406" s="35"/>
      <c r="AR1406" s="205" t="s">
        <v>247</v>
      </c>
      <c r="AT1406" s="205" t="s">
        <v>211</v>
      </c>
      <c r="AU1406" s="205" t="s">
        <v>85</v>
      </c>
      <c r="AY1406" s="18" t="s">
        <v>209</v>
      </c>
      <c r="BE1406" s="206">
        <f>IF(N1406="základní",J1406,0)</f>
        <v>0</v>
      </c>
      <c r="BF1406" s="206">
        <f>IF(N1406="snížená",J1406,0)</f>
        <v>0</v>
      </c>
      <c r="BG1406" s="206">
        <f>IF(N1406="zákl. přenesená",J1406,0)</f>
        <v>0</v>
      </c>
      <c r="BH1406" s="206">
        <f>IF(N1406="sníž. přenesená",J1406,0)</f>
        <v>0</v>
      </c>
      <c r="BI1406" s="206">
        <f>IF(N1406="nulová",J1406,0)</f>
        <v>0</v>
      </c>
      <c r="BJ1406" s="18" t="s">
        <v>83</v>
      </c>
      <c r="BK1406" s="206">
        <f>ROUND(I1406*H1406,2)</f>
        <v>0</v>
      </c>
      <c r="BL1406" s="18" t="s">
        <v>247</v>
      </c>
      <c r="BM1406" s="205" t="s">
        <v>1674</v>
      </c>
    </row>
    <row r="1407" spans="1:65" s="2" customFormat="1" ht="58.5">
      <c r="A1407" s="35"/>
      <c r="B1407" s="36"/>
      <c r="C1407" s="37"/>
      <c r="D1407" s="209" t="s">
        <v>253</v>
      </c>
      <c r="E1407" s="37"/>
      <c r="F1407" s="240" t="s">
        <v>1628</v>
      </c>
      <c r="G1407" s="37"/>
      <c r="H1407" s="37"/>
      <c r="I1407" s="241"/>
      <c r="J1407" s="37"/>
      <c r="K1407" s="37"/>
      <c r="L1407" s="40"/>
      <c r="M1407" s="242"/>
      <c r="N1407" s="243"/>
      <c r="O1407" s="72"/>
      <c r="P1407" s="72"/>
      <c r="Q1407" s="72"/>
      <c r="R1407" s="72"/>
      <c r="S1407" s="72"/>
      <c r="T1407" s="73"/>
      <c r="U1407" s="35"/>
      <c r="V1407" s="35"/>
      <c r="W1407" s="35"/>
      <c r="X1407" s="35"/>
      <c r="Y1407" s="35"/>
      <c r="Z1407" s="35"/>
      <c r="AA1407" s="35"/>
      <c r="AB1407" s="35"/>
      <c r="AC1407" s="35"/>
      <c r="AD1407" s="35"/>
      <c r="AE1407" s="35"/>
      <c r="AT1407" s="18" t="s">
        <v>253</v>
      </c>
      <c r="AU1407" s="18" t="s">
        <v>85</v>
      </c>
    </row>
    <row r="1408" spans="1:65" s="2" customFormat="1" ht="24.2" customHeight="1">
      <c r="A1408" s="35"/>
      <c r="B1408" s="36"/>
      <c r="C1408" s="193" t="s">
        <v>979</v>
      </c>
      <c r="D1408" s="193" t="s">
        <v>211</v>
      </c>
      <c r="E1408" s="194" t="s">
        <v>1675</v>
      </c>
      <c r="F1408" s="195" t="s">
        <v>1676</v>
      </c>
      <c r="G1408" s="196" t="s">
        <v>513</v>
      </c>
      <c r="H1408" s="197">
        <v>2</v>
      </c>
      <c r="I1408" s="198"/>
      <c r="J1408" s="199">
        <f>ROUND(I1408*H1408,2)</f>
        <v>0</v>
      </c>
      <c r="K1408" s="200"/>
      <c r="L1408" s="40"/>
      <c r="M1408" s="201" t="s">
        <v>1</v>
      </c>
      <c r="N1408" s="202" t="s">
        <v>40</v>
      </c>
      <c r="O1408" s="72"/>
      <c r="P1408" s="203">
        <f>O1408*H1408</f>
        <v>0</v>
      </c>
      <c r="Q1408" s="203">
        <v>0</v>
      </c>
      <c r="R1408" s="203">
        <f>Q1408*H1408</f>
        <v>0</v>
      </c>
      <c r="S1408" s="203">
        <v>0</v>
      </c>
      <c r="T1408" s="204">
        <f>S1408*H1408</f>
        <v>0</v>
      </c>
      <c r="U1408" s="35"/>
      <c r="V1408" s="35"/>
      <c r="W1408" s="35"/>
      <c r="X1408" s="35"/>
      <c r="Y1408" s="35"/>
      <c r="Z1408" s="35"/>
      <c r="AA1408" s="35"/>
      <c r="AB1408" s="35"/>
      <c r="AC1408" s="35"/>
      <c r="AD1408" s="35"/>
      <c r="AE1408" s="35"/>
      <c r="AR1408" s="205" t="s">
        <v>247</v>
      </c>
      <c r="AT1408" s="205" t="s">
        <v>211</v>
      </c>
      <c r="AU1408" s="205" t="s">
        <v>85</v>
      </c>
      <c r="AY1408" s="18" t="s">
        <v>209</v>
      </c>
      <c r="BE1408" s="206">
        <f>IF(N1408="základní",J1408,0)</f>
        <v>0</v>
      </c>
      <c r="BF1408" s="206">
        <f>IF(N1408="snížená",J1408,0)</f>
        <v>0</v>
      </c>
      <c r="BG1408" s="206">
        <f>IF(N1408="zákl. přenesená",J1408,0)</f>
        <v>0</v>
      </c>
      <c r="BH1408" s="206">
        <f>IF(N1408="sníž. přenesená",J1408,0)</f>
        <v>0</v>
      </c>
      <c r="BI1408" s="206">
        <f>IF(N1408="nulová",J1408,0)</f>
        <v>0</v>
      </c>
      <c r="BJ1408" s="18" t="s">
        <v>83</v>
      </c>
      <c r="BK1408" s="206">
        <f>ROUND(I1408*H1408,2)</f>
        <v>0</v>
      </c>
      <c r="BL1408" s="18" t="s">
        <v>247</v>
      </c>
      <c r="BM1408" s="205" t="s">
        <v>1677</v>
      </c>
    </row>
    <row r="1409" spans="1:65" s="2" customFormat="1" ht="58.5">
      <c r="A1409" s="35"/>
      <c r="B1409" s="36"/>
      <c r="C1409" s="37"/>
      <c r="D1409" s="209" t="s">
        <v>253</v>
      </c>
      <c r="E1409" s="37"/>
      <c r="F1409" s="240" t="s">
        <v>1628</v>
      </c>
      <c r="G1409" s="37"/>
      <c r="H1409" s="37"/>
      <c r="I1409" s="241"/>
      <c r="J1409" s="37"/>
      <c r="K1409" s="37"/>
      <c r="L1409" s="40"/>
      <c r="M1409" s="242"/>
      <c r="N1409" s="243"/>
      <c r="O1409" s="72"/>
      <c r="P1409" s="72"/>
      <c r="Q1409" s="72"/>
      <c r="R1409" s="72"/>
      <c r="S1409" s="72"/>
      <c r="T1409" s="73"/>
      <c r="U1409" s="35"/>
      <c r="V1409" s="35"/>
      <c r="W1409" s="35"/>
      <c r="X1409" s="35"/>
      <c r="Y1409" s="35"/>
      <c r="Z1409" s="35"/>
      <c r="AA1409" s="35"/>
      <c r="AB1409" s="35"/>
      <c r="AC1409" s="35"/>
      <c r="AD1409" s="35"/>
      <c r="AE1409" s="35"/>
      <c r="AT1409" s="18" t="s">
        <v>253</v>
      </c>
      <c r="AU1409" s="18" t="s">
        <v>85</v>
      </c>
    </row>
    <row r="1410" spans="1:65" s="2" customFormat="1" ht="24.2" customHeight="1">
      <c r="A1410" s="35"/>
      <c r="B1410" s="36"/>
      <c r="C1410" s="193" t="s">
        <v>1678</v>
      </c>
      <c r="D1410" s="193" t="s">
        <v>211</v>
      </c>
      <c r="E1410" s="194" t="s">
        <v>1679</v>
      </c>
      <c r="F1410" s="195" t="s">
        <v>1680</v>
      </c>
      <c r="G1410" s="196" t="s">
        <v>513</v>
      </c>
      <c r="H1410" s="197">
        <v>3</v>
      </c>
      <c r="I1410" s="198"/>
      <c r="J1410" s="199">
        <f>ROUND(I1410*H1410,2)</f>
        <v>0</v>
      </c>
      <c r="K1410" s="200"/>
      <c r="L1410" s="40"/>
      <c r="M1410" s="201" t="s">
        <v>1</v>
      </c>
      <c r="N1410" s="202" t="s">
        <v>40</v>
      </c>
      <c r="O1410" s="72"/>
      <c r="P1410" s="203">
        <f>O1410*H1410</f>
        <v>0</v>
      </c>
      <c r="Q1410" s="203">
        <v>0</v>
      </c>
      <c r="R1410" s="203">
        <f>Q1410*H1410</f>
        <v>0</v>
      </c>
      <c r="S1410" s="203">
        <v>0</v>
      </c>
      <c r="T1410" s="204">
        <f>S1410*H1410</f>
        <v>0</v>
      </c>
      <c r="U1410" s="35"/>
      <c r="V1410" s="35"/>
      <c r="W1410" s="35"/>
      <c r="X1410" s="35"/>
      <c r="Y1410" s="35"/>
      <c r="Z1410" s="35"/>
      <c r="AA1410" s="35"/>
      <c r="AB1410" s="35"/>
      <c r="AC1410" s="35"/>
      <c r="AD1410" s="35"/>
      <c r="AE1410" s="35"/>
      <c r="AR1410" s="205" t="s">
        <v>247</v>
      </c>
      <c r="AT1410" s="205" t="s">
        <v>211</v>
      </c>
      <c r="AU1410" s="205" t="s">
        <v>85</v>
      </c>
      <c r="AY1410" s="18" t="s">
        <v>209</v>
      </c>
      <c r="BE1410" s="206">
        <f>IF(N1410="základní",J1410,0)</f>
        <v>0</v>
      </c>
      <c r="BF1410" s="206">
        <f>IF(N1410="snížená",J1410,0)</f>
        <v>0</v>
      </c>
      <c r="BG1410" s="206">
        <f>IF(N1410="zákl. přenesená",J1410,0)</f>
        <v>0</v>
      </c>
      <c r="BH1410" s="206">
        <f>IF(N1410="sníž. přenesená",J1410,0)</f>
        <v>0</v>
      </c>
      <c r="BI1410" s="206">
        <f>IF(N1410="nulová",J1410,0)</f>
        <v>0</v>
      </c>
      <c r="BJ1410" s="18" t="s">
        <v>83</v>
      </c>
      <c r="BK1410" s="206">
        <f>ROUND(I1410*H1410,2)</f>
        <v>0</v>
      </c>
      <c r="BL1410" s="18" t="s">
        <v>247</v>
      </c>
      <c r="BM1410" s="205" t="s">
        <v>1681</v>
      </c>
    </row>
    <row r="1411" spans="1:65" s="2" customFormat="1" ht="58.5">
      <c r="A1411" s="35"/>
      <c r="B1411" s="36"/>
      <c r="C1411" s="37"/>
      <c r="D1411" s="209" t="s">
        <v>253</v>
      </c>
      <c r="E1411" s="37"/>
      <c r="F1411" s="240" t="s">
        <v>1628</v>
      </c>
      <c r="G1411" s="37"/>
      <c r="H1411" s="37"/>
      <c r="I1411" s="241"/>
      <c r="J1411" s="37"/>
      <c r="K1411" s="37"/>
      <c r="L1411" s="40"/>
      <c r="M1411" s="242"/>
      <c r="N1411" s="243"/>
      <c r="O1411" s="72"/>
      <c r="P1411" s="72"/>
      <c r="Q1411" s="72"/>
      <c r="R1411" s="72"/>
      <c r="S1411" s="72"/>
      <c r="T1411" s="73"/>
      <c r="U1411" s="35"/>
      <c r="V1411" s="35"/>
      <c r="W1411" s="35"/>
      <c r="X1411" s="35"/>
      <c r="Y1411" s="35"/>
      <c r="Z1411" s="35"/>
      <c r="AA1411" s="35"/>
      <c r="AB1411" s="35"/>
      <c r="AC1411" s="35"/>
      <c r="AD1411" s="35"/>
      <c r="AE1411" s="35"/>
      <c r="AT1411" s="18" t="s">
        <v>253</v>
      </c>
      <c r="AU1411" s="18" t="s">
        <v>85</v>
      </c>
    </row>
    <row r="1412" spans="1:65" s="2" customFormat="1" ht="24.2" customHeight="1">
      <c r="A1412" s="35"/>
      <c r="B1412" s="36"/>
      <c r="C1412" s="193" t="s">
        <v>985</v>
      </c>
      <c r="D1412" s="193" t="s">
        <v>211</v>
      </c>
      <c r="E1412" s="194" t="s">
        <v>1682</v>
      </c>
      <c r="F1412" s="195" t="s">
        <v>1683</v>
      </c>
      <c r="G1412" s="196" t="s">
        <v>513</v>
      </c>
      <c r="H1412" s="197">
        <v>2</v>
      </c>
      <c r="I1412" s="198"/>
      <c r="J1412" s="199">
        <f>ROUND(I1412*H1412,2)</f>
        <v>0</v>
      </c>
      <c r="K1412" s="200"/>
      <c r="L1412" s="40"/>
      <c r="M1412" s="201" t="s">
        <v>1</v>
      </c>
      <c r="N1412" s="202" t="s">
        <v>40</v>
      </c>
      <c r="O1412" s="72"/>
      <c r="P1412" s="203">
        <f>O1412*H1412</f>
        <v>0</v>
      </c>
      <c r="Q1412" s="203">
        <v>0</v>
      </c>
      <c r="R1412" s="203">
        <f>Q1412*H1412</f>
        <v>0</v>
      </c>
      <c r="S1412" s="203">
        <v>0</v>
      </c>
      <c r="T1412" s="204">
        <f>S1412*H1412</f>
        <v>0</v>
      </c>
      <c r="U1412" s="35"/>
      <c r="V1412" s="35"/>
      <c r="W1412" s="35"/>
      <c r="X1412" s="35"/>
      <c r="Y1412" s="35"/>
      <c r="Z1412" s="35"/>
      <c r="AA1412" s="35"/>
      <c r="AB1412" s="35"/>
      <c r="AC1412" s="35"/>
      <c r="AD1412" s="35"/>
      <c r="AE1412" s="35"/>
      <c r="AR1412" s="205" t="s">
        <v>247</v>
      </c>
      <c r="AT1412" s="205" t="s">
        <v>211</v>
      </c>
      <c r="AU1412" s="205" t="s">
        <v>85</v>
      </c>
      <c r="AY1412" s="18" t="s">
        <v>209</v>
      </c>
      <c r="BE1412" s="206">
        <f>IF(N1412="základní",J1412,0)</f>
        <v>0</v>
      </c>
      <c r="BF1412" s="206">
        <f>IF(N1412="snížená",J1412,0)</f>
        <v>0</v>
      </c>
      <c r="BG1412" s="206">
        <f>IF(N1412="zákl. přenesená",J1412,0)</f>
        <v>0</v>
      </c>
      <c r="BH1412" s="206">
        <f>IF(N1412="sníž. přenesená",J1412,0)</f>
        <v>0</v>
      </c>
      <c r="BI1412" s="206">
        <f>IF(N1412="nulová",J1412,0)</f>
        <v>0</v>
      </c>
      <c r="BJ1412" s="18" t="s">
        <v>83</v>
      </c>
      <c r="BK1412" s="206">
        <f>ROUND(I1412*H1412,2)</f>
        <v>0</v>
      </c>
      <c r="BL1412" s="18" t="s">
        <v>247</v>
      </c>
      <c r="BM1412" s="205" t="s">
        <v>1684</v>
      </c>
    </row>
    <row r="1413" spans="1:65" s="2" customFormat="1" ht="58.5">
      <c r="A1413" s="35"/>
      <c r="B1413" s="36"/>
      <c r="C1413" s="37"/>
      <c r="D1413" s="209" t="s">
        <v>253</v>
      </c>
      <c r="E1413" s="37"/>
      <c r="F1413" s="240" t="s">
        <v>1628</v>
      </c>
      <c r="G1413" s="37"/>
      <c r="H1413" s="37"/>
      <c r="I1413" s="241"/>
      <c r="J1413" s="37"/>
      <c r="K1413" s="37"/>
      <c r="L1413" s="40"/>
      <c r="M1413" s="242"/>
      <c r="N1413" s="243"/>
      <c r="O1413" s="72"/>
      <c r="P1413" s="72"/>
      <c r="Q1413" s="72"/>
      <c r="R1413" s="72"/>
      <c r="S1413" s="72"/>
      <c r="T1413" s="73"/>
      <c r="U1413" s="35"/>
      <c r="V1413" s="35"/>
      <c r="W1413" s="35"/>
      <c r="X1413" s="35"/>
      <c r="Y1413" s="35"/>
      <c r="Z1413" s="35"/>
      <c r="AA1413" s="35"/>
      <c r="AB1413" s="35"/>
      <c r="AC1413" s="35"/>
      <c r="AD1413" s="35"/>
      <c r="AE1413" s="35"/>
      <c r="AT1413" s="18" t="s">
        <v>253</v>
      </c>
      <c r="AU1413" s="18" t="s">
        <v>85</v>
      </c>
    </row>
    <row r="1414" spans="1:65" s="2" customFormat="1" ht="24.2" customHeight="1">
      <c r="A1414" s="35"/>
      <c r="B1414" s="36"/>
      <c r="C1414" s="193" t="s">
        <v>1685</v>
      </c>
      <c r="D1414" s="193" t="s">
        <v>211</v>
      </c>
      <c r="E1414" s="194" t="s">
        <v>1686</v>
      </c>
      <c r="F1414" s="195" t="s">
        <v>1687</v>
      </c>
      <c r="G1414" s="196" t="s">
        <v>513</v>
      </c>
      <c r="H1414" s="197">
        <v>2</v>
      </c>
      <c r="I1414" s="198"/>
      <c r="J1414" s="199">
        <f>ROUND(I1414*H1414,2)</f>
        <v>0</v>
      </c>
      <c r="K1414" s="200"/>
      <c r="L1414" s="40"/>
      <c r="M1414" s="201" t="s">
        <v>1</v>
      </c>
      <c r="N1414" s="202" t="s">
        <v>40</v>
      </c>
      <c r="O1414" s="72"/>
      <c r="P1414" s="203">
        <f>O1414*H1414</f>
        <v>0</v>
      </c>
      <c r="Q1414" s="203">
        <v>0</v>
      </c>
      <c r="R1414" s="203">
        <f>Q1414*H1414</f>
        <v>0</v>
      </c>
      <c r="S1414" s="203">
        <v>0</v>
      </c>
      <c r="T1414" s="204">
        <f>S1414*H1414</f>
        <v>0</v>
      </c>
      <c r="U1414" s="35"/>
      <c r="V1414" s="35"/>
      <c r="W1414" s="35"/>
      <c r="X1414" s="35"/>
      <c r="Y1414" s="35"/>
      <c r="Z1414" s="35"/>
      <c r="AA1414" s="35"/>
      <c r="AB1414" s="35"/>
      <c r="AC1414" s="35"/>
      <c r="AD1414" s="35"/>
      <c r="AE1414" s="35"/>
      <c r="AR1414" s="205" t="s">
        <v>247</v>
      </c>
      <c r="AT1414" s="205" t="s">
        <v>211</v>
      </c>
      <c r="AU1414" s="205" t="s">
        <v>85</v>
      </c>
      <c r="AY1414" s="18" t="s">
        <v>209</v>
      </c>
      <c r="BE1414" s="206">
        <f>IF(N1414="základní",J1414,0)</f>
        <v>0</v>
      </c>
      <c r="BF1414" s="206">
        <f>IF(N1414="snížená",J1414,0)</f>
        <v>0</v>
      </c>
      <c r="BG1414" s="206">
        <f>IF(N1414="zákl. přenesená",J1414,0)</f>
        <v>0</v>
      </c>
      <c r="BH1414" s="206">
        <f>IF(N1414="sníž. přenesená",J1414,0)</f>
        <v>0</v>
      </c>
      <c r="BI1414" s="206">
        <f>IF(N1414="nulová",J1414,0)</f>
        <v>0</v>
      </c>
      <c r="BJ1414" s="18" t="s">
        <v>83</v>
      </c>
      <c r="BK1414" s="206">
        <f>ROUND(I1414*H1414,2)</f>
        <v>0</v>
      </c>
      <c r="BL1414" s="18" t="s">
        <v>247</v>
      </c>
      <c r="BM1414" s="205" t="s">
        <v>1688</v>
      </c>
    </row>
    <row r="1415" spans="1:65" s="2" customFormat="1" ht="58.5">
      <c r="A1415" s="35"/>
      <c r="B1415" s="36"/>
      <c r="C1415" s="37"/>
      <c r="D1415" s="209" t="s">
        <v>253</v>
      </c>
      <c r="E1415" s="37"/>
      <c r="F1415" s="240" t="s">
        <v>1628</v>
      </c>
      <c r="G1415" s="37"/>
      <c r="H1415" s="37"/>
      <c r="I1415" s="241"/>
      <c r="J1415" s="37"/>
      <c r="K1415" s="37"/>
      <c r="L1415" s="40"/>
      <c r="M1415" s="242"/>
      <c r="N1415" s="243"/>
      <c r="O1415" s="72"/>
      <c r="P1415" s="72"/>
      <c r="Q1415" s="72"/>
      <c r="R1415" s="72"/>
      <c r="S1415" s="72"/>
      <c r="T1415" s="73"/>
      <c r="U1415" s="35"/>
      <c r="V1415" s="35"/>
      <c r="W1415" s="35"/>
      <c r="X1415" s="35"/>
      <c r="Y1415" s="35"/>
      <c r="Z1415" s="35"/>
      <c r="AA1415" s="35"/>
      <c r="AB1415" s="35"/>
      <c r="AC1415" s="35"/>
      <c r="AD1415" s="35"/>
      <c r="AE1415" s="35"/>
      <c r="AT1415" s="18" t="s">
        <v>253</v>
      </c>
      <c r="AU1415" s="18" t="s">
        <v>85</v>
      </c>
    </row>
    <row r="1416" spans="1:65" s="2" customFormat="1" ht="24.2" customHeight="1">
      <c r="A1416" s="35"/>
      <c r="B1416" s="36"/>
      <c r="C1416" s="193" t="s">
        <v>989</v>
      </c>
      <c r="D1416" s="193" t="s">
        <v>211</v>
      </c>
      <c r="E1416" s="194" t="s">
        <v>1689</v>
      </c>
      <c r="F1416" s="195" t="s">
        <v>1690</v>
      </c>
      <c r="G1416" s="196" t="s">
        <v>513</v>
      </c>
      <c r="H1416" s="197">
        <v>2</v>
      </c>
      <c r="I1416" s="198"/>
      <c r="J1416" s="199">
        <f>ROUND(I1416*H1416,2)</f>
        <v>0</v>
      </c>
      <c r="K1416" s="200"/>
      <c r="L1416" s="40"/>
      <c r="M1416" s="201" t="s">
        <v>1</v>
      </c>
      <c r="N1416" s="202" t="s">
        <v>40</v>
      </c>
      <c r="O1416" s="72"/>
      <c r="P1416" s="203">
        <f>O1416*H1416</f>
        <v>0</v>
      </c>
      <c r="Q1416" s="203">
        <v>0</v>
      </c>
      <c r="R1416" s="203">
        <f>Q1416*H1416</f>
        <v>0</v>
      </c>
      <c r="S1416" s="203">
        <v>0</v>
      </c>
      <c r="T1416" s="204">
        <f>S1416*H1416</f>
        <v>0</v>
      </c>
      <c r="U1416" s="35"/>
      <c r="V1416" s="35"/>
      <c r="W1416" s="35"/>
      <c r="X1416" s="35"/>
      <c r="Y1416" s="35"/>
      <c r="Z1416" s="35"/>
      <c r="AA1416" s="35"/>
      <c r="AB1416" s="35"/>
      <c r="AC1416" s="35"/>
      <c r="AD1416" s="35"/>
      <c r="AE1416" s="35"/>
      <c r="AR1416" s="205" t="s">
        <v>247</v>
      </c>
      <c r="AT1416" s="205" t="s">
        <v>211</v>
      </c>
      <c r="AU1416" s="205" t="s">
        <v>85</v>
      </c>
      <c r="AY1416" s="18" t="s">
        <v>209</v>
      </c>
      <c r="BE1416" s="206">
        <f>IF(N1416="základní",J1416,0)</f>
        <v>0</v>
      </c>
      <c r="BF1416" s="206">
        <f>IF(N1416="snížená",J1416,0)</f>
        <v>0</v>
      </c>
      <c r="BG1416" s="206">
        <f>IF(N1416="zákl. přenesená",J1416,0)</f>
        <v>0</v>
      </c>
      <c r="BH1416" s="206">
        <f>IF(N1416="sníž. přenesená",J1416,0)</f>
        <v>0</v>
      </c>
      <c r="BI1416" s="206">
        <f>IF(N1416="nulová",J1416,0)</f>
        <v>0</v>
      </c>
      <c r="BJ1416" s="18" t="s">
        <v>83</v>
      </c>
      <c r="BK1416" s="206">
        <f>ROUND(I1416*H1416,2)</f>
        <v>0</v>
      </c>
      <c r="BL1416" s="18" t="s">
        <v>247</v>
      </c>
      <c r="BM1416" s="205" t="s">
        <v>1691</v>
      </c>
    </row>
    <row r="1417" spans="1:65" s="2" customFormat="1" ht="58.5">
      <c r="A1417" s="35"/>
      <c r="B1417" s="36"/>
      <c r="C1417" s="37"/>
      <c r="D1417" s="209" t="s">
        <v>253</v>
      </c>
      <c r="E1417" s="37"/>
      <c r="F1417" s="240" t="s">
        <v>1628</v>
      </c>
      <c r="G1417" s="37"/>
      <c r="H1417" s="37"/>
      <c r="I1417" s="241"/>
      <c r="J1417" s="37"/>
      <c r="K1417" s="37"/>
      <c r="L1417" s="40"/>
      <c r="M1417" s="242"/>
      <c r="N1417" s="243"/>
      <c r="O1417" s="72"/>
      <c r="P1417" s="72"/>
      <c r="Q1417" s="72"/>
      <c r="R1417" s="72"/>
      <c r="S1417" s="72"/>
      <c r="T1417" s="73"/>
      <c r="U1417" s="35"/>
      <c r="V1417" s="35"/>
      <c r="W1417" s="35"/>
      <c r="X1417" s="35"/>
      <c r="Y1417" s="35"/>
      <c r="Z1417" s="35"/>
      <c r="AA1417" s="35"/>
      <c r="AB1417" s="35"/>
      <c r="AC1417" s="35"/>
      <c r="AD1417" s="35"/>
      <c r="AE1417" s="35"/>
      <c r="AT1417" s="18" t="s">
        <v>253</v>
      </c>
      <c r="AU1417" s="18" t="s">
        <v>85</v>
      </c>
    </row>
    <row r="1418" spans="1:65" s="2" customFormat="1" ht="24.2" customHeight="1">
      <c r="A1418" s="35"/>
      <c r="B1418" s="36"/>
      <c r="C1418" s="193" t="s">
        <v>1692</v>
      </c>
      <c r="D1418" s="193" t="s">
        <v>211</v>
      </c>
      <c r="E1418" s="194" t="s">
        <v>1693</v>
      </c>
      <c r="F1418" s="195" t="s">
        <v>1694</v>
      </c>
      <c r="G1418" s="196" t="s">
        <v>513</v>
      </c>
      <c r="H1418" s="197">
        <v>1</v>
      </c>
      <c r="I1418" s="198"/>
      <c r="J1418" s="199">
        <f>ROUND(I1418*H1418,2)</f>
        <v>0</v>
      </c>
      <c r="K1418" s="200"/>
      <c r="L1418" s="40"/>
      <c r="M1418" s="201" t="s">
        <v>1</v>
      </c>
      <c r="N1418" s="202" t="s">
        <v>40</v>
      </c>
      <c r="O1418" s="72"/>
      <c r="P1418" s="203">
        <f>O1418*H1418</f>
        <v>0</v>
      </c>
      <c r="Q1418" s="203">
        <v>0</v>
      </c>
      <c r="R1418" s="203">
        <f>Q1418*H1418</f>
        <v>0</v>
      </c>
      <c r="S1418" s="203">
        <v>0</v>
      </c>
      <c r="T1418" s="204">
        <f>S1418*H1418</f>
        <v>0</v>
      </c>
      <c r="U1418" s="35"/>
      <c r="V1418" s="35"/>
      <c r="W1418" s="35"/>
      <c r="X1418" s="35"/>
      <c r="Y1418" s="35"/>
      <c r="Z1418" s="35"/>
      <c r="AA1418" s="35"/>
      <c r="AB1418" s="35"/>
      <c r="AC1418" s="35"/>
      <c r="AD1418" s="35"/>
      <c r="AE1418" s="35"/>
      <c r="AR1418" s="205" t="s">
        <v>247</v>
      </c>
      <c r="AT1418" s="205" t="s">
        <v>211</v>
      </c>
      <c r="AU1418" s="205" t="s">
        <v>85</v>
      </c>
      <c r="AY1418" s="18" t="s">
        <v>209</v>
      </c>
      <c r="BE1418" s="206">
        <f>IF(N1418="základní",J1418,0)</f>
        <v>0</v>
      </c>
      <c r="BF1418" s="206">
        <f>IF(N1418="snížená",J1418,0)</f>
        <v>0</v>
      </c>
      <c r="BG1418" s="206">
        <f>IF(N1418="zákl. přenesená",J1418,0)</f>
        <v>0</v>
      </c>
      <c r="BH1418" s="206">
        <f>IF(N1418="sníž. přenesená",J1418,0)</f>
        <v>0</v>
      </c>
      <c r="BI1418" s="206">
        <f>IF(N1418="nulová",J1418,0)</f>
        <v>0</v>
      </c>
      <c r="BJ1418" s="18" t="s">
        <v>83</v>
      </c>
      <c r="BK1418" s="206">
        <f>ROUND(I1418*H1418,2)</f>
        <v>0</v>
      </c>
      <c r="BL1418" s="18" t="s">
        <v>247</v>
      </c>
      <c r="BM1418" s="205" t="s">
        <v>1695</v>
      </c>
    </row>
    <row r="1419" spans="1:65" s="2" customFormat="1" ht="58.5">
      <c r="A1419" s="35"/>
      <c r="B1419" s="36"/>
      <c r="C1419" s="37"/>
      <c r="D1419" s="209" t="s">
        <v>253</v>
      </c>
      <c r="E1419" s="37"/>
      <c r="F1419" s="240" t="s">
        <v>1628</v>
      </c>
      <c r="G1419" s="37"/>
      <c r="H1419" s="37"/>
      <c r="I1419" s="241"/>
      <c r="J1419" s="37"/>
      <c r="K1419" s="37"/>
      <c r="L1419" s="40"/>
      <c r="M1419" s="242"/>
      <c r="N1419" s="243"/>
      <c r="O1419" s="72"/>
      <c r="P1419" s="72"/>
      <c r="Q1419" s="72"/>
      <c r="R1419" s="72"/>
      <c r="S1419" s="72"/>
      <c r="T1419" s="73"/>
      <c r="U1419" s="35"/>
      <c r="V1419" s="35"/>
      <c r="W1419" s="35"/>
      <c r="X1419" s="35"/>
      <c r="Y1419" s="35"/>
      <c r="Z1419" s="35"/>
      <c r="AA1419" s="35"/>
      <c r="AB1419" s="35"/>
      <c r="AC1419" s="35"/>
      <c r="AD1419" s="35"/>
      <c r="AE1419" s="35"/>
      <c r="AT1419" s="18" t="s">
        <v>253</v>
      </c>
      <c r="AU1419" s="18" t="s">
        <v>85</v>
      </c>
    </row>
    <row r="1420" spans="1:65" s="2" customFormat="1" ht="24.2" customHeight="1">
      <c r="A1420" s="35"/>
      <c r="B1420" s="36"/>
      <c r="C1420" s="193" t="s">
        <v>994</v>
      </c>
      <c r="D1420" s="193" t="s">
        <v>211</v>
      </c>
      <c r="E1420" s="194" t="s">
        <v>1696</v>
      </c>
      <c r="F1420" s="195" t="s">
        <v>1697</v>
      </c>
      <c r="G1420" s="196" t="s">
        <v>513</v>
      </c>
      <c r="H1420" s="197">
        <v>1</v>
      </c>
      <c r="I1420" s="198"/>
      <c r="J1420" s="199">
        <f>ROUND(I1420*H1420,2)</f>
        <v>0</v>
      </c>
      <c r="K1420" s="200"/>
      <c r="L1420" s="40"/>
      <c r="M1420" s="201" t="s">
        <v>1</v>
      </c>
      <c r="N1420" s="202" t="s">
        <v>40</v>
      </c>
      <c r="O1420" s="72"/>
      <c r="P1420" s="203">
        <f>O1420*H1420</f>
        <v>0</v>
      </c>
      <c r="Q1420" s="203">
        <v>0</v>
      </c>
      <c r="R1420" s="203">
        <f>Q1420*H1420</f>
        <v>0</v>
      </c>
      <c r="S1420" s="203">
        <v>0</v>
      </c>
      <c r="T1420" s="204">
        <f>S1420*H1420</f>
        <v>0</v>
      </c>
      <c r="U1420" s="35"/>
      <c r="V1420" s="35"/>
      <c r="W1420" s="35"/>
      <c r="X1420" s="35"/>
      <c r="Y1420" s="35"/>
      <c r="Z1420" s="35"/>
      <c r="AA1420" s="35"/>
      <c r="AB1420" s="35"/>
      <c r="AC1420" s="35"/>
      <c r="AD1420" s="35"/>
      <c r="AE1420" s="35"/>
      <c r="AR1420" s="205" t="s">
        <v>247</v>
      </c>
      <c r="AT1420" s="205" t="s">
        <v>211</v>
      </c>
      <c r="AU1420" s="205" t="s">
        <v>85</v>
      </c>
      <c r="AY1420" s="18" t="s">
        <v>209</v>
      </c>
      <c r="BE1420" s="206">
        <f>IF(N1420="základní",J1420,0)</f>
        <v>0</v>
      </c>
      <c r="BF1420" s="206">
        <f>IF(N1420="snížená",J1420,0)</f>
        <v>0</v>
      </c>
      <c r="BG1420" s="206">
        <f>IF(N1420="zákl. přenesená",J1420,0)</f>
        <v>0</v>
      </c>
      <c r="BH1420" s="206">
        <f>IF(N1420="sníž. přenesená",J1420,0)</f>
        <v>0</v>
      </c>
      <c r="BI1420" s="206">
        <f>IF(N1420="nulová",J1420,0)</f>
        <v>0</v>
      </c>
      <c r="BJ1420" s="18" t="s">
        <v>83</v>
      </c>
      <c r="BK1420" s="206">
        <f>ROUND(I1420*H1420,2)</f>
        <v>0</v>
      </c>
      <c r="BL1420" s="18" t="s">
        <v>247</v>
      </c>
      <c r="BM1420" s="205" t="s">
        <v>1698</v>
      </c>
    </row>
    <row r="1421" spans="1:65" s="2" customFormat="1" ht="58.5">
      <c r="A1421" s="35"/>
      <c r="B1421" s="36"/>
      <c r="C1421" s="37"/>
      <c r="D1421" s="209" t="s">
        <v>253</v>
      </c>
      <c r="E1421" s="37"/>
      <c r="F1421" s="240" t="s">
        <v>1628</v>
      </c>
      <c r="G1421" s="37"/>
      <c r="H1421" s="37"/>
      <c r="I1421" s="241"/>
      <c r="J1421" s="37"/>
      <c r="K1421" s="37"/>
      <c r="L1421" s="40"/>
      <c r="M1421" s="242"/>
      <c r="N1421" s="243"/>
      <c r="O1421" s="72"/>
      <c r="P1421" s="72"/>
      <c r="Q1421" s="72"/>
      <c r="R1421" s="72"/>
      <c r="S1421" s="72"/>
      <c r="T1421" s="73"/>
      <c r="U1421" s="35"/>
      <c r="V1421" s="35"/>
      <c r="W1421" s="35"/>
      <c r="X1421" s="35"/>
      <c r="Y1421" s="35"/>
      <c r="Z1421" s="35"/>
      <c r="AA1421" s="35"/>
      <c r="AB1421" s="35"/>
      <c r="AC1421" s="35"/>
      <c r="AD1421" s="35"/>
      <c r="AE1421" s="35"/>
      <c r="AT1421" s="18" t="s">
        <v>253</v>
      </c>
      <c r="AU1421" s="18" t="s">
        <v>85</v>
      </c>
    </row>
    <row r="1422" spans="1:65" s="2" customFormat="1" ht="24.2" customHeight="1">
      <c r="A1422" s="35"/>
      <c r="B1422" s="36"/>
      <c r="C1422" s="193" t="s">
        <v>1699</v>
      </c>
      <c r="D1422" s="193" t="s">
        <v>211</v>
      </c>
      <c r="E1422" s="194" t="s">
        <v>1700</v>
      </c>
      <c r="F1422" s="195" t="s">
        <v>1701</v>
      </c>
      <c r="G1422" s="196" t="s">
        <v>513</v>
      </c>
      <c r="H1422" s="197">
        <v>2</v>
      </c>
      <c r="I1422" s="198"/>
      <c r="J1422" s="199">
        <f>ROUND(I1422*H1422,2)</f>
        <v>0</v>
      </c>
      <c r="K1422" s="200"/>
      <c r="L1422" s="40"/>
      <c r="M1422" s="201" t="s">
        <v>1</v>
      </c>
      <c r="N1422" s="202" t="s">
        <v>40</v>
      </c>
      <c r="O1422" s="72"/>
      <c r="P1422" s="203">
        <f>O1422*H1422</f>
        <v>0</v>
      </c>
      <c r="Q1422" s="203">
        <v>0</v>
      </c>
      <c r="R1422" s="203">
        <f>Q1422*H1422</f>
        <v>0</v>
      </c>
      <c r="S1422" s="203">
        <v>0</v>
      </c>
      <c r="T1422" s="204">
        <f>S1422*H1422</f>
        <v>0</v>
      </c>
      <c r="U1422" s="35"/>
      <c r="V1422" s="35"/>
      <c r="W1422" s="35"/>
      <c r="X1422" s="35"/>
      <c r="Y1422" s="35"/>
      <c r="Z1422" s="35"/>
      <c r="AA1422" s="35"/>
      <c r="AB1422" s="35"/>
      <c r="AC1422" s="35"/>
      <c r="AD1422" s="35"/>
      <c r="AE1422" s="35"/>
      <c r="AR1422" s="205" t="s">
        <v>247</v>
      </c>
      <c r="AT1422" s="205" t="s">
        <v>211</v>
      </c>
      <c r="AU1422" s="205" t="s">
        <v>85</v>
      </c>
      <c r="AY1422" s="18" t="s">
        <v>209</v>
      </c>
      <c r="BE1422" s="206">
        <f>IF(N1422="základní",J1422,0)</f>
        <v>0</v>
      </c>
      <c r="BF1422" s="206">
        <f>IF(N1422="snížená",J1422,0)</f>
        <v>0</v>
      </c>
      <c r="BG1422" s="206">
        <f>IF(N1422="zákl. přenesená",J1422,0)</f>
        <v>0</v>
      </c>
      <c r="BH1422" s="206">
        <f>IF(N1422="sníž. přenesená",J1422,0)</f>
        <v>0</v>
      </c>
      <c r="BI1422" s="206">
        <f>IF(N1422="nulová",J1422,0)</f>
        <v>0</v>
      </c>
      <c r="BJ1422" s="18" t="s">
        <v>83</v>
      </c>
      <c r="BK1422" s="206">
        <f>ROUND(I1422*H1422,2)</f>
        <v>0</v>
      </c>
      <c r="BL1422" s="18" t="s">
        <v>247</v>
      </c>
      <c r="BM1422" s="205" t="s">
        <v>1702</v>
      </c>
    </row>
    <row r="1423" spans="1:65" s="2" customFormat="1" ht="58.5">
      <c r="A1423" s="35"/>
      <c r="B1423" s="36"/>
      <c r="C1423" s="37"/>
      <c r="D1423" s="209" t="s">
        <v>253</v>
      </c>
      <c r="E1423" s="37"/>
      <c r="F1423" s="240" t="s">
        <v>1628</v>
      </c>
      <c r="G1423" s="37"/>
      <c r="H1423" s="37"/>
      <c r="I1423" s="241"/>
      <c r="J1423" s="37"/>
      <c r="K1423" s="37"/>
      <c r="L1423" s="40"/>
      <c r="M1423" s="242"/>
      <c r="N1423" s="243"/>
      <c r="O1423" s="72"/>
      <c r="P1423" s="72"/>
      <c r="Q1423" s="72"/>
      <c r="R1423" s="72"/>
      <c r="S1423" s="72"/>
      <c r="T1423" s="73"/>
      <c r="U1423" s="35"/>
      <c r="V1423" s="35"/>
      <c r="W1423" s="35"/>
      <c r="X1423" s="35"/>
      <c r="Y1423" s="35"/>
      <c r="Z1423" s="35"/>
      <c r="AA1423" s="35"/>
      <c r="AB1423" s="35"/>
      <c r="AC1423" s="35"/>
      <c r="AD1423" s="35"/>
      <c r="AE1423" s="35"/>
      <c r="AT1423" s="18" t="s">
        <v>253</v>
      </c>
      <c r="AU1423" s="18" t="s">
        <v>85</v>
      </c>
    </row>
    <row r="1424" spans="1:65" s="2" customFormat="1" ht="24.2" customHeight="1">
      <c r="A1424" s="35"/>
      <c r="B1424" s="36"/>
      <c r="C1424" s="193" t="s">
        <v>1001</v>
      </c>
      <c r="D1424" s="193" t="s">
        <v>211</v>
      </c>
      <c r="E1424" s="194" t="s">
        <v>1703</v>
      </c>
      <c r="F1424" s="195" t="s">
        <v>1704</v>
      </c>
      <c r="G1424" s="196" t="s">
        <v>513</v>
      </c>
      <c r="H1424" s="197">
        <v>2</v>
      </c>
      <c r="I1424" s="198"/>
      <c r="J1424" s="199">
        <f>ROUND(I1424*H1424,2)</f>
        <v>0</v>
      </c>
      <c r="K1424" s="200"/>
      <c r="L1424" s="40"/>
      <c r="M1424" s="201" t="s">
        <v>1</v>
      </c>
      <c r="N1424" s="202" t="s">
        <v>40</v>
      </c>
      <c r="O1424" s="72"/>
      <c r="P1424" s="203">
        <f>O1424*H1424</f>
        <v>0</v>
      </c>
      <c r="Q1424" s="203">
        <v>0</v>
      </c>
      <c r="R1424" s="203">
        <f>Q1424*H1424</f>
        <v>0</v>
      </c>
      <c r="S1424" s="203">
        <v>0</v>
      </c>
      <c r="T1424" s="204">
        <f>S1424*H1424</f>
        <v>0</v>
      </c>
      <c r="U1424" s="35"/>
      <c r="V1424" s="35"/>
      <c r="W1424" s="35"/>
      <c r="X1424" s="35"/>
      <c r="Y1424" s="35"/>
      <c r="Z1424" s="35"/>
      <c r="AA1424" s="35"/>
      <c r="AB1424" s="35"/>
      <c r="AC1424" s="35"/>
      <c r="AD1424" s="35"/>
      <c r="AE1424" s="35"/>
      <c r="AR1424" s="205" t="s">
        <v>247</v>
      </c>
      <c r="AT1424" s="205" t="s">
        <v>211</v>
      </c>
      <c r="AU1424" s="205" t="s">
        <v>85</v>
      </c>
      <c r="AY1424" s="18" t="s">
        <v>209</v>
      </c>
      <c r="BE1424" s="206">
        <f>IF(N1424="základní",J1424,0)</f>
        <v>0</v>
      </c>
      <c r="BF1424" s="206">
        <f>IF(N1424="snížená",J1424,0)</f>
        <v>0</v>
      </c>
      <c r="BG1424" s="206">
        <f>IF(N1424="zákl. přenesená",J1424,0)</f>
        <v>0</v>
      </c>
      <c r="BH1424" s="206">
        <f>IF(N1424="sníž. přenesená",J1424,0)</f>
        <v>0</v>
      </c>
      <c r="BI1424" s="206">
        <f>IF(N1424="nulová",J1424,0)</f>
        <v>0</v>
      </c>
      <c r="BJ1424" s="18" t="s">
        <v>83</v>
      </c>
      <c r="BK1424" s="206">
        <f>ROUND(I1424*H1424,2)</f>
        <v>0</v>
      </c>
      <c r="BL1424" s="18" t="s">
        <v>247</v>
      </c>
      <c r="BM1424" s="205" t="s">
        <v>1705</v>
      </c>
    </row>
    <row r="1425" spans="1:65" s="2" customFormat="1" ht="58.5">
      <c r="A1425" s="35"/>
      <c r="B1425" s="36"/>
      <c r="C1425" s="37"/>
      <c r="D1425" s="209" t="s">
        <v>253</v>
      </c>
      <c r="E1425" s="37"/>
      <c r="F1425" s="240" t="s">
        <v>1628</v>
      </c>
      <c r="G1425" s="37"/>
      <c r="H1425" s="37"/>
      <c r="I1425" s="241"/>
      <c r="J1425" s="37"/>
      <c r="K1425" s="37"/>
      <c r="L1425" s="40"/>
      <c r="M1425" s="242"/>
      <c r="N1425" s="243"/>
      <c r="O1425" s="72"/>
      <c r="P1425" s="72"/>
      <c r="Q1425" s="72"/>
      <c r="R1425" s="72"/>
      <c r="S1425" s="72"/>
      <c r="T1425" s="73"/>
      <c r="U1425" s="35"/>
      <c r="V1425" s="35"/>
      <c r="W1425" s="35"/>
      <c r="X1425" s="35"/>
      <c r="Y1425" s="35"/>
      <c r="Z1425" s="35"/>
      <c r="AA1425" s="35"/>
      <c r="AB1425" s="35"/>
      <c r="AC1425" s="35"/>
      <c r="AD1425" s="35"/>
      <c r="AE1425" s="35"/>
      <c r="AT1425" s="18" t="s">
        <v>253</v>
      </c>
      <c r="AU1425" s="18" t="s">
        <v>85</v>
      </c>
    </row>
    <row r="1426" spans="1:65" s="2" customFormat="1" ht="24.2" customHeight="1">
      <c r="A1426" s="35"/>
      <c r="B1426" s="36"/>
      <c r="C1426" s="193" t="s">
        <v>1706</v>
      </c>
      <c r="D1426" s="193" t="s">
        <v>211</v>
      </c>
      <c r="E1426" s="194" t="s">
        <v>1707</v>
      </c>
      <c r="F1426" s="195" t="s">
        <v>1708</v>
      </c>
      <c r="G1426" s="196" t="s">
        <v>513</v>
      </c>
      <c r="H1426" s="197">
        <v>2</v>
      </c>
      <c r="I1426" s="198"/>
      <c r="J1426" s="199">
        <f>ROUND(I1426*H1426,2)</f>
        <v>0</v>
      </c>
      <c r="K1426" s="200"/>
      <c r="L1426" s="40"/>
      <c r="M1426" s="201" t="s">
        <v>1</v>
      </c>
      <c r="N1426" s="202" t="s">
        <v>40</v>
      </c>
      <c r="O1426" s="72"/>
      <c r="P1426" s="203">
        <f>O1426*H1426</f>
        <v>0</v>
      </c>
      <c r="Q1426" s="203">
        <v>0</v>
      </c>
      <c r="R1426" s="203">
        <f>Q1426*H1426</f>
        <v>0</v>
      </c>
      <c r="S1426" s="203">
        <v>0</v>
      </c>
      <c r="T1426" s="204">
        <f>S1426*H1426</f>
        <v>0</v>
      </c>
      <c r="U1426" s="35"/>
      <c r="V1426" s="35"/>
      <c r="W1426" s="35"/>
      <c r="X1426" s="35"/>
      <c r="Y1426" s="35"/>
      <c r="Z1426" s="35"/>
      <c r="AA1426" s="35"/>
      <c r="AB1426" s="35"/>
      <c r="AC1426" s="35"/>
      <c r="AD1426" s="35"/>
      <c r="AE1426" s="35"/>
      <c r="AR1426" s="205" t="s">
        <v>247</v>
      </c>
      <c r="AT1426" s="205" t="s">
        <v>211</v>
      </c>
      <c r="AU1426" s="205" t="s">
        <v>85</v>
      </c>
      <c r="AY1426" s="18" t="s">
        <v>209</v>
      </c>
      <c r="BE1426" s="206">
        <f>IF(N1426="základní",J1426,0)</f>
        <v>0</v>
      </c>
      <c r="BF1426" s="206">
        <f>IF(N1426="snížená",J1426,0)</f>
        <v>0</v>
      </c>
      <c r="BG1426" s="206">
        <f>IF(N1426="zákl. přenesená",J1426,0)</f>
        <v>0</v>
      </c>
      <c r="BH1426" s="206">
        <f>IF(N1426="sníž. přenesená",J1426,0)</f>
        <v>0</v>
      </c>
      <c r="BI1426" s="206">
        <f>IF(N1426="nulová",J1426,0)</f>
        <v>0</v>
      </c>
      <c r="BJ1426" s="18" t="s">
        <v>83</v>
      </c>
      <c r="BK1426" s="206">
        <f>ROUND(I1426*H1426,2)</f>
        <v>0</v>
      </c>
      <c r="BL1426" s="18" t="s">
        <v>247</v>
      </c>
      <c r="BM1426" s="205" t="s">
        <v>1709</v>
      </c>
    </row>
    <row r="1427" spans="1:65" s="2" customFormat="1" ht="58.5">
      <c r="A1427" s="35"/>
      <c r="B1427" s="36"/>
      <c r="C1427" s="37"/>
      <c r="D1427" s="209" t="s">
        <v>253</v>
      </c>
      <c r="E1427" s="37"/>
      <c r="F1427" s="240" t="s">
        <v>1628</v>
      </c>
      <c r="G1427" s="37"/>
      <c r="H1427" s="37"/>
      <c r="I1427" s="241"/>
      <c r="J1427" s="37"/>
      <c r="K1427" s="37"/>
      <c r="L1427" s="40"/>
      <c r="M1427" s="242"/>
      <c r="N1427" s="243"/>
      <c r="O1427" s="72"/>
      <c r="P1427" s="72"/>
      <c r="Q1427" s="72"/>
      <c r="R1427" s="72"/>
      <c r="S1427" s="72"/>
      <c r="T1427" s="73"/>
      <c r="U1427" s="35"/>
      <c r="V1427" s="35"/>
      <c r="W1427" s="35"/>
      <c r="X1427" s="35"/>
      <c r="Y1427" s="35"/>
      <c r="Z1427" s="35"/>
      <c r="AA1427" s="35"/>
      <c r="AB1427" s="35"/>
      <c r="AC1427" s="35"/>
      <c r="AD1427" s="35"/>
      <c r="AE1427" s="35"/>
      <c r="AT1427" s="18" t="s">
        <v>253</v>
      </c>
      <c r="AU1427" s="18" t="s">
        <v>85</v>
      </c>
    </row>
    <row r="1428" spans="1:65" s="2" customFormat="1" ht="24.2" customHeight="1">
      <c r="A1428" s="35"/>
      <c r="B1428" s="36"/>
      <c r="C1428" s="193" t="s">
        <v>1006</v>
      </c>
      <c r="D1428" s="193" t="s">
        <v>211</v>
      </c>
      <c r="E1428" s="194" t="s">
        <v>1710</v>
      </c>
      <c r="F1428" s="195" t="s">
        <v>1711</v>
      </c>
      <c r="G1428" s="196" t="s">
        <v>513</v>
      </c>
      <c r="H1428" s="197">
        <v>2</v>
      </c>
      <c r="I1428" s="198"/>
      <c r="J1428" s="199">
        <f>ROUND(I1428*H1428,2)</f>
        <v>0</v>
      </c>
      <c r="K1428" s="200"/>
      <c r="L1428" s="40"/>
      <c r="M1428" s="201" t="s">
        <v>1</v>
      </c>
      <c r="N1428" s="202" t="s">
        <v>40</v>
      </c>
      <c r="O1428" s="72"/>
      <c r="P1428" s="203">
        <f>O1428*H1428</f>
        <v>0</v>
      </c>
      <c r="Q1428" s="203">
        <v>0</v>
      </c>
      <c r="R1428" s="203">
        <f>Q1428*H1428</f>
        <v>0</v>
      </c>
      <c r="S1428" s="203">
        <v>0</v>
      </c>
      <c r="T1428" s="204">
        <f>S1428*H1428</f>
        <v>0</v>
      </c>
      <c r="U1428" s="35"/>
      <c r="V1428" s="35"/>
      <c r="W1428" s="35"/>
      <c r="X1428" s="35"/>
      <c r="Y1428" s="35"/>
      <c r="Z1428" s="35"/>
      <c r="AA1428" s="35"/>
      <c r="AB1428" s="35"/>
      <c r="AC1428" s="35"/>
      <c r="AD1428" s="35"/>
      <c r="AE1428" s="35"/>
      <c r="AR1428" s="205" t="s">
        <v>247</v>
      </c>
      <c r="AT1428" s="205" t="s">
        <v>211</v>
      </c>
      <c r="AU1428" s="205" t="s">
        <v>85</v>
      </c>
      <c r="AY1428" s="18" t="s">
        <v>209</v>
      </c>
      <c r="BE1428" s="206">
        <f>IF(N1428="základní",J1428,0)</f>
        <v>0</v>
      </c>
      <c r="BF1428" s="206">
        <f>IF(N1428="snížená",J1428,0)</f>
        <v>0</v>
      </c>
      <c r="BG1428" s="206">
        <f>IF(N1428="zákl. přenesená",J1428,0)</f>
        <v>0</v>
      </c>
      <c r="BH1428" s="206">
        <f>IF(N1428="sníž. přenesená",J1428,0)</f>
        <v>0</v>
      </c>
      <c r="BI1428" s="206">
        <f>IF(N1428="nulová",J1428,0)</f>
        <v>0</v>
      </c>
      <c r="BJ1428" s="18" t="s">
        <v>83</v>
      </c>
      <c r="BK1428" s="206">
        <f>ROUND(I1428*H1428,2)</f>
        <v>0</v>
      </c>
      <c r="BL1428" s="18" t="s">
        <v>247</v>
      </c>
      <c r="BM1428" s="205" t="s">
        <v>1712</v>
      </c>
    </row>
    <row r="1429" spans="1:65" s="2" customFormat="1" ht="58.5">
      <c r="A1429" s="35"/>
      <c r="B1429" s="36"/>
      <c r="C1429" s="37"/>
      <c r="D1429" s="209" t="s">
        <v>253</v>
      </c>
      <c r="E1429" s="37"/>
      <c r="F1429" s="240" t="s">
        <v>1628</v>
      </c>
      <c r="G1429" s="37"/>
      <c r="H1429" s="37"/>
      <c r="I1429" s="241"/>
      <c r="J1429" s="37"/>
      <c r="K1429" s="37"/>
      <c r="L1429" s="40"/>
      <c r="M1429" s="242"/>
      <c r="N1429" s="243"/>
      <c r="O1429" s="72"/>
      <c r="P1429" s="72"/>
      <c r="Q1429" s="72"/>
      <c r="R1429" s="72"/>
      <c r="S1429" s="72"/>
      <c r="T1429" s="73"/>
      <c r="U1429" s="35"/>
      <c r="V1429" s="35"/>
      <c r="W1429" s="35"/>
      <c r="X1429" s="35"/>
      <c r="Y1429" s="35"/>
      <c r="Z1429" s="35"/>
      <c r="AA1429" s="35"/>
      <c r="AB1429" s="35"/>
      <c r="AC1429" s="35"/>
      <c r="AD1429" s="35"/>
      <c r="AE1429" s="35"/>
      <c r="AT1429" s="18" t="s">
        <v>253</v>
      </c>
      <c r="AU1429" s="18" t="s">
        <v>85</v>
      </c>
    </row>
    <row r="1430" spans="1:65" s="2" customFormat="1" ht="24.2" customHeight="1">
      <c r="A1430" s="35"/>
      <c r="B1430" s="36"/>
      <c r="C1430" s="193" t="s">
        <v>1713</v>
      </c>
      <c r="D1430" s="193" t="s">
        <v>211</v>
      </c>
      <c r="E1430" s="194" t="s">
        <v>1714</v>
      </c>
      <c r="F1430" s="195" t="s">
        <v>1715</v>
      </c>
      <c r="G1430" s="196" t="s">
        <v>513</v>
      </c>
      <c r="H1430" s="197">
        <v>2</v>
      </c>
      <c r="I1430" s="198"/>
      <c r="J1430" s="199">
        <f>ROUND(I1430*H1430,2)</f>
        <v>0</v>
      </c>
      <c r="K1430" s="200"/>
      <c r="L1430" s="40"/>
      <c r="M1430" s="201" t="s">
        <v>1</v>
      </c>
      <c r="N1430" s="202" t="s">
        <v>40</v>
      </c>
      <c r="O1430" s="72"/>
      <c r="P1430" s="203">
        <f>O1430*H1430</f>
        <v>0</v>
      </c>
      <c r="Q1430" s="203">
        <v>0</v>
      </c>
      <c r="R1430" s="203">
        <f>Q1430*H1430</f>
        <v>0</v>
      </c>
      <c r="S1430" s="203">
        <v>0</v>
      </c>
      <c r="T1430" s="204">
        <f>S1430*H1430</f>
        <v>0</v>
      </c>
      <c r="U1430" s="35"/>
      <c r="V1430" s="35"/>
      <c r="W1430" s="35"/>
      <c r="X1430" s="35"/>
      <c r="Y1430" s="35"/>
      <c r="Z1430" s="35"/>
      <c r="AA1430" s="35"/>
      <c r="AB1430" s="35"/>
      <c r="AC1430" s="35"/>
      <c r="AD1430" s="35"/>
      <c r="AE1430" s="35"/>
      <c r="AR1430" s="205" t="s">
        <v>247</v>
      </c>
      <c r="AT1430" s="205" t="s">
        <v>211</v>
      </c>
      <c r="AU1430" s="205" t="s">
        <v>85</v>
      </c>
      <c r="AY1430" s="18" t="s">
        <v>209</v>
      </c>
      <c r="BE1430" s="206">
        <f>IF(N1430="základní",J1430,0)</f>
        <v>0</v>
      </c>
      <c r="BF1430" s="206">
        <f>IF(N1430="snížená",J1430,0)</f>
        <v>0</v>
      </c>
      <c r="BG1430" s="206">
        <f>IF(N1430="zákl. přenesená",J1430,0)</f>
        <v>0</v>
      </c>
      <c r="BH1430" s="206">
        <f>IF(N1430="sníž. přenesená",J1430,0)</f>
        <v>0</v>
      </c>
      <c r="BI1430" s="206">
        <f>IF(N1430="nulová",J1430,0)</f>
        <v>0</v>
      </c>
      <c r="BJ1430" s="18" t="s">
        <v>83</v>
      </c>
      <c r="BK1430" s="206">
        <f>ROUND(I1430*H1430,2)</f>
        <v>0</v>
      </c>
      <c r="BL1430" s="18" t="s">
        <v>247</v>
      </c>
      <c r="BM1430" s="205" t="s">
        <v>1716</v>
      </c>
    </row>
    <row r="1431" spans="1:65" s="2" customFormat="1" ht="58.5">
      <c r="A1431" s="35"/>
      <c r="B1431" s="36"/>
      <c r="C1431" s="37"/>
      <c r="D1431" s="209" t="s">
        <v>253</v>
      </c>
      <c r="E1431" s="37"/>
      <c r="F1431" s="240" t="s">
        <v>1628</v>
      </c>
      <c r="G1431" s="37"/>
      <c r="H1431" s="37"/>
      <c r="I1431" s="241"/>
      <c r="J1431" s="37"/>
      <c r="K1431" s="37"/>
      <c r="L1431" s="40"/>
      <c r="M1431" s="242"/>
      <c r="N1431" s="243"/>
      <c r="O1431" s="72"/>
      <c r="P1431" s="72"/>
      <c r="Q1431" s="72"/>
      <c r="R1431" s="72"/>
      <c r="S1431" s="72"/>
      <c r="T1431" s="73"/>
      <c r="U1431" s="35"/>
      <c r="V1431" s="35"/>
      <c r="W1431" s="35"/>
      <c r="X1431" s="35"/>
      <c r="Y1431" s="35"/>
      <c r="Z1431" s="35"/>
      <c r="AA1431" s="35"/>
      <c r="AB1431" s="35"/>
      <c r="AC1431" s="35"/>
      <c r="AD1431" s="35"/>
      <c r="AE1431" s="35"/>
      <c r="AT1431" s="18" t="s">
        <v>253</v>
      </c>
      <c r="AU1431" s="18" t="s">
        <v>85</v>
      </c>
    </row>
    <row r="1432" spans="1:65" s="2" customFormat="1" ht="24.2" customHeight="1">
      <c r="A1432" s="35"/>
      <c r="B1432" s="36"/>
      <c r="C1432" s="193" t="s">
        <v>1010</v>
      </c>
      <c r="D1432" s="193" t="s">
        <v>211</v>
      </c>
      <c r="E1432" s="194" t="s">
        <v>1717</v>
      </c>
      <c r="F1432" s="195" t="s">
        <v>1718</v>
      </c>
      <c r="G1432" s="196" t="s">
        <v>513</v>
      </c>
      <c r="H1432" s="197">
        <v>1</v>
      </c>
      <c r="I1432" s="198"/>
      <c r="J1432" s="199">
        <f>ROUND(I1432*H1432,2)</f>
        <v>0</v>
      </c>
      <c r="K1432" s="200"/>
      <c r="L1432" s="40"/>
      <c r="M1432" s="201" t="s">
        <v>1</v>
      </c>
      <c r="N1432" s="202" t="s">
        <v>40</v>
      </c>
      <c r="O1432" s="72"/>
      <c r="P1432" s="203">
        <f>O1432*H1432</f>
        <v>0</v>
      </c>
      <c r="Q1432" s="203">
        <v>0</v>
      </c>
      <c r="R1432" s="203">
        <f>Q1432*H1432</f>
        <v>0</v>
      </c>
      <c r="S1432" s="203">
        <v>0</v>
      </c>
      <c r="T1432" s="204">
        <f>S1432*H1432</f>
        <v>0</v>
      </c>
      <c r="U1432" s="35"/>
      <c r="V1432" s="35"/>
      <c r="W1432" s="35"/>
      <c r="X1432" s="35"/>
      <c r="Y1432" s="35"/>
      <c r="Z1432" s="35"/>
      <c r="AA1432" s="35"/>
      <c r="AB1432" s="35"/>
      <c r="AC1432" s="35"/>
      <c r="AD1432" s="35"/>
      <c r="AE1432" s="35"/>
      <c r="AR1432" s="205" t="s">
        <v>247</v>
      </c>
      <c r="AT1432" s="205" t="s">
        <v>211</v>
      </c>
      <c r="AU1432" s="205" t="s">
        <v>85</v>
      </c>
      <c r="AY1432" s="18" t="s">
        <v>209</v>
      </c>
      <c r="BE1432" s="206">
        <f>IF(N1432="základní",J1432,0)</f>
        <v>0</v>
      </c>
      <c r="BF1432" s="206">
        <f>IF(N1432="snížená",J1432,0)</f>
        <v>0</v>
      </c>
      <c r="BG1432" s="206">
        <f>IF(N1432="zákl. přenesená",J1432,0)</f>
        <v>0</v>
      </c>
      <c r="BH1432" s="206">
        <f>IF(N1432="sníž. přenesená",J1432,0)</f>
        <v>0</v>
      </c>
      <c r="BI1432" s="206">
        <f>IF(N1432="nulová",J1432,0)</f>
        <v>0</v>
      </c>
      <c r="BJ1432" s="18" t="s">
        <v>83</v>
      </c>
      <c r="BK1432" s="206">
        <f>ROUND(I1432*H1432,2)</f>
        <v>0</v>
      </c>
      <c r="BL1432" s="18" t="s">
        <v>247</v>
      </c>
      <c r="BM1432" s="205" t="s">
        <v>1719</v>
      </c>
    </row>
    <row r="1433" spans="1:65" s="2" customFormat="1" ht="58.5">
      <c r="A1433" s="35"/>
      <c r="B1433" s="36"/>
      <c r="C1433" s="37"/>
      <c r="D1433" s="209" t="s">
        <v>253</v>
      </c>
      <c r="E1433" s="37"/>
      <c r="F1433" s="240" t="s">
        <v>1628</v>
      </c>
      <c r="G1433" s="37"/>
      <c r="H1433" s="37"/>
      <c r="I1433" s="241"/>
      <c r="J1433" s="37"/>
      <c r="K1433" s="37"/>
      <c r="L1433" s="40"/>
      <c r="M1433" s="242"/>
      <c r="N1433" s="243"/>
      <c r="O1433" s="72"/>
      <c r="P1433" s="72"/>
      <c r="Q1433" s="72"/>
      <c r="R1433" s="72"/>
      <c r="S1433" s="72"/>
      <c r="T1433" s="73"/>
      <c r="U1433" s="35"/>
      <c r="V1433" s="35"/>
      <c r="W1433" s="35"/>
      <c r="X1433" s="35"/>
      <c r="Y1433" s="35"/>
      <c r="Z1433" s="35"/>
      <c r="AA1433" s="35"/>
      <c r="AB1433" s="35"/>
      <c r="AC1433" s="35"/>
      <c r="AD1433" s="35"/>
      <c r="AE1433" s="35"/>
      <c r="AT1433" s="18" t="s">
        <v>253</v>
      </c>
      <c r="AU1433" s="18" t="s">
        <v>85</v>
      </c>
    </row>
    <row r="1434" spans="1:65" s="2" customFormat="1" ht="37.9" customHeight="1">
      <c r="A1434" s="35"/>
      <c r="B1434" s="36"/>
      <c r="C1434" s="193" t="s">
        <v>1720</v>
      </c>
      <c r="D1434" s="193" t="s">
        <v>211</v>
      </c>
      <c r="E1434" s="194" t="s">
        <v>1721</v>
      </c>
      <c r="F1434" s="195" t="s">
        <v>1722</v>
      </c>
      <c r="G1434" s="196" t="s">
        <v>513</v>
      </c>
      <c r="H1434" s="197">
        <v>1</v>
      </c>
      <c r="I1434" s="198"/>
      <c r="J1434" s="199">
        <f>ROUND(I1434*H1434,2)</f>
        <v>0</v>
      </c>
      <c r="K1434" s="200"/>
      <c r="L1434" s="40"/>
      <c r="M1434" s="201" t="s">
        <v>1</v>
      </c>
      <c r="N1434" s="202" t="s">
        <v>40</v>
      </c>
      <c r="O1434" s="72"/>
      <c r="P1434" s="203">
        <f>O1434*H1434</f>
        <v>0</v>
      </c>
      <c r="Q1434" s="203">
        <v>0</v>
      </c>
      <c r="R1434" s="203">
        <f>Q1434*H1434</f>
        <v>0</v>
      </c>
      <c r="S1434" s="203">
        <v>0</v>
      </c>
      <c r="T1434" s="204">
        <f>S1434*H1434</f>
        <v>0</v>
      </c>
      <c r="U1434" s="35"/>
      <c r="V1434" s="35"/>
      <c r="W1434" s="35"/>
      <c r="X1434" s="35"/>
      <c r="Y1434" s="35"/>
      <c r="Z1434" s="35"/>
      <c r="AA1434" s="35"/>
      <c r="AB1434" s="35"/>
      <c r="AC1434" s="35"/>
      <c r="AD1434" s="35"/>
      <c r="AE1434" s="35"/>
      <c r="AR1434" s="205" t="s">
        <v>247</v>
      </c>
      <c r="AT1434" s="205" t="s">
        <v>211</v>
      </c>
      <c r="AU1434" s="205" t="s">
        <v>85</v>
      </c>
      <c r="AY1434" s="18" t="s">
        <v>209</v>
      </c>
      <c r="BE1434" s="206">
        <f>IF(N1434="základní",J1434,0)</f>
        <v>0</v>
      </c>
      <c r="BF1434" s="206">
        <f>IF(N1434="snížená",J1434,0)</f>
        <v>0</v>
      </c>
      <c r="BG1434" s="206">
        <f>IF(N1434="zákl. přenesená",J1434,0)</f>
        <v>0</v>
      </c>
      <c r="BH1434" s="206">
        <f>IF(N1434="sníž. přenesená",J1434,0)</f>
        <v>0</v>
      </c>
      <c r="BI1434" s="206">
        <f>IF(N1434="nulová",J1434,0)</f>
        <v>0</v>
      </c>
      <c r="BJ1434" s="18" t="s">
        <v>83</v>
      </c>
      <c r="BK1434" s="206">
        <f>ROUND(I1434*H1434,2)</f>
        <v>0</v>
      </c>
      <c r="BL1434" s="18" t="s">
        <v>247</v>
      </c>
      <c r="BM1434" s="205" t="s">
        <v>1723</v>
      </c>
    </row>
    <row r="1435" spans="1:65" s="2" customFormat="1" ht="58.5">
      <c r="A1435" s="35"/>
      <c r="B1435" s="36"/>
      <c r="C1435" s="37"/>
      <c r="D1435" s="209" t="s">
        <v>253</v>
      </c>
      <c r="E1435" s="37"/>
      <c r="F1435" s="240" t="s">
        <v>1628</v>
      </c>
      <c r="G1435" s="37"/>
      <c r="H1435" s="37"/>
      <c r="I1435" s="241"/>
      <c r="J1435" s="37"/>
      <c r="K1435" s="37"/>
      <c r="L1435" s="40"/>
      <c r="M1435" s="242"/>
      <c r="N1435" s="243"/>
      <c r="O1435" s="72"/>
      <c r="P1435" s="72"/>
      <c r="Q1435" s="72"/>
      <c r="R1435" s="72"/>
      <c r="S1435" s="72"/>
      <c r="T1435" s="73"/>
      <c r="U1435" s="35"/>
      <c r="V1435" s="35"/>
      <c r="W1435" s="35"/>
      <c r="X1435" s="35"/>
      <c r="Y1435" s="35"/>
      <c r="Z1435" s="35"/>
      <c r="AA1435" s="35"/>
      <c r="AB1435" s="35"/>
      <c r="AC1435" s="35"/>
      <c r="AD1435" s="35"/>
      <c r="AE1435" s="35"/>
      <c r="AT1435" s="18" t="s">
        <v>253</v>
      </c>
      <c r="AU1435" s="18" t="s">
        <v>85</v>
      </c>
    </row>
    <row r="1436" spans="1:65" s="2" customFormat="1" ht="24.2" customHeight="1">
      <c r="A1436" s="35"/>
      <c r="B1436" s="36"/>
      <c r="C1436" s="193" t="s">
        <v>1012</v>
      </c>
      <c r="D1436" s="193" t="s">
        <v>211</v>
      </c>
      <c r="E1436" s="194" t="s">
        <v>1724</v>
      </c>
      <c r="F1436" s="195" t="s">
        <v>1725</v>
      </c>
      <c r="G1436" s="196" t="s">
        <v>513</v>
      </c>
      <c r="H1436" s="197">
        <v>1</v>
      </c>
      <c r="I1436" s="198"/>
      <c r="J1436" s="199">
        <f>ROUND(I1436*H1436,2)</f>
        <v>0</v>
      </c>
      <c r="K1436" s="200"/>
      <c r="L1436" s="40"/>
      <c r="M1436" s="201" t="s">
        <v>1</v>
      </c>
      <c r="N1436" s="202" t="s">
        <v>40</v>
      </c>
      <c r="O1436" s="72"/>
      <c r="P1436" s="203">
        <f>O1436*H1436</f>
        <v>0</v>
      </c>
      <c r="Q1436" s="203">
        <v>0</v>
      </c>
      <c r="R1436" s="203">
        <f>Q1436*H1436</f>
        <v>0</v>
      </c>
      <c r="S1436" s="203">
        <v>0</v>
      </c>
      <c r="T1436" s="204">
        <f>S1436*H1436</f>
        <v>0</v>
      </c>
      <c r="U1436" s="35"/>
      <c r="V1436" s="35"/>
      <c r="W1436" s="35"/>
      <c r="X1436" s="35"/>
      <c r="Y1436" s="35"/>
      <c r="Z1436" s="35"/>
      <c r="AA1436" s="35"/>
      <c r="AB1436" s="35"/>
      <c r="AC1436" s="35"/>
      <c r="AD1436" s="35"/>
      <c r="AE1436" s="35"/>
      <c r="AR1436" s="205" t="s">
        <v>247</v>
      </c>
      <c r="AT1436" s="205" t="s">
        <v>211</v>
      </c>
      <c r="AU1436" s="205" t="s">
        <v>85</v>
      </c>
      <c r="AY1436" s="18" t="s">
        <v>209</v>
      </c>
      <c r="BE1436" s="206">
        <f>IF(N1436="základní",J1436,0)</f>
        <v>0</v>
      </c>
      <c r="BF1436" s="206">
        <f>IF(N1436="snížená",J1436,0)</f>
        <v>0</v>
      </c>
      <c r="BG1436" s="206">
        <f>IF(N1436="zákl. přenesená",J1436,0)</f>
        <v>0</v>
      </c>
      <c r="BH1436" s="206">
        <f>IF(N1436="sníž. přenesená",J1436,0)</f>
        <v>0</v>
      </c>
      <c r="BI1436" s="206">
        <f>IF(N1436="nulová",J1436,0)</f>
        <v>0</v>
      </c>
      <c r="BJ1436" s="18" t="s">
        <v>83</v>
      </c>
      <c r="BK1436" s="206">
        <f>ROUND(I1436*H1436,2)</f>
        <v>0</v>
      </c>
      <c r="BL1436" s="18" t="s">
        <v>247</v>
      </c>
      <c r="BM1436" s="205" t="s">
        <v>1726</v>
      </c>
    </row>
    <row r="1437" spans="1:65" s="2" customFormat="1" ht="58.5">
      <c r="A1437" s="35"/>
      <c r="B1437" s="36"/>
      <c r="C1437" s="37"/>
      <c r="D1437" s="209" t="s">
        <v>253</v>
      </c>
      <c r="E1437" s="37"/>
      <c r="F1437" s="240" t="s">
        <v>1628</v>
      </c>
      <c r="G1437" s="37"/>
      <c r="H1437" s="37"/>
      <c r="I1437" s="241"/>
      <c r="J1437" s="37"/>
      <c r="K1437" s="37"/>
      <c r="L1437" s="40"/>
      <c r="M1437" s="242"/>
      <c r="N1437" s="243"/>
      <c r="O1437" s="72"/>
      <c r="P1437" s="72"/>
      <c r="Q1437" s="72"/>
      <c r="R1437" s="72"/>
      <c r="S1437" s="72"/>
      <c r="T1437" s="73"/>
      <c r="U1437" s="35"/>
      <c r="V1437" s="35"/>
      <c r="W1437" s="35"/>
      <c r="X1437" s="35"/>
      <c r="Y1437" s="35"/>
      <c r="Z1437" s="35"/>
      <c r="AA1437" s="35"/>
      <c r="AB1437" s="35"/>
      <c r="AC1437" s="35"/>
      <c r="AD1437" s="35"/>
      <c r="AE1437" s="35"/>
      <c r="AT1437" s="18" t="s">
        <v>253</v>
      </c>
      <c r="AU1437" s="18" t="s">
        <v>85</v>
      </c>
    </row>
    <row r="1438" spans="1:65" s="2" customFormat="1" ht="24.2" customHeight="1">
      <c r="A1438" s="35"/>
      <c r="B1438" s="36"/>
      <c r="C1438" s="193" t="s">
        <v>1727</v>
      </c>
      <c r="D1438" s="193" t="s">
        <v>211</v>
      </c>
      <c r="E1438" s="194" t="s">
        <v>1728</v>
      </c>
      <c r="F1438" s="195" t="s">
        <v>1729</v>
      </c>
      <c r="G1438" s="196" t="s">
        <v>513</v>
      </c>
      <c r="H1438" s="197">
        <v>1</v>
      </c>
      <c r="I1438" s="198"/>
      <c r="J1438" s="199">
        <f>ROUND(I1438*H1438,2)</f>
        <v>0</v>
      </c>
      <c r="K1438" s="200"/>
      <c r="L1438" s="40"/>
      <c r="M1438" s="201" t="s">
        <v>1</v>
      </c>
      <c r="N1438" s="202" t="s">
        <v>40</v>
      </c>
      <c r="O1438" s="72"/>
      <c r="P1438" s="203">
        <f>O1438*H1438</f>
        <v>0</v>
      </c>
      <c r="Q1438" s="203">
        <v>0</v>
      </c>
      <c r="R1438" s="203">
        <f>Q1438*H1438</f>
        <v>0</v>
      </c>
      <c r="S1438" s="203">
        <v>0</v>
      </c>
      <c r="T1438" s="204">
        <f>S1438*H1438</f>
        <v>0</v>
      </c>
      <c r="U1438" s="35"/>
      <c r="V1438" s="35"/>
      <c r="W1438" s="35"/>
      <c r="X1438" s="35"/>
      <c r="Y1438" s="35"/>
      <c r="Z1438" s="35"/>
      <c r="AA1438" s="35"/>
      <c r="AB1438" s="35"/>
      <c r="AC1438" s="35"/>
      <c r="AD1438" s="35"/>
      <c r="AE1438" s="35"/>
      <c r="AR1438" s="205" t="s">
        <v>247</v>
      </c>
      <c r="AT1438" s="205" t="s">
        <v>211</v>
      </c>
      <c r="AU1438" s="205" t="s">
        <v>85</v>
      </c>
      <c r="AY1438" s="18" t="s">
        <v>209</v>
      </c>
      <c r="BE1438" s="206">
        <f>IF(N1438="základní",J1438,0)</f>
        <v>0</v>
      </c>
      <c r="BF1438" s="206">
        <f>IF(N1438="snížená",J1438,0)</f>
        <v>0</v>
      </c>
      <c r="BG1438" s="206">
        <f>IF(N1438="zákl. přenesená",J1438,0)</f>
        <v>0</v>
      </c>
      <c r="BH1438" s="206">
        <f>IF(N1438="sníž. přenesená",J1438,0)</f>
        <v>0</v>
      </c>
      <c r="BI1438" s="206">
        <f>IF(N1438="nulová",J1438,0)</f>
        <v>0</v>
      </c>
      <c r="BJ1438" s="18" t="s">
        <v>83</v>
      </c>
      <c r="BK1438" s="206">
        <f>ROUND(I1438*H1438,2)</f>
        <v>0</v>
      </c>
      <c r="BL1438" s="18" t="s">
        <v>247</v>
      </c>
      <c r="BM1438" s="205" t="s">
        <v>1730</v>
      </c>
    </row>
    <row r="1439" spans="1:65" s="2" customFormat="1" ht="58.5">
      <c r="A1439" s="35"/>
      <c r="B1439" s="36"/>
      <c r="C1439" s="37"/>
      <c r="D1439" s="209" t="s">
        <v>253</v>
      </c>
      <c r="E1439" s="37"/>
      <c r="F1439" s="240" t="s">
        <v>1628</v>
      </c>
      <c r="G1439" s="37"/>
      <c r="H1439" s="37"/>
      <c r="I1439" s="241"/>
      <c r="J1439" s="37"/>
      <c r="K1439" s="37"/>
      <c r="L1439" s="40"/>
      <c r="M1439" s="242"/>
      <c r="N1439" s="243"/>
      <c r="O1439" s="72"/>
      <c r="P1439" s="72"/>
      <c r="Q1439" s="72"/>
      <c r="R1439" s="72"/>
      <c r="S1439" s="72"/>
      <c r="T1439" s="73"/>
      <c r="U1439" s="35"/>
      <c r="V1439" s="35"/>
      <c r="W1439" s="35"/>
      <c r="X1439" s="35"/>
      <c r="Y1439" s="35"/>
      <c r="Z1439" s="35"/>
      <c r="AA1439" s="35"/>
      <c r="AB1439" s="35"/>
      <c r="AC1439" s="35"/>
      <c r="AD1439" s="35"/>
      <c r="AE1439" s="35"/>
      <c r="AT1439" s="18" t="s">
        <v>253</v>
      </c>
      <c r="AU1439" s="18" t="s">
        <v>85</v>
      </c>
    </row>
    <row r="1440" spans="1:65" s="2" customFormat="1" ht="24.2" customHeight="1">
      <c r="A1440" s="35"/>
      <c r="B1440" s="36"/>
      <c r="C1440" s="193" t="s">
        <v>1016</v>
      </c>
      <c r="D1440" s="193" t="s">
        <v>211</v>
      </c>
      <c r="E1440" s="194" t="s">
        <v>1731</v>
      </c>
      <c r="F1440" s="195" t="s">
        <v>1732</v>
      </c>
      <c r="G1440" s="196" t="s">
        <v>513</v>
      </c>
      <c r="H1440" s="197">
        <v>1</v>
      </c>
      <c r="I1440" s="198"/>
      <c r="J1440" s="199">
        <f>ROUND(I1440*H1440,2)</f>
        <v>0</v>
      </c>
      <c r="K1440" s="200"/>
      <c r="L1440" s="40"/>
      <c r="M1440" s="201" t="s">
        <v>1</v>
      </c>
      <c r="N1440" s="202" t="s">
        <v>40</v>
      </c>
      <c r="O1440" s="72"/>
      <c r="P1440" s="203">
        <f>O1440*H1440</f>
        <v>0</v>
      </c>
      <c r="Q1440" s="203">
        <v>0</v>
      </c>
      <c r="R1440" s="203">
        <f>Q1440*H1440</f>
        <v>0</v>
      </c>
      <c r="S1440" s="203">
        <v>0</v>
      </c>
      <c r="T1440" s="204">
        <f>S1440*H1440</f>
        <v>0</v>
      </c>
      <c r="U1440" s="35"/>
      <c r="V1440" s="35"/>
      <c r="W1440" s="35"/>
      <c r="X1440" s="35"/>
      <c r="Y1440" s="35"/>
      <c r="Z1440" s="35"/>
      <c r="AA1440" s="35"/>
      <c r="AB1440" s="35"/>
      <c r="AC1440" s="35"/>
      <c r="AD1440" s="35"/>
      <c r="AE1440" s="35"/>
      <c r="AR1440" s="205" t="s">
        <v>247</v>
      </c>
      <c r="AT1440" s="205" t="s">
        <v>211</v>
      </c>
      <c r="AU1440" s="205" t="s">
        <v>85</v>
      </c>
      <c r="AY1440" s="18" t="s">
        <v>209</v>
      </c>
      <c r="BE1440" s="206">
        <f>IF(N1440="základní",J1440,0)</f>
        <v>0</v>
      </c>
      <c r="BF1440" s="206">
        <f>IF(N1440="snížená",J1440,0)</f>
        <v>0</v>
      </c>
      <c r="BG1440" s="206">
        <f>IF(N1440="zákl. přenesená",J1440,0)</f>
        <v>0</v>
      </c>
      <c r="BH1440" s="206">
        <f>IF(N1440="sníž. přenesená",J1440,0)</f>
        <v>0</v>
      </c>
      <c r="BI1440" s="206">
        <f>IF(N1440="nulová",J1440,0)</f>
        <v>0</v>
      </c>
      <c r="BJ1440" s="18" t="s">
        <v>83</v>
      </c>
      <c r="BK1440" s="206">
        <f>ROUND(I1440*H1440,2)</f>
        <v>0</v>
      </c>
      <c r="BL1440" s="18" t="s">
        <v>247</v>
      </c>
      <c r="BM1440" s="205" t="s">
        <v>1733</v>
      </c>
    </row>
    <row r="1441" spans="1:65" s="2" customFormat="1" ht="58.5">
      <c r="A1441" s="35"/>
      <c r="B1441" s="36"/>
      <c r="C1441" s="37"/>
      <c r="D1441" s="209" t="s">
        <v>253</v>
      </c>
      <c r="E1441" s="37"/>
      <c r="F1441" s="240" t="s">
        <v>1628</v>
      </c>
      <c r="G1441" s="37"/>
      <c r="H1441" s="37"/>
      <c r="I1441" s="241"/>
      <c r="J1441" s="37"/>
      <c r="K1441" s="37"/>
      <c r="L1441" s="40"/>
      <c r="M1441" s="242"/>
      <c r="N1441" s="243"/>
      <c r="O1441" s="72"/>
      <c r="P1441" s="72"/>
      <c r="Q1441" s="72"/>
      <c r="R1441" s="72"/>
      <c r="S1441" s="72"/>
      <c r="T1441" s="73"/>
      <c r="U1441" s="35"/>
      <c r="V1441" s="35"/>
      <c r="W1441" s="35"/>
      <c r="X1441" s="35"/>
      <c r="Y1441" s="35"/>
      <c r="Z1441" s="35"/>
      <c r="AA1441" s="35"/>
      <c r="AB1441" s="35"/>
      <c r="AC1441" s="35"/>
      <c r="AD1441" s="35"/>
      <c r="AE1441" s="35"/>
      <c r="AT1441" s="18" t="s">
        <v>253</v>
      </c>
      <c r="AU1441" s="18" t="s">
        <v>85</v>
      </c>
    </row>
    <row r="1442" spans="1:65" s="2" customFormat="1" ht="24.2" customHeight="1">
      <c r="A1442" s="35"/>
      <c r="B1442" s="36"/>
      <c r="C1442" s="193" t="s">
        <v>1734</v>
      </c>
      <c r="D1442" s="193" t="s">
        <v>211</v>
      </c>
      <c r="E1442" s="194" t="s">
        <v>1735</v>
      </c>
      <c r="F1442" s="195" t="s">
        <v>1736</v>
      </c>
      <c r="G1442" s="196" t="s">
        <v>513</v>
      </c>
      <c r="H1442" s="197">
        <v>1</v>
      </c>
      <c r="I1442" s="198"/>
      <c r="J1442" s="199">
        <f>ROUND(I1442*H1442,2)</f>
        <v>0</v>
      </c>
      <c r="K1442" s="200"/>
      <c r="L1442" s="40"/>
      <c r="M1442" s="201" t="s">
        <v>1</v>
      </c>
      <c r="N1442" s="202" t="s">
        <v>40</v>
      </c>
      <c r="O1442" s="72"/>
      <c r="P1442" s="203">
        <f>O1442*H1442</f>
        <v>0</v>
      </c>
      <c r="Q1442" s="203">
        <v>0</v>
      </c>
      <c r="R1442" s="203">
        <f>Q1442*H1442</f>
        <v>0</v>
      </c>
      <c r="S1442" s="203">
        <v>0</v>
      </c>
      <c r="T1442" s="204">
        <f>S1442*H1442</f>
        <v>0</v>
      </c>
      <c r="U1442" s="35"/>
      <c r="V1442" s="35"/>
      <c r="W1442" s="35"/>
      <c r="X1442" s="35"/>
      <c r="Y1442" s="35"/>
      <c r="Z1442" s="35"/>
      <c r="AA1442" s="35"/>
      <c r="AB1442" s="35"/>
      <c r="AC1442" s="35"/>
      <c r="AD1442" s="35"/>
      <c r="AE1442" s="35"/>
      <c r="AR1442" s="205" t="s">
        <v>247</v>
      </c>
      <c r="AT1442" s="205" t="s">
        <v>211</v>
      </c>
      <c r="AU1442" s="205" t="s">
        <v>85</v>
      </c>
      <c r="AY1442" s="18" t="s">
        <v>209</v>
      </c>
      <c r="BE1442" s="206">
        <f>IF(N1442="základní",J1442,0)</f>
        <v>0</v>
      </c>
      <c r="BF1442" s="206">
        <f>IF(N1442="snížená",J1442,0)</f>
        <v>0</v>
      </c>
      <c r="BG1442" s="206">
        <f>IF(N1442="zákl. přenesená",J1442,0)</f>
        <v>0</v>
      </c>
      <c r="BH1442" s="206">
        <f>IF(N1442="sníž. přenesená",J1442,0)</f>
        <v>0</v>
      </c>
      <c r="BI1442" s="206">
        <f>IF(N1442="nulová",J1442,0)</f>
        <v>0</v>
      </c>
      <c r="BJ1442" s="18" t="s">
        <v>83</v>
      </c>
      <c r="BK1442" s="206">
        <f>ROUND(I1442*H1442,2)</f>
        <v>0</v>
      </c>
      <c r="BL1442" s="18" t="s">
        <v>247</v>
      </c>
      <c r="BM1442" s="205" t="s">
        <v>1737</v>
      </c>
    </row>
    <row r="1443" spans="1:65" s="2" customFormat="1" ht="58.5">
      <c r="A1443" s="35"/>
      <c r="B1443" s="36"/>
      <c r="C1443" s="37"/>
      <c r="D1443" s="209" t="s">
        <v>253</v>
      </c>
      <c r="E1443" s="37"/>
      <c r="F1443" s="240" t="s">
        <v>1628</v>
      </c>
      <c r="G1443" s="37"/>
      <c r="H1443" s="37"/>
      <c r="I1443" s="241"/>
      <c r="J1443" s="37"/>
      <c r="K1443" s="37"/>
      <c r="L1443" s="40"/>
      <c r="M1443" s="242"/>
      <c r="N1443" s="243"/>
      <c r="O1443" s="72"/>
      <c r="P1443" s="72"/>
      <c r="Q1443" s="72"/>
      <c r="R1443" s="72"/>
      <c r="S1443" s="72"/>
      <c r="T1443" s="73"/>
      <c r="U1443" s="35"/>
      <c r="V1443" s="35"/>
      <c r="W1443" s="35"/>
      <c r="X1443" s="35"/>
      <c r="Y1443" s="35"/>
      <c r="Z1443" s="35"/>
      <c r="AA1443" s="35"/>
      <c r="AB1443" s="35"/>
      <c r="AC1443" s="35"/>
      <c r="AD1443" s="35"/>
      <c r="AE1443" s="35"/>
      <c r="AT1443" s="18" t="s">
        <v>253</v>
      </c>
      <c r="AU1443" s="18" t="s">
        <v>85</v>
      </c>
    </row>
    <row r="1444" spans="1:65" s="2" customFormat="1" ht="24.2" customHeight="1">
      <c r="A1444" s="35"/>
      <c r="B1444" s="36"/>
      <c r="C1444" s="193" t="s">
        <v>1021</v>
      </c>
      <c r="D1444" s="193" t="s">
        <v>211</v>
      </c>
      <c r="E1444" s="194" t="s">
        <v>1738</v>
      </c>
      <c r="F1444" s="195" t="s">
        <v>1739</v>
      </c>
      <c r="G1444" s="196" t="s">
        <v>513</v>
      </c>
      <c r="H1444" s="197">
        <v>1</v>
      </c>
      <c r="I1444" s="198"/>
      <c r="J1444" s="199">
        <f>ROUND(I1444*H1444,2)</f>
        <v>0</v>
      </c>
      <c r="K1444" s="200"/>
      <c r="L1444" s="40"/>
      <c r="M1444" s="201" t="s">
        <v>1</v>
      </c>
      <c r="N1444" s="202" t="s">
        <v>40</v>
      </c>
      <c r="O1444" s="72"/>
      <c r="P1444" s="203">
        <f>O1444*H1444</f>
        <v>0</v>
      </c>
      <c r="Q1444" s="203">
        <v>0</v>
      </c>
      <c r="R1444" s="203">
        <f>Q1444*H1444</f>
        <v>0</v>
      </c>
      <c r="S1444" s="203">
        <v>0</v>
      </c>
      <c r="T1444" s="204">
        <f>S1444*H1444</f>
        <v>0</v>
      </c>
      <c r="U1444" s="35"/>
      <c r="V1444" s="35"/>
      <c r="W1444" s="35"/>
      <c r="X1444" s="35"/>
      <c r="Y1444" s="35"/>
      <c r="Z1444" s="35"/>
      <c r="AA1444" s="35"/>
      <c r="AB1444" s="35"/>
      <c r="AC1444" s="35"/>
      <c r="AD1444" s="35"/>
      <c r="AE1444" s="35"/>
      <c r="AR1444" s="205" t="s">
        <v>247</v>
      </c>
      <c r="AT1444" s="205" t="s">
        <v>211</v>
      </c>
      <c r="AU1444" s="205" t="s">
        <v>85</v>
      </c>
      <c r="AY1444" s="18" t="s">
        <v>209</v>
      </c>
      <c r="BE1444" s="206">
        <f>IF(N1444="základní",J1444,0)</f>
        <v>0</v>
      </c>
      <c r="BF1444" s="206">
        <f>IF(N1444="snížená",J1444,0)</f>
        <v>0</v>
      </c>
      <c r="BG1444" s="206">
        <f>IF(N1444="zákl. přenesená",J1444,0)</f>
        <v>0</v>
      </c>
      <c r="BH1444" s="206">
        <f>IF(N1444="sníž. přenesená",J1444,0)</f>
        <v>0</v>
      </c>
      <c r="BI1444" s="206">
        <f>IF(N1444="nulová",J1444,0)</f>
        <v>0</v>
      </c>
      <c r="BJ1444" s="18" t="s">
        <v>83</v>
      </c>
      <c r="BK1444" s="206">
        <f>ROUND(I1444*H1444,2)</f>
        <v>0</v>
      </c>
      <c r="BL1444" s="18" t="s">
        <v>247</v>
      </c>
      <c r="BM1444" s="205" t="s">
        <v>1740</v>
      </c>
    </row>
    <row r="1445" spans="1:65" s="2" customFormat="1" ht="58.5">
      <c r="A1445" s="35"/>
      <c r="B1445" s="36"/>
      <c r="C1445" s="37"/>
      <c r="D1445" s="209" t="s">
        <v>253</v>
      </c>
      <c r="E1445" s="37"/>
      <c r="F1445" s="240" t="s">
        <v>1628</v>
      </c>
      <c r="G1445" s="37"/>
      <c r="H1445" s="37"/>
      <c r="I1445" s="241"/>
      <c r="J1445" s="37"/>
      <c r="K1445" s="37"/>
      <c r="L1445" s="40"/>
      <c r="M1445" s="242"/>
      <c r="N1445" s="243"/>
      <c r="O1445" s="72"/>
      <c r="P1445" s="72"/>
      <c r="Q1445" s="72"/>
      <c r="R1445" s="72"/>
      <c r="S1445" s="72"/>
      <c r="T1445" s="73"/>
      <c r="U1445" s="35"/>
      <c r="V1445" s="35"/>
      <c r="W1445" s="35"/>
      <c r="X1445" s="35"/>
      <c r="Y1445" s="35"/>
      <c r="Z1445" s="35"/>
      <c r="AA1445" s="35"/>
      <c r="AB1445" s="35"/>
      <c r="AC1445" s="35"/>
      <c r="AD1445" s="35"/>
      <c r="AE1445" s="35"/>
      <c r="AT1445" s="18" t="s">
        <v>253</v>
      </c>
      <c r="AU1445" s="18" t="s">
        <v>85</v>
      </c>
    </row>
    <row r="1446" spans="1:65" s="2" customFormat="1" ht="24.2" customHeight="1">
      <c r="A1446" s="35"/>
      <c r="B1446" s="36"/>
      <c r="C1446" s="193" t="s">
        <v>1741</v>
      </c>
      <c r="D1446" s="193" t="s">
        <v>211</v>
      </c>
      <c r="E1446" s="194" t="s">
        <v>1742</v>
      </c>
      <c r="F1446" s="195" t="s">
        <v>1743</v>
      </c>
      <c r="G1446" s="196" t="s">
        <v>513</v>
      </c>
      <c r="H1446" s="197">
        <v>1</v>
      </c>
      <c r="I1446" s="198"/>
      <c r="J1446" s="199">
        <f>ROUND(I1446*H1446,2)</f>
        <v>0</v>
      </c>
      <c r="K1446" s="200"/>
      <c r="L1446" s="40"/>
      <c r="M1446" s="201" t="s">
        <v>1</v>
      </c>
      <c r="N1446" s="202" t="s">
        <v>40</v>
      </c>
      <c r="O1446" s="72"/>
      <c r="P1446" s="203">
        <f>O1446*H1446</f>
        <v>0</v>
      </c>
      <c r="Q1446" s="203">
        <v>0</v>
      </c>
      <c r="R1446" s="203">
        <f>Q1446*H1446</f>
        <v>0</v>
      </c>
      <c r="S1446" s="203">
        <v>0</v>
      </c>
      <c r="T1446" s="204">
        <f>S1446*H1446</f>
        <v>0</v>
      </c>
      <c r="U1446" s="35"/>
      <c r="V1446" s="35"/>
      <c r="W1446" s="35"/>
      <c r="X1446" s="35"/>
      <c r="Y1446" s="35"/>
      <c r="Z1446" s="35"/>
      <c r="AA1446" s="35"/>
      <c r="AB1446" s="35"/>
      <c r="AC1446" s="35"/>
      <c r="AD1446" s="35"/>
      <c r="AE1446" s="35"/>
      <c r="AR1446" s="205" t="s">
        <v>247</v>
      </c>
      <c r="AT1446" s="205" t="s">
        <v>211</v>
      </c>
      <c r="AU1446" s="205" t="s">
        <v>85</v>
      </c>
      <c r="AY1446" s="18" t="s">
        <v>209</v>
      </c>
      <c r="BE1446" s="206">
        <f>IF(N1446="základní",J1446,0)</f>
        <v>0</v>
      </c>
      <c r="BF1446" s="206">
        <f>IF(N1446="snížená",J1446,0)</f>
        <v>0</v>
      </c>
      <c r="BG1446" s="206">
        <f>IF(N1446="zákl. přenesená",J1446,0)</f>
        <v>0</v>
      </c>
      <c r="BH1446" s="206">
        <f>IF(N1446="sníž. přenesená",J1446,0)</f>
        <v>0</v>
      </c>
      <c r="BI1446" s="206">
        <f>IF(N1446="nulová",J1446,0)</f>
        <v>0</v>
      </c>
      <c r="BJ1446" s="18" t="s">
        <v>83</v>
      </c>
      <c r="BK1446" s="206">
        <f>ROUND(I1446*H1446,2)</f>
        <v>0</v>
      </c>
      <c r="BL1446" s="18" t="s">
        <v>247</v>
      </c>
      <c r="BM1446" s="205" t="s">
        <v>1744</v>
      </c>
    </row>
    <row r="1447" spans="1:65" s="2" customFormat="1" ht="58.5">
      <c r="A1447" s="35"/>
      <c r="B1447" s="36"/>
      <c r="C1447" s="37"/>
      <c r="D1447" s="209" t="s">
        <v>253</v>
      </c>
      <c r="E1447" s="37"/>
      <c r="F1447" s="240" t="s">
        <v>1628</v>
      </c>
      <c r="G1447" s="37"/>
      <c r="H1447" s="37"/>
      <c r="I1447" s="241"/>
      <c r="J1447" s="37"/>
      <c r="K1447" s="37"/>
      <c r="L1447" s="40"/>
      <c r="M1447" s="242"/>
      <c r="N1447" s="243"/>
      <c r="O1447" s="72"/>
      <c r="P1447" s="72"/>
      <c r="Q1447" s="72"/>
      <c r="R1447" s="72"/>
      <c r="S1447" s="72"/>
      <c r="T1447" s="73"/>
      <c r="U1447" s="35"/>
      <c r="V1447" s="35"/>
      <c r="W1447" s="35"/>
      <c r="X1447" s="35"/>
      <c r="Y1447" s="35"/>
      <c r="Z1447" s="35"/>
      <c r="AA1447" s="35"/>
      <c r="AB1447" s="35"/>
      <c r="AC1447" s="35"/>
      <c r="AD1447" s="35"/>
      <c r="AE1447" s="35"/>
      <c r="AT1447" s="18" t="s">
        <v>253</v>
      </c>
      <c r="AU1447" s="18" t="s">
        <v>85</v>
      </c>
    </row>
    <row r="1448" spans="1:65" s="2" customFormat="1" ht="24.2" customHeight="1">
      <c r="A1448" s="35"/>
      <c r="B1448" s="36"/>
      <c r="C1448" s="193" t="s">
        <v>1025</v>
      </c>
      <c r="D1448" s="193" t="s">
        <v>211</v>
      </c>
      <c r="E1448" s="194" t="s">
        <v>1745</v>
      </c>
      <c r="F1448" s="195" t="s">
        <v>1746</v>
      </c>
      <c r="G1448" s="196" t="s">
        <v>513</v>
      </c>
      <c r="H1448" s="197">
        <v>1</v>
      </c>
      <c r="I1448" s="198"/>
      <c r="J1448" s="199">
        <f>ROUND(I1448*H1448,2)</f>
        <v>0</v>
      </c>
      <c r="K1448" s="200"/>
      <c r="L1448" s="40"/>
      <c r="M1448" s="201" t="s">
        <v>1</v>
      </c>
      <c r="N1448" s="202" t="s">
        <v>40</v>
      </c>
      <c r="O1448" s="72"/>
      <c r="P1448" s="203">
        <f>O1448*H1448</f>
        <v>0</v>
      </c>
      <c r="Q1448" s="203">
        <v>0</v>
      </c>
      <c r="R1448" s="203">
        <f>Q1448*H1448</f>
        <v>0</v>
      </c>
      <c r="S1448" s="203">
        <v>0</v>
      </c>
      <c r="T1448" s="204">
        <f>S1448*H1448</f>
        <v>0</v>
      </c>
      <c r="U1448" s="35"/>
      <c r="V1448" s="35"/>
      <c r="W1448" s="35"/>
      <c r="X1448" s="35"/>
      <c r="Y1448" s="35"/>
      <c r="Z1448" s="35"/>
      <c r="AA1448" s="35"/>
      <c r="AB1448" s="35"/>
      <c r="AC1448" s="35"/>
      <c r="AD1448" s="35"/>
      <c r="AE1448" s="35"/>
      <c r="AR1448" s="205" t="s">
        <v>247</v>
      </c>
      <c r="AT1448" s="205" t="s">
        <v>211</v>
      </c>
      <c r="AU1448" s="205" t="s">
        <v>85</v>
      </c>
      <c r="AY1448" s="18" t="s">
        <v>209</v>
      </c>
      <c r="BE1448" s="206">
        <f>IF(N1448="základní",J1448,0)</f>
        <v>0</v>
      </c>
      <c r="BF1448" s="206">
        <f>IF(N1448="snížená",J1448,0)</f>
        <v>0</v>
      </c>
      <c r="BG1448" s="206">
        <f>IF(N1448="zákl. přenesená",J1448,0)</f>
        <v>0</v>
      </c>
      <c r="BH1448" s="206">
        <f>IF(N1448="sníž. přenesená",J1448,0)</f>
        <v>0</v>
      </c>
      <c r="BI1448" s="206">
        <f>IF(N1448="nulová",J1448,0)</f>
        <v>0</v>
      </c>
      <c r="BJ1448" s="18" t="s">
        <v>83</v>
      </c>
      <c r="BK1448" s="206">
        <f>ROUND(I1448*H1448,2)</f>
        <v>0</v>
      </c>
      <c r="BL1448" s="18" t="s">
        <v>247</v>
      </c>
      <c r="BM1448" s="205" t="s">
        <v>1747</v>
      </c>
    </row>
    <row r="1449" spans="1:65" s="2" customFormat="1" ht="58.5">
      <c r="A1449" s="35"/>
      <c r="B1449" s="36"/>
      <c r="C1449" s="37"/>
      <c r="D1449" s="209" t="s">
        <v>253</v>
      </c>
      <c r="E1449" s="37"/>
      <c r="F1449" s="240" t="s">
        <v>1628</v>
      </c>
      <c r="G1449" s="37"/>
      <c r="H1449" s="37"/>
      <c r="I1449" s="241"/>
      <c r="J1449" s="37"/>
      <c r="K1449" s="37"/>
      <c r="L1449" s="40"/>
      <c r="M1449" s="242"/>
      <c r="N1449" s="243"/>
      <c r="O1449" s="72"/>
      <c r="P1449" s="72"/>
      <c r="Q1449" s="72"/>
      <c r="R1449" s="72"/>
      <c r="S1449" s="72"/>
      <c r="T1449" s="73"/>
      <c r="U1449" s="35"/>
      <c r="V1449" s="35"/>
      <c r="W1449" s="35"/>
      <c r="X1449" s="35"/>
      <c r="Y1449" s="35"/>
      <c r="Z1449" s="35"/>
      <c r="AA1449" s="35"/>
      <c r="AB1449" s="35"/>
      <c r="AC1449" s="35"/>
      <c r="AD1449" s="35"/>
      <c r="AE1449" s="35"/>
      <c r="AT1449" s="18" t="s">
        <v>253</v>
      </c>
      <c r="AU1449" s="18" t="s">
        <v>85</v>
      </c>
    </row>
    <row r="1450" spans="1:65" s="2" customFormat="1" ht="24.2" customHeight="1">
      <c r="A1450" s="35"/>
      <c r="B1450" s="36"/>
      <c r="C1450" s="193" t="s">
        <v>1748</v>
      </c>
      <c r="D1450" s="193" t="s">
        <v>211</v>
      </c>
      <c r="E1450" s="194" t="s">
        <v>1749</v>
      </c>
      <c r="F1450" s="195" t="s">
        <v>1750</v>
      </c>
      <c r="G1450" s="196" t="s">
        <v>513</v>
      </c>
      <c r="H1450" s="197">
        <v>1</v>
      </c>
      <c r="I1450" s="198"/>
      <c r="J1450" s="199">
        <f>ROUND(I1450*H1450,2)</f>
        <v>0</v>
      </c>
      <c r="K1450" s="200"/>
      <c r="L1450" s="40"/>
      <c r="M1450" s="201" t="s">
        <v>1</v>
      </c>
      <c r="N1450" s="202" t="s">
        <v>40</v>
      </c>
      <c r="O1450" s="72"/>
      <c r="P1450" s="203">
        <f>O1450*H1450</f>
        <v>0</v>
      </c>
      <c r="Q1450" s="203">
        <v>0</v>
      </c>
      <c r="R1450" s="203">
        <f>Q1450*H1450</f>
        <v>0</v>
      </c>
      <c r="S1450" s="203">
        <v>0</v>
      </c>
      <c r="T1450" s="204">
        <f>S1450*H1450</f>
        <v>0</v>
      </c>
      <c r="U1450" s="35"/>
      <c r="V1450" s="35"/>
      <c r="W1450" s="35"/>
      <c r="X1450" s="35"/>
      <c r="Y1450" s="35"/>
      <c r="Z1450" s="35"/>
      <c r="AA1450" s="35"/>
      <c r="AB1450" s="35"/>
      <c r="AC1450" s="35"/>
      <c r="AD1450" s="35"/>
      <c r="AE1450" s="35"/>
      <c r="AR1450" s="205" t="s">
        <v>247</v>
      </c>
      <c r="AT1450" s="205" t="s">
        <v>211</v>
      </c>
      <c r="AU1450" s="205" t="s">
        <v>85</v>
      </c>
      <c r="AY1450" s="18" t="s">
        <v>209</v>
      </c>
      <c r="BE1450" s="206">
        <f>IF(N1450="základní",J1450,0)</f>
        <v>0</v>
      </c>
      <c r="BF1450" s="206">
        <f>IF(N1450="snížená",J1450,0)</f>
        <v>0</v>
      </c>
      <c r="BG1450" s="206">
        <f>IF(N1450="zákl. přenesená",J1450,0)</f>
        <v>0</v>
      </c>
      <c r="BH1450" s="206">
        <f>IF(N1450="sníž. přenesená",J1450,0)</f>
        <v>0</v>
      </c>
      <c r="BI1450" s="206">
        <f>IF(N1450="nulová",J1450,0)</f>
        <v>0</v>
      </c>
      <c r="BJ1450" s="18" t="s">
        <v>83</v>
      </c>
      <c r="BK1450" s="206">
        <f>ROUND(I1450*H1450,2)</f>
        <v>0</v>
      </c>
      <c r="BL1450" s="18" t="s">
        <v>247</v>
      </c>
      <c r="BM1450" s="205" t="s">
        <v>1751</v>
      </c>
    </row>
    <row r="1451" spans="1:65" s="2" customFormat="1" ht="58.5">
      <c r="A1451" s="35"/>
      <c r="B1451" s="36"/>
      <c r="C1451" s="37"/>
      <c r="D1451" s="209" t="s">
        <v>253</v>
      </c>
      <c r="E1451" s="37"/>
      <c r="F1451" s="240" t="s">
        <v>1628</v>
      </c>
      <c r="G1451" s="37"/>
      <c r="H1451" s="37"/>
      <c r="I1451" s="241"/>
      <c r="J1451" s="37"/>
      <c r="K1451" s="37"/>
      <c r="L1451" s="40"/>
      <c r="M1451" s="242"/>
      <c r="N1451" s="243"/>
      <c r="O1451" s="72"/>
      <c r="P1451" s="72"/>
      <c r="Q1451" s="72"/>
      <c r="R1451" s="72"/>
      <c r="S1451" s="72"/>
      <c r="T1451" s="73"/>
      <c r="U1451" s="35"/>
      <c r="V1451" s="35"/>
      <c r="W1451" s="35"/>
      <c r="X1451" s="35"/>
      <c r="Y1451" s="35"/>
      <c r="Z1451" s="35"/>
      <c r="AA1451" s="35"/>
      <c r="AB1451" s="35"/>
      <c r="AC1451" s="35"/>
      <c r="AD1451" s="35"/>
      <c r="AE1451" s="35"/>
      <c r="AT1451" s="18" t="s">
        <v>253</v>
      </c>
      <c r="AU1451" s="18" t="s">
        <v>85</v>
      </c>
    </row>
    <row r="1452" spans="1:65" s="2" customFormat="1" ht="24.2" customHeight="1">
      <c r="A1452" s="35"/>
      <c r="B1452" s="36"/>
      <c r="C1452" s="193" t="s">
        <v>1035</v>
      </c>
      <c r="D1452" s="193" t="s">
        <v>211</v>
      </c>
      <c r="E1452" s="194" t="s">
        <v>1752</v>
      </c>
      <c r="F1452" s="195" t="s">
        <v>1753</v>
      </c>
      <c r="G1452" s="196" t="s">
        <v>513</v>
      </c>
      <c r="H1452" s="197">
        <v>1</v>
      </c>
      <c r="I1452" s="198"/>
      <c r="J1452" s="199">
        <f>ROUND(I1452*H1452,2)</f>
        <v>0</v>
      </c>
      <c r="K1452" s="200"/>
      <c r="L1452" s="40"/>
      <c r="M1452" s="201" t="s">
        <v>1</v>
      </c>
      <c r="N1452" s="202" t="s">
        <v>40</v>
      </c>
      <c r="O1452" s="72"/>
      <c r="P1452" s="203">
        <f>O1452*H1452</f>
        <v>0</v>
      </c>
      <c r="Q1452" s="203">
        <v>0</v>
      </c>
      <c r="R1452" s="203">
        <f>Q1452*H1452</f>
        <v>0</v>
      </c>
      <c r="S1452" s="203">
        <v>0</v>
      </c>
      <c r="T1452" s="204">
        <f>S1452*H1452</f>
        <v>0</v>
      </c>
      <c r="U1452" s="35"/>
      <c r="V1452" s="35"/>
      <c r="W1452" s="35"/>
      <c r="X1452" s="35"/>
      <c r="Y1452" s="35"/>
      <c r="Z1452" s="35"/>
      <c r="AA1452" s="35"/>
      <c r="AB1452" s="35"/>
      <c r="AC1452" s="35"/>
      <c r="AD1452" s="35"/>
      <c r="AE1452" s="35"/>
      <c r="AR1452" s="205" t="s">
        <v>247</v>
      </c>
      <c r="AT1452" s="205" t="s">
        <v>211</v>
      </c>
      <c r="AU1452" s="205" t="s">
        <v>85</v>
      </c>
      <c r="AY1452" s="18" t="s">
        <v>209</v>
      </c>
      <c r="BE1452" s="206">
        <f>IF(N1452="základní",J1452,0)</f>
        <v>0</v>
      </c>
      <c r="BF1452" s="206">
        <f>IF(N1452="snížená",J1452,0)</f>
        <v>0</v>
      </c>
      <c r="BG1452" s="206">
        <f>IF(N1452="zákl. přenesená",J1452,0)</f>
        <v>0</v>
      </c>
      <c r="BH1452" s="206">
        <f>IF(N1452="sníž. přenesená",J1452,0)</f>
        <v>0</v>
      </c>
      <c r="BI1452" s="206">
        <f>IF(N1452="nulová",J1452,0)</f>
        <v>0</v>
      </c>
      <c r="BJ1452" s="18" t="s">
        <v>83</v>
      </c>
      <c r="BK1452" s="206">
        <f>ROUND(I1452*H1452,2)</f>
        <v>0</v>
      </c>
      <c r="BL1452" s="18" t="s">
        <v>247</v>
      </c>
      <c r="BM1452" s="205" t="s">
        <v>1754</v>
      </c>
    </row>
    <row r="1453" spans="1:65" s="2" customFormat="1" ht="58.5">
      <c r="A1453" s="35"/>
      <c r="B1453" s="36"/>
      <c r="C1453" s="37"/>
      <c r="D1453" s="209" t="s">
        <v>253</v>
      </c>
      <c r="E1453" s="37"/>
      <c r="F1453" s="240" t="s">
        <v>1628</v>
      </c>
      <c r="G1453" s="37"/>
      <c r="H1453" s="37"/>
      <c r="I1453" s="241"/>
      <c r="J1453" s="37"/>
      <c r="K1453" s="37"/>
      <c r="L1453" s="40"/>
      <c r="M1453" s="242"/>
      <c r="N1453" s="243"/>
      <c r="O1453" s="72"/>
      <c r="P1453" s="72"/>
      <c r="Q1453" s="72"/>
      <c r="R1453" s="72"/>
      <c r="S1453" s="72"/>
      <c r="T1453" s="73"/>
      <c r="U1453" s="35"/>
      <c r="V1453" s="35"/>
      <c r="W1453" s="35"/>
      <c r="X1453" s="35"/>
      <c r="Y1453" s="35"/>
      <c r="Z1453" s="35"/>
      <c r="AA1453" s="35"/>
      <c r="AB1453" s="35"/>
      <c r="AC1453" s="35"/>
      <c r="AD1453" s="35"/>
      <c r="AE1453" s="35"/>
      <c r="AT1453" s="18" t="s">
        <v>253</v>
      </c>
      <c r="AU1453" s="18" t="s">
        <v>85</v>
      </c>
    </row>
    <row r="1454" spans="1:65" s="2" customFormat="1" ht="24.2" customHeight="1">
      <c r="A1454" s="35"/>
      <c r="B1454" s="36"/>
      <c r="C1454" s="193" t="s">
        <v>1755</v>
      </c>
      <c r="D1454" s="193" t="s">
        <v>211</v>
      </c>
      <c r="E1454" s="194" t="s">
        <v>1756</v>
      </c>
      <c r="F1454" s="195" t="s">
        <v>1757</v>
      </c>
      <c r="G1454" s="196" t="s">
        <v>513</v>
      </c>
      <c r="H1454" s="197">
        <v>1</v>
      </c>
      <c r="I1454" s="198"/>
      <c r="J1454" s="199">
        <f>ROUND(I1454*H1454,2)</f>
        <v>0</v>
      </c>
      <c r="K1454" s="200"/>
      <c r="L1454" s="40"/>
      <c r="M1454" s="201" t="s">
        <v>1</v>
      </c>
      <c r="N1454" s="202" t="s">
        <v>40</v>
      </c>
      <c r="O1454" s="72"/>
      <c r="P1454" s="203">
        <f>O1454*H1454</f>
        <v>0</v>
      </c>
      <c r="Q1454" s="203">
        <v>0</v>
      </c>
      <c r="R1454" s="203">
        <f>Q1454*H1454</f>
        <v>0</v>
      </c>
      <c r="S1454" s="203">
        <v>0</v>
      </c>
      <c r="T1454" s="204">
        <f>S1454*H1454</f>
        <v>0</v>
      </c>
      <c r="U1454" s="35"/>
      <c r="V1454" s="35"/>
      <c r="W1454" s="35"/>
      <c r="X1454" s="35"/>
      <c r="Y1454" s="35"/>
      <c r="Z1454" s="35"/>
      <c r="AA1454" s="35"/>
      <c r="AB1454" s="35"/>
      <c r="AC1454" s="35"/>
      <c r="AD1454" s="35"/>
      <c r="AE1454" s="35"/>
      <c r="AR1454" s="205" t="s">
        <v>247</v>
      </c>
      <c r="AT1454" s="205" t="s">
        <v>211</v>
      </c>
      <c r="AU1454" s="205" t="s">
        <v>85</v>
      </c>
      <c r="AY1454" s="18" t="s">
        <v>209</v>
      </c>
      <c r="BE1454" s="206">
        <f>IF(N1454="základní",J1454,0)</f>
        <v>0</v>
      </c>
      <c r="BF1454" s="206">
        <f>IF(N1454="snížená",J1454,0)</f>
        <v>0</v>
      </c>
      <c r="BG1454" s="206">
        <f>IF(N1454="zákl. přenesená",J1454,0)</f>
        <v>0</v>
      </c>
      <c r="BH1454" s="206">
        <f>IF(N1454="sníž. přenesená",J1454,0)</f>
        <v>0</v>
      </c>
      <c r="BI1454" s="206">
        <f>IF(N1454="nulová",J1454,0)</f>
        <v>0</v>
      </c>
      <c r="BJ1454" s="18" t="s">
        <v>83</v>
      </c>
      <c r="BK1454" s="206">
        <f>ROUND(I1454*H1454,2)</f>
        <v>0</v>
      </c>
      <c r="BL1454" s="18" t="s">
        <v>247</v>
      </c>
      <c r="BM1454" s="205" t="s">
        <v>1758</v>
      </c>
    </row>
    <row r="1455" spans="1:65" s="2" customFormat="1" ht="58.5">
      <c r="A1455" s="35"/>
      <c r="B1455" s="36"/>
      <c r="C1455" s="37"/>
      <c r="D1455" s="209" t="s">
        <v>253</v>
      </c>
      <c r="E1455" s="37"/>
      <c r="F1455" s="240" t="s">
        <v>1628</v>
      </c>
      <c r="G1455" s="37"/>
      <c r="H1455" s="37"/>
      <c r="I1455" s="241"/>
      <c r="J1455" s="37"/>
      <c r="K1455" s="37"/>
      <c r="L1455" s="40"/>
      <c r="M1455" s="242"/>
      <c r="N1455" s="243"/>
      <c r="O1455" s="72"/>
      <c r="P1455" s="72"/>
      <c r="Q1455" s="72"/>
      <c r="R1455" s="72"/>
      <c r="S1455" s="72"/>
      <c r="T1455" s="73"/>
      <c r="U1455" s="35"/>
      <c r="V1455" s="35"/>
      <c r="W1455" s="35"/>
      <c r="X1455" s="35"/>
      <c r="Y1455" s="35"/>
      <c r="Z1455" s="35"/>
      <c r="AA1455" s="35"/>
      <c r="AB1455" s="35"/>
      <c r="AC1455" s="35"/>
      <c r="AD1455" s="35"/>
      <c r="AE1455" s="35"/>
      <c r="AT1455" s="18" t="s">
        <v>253</v>
      </c>
      <c r="AU1455" s="18" t="s">
        <v>85</v>
      </c>
    </row>
    <row r="1456" spans="1:65" s="2" customFormat="1" ht="24.2" customHeight="1">
      <c r="A1456" s="35"/>
      <c r="B1456" s="36"/>
      <c r="C1456" s="193" t="s">
        <v>1040</v>
      </c>
      <c r="D1456" s="193" t="s">
        <v>211</v>
      </c>
      <c r="E1456" s="194" t="s">
        <v>1759</v>
      </c>
      <c r="F1456" s="195" t="s">
        <v>1760</v>
      </c>
      <c r="G1456" s="196" t="s">
        <v>513</v>
      </c>
      <c r="H1456" s="197">
        <v>1</v>
      </c>
      <c r="I1456" s="198"/>
      <c r="J1456" s="199">
        <f>ROUND(I1456*H1456,2)</f>
        <v>0</v>
      </c>
      <c r="K1456" s="200"/>
      <c r="L1456" s="40"/>
      <c r="M1456" s="201" t="s">
        <v>1</v>
      </c>
      <c r="N1456" s="202" t="s">
        <v>40</v>
      </c>
      <c r="O1456" s="72"/>
      <c r="P1456" s="203">
        <f>O1456*H1456</f>
        <v>0</v>
      </c>
      <c r="Q1456" s="203">
        <v>0</v>
      </c>
      <c r="R1456" s="203">
        <f>Q1456*H1456</f>
        <v>0</v>
      </c>
      <c r="S1456" s="203">
        <v>0</v>
      </c>
      <c r="T1456" s="204">
        <f>S1456*H1456</f>
        <v>0</v>
      </c>
      <c r="U1456" s="35"/>
      <c r="V1456" s="35"/>
      <c r="W1456" s="35"/>
      <c r="X1456" s="35"/>
      <c r="Y1456" s="35"/>
      <c r="Z1456" s="35"/>
      <c r="AA1456" s="35"/>
      <c r="AB1456" s="35"/>
      <c r="AC1456" s="35"/>
      <c r="AD1456" s="35"/>
      <c r="AE1456" s="35"/>
      <c r="AR1456" s="205" t="s">
        <v>247</v>
      </c>
      <c r="AT1456" s="205" t="s">
        <v>211</v>
      </c>
      <c r="AU1456" s="205" t="s">
        <v>85</v>
      </c>
      <c r="AY1456" s="18" t="s">
        <v>209</v>
      </c>
      <c r="BE1456" s="206">
        <f>IF(N1456="základní",J1456,0)</f>
        <v>0</v>
      </c>
      <c r="BF1456" s="206">
        <f>IF(N1456="snížená",J1456,0)</f>
        <v>0</v>
      </c>
      <c r="BG1456" s="206">
        <f>IF(N1456="zákl. přenesená",J1456,0)</f>
        <v>0</v>
      </c>
      <c r="BH1456" s="206">
        <f>IF(N1456="sníž. přenesená",J1456,0)</f>
        <v>0</v>
      </c>
      <c r="BI1456" s="206">
        <f>IF(N1456="nulová",J1456,0)</f>
        <v>0</v>
      </c>
      <c r="BJ1456" s="18" t="s">
        <v>83</v>
      </c>
      <c r="BK1456" s="206">
        <f>ROUND(I1456*H1456,2)</f>
        <v>0</v>
      </c>
      <c r="BL1456" s="18" t="s">
        <v>247</v>
      </c>
      <c r="BM1456" s="205" t="s">
        <v>1761</v>
      </c>
    </row>
    <row r="1457" spans="1:65" s="2" customFormat="1" ht="58.5">
      <c r="A1457" s="35"/>
      <c r="B1457" s="36"/>
      <c r="C1457" s="37"/>
      <c r="D1457" s="209" t="s">
        <v>253</v>
      </c>
      <c r="E1457" s="37"/>
      <c r="F1457" s="240" t="s">
        <v>1628</v>
      </c>
      <c r="G1457" s="37"/>
      <c r="H1457" s="37"/>
      <c r="I1457" s="241"/>
      <c r="J1457" s="37"/>
      <c r="K1457" s="37"/>
      <c r="L1457" s="40"/>
      <c r="M1457" s="242"/>
      <c r="N1457" s="243"/>
      <c r="O1457" s="72"/>
      <c r="P1457" s="72"/>
      <c r="Q1457" s="72"/>
      <c r="R1457" s="72"/>
      <c r="S1457" s="72"/>
      <c r="T1457" s="73"/>
      <c r="U1457" s="35"/>
      <c r="V1457" s="35"/>
      <c r="W1457" s="35"/>
      <c r="X1457" s="35"/>
      <c r="Y1457" s="35"/>
      <c r="Z1457" s="35"/>
      <c r="AA1457" s="35"/>
      <c r="AB1457" s="35"/>
      <c r="AC1457" s="35"/>
      <c r="AD1457" s="35"/>
      <c r="AE1457" s="35"/>
      <c r="AT1457" s="18" t="s">
        <v>253</v>
      </c>
      <c r="AU1457" s="18" t="s">
        <v>85</v>
      </c>
    </row>
    <row r="1458" spans="1:65" s="2" customFormat="1" ht="24.2" customHeight="1">
      <c r="A1458" s="35"/>
      <c r="B1458" s="36"/>
      <c r="C1458" s="193" t="s">
        <v>1762</v>
      </c>
      <c r="D1458" s="193" t="s">
        <v>211</v>
      </c>
      <c r="E1458" s="194" t="s">
        <v>1763</v>
      </c>
      <c r="F1458" s="195" t="s">
        <v>1764</v>
      </c>
      <c r="G1458" s="196" t="s">
        <v>513</v>
      </c>
      <c r="H1458" s="197">
        <v>1</v>
      </c>
      <c r="I1458" s="198"/>
      <c r="J1458" s="199">
        <f>ROUND(I1458*H1458,2)</f>
        <v>0</v>
      </c>
      <c r="K1458" s="200"/>
      <c r="L1458" s="40"/>
      <c r="M1458" s="201" t="s">
        <v>1</v>
      </c>
      <c r="N1458" s="202" t="s">
        <v>40</v>
      </c>
      <c r="O1458" s="72"/>
      <c r="P1458" s="203">
        <f>O1458*H1458</f>
        <v>0</v>
      </c>
      <c r="Q1458" s="203">
        <v>0</v>
      </c>
      <c r="R1458" s="203">
        <f>Q1458*H1458</f>
        <v>0</v>
      </c>
      <c r="S1458" s="203">
        <v>0</v>
      </c>
      <c r="T1458" s="204">
        <f>S1458*H1458</f>
        <v>0</v>
      </c>
      <c r="U1458" s="35"/>
      <c r="V1458" s="35"/>
      <c r="W1458" s="35"/>
      <c r="X1458" s="35"/>
      <c r="Y1458" s="35"/>
      <c r="Z1458" s="35"/>
      <c r="AA1458" s="35"/>
      <c r="AB1458" s="35"/>
      <c r="AC1458" s="35"/>
      <c r="AD1458" s="35"/>
      <c r="AE1458" s="35"/>
      <c r="AR1458" s="205" t="s">
        <v>247</v>
      </c>
      <c r="AT1458" s="205" t="s">
        <v>211</v>
      </c>
      <c r="AU1458" s="205" t="s">
        <v>85</v>
      </c>
      <c r="AY1458" s="18" t="s">
        <v>209</v>
      </c>
      <c r="BE1458" s="206">
        <f>IF(N1458="základní",J1458,0)</f>
        <v>0</v>
      </c>
      <c r="BF1458" s="206">
        <f>IF(N1458="snížená",J1458,0)</f>
        <v>0</v>
      </c>
      <c r="BG1458" s="206">
        <f>IF(N1458="zákl. přenesená",J1458,0)</f>
        <v>0</v>
      </c>
      <c r="BH1458" s="206">
        <f>IF(N1458="sníž. přenesená",J1458,0)</f>
        <v>0</v>
      </c>
      <c r="BI1458" s="206">
        <f>IF(N1458="nulová",J1458,0)</f>
        <v>0</v>
      </c>
      <c r="BJ1458" s="18" t="s">
        <v>83</v>
      </c>
      <c r="BK1458" s="206">
        <f>ROUND(I1458*H1458,2)</f>
        <v>0</v>
      </c>
      <c r="BL1458" s="18" t="s">
        <v>247</v>
      </c>
      <c r="BM1458" s="205" t="s">
        <v>1765</v>
      </c>
    </row>
    <row r="1459" spans="1:65" s="2" customFormat="1" ht="58.5">
      <c r="A1459" s="35"/>
      <c r="B1459" s="36"/>
      <c r="C1459" s="37"/>
      <c r="D1459" s="209" t="s">
        <v>253</v>
      </c>
      <c r="E1459" s="37"/>
      <c r="F1459" s="240" t="s">
        <v>1628</v>
      </c>
      <c r="G1459" s="37"/>
      <c r="H1459" s="37"/>
      <c r="I1459" s="241"/>
      <c r="J1459" s="37"/>
      <c r="K1459" s="37"/>
      <c r="L1459" s="40"/>
      <c r="M1459" s="242"/>
      <c r="N1459" s="243"/>
      <c r="O1459" s="72"/>
      <c r="P1459" s="72"/>
      <c r="Q1459" s="72"/>
      <c r="R1459" s="72"/>
      <c r="S1459" s="72"/>
      <c r="T1459" s="73"/>
      <c r="U1459" s="35"/>
      <c r="V1459" s="35"/>
      <c r="W1459" s="35"/>
      <c r="X1459" s="35"/>
      <c r="Y1459" s="35"/>
      <c r="Z1459" s="35"/>
      <c r="AA1459" s="35"/>
      <c r="AB1459" s="35"/>
      <c r="AC1459" s="35"/>
      <c r="AD1459" s="35"/>
      <c r="AE1459" s="35"/>
      <c r="AT1459" s="18" t="s">
        <v>253</v>
      </c>
      <c r="AU1459" s="18" t="s">
        <v>85</v>
      </c>
    </row>
    <row r="1460" spans="1:65" s="2" customFormat="1" ht="24.2" customHeight="1">
      <c r="A1460" s="35"/>
      <c r="B1460" s="36"/>
      <c r="C1460" s="193" t="s">
        <v>1043</v>
      </c>
      <c r="D1460" s="193" t="s">
        <v>211</v>
      </c>
      <c r="E1460" s="194" t="s">
        <v>1766</v>
      </c>
      <c r="F1460" s="195" t="s">
        <v>1767</v>
      </c>
      <c r="G1460" s="196" t="s">
        <v>513</v>
      </c>
      <c r="H1460" s="197">
        <v>1</v>
      </c>
      <c r="I1460" s="198"/>
      <c r="J1460" s="199">
        <f>ROUND(I1460*H1460,2)</f>
        <v>0</v>
      </c>
      <c r="K1460" s="200"/>
      <c r="L1460" s="40"/>
      <c r="M1460" s="201" t="s">
        <v>1</v>
      </c>
      <c r="N1460" s="202" t="s">
        <v>40</v>
      </c>
      <c r="O1460" s="72"/>
      <c r="P1460" s="203">
        <f>O1460*H1460</f>
        <v>0</v>
      </c>
      <c r="Q1460" s="203">
        <v>0</v>
      </c>
      <c r="R1460" s="203">
        <f>Q1460*H1460</f>
        <v>0</v>
      </c>
      <c r="S1460" s="203">
        <v>0</v>
      </c>
      <c r="T1460" s="204">
        <f>S1460*H1460</f>
        <v>0</v>
      </c>
      <c r="U1460" s="35"/>
      <c r="V1460" s="35"/>
      <c r="W1460" s="35"/>
      <c r="X1460" s="35"/>
      <c r="Y1460" s="35"/>
      <c r="Z1460" s="35"/>
      <c r="AA1460" s="35"/>
      <c r="AB1460" s="35"/>
      <c r="AC1460" s="35"/>
      <c r="AD1460" s="35"/>
      <c r="AE1460" s="35"/>
      <c r="AR1460" s="205" t="s">
        <v>247</v>
      </c>
      <c r="AT1460" s="205" t="s">
        <v>211</v>
      </c>
      <c r="AU1460" s="205" t="s">
        <v>85</v>
      </c>
      <c r="AY1460" s="18" t="s">
        <v>209</v>
      </c>
      <c r="BE1460" s="206">
        <f>IF(N1460="základní",J1460,0)</f>
        <v>0</v>
      </c>
      <c r="BF1460" s="206">
        <f>IF(N1460="snížená",J1460,0)</f>
        <v>0</v>
      </c>
      <c r="BG1460" s="206">
        <f>IF(N1460="zákl. přenesená",J1460,0)</f>
        <v>0</v>
      </c>
      <c r="BH1460" s="206">
        <f>IF(N1460="sníž. přenesená",J1460,0)</f>
        <v>0</v>
      </c>
      <c r="BI1460" s="206">
        <f>IF(N1460="nulová",J1460,0)</f>
        <v>0</v>
      </c>
      <c r="BJ1460" s="18" t="s">
        <v>83</v>
      </c>
      <c r="BK1460" s="206">
        <f>ROUND(I1460*H1460,2)</f>
        <v>0</v>
      </c>
      <c r="BL1460" s="18" t="s">
        <v>247</v>
      </c>
      <c r="BM1460" s="205" t="s">
        <v>1768</v>
      </c>
    </row>
    <row r="1461" spans="1:65" s="2" customFormat="1" ht="58.5">
      <c r="A1461" s="35"/>
      <c r="B1461" s="36"/>
      <c r="C1461" s="37"/>
      <c r="D1461" s="209" t="s">
        <v>253</v>
      </c>
      <c r="E1461" s="37"/>
      <c r="F1461" s="240" t="s">
        <v>1628</v>
      </c>
      <c r="G1461" s="37"/>
      <c r="H1461" s="37"/>
      <c r="I1461" s="241"/>
      <c r="J1461" s="37"/>
      <c r="K1461" s="37"/>
      <c r="L1461" s="40"/>
      <c r="M1461" s="242"/>
      <c r="N1461" s="243"/>
      <c r="O1461" s="72"/>
      <c r="P1461" s="72"/>
      <c r="Q1461" s="72"/>
      <c r="R1461" s="72"/>
      <c r="S1461" s="72"/>
      <c r="T1461" s="73"/>
      <c r="U1461" s="35"/>
      <c r="V1461" s="35"/>
      <c r="W1461" s="35"/>
      <c r="X1461" s="35"/>
      <c r="Y1461" s="35"/>
      <c r="Z1461" s="35"/>
      <c r="AA1461" s="35"/>
      <c r="AB1461" s="35"/>
      <c r="AC1461" s="35"/>
      <c r="AD1461" s="35"/>
      <c r="AE1461" s="35"/>
      <c r="AT1461" s="18" t="s">
        <v>253</v>
      </c>
      <c r="AU1461" s="18" t="s">
        <v>85</v>
      </c>
    </row>
    <row r="1462" spans="1:65" s="2" customFormat="1" ht="24.2" customHeight="1">
      <c r="A1462" s="35"/>
      <c r="B1462" s="36"/>
      <c r="C1462" s="193" t="s">
        <v>1769</v>
      </c>
      <c r="D1462" s="193" t="s">
        <v>211</v>
      </c>
      <c r="E1462" s="194" t="s">
        <v>1770</v>
      </c>
      <c r="F1462" s="195" t="s">
        <v>1771</v>
      </c>
      <c r="G1462" s="196" t="s">
        <v>513</v>
      </c>
      <c r="H1462" s="197">
        <v>1</v>
      </c>
      <c r="I1462" s="198"/>
      <c r="J1462" s="199">
        <f>ROUND(I1462*H1462,2)</f>
        <v>0</v>
      </c>
      <c r="K1462" s="200"/>
      <c r="L1462" s="40"/>
      <c r="M1462" s="201" t="s">
        <v>1</v>
      </c>
      <c r="N1462" s="202" t="s">
        <v>40</v>
      </c>
      <c r="O1462" s="72"/>
      <c r="P1462" s="203">
        <f>O1462*H1462</f>
        <v>0</v>
      </c>
      <c r="Q1462" s="203">
        <v>0</v>
      </c>
      <c r="R1462" s="203">
        <f>Q1462*H1462</f>
        <v>0</v>
      </c>
      <c r="S1462" s="203">
        <v>0</v>
      </c>
      <c r="T1462" s="204">
        <f>S1462*H1462</f>
        <v>0</v>
      </c>
      <c r="U1462" s="35"/>
      <c r="V1462" s="35"/>
      <c r="W1462" s="35"/>
      <c r="X1462" s="35"/>
      <c r="Y1462" s="35"/>
      <c r="Z1462" s="35"/>
      <c r="AA1462" s="35"/>
      <c r="AB1462" s="35"/>
      <c r="AC1462" s="35"/>
      <c r="AD1462" s="35"/>
      <c r="AE1462" s="35"/>
      <c r="AR1462" s="205" t="s">
        <v>247</v>
      </c>
      <c r="AT1462" s="205" t="s">
        <v>211</v>
      </c>
      <c r="AU1462" s="205" t="s">
        <v>85</v>
      </c>
      <c r="AY1462" s="18" t="s">
        <v>209</v>
      </c>
      <c r="BE1462" s="206">
        <f>IF(N1462="základní",J1462,0)</f>
        <v>0</v>
      </c>
      <c r="BF1462" s="206">
        <f>IF(N1462="snížená",J1462,0)</f>
        <v>0</v>
      </c>
      <c r="BG1462" s="206">
        <f>IF(N1462="zákl. přenesená",J1462,0)</f>
        <v>0</v>
      </c>
      <c r="BH1462" s="206">
        <f>IF(N1462="sníž. přenesená",J1462,0)</f>
        <v>0</v>
      </c>
      <c r="BI1462" s="206">
        <f>IF(N1462="nulová",J1462,0)</f>
        <v>0</v>
      </c>
      <c r="BJ1462" s="18" t="s">
        <v>83</v>
      </c>
      <c r="BK1462" s="206">
        <f>ROUND(I1462*H1462,2)</f>
        <v>0</v>
      </c>
      <c r="BL1462" s="18" t="s">
        <v>247</v>
      </c>
      <c r="BM1462" s="205" t="s">
        <v>1772</v>
      </c>
    </row>
    <row r="1463" spans="1:65" s="2" customFormat="1" ht="58.5">
      <c r="A1463" s="35"/>
      <c r="B1463" s="36"/>
      <c r="C1463" s="37"/>
      <c r="D1463" s="209" t="s">
        <v>253</v>
      </c>
      <c r="E1463" s="37"/>
      <c r="F1463" s="240" t="s">
        <v>1628</v>
      </c>
      <c r="G1463" s="37"/>
      <c r="H1463" s="37"/>
      <c r="I1463" s="241"/>
      <c r="J1463" s="37"/>
      <c r="K1463" s="37"/>
      <c r="L1463" s="40"/>
      <c r="M1463" s="242"/>
      <c r="N1463" s="243"/>
      <c r="O1463" s="72"/>
      <c r="P1463" s="72"/>
      <c r="Q1463" s="72"/>
      <c r="R1463" s="72"/>
      <c r="S1463" s="72"/>
      <c r="T1463" s="73"/>
      <c r="U1463" s="35"/>
      <c r="V1463" s="35"/>
      <c r="W1463" s="35"/>
      <c r="X1463" s="35"/>
      <c r="Y1463" s="35"/>
      <c r="Z1463" s="35"/>
      <c r="AA1463" s="35"/>
      <c r="AB1463" s="35"/>
      <c r="AC1463" s="35"/>
      <c r="AD1463" s="35"/>
      <c r="AE1463" s="35"/>
      <c r="AT1463" s="18" t="s">
        <v>253</v>
      </c>
      <c r="AU1463" s="18" t="s">
        <v>85</v>
      </c>
    </row>
    <row r="1464" spans="1:65" s="2" customFormat="1" ht="24.2" customHeight="1">
      <c r="A1464" s="35"/>
      <c r="B1464" s="36"/>
      <c r="C1464" s="193" t="s">
        <v>1047</v>
      </c>
      <c r="D1464" s="193" t="s">
        <v>211</v>
      </c>
      <c r="E1464" s="194" t="s">
        <v>1773</v>
      </c>
      <c r="F1464" s="195" t="s">
        <v>1774</v>
      </c>
      <c r="G1464" s="196" t="s">
        <v>513</v>
      </c>
      <c r="H1464" s="197">
        <v>1</v>
      </c>
      <c r="I1464" s="198"/>
      <c r="J1464" s="199">
        <f>ROUND(I1464*H1464,2)</f>
        <v>0</v>
      </c>
      <c r="K1464" s="200"/>
      <c r="L1464" s="40"/>
      <c r="M1464" s="201" t="s">
        <v>1</v>
      </c>
      <c r="N1464" s="202" t="s">
        <v>40</v>
      </c>
      <c r="O1464" s="72"/>
      <c r="P1464" s="203">
        <f>O1464*H1464</f>
        <v>0</v>
      </c>
      <c r="Q1464" s="203">
        <v>0</v>
      </c>
      <c r="R1464" s="203">
        <f>Q1464*H1464</f>
        <v>0</v>
      </c>
      <c r="S1464" s="203">
        <v>0</v>
      </c>
      <c r="T1464" s="204">
        <f>S1464*H1464</f>
        <v>0</v>
      </c>
      <c r="U1464" s="35"/>
      <c r="V1464" s="35"/>
      <c r="W1464" s="35"/>
      <c r="X1464" s="35"/>
      <c r="Y1464" s="35"/>
      <c r="Z1464" s="35"/>
      <c r="AA1464" s="35"/>
      <c r="AB1464" s="35"/>
      <c r="AC1464" s="35"/>
      <c r="AD1464" s="35"/>
      <c r="AE1464" s="35"/>
      <c r="AR1464" s="205" t="s">
        <v>247</v>
      </c>
      <c r="AT1464" s="205" t="s">
        <v>211</v>
      </c>
      <c r="AU1464" s="205" t="s">
        <v>85</v>
      </c>
      <c r="AY1464" s="18" t="s">
        <v>209</v>
      </c>
      <c r="BE1464" s="206">
        <f>IF(N1464="základní",J1464,0)</f>
        <v>0</v>
      </c>
      <c r="BF1464" s="206">
        <f>IF(N1464="snížená",J1464,0)</f>
        <v>0</v>
      </c>
      <c r="BG1464" s="206">
        <f>IF(N1464="zákl. přenesená",J1464,0)</f>
        <v>0</v>
      </c>
      <c r="BH1464" s="206">
        <f>IF(N1464="sníž. přenesená",J1464,0)</f>
        <v>0</v>
      </c>
      <c r="BI1464" s="206">
        <f>IF(N1464="nulová",J1464,0)</f>
        <v>0</v>
      </c>
      <c r="BJ1464" s="18" t="s">
        <v>83</v>
      </c>
      <c r="BK1464" s="206">
        <f>ROUND(I1464*H1464,2)</f>
        <v>0</v>
      </c>
      <c r="BL1464" s="18" t="s">
        <v>247</v>
      </c>
      <c r="BM1464" s="205" t="s">
        <v>1775</v>
      </c>
    </row>
    <row r="1465" spans="1:65" s="2" customFormat="1" ht="58.5">
      <c r="A1465" s="35"/>
      <c r="B1465" s="36"/>
      <c r="C1465" s="37"/>
      <c r="D1465" s="209" t="s">
        <v>253</v>
      </c>
      <c r="E1465" s="37"/>
      <c r="F1465" s="240" t="s">
        <v>1628</v>
      </c>
      <c r="G1465" s="37"/>
      <c r="H1465" s="37"/>
      <c r="I1465" s="241"/>
      <c r="J1465" s="37"/>
      <c r="K1465" s="37"/>
      <c r="L1465" s="40"/>
      <c r="M1465" s="242"/>
      <c r="N1465" s="243"/>
      <c r="O1465" s="72"/>
      <c r="P1465" s="72"/>
      <c r="Q1465" s="72"/>
      <c r="R1465" s="72"/>
      <c r="S1465" s="72"/>
      <c r="T1465" s="73"/>
      <c r="U1465" s="35"/>
      <c r="V1465" s="35"/>
      <c r="W1465" s="35"/>
      <c r="X1465" s="35"/>
      <c r="Y1465" s="35"/>
      <c r="Z1465" s="35"/>
      <c r="AA1465" s="35"/>
      <c r="AB1465" s="35"/>
      <c r="AC1465" s="35"/>
      <c r="AD1465" s="35"/>
      <c r="AE1465" s="35"/>
      <c r="AT1465" s="18" t="s">
        <v>253</v>
      </c>
      <c r="AU1465" s="18" t="s">
        <v>85</v>
      </c>
    </row>
    <row r="1466" spans="1:65" s="2" customFormat="1" ht="24.2" customHeight="1">
      <c r="A1466" s="35"/>
      <c r="B1466" s="36"/>
      <c r="C1466" s="193" t="s">
        <v>1776</v>
      </c>
      <c r="D1466" s="193" t="s">
        <v>211</v>
      </c>
      <c r="E1466" s="194" t="s">
        <v>1777</v>
      </c>
      <c r="F1466" s="195" t="s">
        <v>1778</v>
      </c>
      <c r="G1466" s="196" t="s">
        <v>513</v>
      </c>
      <c r="H1466" s="197">
        <v>1</v>
      </c>
      <c r="I1466" s="198"/>
      <c r="J1466" s="199">
        <f>ROUND(I1466*H1466,2)</f>
        <v>0</v>
      </c>
      <c r="K1466" s="200"/>
      <c r="L1466" s="40"/>
      <c r="M1466" s="201" t="s">
        <v>1</v>
      </c>
      <c r="N1466" s="202" t="s">
        <v>40</v>
      </c>
      <c r="O1466" s="72"/>
      <c r="P1466" s="203">
        <f>O1466*H1466</f>
        <v>0</v>
      </c>
      <c r="Q1466" s="203">
        <v>0</v>
      </c>
      <c r="R1466" s="203">
        <f>Q1466*H1466</f>
        <v>0</v>
      </c>
      <c r="S1466" s="203">
        <v>0</v>
      </c>
      <c r="T1466" s="204">
        <f>S1466*H1466</f>
        <v>0</v>
      </c>
      <c r="U1466" s="35"/>
      <c r="V1466" s="35"/>
      <c r="W1466" s="35"/>
      <c r="X1466" s="35"/>
      <c r="Y1466" s="35"/>
      <c r="Z1466" s="35"/>
      <c r="AA1466" s="35"/>
      <c r="AB1466" s="35"/>
      <c r="AC1466" s="35"/>
      <c r="AD1466" s="35"/>
      <c r="AE1466" s="35"/>
      <c r="AR1466" s="205" t="s">
        <v>247</v>
      </c>
      <c r="AT1466" s="205" t="s">
        <v>211</v>
      </c>
      <c r="AU1466" s="205" t="s">
        <v>85</v>
      </c>
      <c r="AY1466" s="18" t="s">
        <v>209</v>
      </c>
      <c r="BE1466" s="206">
        <f>IF(N1466="základní",J1466,0)</f>
        <v>0</v>
      </c>
      <c r="BF1466" s="206">
        <f>IF(N1466="snížená",J1466,0)</f>
        <v>0</v>
      </c>
      <c r="BG1466" s="206">
        <f>IF(N1466="zákl. přenesená",J1466,0)</f>
        <v>0</v>
      </c>
      <c r="BH1466" s="206">
        <f>IF(N1466="sníž. přenesená",J1466,0)</f>
        <v>0</v>
      </c>
      <c r="BI1466" s="206">
        <f>IF(N1466="nulová",J1466,0)</f>
        <v>0</v>
      </c>
      <c r="BJ1466" s="18" t="s">
        <v>83</v>
      </c>
      <c r="BK1466" s="206">
        <f>ROUND(I1466*H1466,2)</f>
        <v>0</v>
      </c>
      <c r="BL1466" s="18" t="s">
        <v>247</v>
      </c>
      <c r="BM1466" s="205" t="s">
        <v>1779</v>
      </c>
    </row>
    <row r="1467" spans="1:65" s="2" customFormat="1" ht="58.5">
      <c r="A1467" s="35"/>
      <c r="B1467" s="36"/>
      <c r="C1467" s="37"/>
      <c r="D1467" s="209" t="s">
        <v>253</v>
      </c>
      <c r="E1467" s="37"/>
      <c r="F1467" s="240" t="s">
        <v>1628</v>
      </c>
      <c r="G1467" s="37"/>
      <c r="H1467" s="37"/>
      <c r="I1467" s="241"/>
      <c r="J1467" s="37"/>
      <c r="K1467" s="37"/>
      <c r="L1467" s="40"/>
      <c r="M1467" s="242"/>
      <c r="N1467" s="243"/>
      <c r="O1467" s="72"/>
      <c r="P1467" s="72"/>
      <c r="Q1467" s="72"/>
      <c r="R1467" s="72"/>
      <c r="S1467" s="72"/>
      <c r="T1467" s="73"/>
      <c r="U1467" s="35"/>
      <c r="V1467" s="35"/>
      <c r="W1467" s="35"/>
      <c r="X1467" s="35"/>
      <c r="Y1467" s="35"/>
      <c r="Z1467" s="35"/>
      <c r="AA1467" s="35"/>
      <c r="AB1467" s="35"/>
      <c r="AC1467" s="35"/>
      <c r="AD1467" s="35"/>
      <c r="AE1467" s="35"/>
      <c r="AT1467" s="18" t="s">
        <v>253</v>
      </c>
      <c r="AU1467" s="18" t="s">
        <v>85</v>
      </c>
    </row>
    <row r="1468" spans="1:65" s="2" customFormat="1" ht="24.2" customHeight="1">
      <c r="A1468" s="35"/>
      <c r="B1468" s="36"/>
      <c r="C1468" s="193" t="s">
        <v>1049</v>
      </c>
      <c r="D1468" s="193" t="s">
        <v>211</v>
      </c>
      <c r="E1468" s="194" t="s">
        <v>1780</v>
      </c>
      <c r="F1468" s="195" t="s">
        <v>1781</v>
      </c>
      <c r="G1468" s="196" t="s">
        <v>513</v>
      </c>
      <c r="H1468" s="197">
        <v>1</v>
      </c>
      <c r="I1468" s="198"/>
      <c r="J1468" s="199">
        <f>ROUND(I1468*H1468,2)</f>
        <v>0</v>
      </c>
      <c r="K1468" s="200"/>
      <c r="L1468" s="40"/>
      <c r="M1468" s="201" t="s">
        <v>1</v>
      </c>
      <c r="N1468" s="202" t="s">
        <v>40</v>
      </c>
      <c r="O1468" s="72"/>
      <c r="P1468" s="203">
        <f>O1468*H1468</f>
        <v>0</v>
      </c>
      <c r="Q1468" s="203">
        <v>0</v>
      </c>
      <c r="R1468" s="203">
        <f>Q1468*H1468</f>
        <v>0</v>
      </c>
      <c r="S1468" s="203">
        <v>0</v>
      </c>
      <c r="T1468" s="204">
        <f>S1468*H1468</f>
        <v>0</v>
      </c>
      <c r="U1468" s="35"/>
      <c r="V1468" s="35"/>
      <c r="W1468" s="35"/>
      <c r="X1468" s="35"/>
      <c r="Y1468" s="35"/>
      <c r="Z1468" s="35"/>
      <c r="AA1468" s="35"/>
      <c r="AB1468" s="35"/>
      <c r="AC1468" s="35"/>
      <c r="AD1468" s="35"/>
      <c r="AE1468" s="35"/>
      <c r="AR1468" s="205" t="s">
        <v>247</v>
      </c>
      <c r="AT1468" s="205" t="s">
        <v>211</v>
      </c>
      <c r="AU1468" s="205" t="s">
        <v>85</v>
      </c>
      <c r="AY1468" s="18" t="s">
        <v>209</v>
      </c>
      <c r="BE1468" s="206">
        <f>IF(N1468="základní",J1468,0)</f>
        <v>0</v>
      </c>
      <c r="BF1468" s="206">
        <f>IF(N1468="snížená",J1468,0)</f>
        <v>0</v>
      </c>
      <c r="BG1468" s="206">
        <f>IF(N1468="zákl. přenesená",J1468,0)</f>
        <v>0</v>
      </c>
      <c r="BH1468" s="206">
        <f>IF(N1468="sníž. přenesená",J1468,0)</f>
        <v>0</v>
      </c>
      <c r="BI1468" s="206">
        <f>IF(N1468="nulová",J1468,0)</f>
        <v>0</v>
      </c>
      <c r="BJ1468" s="18" t="s">
        <v>83</v>
      </c>
      <c r="BK1468" s="206">
        <f>ROUND(I1468*H1468,2)</f>
        <v>0</v>
      </c>
      <c r="BL1468" s="18" t="s">
        <v>247</v>
      </c>
      <c r="BM1468" s="205" t="s">
        <v>1782</v>
      </c>
    </row>
    <row r="1469" spans="1:65" s="2" customFormat="1" ht="58.5">
      <c r="A1469" s="35"/>
      <c r="B1469" s="36"/>
      <c r="C1469" s="37"/>
      <c r="D1469" s="209" t="s">
        <v>253</v>
      </c>
      <c r="E1469" s="37"/>
      <c r="F1469" s="240" t="s">
        <v>1628</v>
      </c>
      <c r="G1469" s="37"/>
      <c r="H1469" s="37"/>
      <c r="I1469" s="241"/>
      <c r="J1469" s="37"/>
      <c r="K1469" s="37"/>
      <c r="L1469" s="40"/>
      <c r="M1469" s="242"/>
      <c r="N1469" s="243"/>
      <c r="O1469" s="72"/>
      <c r="P1469" s="72"/>
      <c r="Q1469" s="72"/>
      <c r="R1469" s="72"/>
      <c r="S1469" s="72"/>
      <c r="T1469" s="73"/>
      <c r="U1469" s="35"/>
      <c r="V1469" s="35"/>
      <c r="W1469" s="35"/>
      <c r="X1469" s="35"/>
      <c r="Y1469" s="35"/>
      <c r="Z1469" s="35"/>
      <c r="AA1469" s="35"/>
      <c r="AB1469" s="35"/>
      <c r="AC1469" s="35"/>
      <c r="AD1469" s="35"/>
      <c r="AE1469" s="35"/>
      <c r="AT1469" s="18" t="s">
        <v>253</v>
      </c>
      <c r="AU1469" s="18" t="s">
        <v>85</v>
      </c>
    </row>
    <row r="1470" spans="1:65" s="2" customFormat="1" ht="24.2" customHeight="1">
      <c r="A1470" s="35"/>
      <c r="B1470" s="36"/>
      <c r="C1470" s="193" t="s">
        <v>1783</v>
      </c>
      <c r="D1470" s="193" t="s">
        <v>211</v>
      </c>
      <c r="E1470" s="194" t="s">
        <v>1784</v>
      </c>
      <c r="F1470" s="195" t="s">
        <v>1785</v>
      </c>
      <c r="G1470" s="196" t="s">
        <v>513</v>
      </c>
      <c r="H1470" s="197">
        <v>1</v>
      </c>
      <c r="I1470" s="198"/>
      <c r="J1470" s="199">
        <f>ROUND(I1470*H1470,2)</f>
        <v>0</v>
      </c>
      <c r="K1470" s="200"/>
      <c r="L1470" s="40"/>
      <c r="M1470" s="201" t="s">
        <v>1</v>
      </c>
      <c r="N1470" s="202" t="s">
        <v>40</v>
      </c>
      <c r="O1470" s="72"/>
      <c r="P1470" s="203">
        <f>O1470*H1470</f>
        <v>0</v>
      </c>
      <c r="Q1470" s="203">
        <v>0</v>
      </c>
      <c r="R1470" s="203">
        <f>Q1470*H1470</f>
        <v>0</v>
      </c>
      <c r="S1470" s="203">
        <v>0</v>
      </c>
      <c r="T1470" s="204">
        <f>S1470*H1470</f>
        <v>0</v>
      </c>
      <c r="U1470" s="35"/>
      <c r="V1470" s="35"/>
      <c r="W1470" s="35"/>
      <c r="X1470" s="35"/>
      <c r="Y1470" s="35"/>
      <c r="Z1470" s="35"/>
      <c r="AA1470" s="35"/>
      <c r="AB1470" s="35"/>
      <c r="AC1470" s="35"/>
      <c r="AD1470" s="35"/>
      <c r="AE1470" s="35"/>
      <c r="AR1470" s="205" t="s">
        <v>247</v>
      </c>
      <c r="AT1470" s="205" t="s">
        <v>211</v>
      </c>
      <c r="AU1470" s="205" t="s">
        <v>85</v>
      </c>
      <c r="AY1470" s="18" t="s">
        <v>209</v>
      </c>
      <c r="BE1470" s="206">
        <f>IF(N1470="základní",J1470,0)</f>
        <v>0</v>
      </c>
      <c r="BF1470" s="206">
        <f>IF(N1470="snížená",J1470,0)</f>
        <v>0</v>
      </c>
      <c r="BG1470" s="206">
        <f>IF(N1470="zákl. přenesená",J1470,0)</f>
        <v>0</v>
      </c>
      <c r="BH1470" s="206">
        <f>IF(N1470="sníž. přenesená",J1470,0)</f>
        <v>0</v>
      </c>
      <c r="BI1470" s="206">
        <f>IF(N1470="nulová",J1470,0)</f>
        <v>0</v>
      </c>
      <c r="BJ1470" s="18" t="s">
        <v>83</v>
      </c>
      <c r="BK1470" s="206">
        <f>ROUND(I1470*H1470,2)</f>
        <v>0</v>
      </c>
      <c r="BL1470" s="18" t="s">
        <v>247</v>
      </c>
      <c r="BM1470" s="205" t="s">
        <v>1786</v>
      </c>
    </row>
    <row r="1471" spans="1:65" s="2" customFormat="1" ht="58.5">
      <c r="A1471" s="35"/>
      <c r="B1471" s="36"/>
      <c r="C1471" s="37"/>
      <c r="D1471" s="209" t="s">
        <v>253</v>
      </c>
      <c r="E1471" s="37"/>
      <c r="F1471" s="240" t="s">
        <v>1628</v>
      </c>
      <c r="G1471" s="37"/>
      <c r="H1471" s="37"/>
      <c r="I1471" s="241"/>
      <c r="J1471" s="37"/>
      <c r="K1471" s="37"/>
      <c r="L1471" s="40"/>
      <c r="M1471" s="242"/>
      <c r="N1471" s="243"/>
      <c r="O1471" s="72"/>
      <c r="P1471" s="72"/>
      <c r="Q1471" s="72"/>
      <c r="R1471" s="72"/>
      <c r="S1471" s="72"/>
      <c r="T1471" s="73"/>
      <c r="U1471" s="35"/>
      <c r="V1471" s="35"/>
      <c r="W1471" s="35"/>
      <c r="X1471" s="35"/>
      <c r="Y1471" s="35"/>
      <c r="Z1471" s="35"/>
      <c r="AA1471" s="35"/>
      <c r="AB1471" s="35"/>
      <c r="AC1471" s="35"/>
      <c r="AD1471" s="35"/>
      <c r="AE1471" s="35"/>
      <c r="AT1471" s="18" t="s">
        <v>253</v>
      </c>
      <c r="AU1471" s="18" t="s">
        <v>85</v>
      </c>
    </row>
    <row r="1472" spans="1:65" s="2" customFormat="1" ht="24.2" customHeight="1">
      <c r="A1472" s="35"/>
      <c r="B1472" s="36"/>
      <c r="C1472" s="193" t="s">
        <v>1053</v>
      </c>
      <c r="D1472" s="193" t="s">
        <v>211</v>
      </c>
      <c r="E1472" s="194" t="s">
        <v>1787</v>
      </c>
      <c r="F1472" s="195" t="s">
        <v>1788</v>
      </c>
      <c r="G1472" s="196" t="s">
        <v>513</v>
      </c>
      <c r="H1472" s="197">
        <v>1</v>
      </c>
      <c r="I1472" s="198"/>
      <c r="J1472" s="199">
        <f>ROUND(I1472*H1472,2)</f>
        <v>0</v>
      </c>
      <c r="K1472" s="200"/>
      <c r="L1472" s="40"/>
      <c r="M1472" s="201" t="s">
        <v>1</v>
      </c>
      <c r="N1472" s="202" t="s">
        <v>40</v>
      </c>
      <c r="O1472" s="72"/>
      <c r="P1472" s="203">
        <f>O1472*H1472</f>
        <v>0</v>
      </c>
      <c r="Q1472" s="203">
        <v>0</v>
      </c>
      <c r="R1472" s="203">
        <f>Q1472*H1472</f>
        <v>0</v>
      </c>
      <c r="S1472" s="203">
        <v>0</v>
      </c>
      <c r="T1472" s="204">
        <f>S1472*H1472</f>
        <v>0</v>
      </c>
      <c r="U1472" s="35"/>
      <c r="V1472" s="35"/>
      <c r="W1472" s="35"/>
      <c r="X1472" s="35"/>
      <c r="Y1472" s="35"/>
      <c r="Z1472" s="35"/>
      <c r="AA1472" s="35"/>
      <c r="AB1472" s="35"/>
      <c r="AC1472" s="35"/>
      <c r="AD1472" s="35"/>
      <c r="AE1472" s="35"/>
      <c r="AR1472" s="205" t="s">
        <v>247</v>
      </c>
      <c r="AT1472" s="205" t="s">
        <v>211</v>
      </c>
      <c r="AU1472" s="205" t="s">
        <v>85</v>
      </c>
      <c r="AY1472" s="18" t="s">
        <v>209</v>
      </c>
      <c r="BE1472" s="206">
        <f>IF(N1472="základní",J1472,0)</f>
        <v>0</v>
      </c>
      <c r="BF1472" s="206">
        <f>IF(N1472="snížená",J1472,0)</f>
        <v>0</v>
      </c>
      <c r="BG1472" s="206">
        <f>IF(N1472="zákl. přenesená",J1472,0)</f>
        <v>0</v>
      </c>
      <c r="BH1472" s="206">
        <f>IF(N1472="sníž. přenesená",J1472,0)</f>
        <v>0</v>
      </c>
      <c r="BI1472" s="206">
        <f>IF(N1472="nulová",J1472,0)</f>
        <v>0</v>
      </c>
      <c r="BJ1472" s="18" t="s">
        <v>83</v>
      </c>
      <c r="BK1472" s="206">
        <f>ROUND(I1472*H1472,2)</f>
        <v>0</v>
      </c>
      <c r="BL1472" s="18" t="s">
        <v>247</v>
      </c>
      <c r="BM1472" s="205" t="s">
        <v>1789</v>
      </c>
    </row>
    <row r="1473" spans="1:65" s="2" customFormat="1" ht="58.5">
      <c r="A1473" s="35"/>
      <c r="B1473" s="36"/>
      <c r="C1473" s="37"/>
      <c r="D1473" s="209" t="s">
        <v>253</v>
      </c>
      <c r="E1473" s="37"/>
      <c r="F1473" s="240" t="s">
        <v>1628</v>
      </c>
      <c r="G1473" s="37"/>
      <c r="H1473" s="37"/>
      <c r="I1473" s="241"/>
      <c r="J1473" s="37"/>
      <c r="K1473" s="37"/>
      <c r="L1473" s="40"/>
      <c r="M1473" s="242"/>
      <c r="N1473" s="243"/>
      <c r="O1473" s="72"/>
      <c r="P1473" s="72"/>
      <c r="Q1473" s="72"/>
      <c r="R1473" s="72"/>
      <c r="S1473" s="72"/>
      <c r="T1473" s="73"/>
      <c r="U1473" s="35"/>
      <c r="V1473" s="35"/>
      <c r="W1473" s="35"/>
      <c r="X1473" s="35"/>
      <c r="Y1473" s="35"/>
      <c r="Z1473" s="35"/>
      <c r="AA1473" s="35"/>
      <c r="AB1473" s="35"/>
      <c r="AC1473" s="35"/>
      <c r="AD1473" s="35"/>
      <c r="AE1473" s="35"/>
      <c r="AT1473" s="18" t="s">
        <v>253</v>
      </c>
      <c r="AU1473" s="18" t="s">
        <v>85</v>
      </c>
    </row>
    <row r="1474" spans="1:65" s="2" customFormat="1" ht="24.2" customHeight="1">
      <c r="A1474" s="35"/>
      <c r="B1474" s="36"/>
      <c r="C1474" s="193" t="s">
        <v>1790</v>
      </c>
      <c r="D1474" s="193" t="s">
        <v>211</v>
      </c>
      <c r="E1474" s="194" t="s">
        <v>1791</v>
      </c>
      <c r="F1474" s="195" t="s">
        <v>1792</v>
      </c>
      <c r="G1474" s="196" t="s">
        <v>513</v>
      </c>
      <c r="H1474" s="197">
        <v>1</v>
      </c>
      <c r="I1474" s="198"/>
      <c r="J1474" s="199">
        <f>ROUND(I1474*H1474,2)</f>
        <v>0</v>
      </c>
      <c r="K1474" s="200"/>
      <c r="L1474" s="40"/>
      <c r="M1474" s="201" t="s">
        <v>1</v>
      </c>
      <c r="N1474" s="202" t="s">
        <v>40</v>
      </c>
      <c r="O1474" s="72"/>
      <c r="P1474" s="203">
        <f>O1474*H1474</f>
        <v>0</v>
      </c>
      <c r="Q1474" s="203">
        <v>0</v>
      </c>
      <c r="R1474" s="203">
        <f>Q1474*H1474</f>
        <v>0</v>
      </c>
      <c r="S1474" s="203">
        <v>0</v>
      </c>
      <c r="T1474" s="204">
        <f>S1474*H1474</f>
        <v>0</v>
      </c>
      <c r="U1474" s="35"/>
      <c r="V1474" s="35"/>
      <c r="W1474" s="35"/>
      <c r="X1474" s="35"/>
      <c r="Y1474" s="35"/>
      <c r="Z1474" s="35"/>
      <c r="AA1474" s="35"/>
      <c r="AB1474" s="35"/>
      <c r="AC1474" s="35"/>
      <c r="AD1474" s="35"/>
      <c r="AE1474" s="35"/>
      <c r="AR1474" s="205" t="s">
        <v>247</v>
      </c>
      <c r="AT1474" s="205" t="s">
        <v>211</v>
      </c>
      <c r="AU1474" s="205" t="s">
        <v>85</v>
      </c>
      <c r="AY1474" s="18" t="s">
        <v>209</v>
      </c>
      <c r="BE1474" s="206">
        <f>IF(N1474="základní",J1474,0)</f>
        <v>0</v>
      </c>
      <c r="BF1474" s="206">
        <f>IF(N1474="snížená",J1474,0)</f>
        <v>0</v>
      </c>
      <c r="BG1474" s="206">
        <f>IF(N1474="zákl. přenesená",J1474,0)</f>
        <v>0</v>
      </c>
      <c r="BH1474" s="206">
        <f>IF(N1474="sníž. přenesená",J1474,0)</f>
        <v>0</v>
      </c>
      <c r="BI1474" s="206">
        <f>IF(N1474="nulová",J1474,0)</f>
        <v>0</v>
      </c>
      <c r="BJ1474" s="18" t="s">
        <v>83</v>
      </c>
      <c r="BK1474" s="206">
        <f>ROUND(I1474*H1474,2)</f>
        <v>0</v>
      </c>
      <c r="BL1474" s="18" t="s">
        <v>247</v>
      </c>
      <c r="BM1474" s="205" t="s">
        <v>1793</v>
      </c>
    </row>
    <row r="1475" spans="1:65" s="2" customFormat="1" ht="58.5">
      <c r="A1475" s="35"/>
      <c r="B1475" s="36"/>
      <c r="C1475" s="37"/>
      <c r="D1475" s="209" t="s">
        <v>253</v>
      </c>
      <c r="E1475" s="37"/>
      <c r="F1475" s="240" t="s">
        <v>1628</v>
      </c>
      <c r="G1475" s="37"/>
      <c r="H1475" s="37"/>
      <c r="I1475" s="241"/>
      <c r="J1475" s="37"/>
      <c r="K1475" s="37"/>
      <c r="L1475" s="40"/>
      <c r="M1475" s="242"/>
      <c r="N1475" s="243"/>
      <c r="O1475" s="72"/>
      <c r="P1475" s="72"/>
      <c r="Q1475" s="72"/>
      <c r="R1475" s="72"/>
      <c r="S1475" s="72"/>
      <c r="T1475" s="73"/>
      <c r="U1475" s="35"/>
      <c r="V1475" s="35"/>
      <c r="W1475" s="35"/>
      <c r="X1475" s="35"/>
      <c r="Y1475" s="35"/>
      <c r="Z1475" s="35"/>
      <c r="AA1475" s="35"/>
      <c r="AB1475" s="35"/>
      <c r="AC1475" s="35"/>
      <c r="AD1475" s="35"/>
      <c r="AE1475" s="35"/>
      <c r="AT1475" s="18" t="s">
        <v>253</v>
      </c>
      <c r="AU1475" s="18" t="s">
        <v>85</v>
      </c>
    </row>
    <row r="1476" spans="1:65" s="2" customFormat="1" ht="24.2" customHeight="1">
      <c r="A1476" s="35"/>
      <c r="B1476" s="36"/>
      <c r="C1476" s="193" t="s">
        <v>1057</v>
      </c>
      <c r="D1476" s="193" t="s">
        <v>211</v>
      </c>
      <c r="E1476" s="194" t="s">
        <v>1794</v>
      </c>
      <c r="F1476" s="195" t="s">
        <v>1795</v>
      </c>
      <c r="G1476" s="196" t="s">
        <v>513</v>
      </c>
      <c r="H1476" s="197">
        <v>1</v>
      </c>
      <c r="I1476" s="198"/>
      <c r="J1476" s="199">
        <f>ROUND(I1476*H1476,2)</f>
        <v>0</v>
      </c>
      <c r="K1476" s="200"/>
      <c r="L1476" s="40"/>
      <c r="M1476" s="201" t="s">
        <v>1</v>
      </c>
      <c r="N1476" s="202" t="s">
        <v>40</v>
      </c>
      <c r="O1476" s="72"/>
      <c r="P1476" s="203">
        <f>O1476*H1476</f>
        <v>0</v>
      </c>
      <c r="Q1476" s="203">
        <v>0</v>
      </c>
      <c r="R1476" s="203">
        <f>Q1476*H1476</f>
        <v>0</v>
      </c>
      <c r="S1476" s="203">
        <v>0</v>
      </c>
      <c r="T1476" s="204">
        <f>S1476*H1476</f>
        <v>0</v>
      </c>
      <c r="U1476" s="35"/>
      <c r="V1476" s="35"/>
      <c r="W1476" s="35"/>
      <c r="X1476" s="35"/>
      <c r="Y1476" s="35"/>
      <c r="Z1476" s="35"/>
      <c r="AA1476" s="35"/>
      <c r="AB1476" s="35"/>
      <c r="AC1476" s="35"/>
      <c r="AD1476" s="35"/>
      <c r="AE1476" s="35"/>
      <c r="AR1476" s="205" t="s">
        <v>247</v>
      </c>
      <c r="AT1476" s="205" t="s">
        <v>211</v>
      </c>
      <c r="AU1476" s="205" t="s">
        <v>85</v>
      </c>
      <c r="AY1476" s="18" t="s">
        <v>209</v>
      </c>
      <c r="BE1476" s="206">
        <f>IF(N1476="základní",J1476,0)</f>
        <v>0</v>
      </c>
      <c r="BF1476" s="206">
        <f>IF(N1476="snížená",J1476,0)</f>
        <v>0</v>
      </c>
      <c r="BG1476" s="206">
        <f>IF(N1476="zákl. přenesená",J1476,0)</f>
        <v>0</v>
      </c>
      <c r="BH1476" s="206">
        <f>IF(N1476="sníž. přenesená",J1476,0)</f>
        <v>0</v>
      </c>
      <c r="BI1476" s="206">
        <f>IF(N1476="nulová",J1476,0)</f>
        <v>0</v>
      </c>
      <c r="BJ1476" s="18" t="s">
        <v>83</v>
      </c>
      <c r="BK1476" s="206">
        <f>ROUND(I1476*H1476,2)</f>
        <v>0</v>
      </c>
      <c r="BL1476" s="18" t="s">
        <v>247</v>
      </c>
      <c r="BM1476" s="205" t="s">
        <v>1796</v>
      </c>
    </row>
    <row r="1477" spans="1:65" s="2" customFormat="1" ht="58.5">
      <c r="A1477" s="35"/>
      <c r="B1477" s="36"/>
      <c r="C1477" s="37"/>
      <c r="D1477" s="209" t="s">
        <v>253</v>
      </c>
      <c r="E1477" s="37"/>
      <c r="F1477" s="240" t="s">
        <v>1628</v>
      </c>
      <c r="G1477" s="37"/>
      <c r="H1477" s="37"/>
      <c r="I1477" s="241"/>
      <c r="J1477" s="37"/>
      <c r="K1477" s="37"/>
      <c r="L1477" s="40"/>
      <c r="M1477" s="242"/>
      <c r="N1477" s="243"/>
      <c r="O1477" s="72"/>
      <c r="P1477" s="72"/>
      <c r="Q1477" s="72"/>
      <c r="R1477" s="72"/>
      <c r="S1477" s="72"/>
      <c r="T1477" s="73"/>
      <c r="U1477" s="35"/>
      <c r="V1477" s="35"/>
      <c r="W1477" s="35"/>
      <c r="X1477" s="35"/>
      <c r="Y1477" s="35"/>
      <c r="Z1477" s="35"/>
      <c r="AA1477" s="35"/>
      <c r="AB1477" s="35"/>
      <c r="AC1477" s="35"/>
      <c r="AD1477" s="35"/>
      <c r="AE1477" s="35"/>
      <c r="AT1477" s="18" t="s">
        <v>253</v>
      </c>
      <c r="AU1477" s="18" t="s">
        <v>85</v>
      </c>
    </row>
    <row r="1478" spans="1:65" s="2" customFormat="1" ht="37.9" customHeight="1">
      <c r="A1478" s="35"/>
      <c r="B1478" s="36"/>
      <c r="C1478" s="193" t="s">
        <v>1797</v>
      </c>
      <c r="D1478" s="193" t="s">
        <v>211</v>
      </c>
      <c r="E1478" s="194" t="s">
        <v>1798</v>
      </c>
      <c r="F1478" s="195" t="s">
        <v>1799</v>
      </c>
      <c r="G1478" s="196" t="s">
        <v>513</v>
      </c>
      <c r="H1478" s="197">
        <v>1</v>
      </c>
      <c r="I1478" s="198"/>
      <c r="J1478" s="199">
        <f>ROUND(I1478*H1478,2)</f>
        <v>0</v>
      </c>
      <c r="K1478" s="200"/>
      <c r="L1478" s="40"/>
      <c r="M1478" s="201" t="s">
        <v>1</v>
      </c>
      <c r="N1478" s="202" t="s">
        <v>40</v>
      </c>
      <c r="O1478" s="72"/>
      <c r="P1478" s="203">
        <f>O1478*H1478</f>
        <v>0</v>
      </c>
      <c r="Q1478" s="203">
        <v>0</v>
      </c>
      <c r="R1478" s="203">
        <f>Q1478*H1478</f>
        <v>0</v>
      </c>
      <c r="S1478" s="203">
        <v>0</v>
      </c>
      <c r="T1478" s="204">
        <f>S1478*H1478</f>
        <v>0</v>
      </c>
      <c r="U1478" s="35"/>
      <c r="V1478" s="35"/>
      <c r="W1478" s="35"/>
      <c r="X1478" s="35"/>
      <c r="Y1478" s="35"/>
      <c r="Z1478" s="35"/>
      <c r="AA1478" s="35"/>
      <c r="AB1478" s="35"/>
      <c r="AC1478" s="35"/>
      <c r="AD1478" s="35"/>
      <c r="AE1478" s="35"/>
      <c r="AR1478" s="205" t="s">
        <v>247</v>
      </c>
      <c r="AT1478" s="205" t="s">
        <v>211</v>
      </c>
      <c r="AU1478" s="205" t="s">
        <v>85</v>
      </c>
      <c r="AY1478" s="18" t="s">
        <v>209</v>
      </c>
      <c r="BE1478" s="206">
        <f>IF(N1478="základní",J1478,0)</f>
        <v>0</v>
      </c>
      <c r="BF1478" s="206">
        <f>IF(N1478="snížená",J1478,0)</f>
        <v>0</v>
      </c>
      <c r="BG1478" s="206">
        <f>IF(N1478="zákl. přenesená",J1478,0)</f>
        <v>0</v>
      </c>
      <c r="BH1478" s="206">
        <f>IF(N1478="sníž. přenesená",J1478,0)</f>
        <v>0</v>
      </c>
      <c r="BI1478" s="206">
        <f>IF(N1478="nulová",J1478,0)</f>
        <v>0</v>
      </c>
      <c r="BJ1478" s="18" t="s">
        <v>83</v>
      </c>
      <c r="BK1478" s="206">
        <f>ROUND(I1478*H1478,2)</f>
        <v>0</v>
      </c>
      <c r="BL1478" s="18" t="s">
        <v>247</v>
      </c>
      <c r="BM1478" s="205" t="s">
        <v>1800</v>
      </c>
    </row>
    <row r="1479" spans="1:65" s="2" customFormat="1" ht="58.5">
      <c r="A1479" s="35"/>
      <c r="B1479" s="36"/>
      <c r="C1479" s="37"/>
      <c r="D1479" s="209" t="s">
        <v>253</v>
      </c>
      <c r="E1479" s="37"/>
      <c r="F1479" s="240" t="s">
        <v>1628</v>
      </c>
      <c r="G1479" s="37"/>
      <c r="H1479" s="37"/>
      <c r="I1479" s="241"/>
      <c r="J1479" s="37"/>
      <c r="K1479" s="37"/>
      <c r="L1479" s="40"/>
      <c r="M1479" s="242"/>
      <c r="N1479" s="243"/>
      <c r="O1479" s="72"/>
      <c r="P1479" s="72"/>
      <c r="Q1479" s="72"/>
      <c r="R1479" s="72"/>
      <c r="S1479" s="72"/>
      <c r="T1479" s="73"/>
      <c r="U1479" s="35"/>
      <c r="V1479" s="35"/>
      <c r="W1479" s="35"/>
      <c r="X1479" s="35"/>
      <c r="Y1479" s="35"/>
      <c r="Z1479" s="35"/>
      <c r="AA1479" s="35"/>
      <c r="AB1479" s="35"/>
      <c r="AC1479" s="35"/>
      <c r="AD1479" s="35"/>
      <c r="AE1479" s="35"/>
      <c r="AT1479" s="18" t="s">
        <v>253</v>
      </c>
      <c r="AU1479" s="18" t="s">
        <v>85</v>
      </c>
    </row>
    <row r="1480" spans="1:65" s="2" customFormat="1" ht="24.2" customHeight="1">
      <c r="A1480" s="35"/>
      <c r="B1480" s="36"/>
      <c r="C1480" s="193" t="s">
        <v>1061</v>
      </c>
      <c r="D1480" s="193" t="s">
        <v>211</v>
      </c>
      <c r="E1480" s="194" t="s">
        <v>1801</v>
      </c>
      <c r="F1480" s="195" t="s">
        <v>1802</v>
      </c>
      <c r="G1480" s="196" t="s">
        <v>513</v>
      </c>
      <c r="H1480" s="197">
        <v>3</v>
      </c>
      <c r="I1480" s="198"/>
      <c r="J1480" s="199">
        <f>ROUND(I1480*H1480,2)</f>
        <v>0</v>
      </c>
      <c r="K1480" s="200"/>
      <c r="L1480" s="40"/>
      <c r="M1480" s="201" t="s">
        <v>1</v>
      </c>
      <c r="N1480" s="202" t="s">
        <v>40</v>
      </c>
      <c r="O1480" s="72"/>
      <c r="P1480" s="203">
        <f>O1480*H1480</f>
        <v>0</v>
      </c>
      <c r="Q1480" s="203">
        <v>0</v>
      </c>
      <c r="R1480" s="203">
        <f>Q1480*H1480</f>
        <v>0</v>
      </c>
      <c r="S1480" s="203">
        <v>0</v>
      </c>
      <c r="T1480" s="204">
        <f>S1480*H1480</f>
        <v>0</v>
      </c>
      <c r="U1480" s="35"/>
      <c r="V1480" s="35"/>
      <c r="W1480" s="35"/>
      <c r="X1480" s="35"/>
      <c r="Y1480" s="35"/>
      <c r="Z1480" s="35"/>
      <c r="AA1480" s="35"/>
      <c r="AB1480" s="35"/>
      <c r="AC1480" s="35"/>
      <c r="AD1480" s="35"/>
      <c r="AE1480" s="35"/>
      <c r="AR1480" s="205" t="s">
        <v>247</v>
      </c>
      <c r="AT1480" s="205" t="s">
        <v>211</v>
      </c>
      <c r="AU1480" s="205" t="s">
        <v>85</v>
      </c>
      <c r="AY1480" s="18" t="s">
        <v>209</v>
      </c>
      <c r="BE1480" s="206">
        <f>IF(N1480="základní",J1480,0)</f>
        <v>0</v>
      </c>
      <c r="BF1480" s="206">
        <f>IF(N1480="snížená",J1480,0)</f>
        <v>0</v>
      </c>
      <c r="BG1480" s="206">
        <f>IF(N1480="zákl. přenesená",J1480,0)</f>
        <v>0</v>
      </c>
      <c r="BH1480" s="206">
        <f>IF(N1480="sníž. přenesená",J1480,0)</f>
        <v>0</v>
      </c>
      <c r="BI1480" s="206">
        <f>IF(N1480="nulová",J1480,0)</f>
        <v>0</v>
      </c>
      <c r="BJ1480" s="18" t="s">
        <v>83</v>
      </c>
      <c r="BK1480" s="206">
        <f>ROUND(I1480*H1480,2)</f>
        <v>0</v>
      </c>
      <c r="BL1480" s="18" t="s">
        <v>247</v>
      </c>
      <c r="BM1480" s="205" t="s">
        <v>1803</v>
      </c>
    </row>
    <row r="1481" spans="1:65" s="2" customFormat="1" ht="58.5">
      <c r="A1481" s="35"/>
      <c r="B1481" s="36"/>
      <c r="C1481" s="37"/>
      <c r="D1481" s="209" t="s">
        <v>253</v>
      </c>
      <c r="E1481" s="37"/>
      <c r="F1481" s="240" t="s">
        <v>1628</v>
      </c>
      <c r="G1481" s="37"/>
      <c r="H1481" s="37"/>
      <c r="I1481" s="241"/>
      <c r="J1481" s="37"/>
      <c r="K1481" s="37"/>
      <c r="L1481" s="40"/>
      <c r="M1481" s="242"/>
      <c r="N1481" s="243"/>
      <c r="O1481" s="72"/>
      <c r="P1481" s="72"/>
      <c r="Q1481" s="72"/>
      <c r="R1481" s="72"/>
      <c r="S1481" s="72"/>
      <c r="T1481" s="73"/>
      <c r="U1481" s="35"/>
      <c r="V1481" s="35"/>
      <c r="W1481" s="35"/>
      <c r="X1481" s="35"/>
      <c r="Y1481" s="35"/>
      <c r="Z1481" s="35"/>
      <c r="AA1481" s="35"/>
      <c r="AB1481" s="35"/>
      <c r="AC1481" s="35"/>
      <c r="AD1481" s="35"/>
      <c r="AE1481" s="35"/>
      <c r="AT1481" s="18" t="s">
        <v>253</v>
      </c>
      <c r="AU1481" s="18" t="s">
        <v>85</v>
      </c>
    </row>
    <row r="1482" spans="1:65" s="2" customFormat="1" ht="33" customHeight="1">
      <c r="A1482" s="35"/>
      <c r="B1482" s="36"/>
      <c r="C1482" s="193" t="s">
        <v>1804</v>
      </c>
      <c r="D1482" s="193" t="s">
        <v>211</v>
      </c>
      <c r="E1482" s="194" t="s">
        <v>1805</v>
      </c>
      <c r="F1482" s="195" t="s">
        <v>1806</v>
      </c>
      <c r="G1482" s="196" t="s">
        <v>513</v>
      </c>
      <c r="H1482" s="197">
        <v>1</v>
      </c>
      <c r="I1482" s="198"/>
      <c r="J1482" s="199">
        <f>ROUND(I1482*H1482,2)</f>
        <v>0</v>
      </c>
      <c r="K1482" s="200"/>
      <c r="L1482" s="40"/>
      <c r="M1482" s="201" t="s">
        <v>1</v>
      </c>
      <c r="N1482" s="202" t="s">
        <v>40</v>
      </c>
      <c r="O1482" s="72"/>
      <c r="P1482" s="203">
        <f>O1482*H1482</f>
        <v>0</v>
      </c>
      <c r="Q1482" s="203">
        <v>0</v>
      </c>
      <c r="R1482" s="203">
        <f>Q1482*H1482</f>
        <v>0</v>
      </c>
      <c r="S1482" s="203">
        <v>0</v>
      </c>
      <c r="T1482" s="204">
        <f>S1482*H1482</f>
        <v>0</v>
      </c>
      <c r="U1482" s="35"/>
      <c r="V1482" s="35"/>
      <c r="W1482" s="35"/>
      <c r="X1482" s="35"/>
      <c r="Y1482" s="35"/>
      <c r="Z1482" s="35"/>
      <c r="AA1482" s="35"/>
      <c r="AB1482" s="35"/>
      <c r="AC1482" s="35"/>
      <c r="AD1482" s="35"/>
      <c r="AE1482" s="35"/>
      <c r="AR1482" s="205" t="s">
        <v>247</v>
      </c>
      <c r="AT1482" s="205" t="s">
        <v>211</v>
      </c>
      <c r="AU1482" s="205" t="s">
        <v>85</v>
      </c>
      <c r="AY1482" s="18" t="s">
        <v>209</v>
      </c>
      <c r="BE1482" s="206">
        <f>IF(N1482="základní",J1482,0)</f>
        <v>0</v>
      </c>
      <c r="BF1482" s="206">
        <f>IF(N1482="snížená",J1482,0)</f>
        <v>0</v>
      </c>
      <c r="BG1482" s="206">
        <f>IF(N1482="zákl. přenesená",J1482,0)</f>
        <v>0</v>
      </c>
      <c r="BH1482" s="206">
        <f>IF(N1482="sníž. přenesená",J1482,0)</f>
        <v>0</v>
      </c>
      <c r="BI1482" s="206">
        <f>IF(N1482="nulová",J1482,0)</f>
        <v>0</v>
      </c>
      <c r="BJ1482" s="18" t="s">
        <v>83</v>
      </c>
      <c r="BK1482" s="206">
        <f>ROUND(I1482*H1482,2)</f>
        <v>0</v>
      </c>
      <c r="BL1482" s="18" t="s">
        <v>247</v>
      </c>
      <c r="BM1482" s="205" t="s">
        <v>1807</v>
      </c>
    </row>
    <row r="1483" spans="1:65" s="2" customFormat="1" ht="58.5">
      <c r="A1483" s="35"/>
      <c r="B1483" s="36"/>
      <c r="C1483" s="37"/>
      <c r="D1483" s="209" t="s">
        <v>253</v>
      </c>
      <c r="E1483" s="37"/>
      <c r="F1483" s="240" t="s">
        <v>1628</v>
      </c>
      <c r="G1483" s="37"/>
      <c r="H1483" s="37"/>
      <c r="I1483" s="241"/>
      <c r="J1483" s="37"/>
      <c r="K1483" s="37"/>
      <c r="L1483" s="40"/>
      <c r="M1483" s="242"/>
      <c r="N1483" s="243"/>
      <c r="O1483" s="72"/>
      <c r="P1483" s="72"/>
      <c r="Q1483" s="72"/>
      <c r="R1483" s="72"/>
      <c r="S1483" s="72"/>
      <c r="T1483" s="73"/>
      <c r="U1483" s="35"/>
      <c r="V1483" s="35"/>
      <c r="W1483" s="35"/>
      <c r="X1483" s="35"/>
      <c r="Y1483" s="35"/>
      <c r="Z1483" s="35"/>
      <c r="AA1483" s="35"/>
      <c r="AB1483" s="35"/>
      <c r="AC1483" s="35"/>
      <c r="AD1483" s="35"/>
      <c r="AE1483" s="35"/>
      <c r="AT1483" s="18" t="s">
        <v>253</v>
      </c>
      <c r="AU1483" s="18" t="s">
        <v>85</v>
      </c>
    </row>
    <row r="1484" spans="1:65" s="2" customFormat="1" ht="24.2" customHeight="1">
      <c r="A1484" s="35"/>
      <c r="B1484" s="36"/>
      <c r="C1484" s="193" t="s">
        <v>1066</v>
      </c>
      <c r="D1484" s="193" t="s">
        <v>211</v>
      </c>
      <c r="E1484" s="194" t="s">
        <v>1808</v>
      </c>
      <c r="F1484" s="195" t="s">
        <v>1809</v>
      </c>
      <c r="G1484" s="196" t="s">
        <v>513</v>
      </c>
      <c r="H1484" s="197">
        <v>1</v>
      </c>
      <c r="I1484" s="198"/>
      <c r="J1484" s="199">
        <f>ROUND(I1484*H1484,2)</f>
        <v>0</v>
      </c>
      <c r="K1484" s="200"/>
      <c r="L1484" s="40"/>
      <c r="M1484" s="201" t="s">
        <v>1</v>
      </c>
      <c r="N1484" s="202" t="s">
        <v>40</v>
      </c>
      <c r="O1484" s="72"/>
      <c r="P1484" s="203">
        <f>O1484*H1484</f>
        <v>0</v>
      </c>
      <c r="Q1484" s="203">
        <v>0</v>
      </c>
      <c r="R1484" s="203">
        <f>Q1484*H1484</f>
        <v>0</v>
      </c>
      <c r="S1484" s="203">
        <v>0</v>
      </c>
      <c r="T1484" s="204">
        <f>S1484*H1484</f>
        <v>0</v>
      </c>
      <c r="U1484" s="35"/>
      <c r="V1484" s="35"/>
      <c r="W1484" s="35"/>
      <c r="X1484" s="35"/>
      <c r="Y1484" s="35"/>
      <c r="Z1484" s="35"/>
      <c r="AA1484" s="35"/>
      <c r="AB1484" s="35"/>
      <c r="AC1484" s="35"/>
      <c r="AD1484" s="35"/>
      <c r="AE1484" s="35"/>
      <c r="AR1484" s="205" t="s">
        <v>247</v>
      </c>
      <c r="AT1484" s="205" t="s">
        <v>211</v>
      </c>
      <c r="AU1484" s="205" t="s">
        <v>85</v>
      </c>
      <c r="AY1484" s="18" t="s">
        <v>209</v>
      </c>
      <c r="BE1484" s="206">
        <f>IF(N1484="základní",J1484,0)</f>
        <v>0</v>
      </c>
      <c r="BF1484" s="206">
        <f>IF(N1484="snížená",J1484,0)</f>
        <v>0</v>
      </c>
      <c r="BG1484" s="206">
        <f>IF(N1484="zákl. přenesená",J1484,0)</f>
        <v>0</v>
      </c>
      <c r="BH1484" s="206">
        <f>IF(N1484="sníž. přenesená",J1484,0)</f>
        <v>0</v>
      </c>
      <c r="BI1484" s="206">
        <f>IF(N1484="nulová",J1484,0)</f>
        <v>0</v>
      </c>
      <c r="BJ1484" s="18" t="s">
        <v>83</v>
      </c>
      <c r="BK1484" s="206">
        <f>ROUND(I1484*H1484,2)</f>
        <v>0</v>
      </c>
      <c r="BL1484" s="18" t="s">
        <v>247</v>
      </c>
      <c r="BM1484" s="205" t="s">
        <v>1810</v>
      </c>
    </row>
    <row r="1485" spans="1:65" s="2" customFormat="1" ht="58.5">
      <c r="A1485" s="35"/>
      <c r="B1485" s="36"/>
      <c r="C1485" s="37"/>
      <c r="D1485" s="209" t="s">
        <v>253</v>
      </c>
      <c r="E1485" s="37"/>
      <c r="F1485" s="240" t="s">
        <v>1628</v>
      </c>
      <c r="G1485" s="37"/>
      <c r="H1485" s="37"/>
      <c r="I1485" s="241"/>
      <c r="J1485" s="37"/>
      <c r="K1485" s="37"/>
      <c r="L1485" s="40"/>
      <c r="M1485" s="242"/>
      <c r="N1485" s="243"/>
      <c r="O1485" s="72"/>
      <c r="P1485" s="72"/>
      <c r="Q1485" s="72"/>
      <c r="R1485" s="72"/>
      <c r="S1485" s="72"/>
      <c r="T1485" s="73"/>
      <c r="U1485" s="35"/>
      <c r="V1485" s="35"/>
      <c r="W1485" s="35"/>
      <c r="X1485" s="35"/>
      <c r="Y1485" s="35"/>
      <c r="Z1485" s="35"/>
      <c r="AA1485" s="35"/>
      <c r="AB1485" s="35"/>
      <c r="AC1485" s="35"/>
      <c r="AD1485" s="35"/>
      <c r="AE1485" s="35"/>
      <c r="AT1485" s="18" t="s">
        <v>253</v>
      </c>
      <c r="AU1485" s="18" t="s">
        <v>85</v>
      </c>
    </row>
    <row r="1486" spans="1:65" s="2" customFormat="1" ht="24.2" customHeight="1">
      <c r="A1486" s="35"/>
      <c r="B1486" s="36"/>
      <c r="C1486" s="193" t="s">
        <v>1811</v>
      </c>
      <c r="D1486" s="193" t="s">
        <v>211</v>
      </c>
      <c r="E1486" s="194" t="s">
        <v>1812</v>
      </c>
      <c r="F1486" s="195" t="s">
        <v>1813</v>
      </c>
      <c r="G1486" s="196" t="s">
        <v>513</v>
      </c>
      <c r="H1486" s="197">
        <v>1</v>
      </c>
      <c r="I1486" s="198"/>
      <c r="J1486" s="199">
        <f>ROUND(I1486*H1486,2)</f>
        <v>0</v>
      </c>
      <c r="K1486" s="200"/>
      <c r="L1486" s="40"/>
      <c r="M1486" s="201" t="s">
        <v>1</v>
      </c>
      <c r="N1486" s="202" t="s">
        <v>40</v>
      </c>
      <c r="O1486" s="72"/>
      <c r="P1486" s="203">
        <f>O1486*H1486</f>
        <v>0</v>
      </c>
      <c r="Q1486" s="203">
        <v>0</v>
      </c>
      <c r="R1486" s="203">
        <f>Q1486*H1486</f>
        <v>0</v>
      </c>
      <c r="S1486" s="203">
        <v>0</v>
      </c>
      <c r="T1486" s="204">
        <f>S1486*H1486</f>
        <v>0</v>
      </c>
      <c r="U1486" s="35"/>
      <c r="V1486" s="35"/>
      <c r="W1486" s="35"/>
      <c r="X1486" s="35"/>
      <c r="Y1486" s="35"/>
      <c r="Z1486" s="35"/>
      <c r="AA1486" s="35"/>
      <c r="AB1486" s="35"/>
      <c r="AC1486" s="35"/>
      <c r="AD1486" s="35"/>
      <c r="AE1486" s="35"/>
      <c r="AR1486" s="205" t="s">
        <v>247</v>
      </c>
      <c r="AT1486" s="205" t="s">
        <v>211</v>
      </c>
      <c r="AU1486" s="205" t="s">
        <v>85</v>
      </c>
      <c r="AY1486" s="18" t="s">
        <v>209</v>
      </c>
      <c r="BE1486" s="206">
        <f>IF(N1486="základní",J1486,0)</f>
        <v>0</v>
      </c>
      <c r="BF1486" s="206">
        <f>IF(N1486="snížená",J1486,0)</f>
        <v>0</v>
      </c>
      <c r="BG1486" s="206">
        <f>IF(N1486="zákl. přenesená",J1486,0)</f>
        <v>0</v>
      </c>
      <c r="BH1486" s="206">
        <f>IF(N1486="sníž. přenesená",J1486,0)</f>
        <v>0</v>
      </c>
      <c r="BI1486" s="206">
        <f>IF(N1486="nulová",J1486,0)</f>
        <v>0</v>
      </c>
      <c r="BJ1486" s="18" t="s">
        <v>83</v>
      </c>
      <c r="BK1486" s="206">
        <f>ROUND(I1486*H1486,2)</f>
        <v>0</v>
      </c>
      <c r="BL1486" s="18" t="s">
        <v>247</v>
      </c>
      <c r="BM1486" s="205" t="s">
        <v>1814</v>
      </c>
    </row>
    <row r="1487" spans="1:65" s="2" customFormat="1" ht="58.5">
      <c r="A1487" s="35"/>
      <c r="B1487" s="36"/>
      <c r="C1487" s="37"/>
      <c r="D1487" s="209" t="s">
        <v>253</v>
      </c>
      <c r="E1487" s="37"/>
      <c r="F1487" s="240" t="s">
        <v>1628</v>
      </c>
      <c r="G1487" s="37"/>
      <c r="H1487" s="37"/>
      <c r="I1487" s="241"/>
      <c r="J1487" s="37"/>
      <c r="K1487" s="37"/>
      <c r="L1487" s="40"/>
      <c r="M1487" s="242"/>
      <c r="N1487" s="243"/>
      <c r="O1487" s="72"/>
      <c r="P1487" s="72"/>
      <c r="Q1487" s="72"/>
      <c r="R1487" s="72"/>
      <c r="S1487" s="72"/>
      <c r="T1487" s="73"/>
      <c r="U1487" s="35"/>
      <c r="V1487" s="35"/>
      <c r="W1487" s="35"/>
      <c r="X1487" s="35"/>
      <c r="Y1487" s="35"/>
      <c r="Z1487" s="35"/>
      <c r="AA1487" s="35"/>
      <c r="AB1487" s="35"/>
      <c r="AC1487" s="35"/>
      <c r="AD1487" s="35"/>
      <c r="AE1487" s="35"/>
      <c r="AT1487" s="18" t="s">
        <v>253</v>
      </c>
      <c r="AU1487" s="18" t="s">
        <v>85</v>
      </c>
    </row>
    <row r="1488" spans="1:65" s="2" customFormat="1" ht="37.9" customHeight="1">
      <c r="A1488" s="35"/>
      <c r="B1488" s="36"/>
      <c r="C1488" s="193" t="s">
        <v>1068</v>
      </c>
      <c r="D1488" s="193" t="s">
        <v>211</v>
      </c>
      <c r="E1488" s="194" t="s">
        <v>1815</v>
      </c>
      <c r="F1488" s="195" t="s">
        <v>1816</v>
      </c>
      <c r="G1488" s="196" t="s">
        <v>513</v>
      </c>
      <c r="H1488" s="197">
        <v>1</v>
      </c>
      <c r="I1488" s="198"/>
      <c r="J1488" s="199">
        <f>ROUND(I1488*H1488,2)</f>
        <v>0</v>
      </c>
      <c r="K1488" s="200"/>
      <c r="L1488" s="40"/>
      <c r="M1488" s="201" t="s">
        <v>1</v>
      </c>
      <c r="N1488" s="202" t="s">
        <v>40</v>
      </c>
      <c r="O1488" s="72"/>
      <c r="P1488" s="203">
        <f>O1488*H1488</f>
        <v>0</v>
      </c>
      <c r="Q1488" s="203">
        <v>0</v>
      </c>
      <c r="R1488" s="203">
        <f>Q1488*H1488</f>
        <v>0</v>
      </c>
      <c r="S1488" s="203">
        <v>0</v>
      </c>
      <c r="T1488" s="204">
        <f>S1488*H1488</f>
        <v>0</v>
      </c>
      <c r="U1488" s="35"/>
      <c r="V1488" s="35"/>
      <c r="W1488" s="35"/>
      <c r="X1488" s="35"/>
      <c r="Y1488" s="35"/>
      <c r="Z1488" s="35"/>
      <c r="AA1488" s="35"/>
      <c r="AB1488" s="35"/>
      <c r="AC1488" s="35"/>
      <c r="AD1488" s="35"/>
      <c r="AE1488" s="35"/>
      <c r="AR1488" s="205" t="s">
        <v>247</v>
      </c>
      <c r="AT1488" s="205" t="s">
        <v>211</v>
      </c>
      <c r="AU1488" s="205" t="s">
        <v>85</v>
      </c>
      <c r="AY1488" s="18" t="s">
        <v>209</v>
      </c>
      <c r="BE1488" s="206">
        <f>IF(N1488="základní",J1488,0)</f>
        <v>0</v>
      </c>
      <c r="BF1488" s="206">
        <f>IF(N1488="snížená",J1488,0)</f>
        <v>0</v>
      </c>
      <c r="BG1488" s="206">
        <f>IF(N1488="zákl. přenesená",J1488,0)</f>
        <v>0</v>
      </c>
      <c r="BH1488" s="206">
        <f>IF(N1488="sníž. přenesená",J1488,0)</f>
        <v>0</v>
      </c>
      <c r="BI1488" s="206">
        <f>IF(N1488="nulová",J1488,0)</f>
        <v>0</v>
      </c>
      <c r="BJ1488" s="18" t="s">
        <v>83</v>
      </c>
      <c r="BK1488" s="206">
        <f>ROUND(I1488*H1488,2)</f>
        <v>0</v>
      </c>
      <c r="BL1488" s="18" t="s">
        <v>247</v>
      </c>
      <c r="BM1488" s="205" t="s">
        <v>1817</v>
      </c>
    </row>
    <row r="1489" spans="1:65" s="2" customFormat="1" ht="37.9" customHeight="1">
      <c r="A1489" s="35"/>
      <c r="B1489" s="36"/>
      <c r="C1489" s="193" t="s">
        <v>1818</v>
      </c>
      <c r="D1489" s="193" t="s">
        <v>211</v>
      </c>
      <c r="E1489" s="194" t="s">
        <v>1819</v>
      </c>
      <c r="F1489" s="195" t="s">
        <v>1820</v>
      </c>
      <c r="G1489" s="196" t="s">
        <v>513</v>
      </c>
      <c r="H1489" s="197">
        <v>1</v>
      </c>
      <c r="I1489" s="198"/>
      <c r="J1489" s="199">
        <f>ROUND(I1489*H1489,2)</f>
        <v>0</v>
      </c>
      <c r="K1489" s="200"/>
      <c r="L1489" s="40"/>
      <c r="M1489" s="201" t="s">
        <v>1</v>
      </c>
      <c r="N1489" s="202" t="s">
        <v>40</v>
      </c>
      <c r="O1489" s="72"/>
      <c r="P1489" s="203">
        <f>O1489*H1489</f>
        <v>0</v>
      </c>
      <c r="Q1489" s="203">
        <v>0</v>
      </c>
      <c r="R1489" s="203">
        <f>Q1489*H1489</f>
        <v>0</v>
      </c>
      <c r="S1489" s="203">
        <v>0</v>
      </c>
      <c r="T1489" s="204">
        <f>S1489*H1489</f>
        <v>0</v>
      </c>
      <c r="U1489" s="35"/>
      <c r="V1489" s="35"/>
      <c r="W1489" s="35"/>
      <c r="X1489" s="35"/>
      <c r="Y1489" s="35"/>
      <c r="Z1489" s="35"/>
      <c r="AA1489" s="35"/>
      <c r="AB1489" s="35"/>
      <c r="AC1489" s="35"/>
      <c r="AD1489" s="35"/>
      <c r="AE1489" s="35"/>
      <c r="AR1489" s="205" t="s">
        <v>247</v>
      </c>
      <c r="AT1489" s="205" t="s">
        <v>211</v>
      </c>
      <c r="AU1489" s="205" t="s">
        <v>85</v>
      </c>
      <c r="AY1489" s="18" t="s">
        <v>209</v>
      </c>
      <c r="BE1489" s="206">
        <f>IF(N1489="základní",J1489,0)</f>
        <v>0</v>
      </c>
      <c r="BF1489" s="206">
        <f>IF(N1489="snížená",J1489,0)</f>
        <v>0</v>
      </c>
      <c r="BG1489" s="206">
        <f>IF(N1489="zákl. přenesená",J1489,0)</f>
        <v>0</v>
      </c>
      <c r="BH1489" s="206">
        <f>IF(N1489="sníž. přenesená",J1489,0)</f>
        <v>0</v>
      </c>
      <c r="BI1489" s="206">
        <f>IF(N1489="nulová",J1489,0)</f>
        <v>0</v>
      </c>
      <c r="BJ1489" s="18" t="s">
        <v>83</v>
      </c>
      <c r="BK1489" s="206">
        <f>ROUND(I1489*H1489,2)</f>
        <v>0</v>
      </c>
      <c r="BL1489" s="18" t="s">
        <v>247</v>
      </c>
      <c r="BM1489" s="205" t="s">
        <v>1821</v>
      </c>
    </row>
    <row r="1490" spans="1:65" s="2" customFormat="1" ht="58.5">
      <c r="A1490" s="35"/>
      <c r="B1490" s="36"/>
      <c r="C1490" s="37"/>
      <c r="D1490" s="209" t="s">
        <v>253</v>
      </c>
      <c r="E1490" s="37"/>
      <c r="F1490" s="240" t="s">
        <v>1822</v>
      </c>
      <c r="G1490" s="37"/>
      <c r="H1490" s="37"/>
      <c r="I1490" s="241"/>
      <c r="J1490" s="37"/>
      <c r="K1490" s="37"/>
      <c r="L1490" s="40"/>
      <c r="M1490" s="242"/>
      <c r="N1490" s="243"/>
      <c r="O1490" s="72"/>
      <c r="P1490" s="72"/>
      <c r="Q1490" s="72"/>
      <c r="R1490" s="72"/>
      <c r="S1490" s="72"/>
      <c r="T1490" s="73"/>
      <c r="U1490" s="35"/>
      <c r="V1490" s="35"/>
      <c r="W1490" s="35"/>
      <c r="X1490" s="35"/>
      <c r="Y1490" s="35"/>
      <c r="Z1490" s="35"/>
      <c r="AA1490" s="35"/>
      <c r="AB1490" s="35"/>
      <c r="AC1490" s="35"/>
      <c r="AD1490" s="35"/>
      <c r="AE1490" s="35"/>
      <c r="AT1490" s="18" t="s">
        <v>253</v>
      </c>
      <c r="AU1490" s="18" t="s">
        <v>85</v>
      </c>
    </row>
    <row r="1491" spans="1:65" s="2" customFormat="1" ht="37.9" customHeight="1">
      <c r="A1491" s="35"/>
      <c r="B1491" s="36"/>
      <c r="C1491" s="193" t="s">
        <v>1073</v>
      </c>
      <c r="D1491" s="193" t="s">
        <v>211</v>
      </c>
      <c r="E1491" s="194" t="s">
        <v>1823</v>
      </c>
      <c r="F1491" s="195" t="s">
        <v>1824</v>
      </c>
      <c r="G1491" s="196" t="s">
        <v>513</v>
      </c>
      <c r="H1491" s="197">
        <v>1</v>
      </c>
      <c r="I1491" s="198"/>
      <c r="J1491" s="199">
        <f>ROUND(I1491*H1491,2)</f>
        <v>0</v>
      </c>
      <c r="K1491" s="200"/>
      <c r="L1491" s="40"/>
      <c r="M1491" s="201" t="s">
        <v>1</v>
      </c>
      <c r="N1491" s="202" t="s">
        <v>40</v>
      </c>
      <c r="O1491" s="72"/>
      <c r="P1491" s="203">
        <f>O1491*H1491</f>
        <v>0</v>
      </c>
      <c r="Q1491" s="203">
        <v>0</v>
      </c>
      <c r="R1491" s="203">
        <f>Q1491*H1491</f>
        <v>0</v>
      </c>
      <c r="S1491" s="203">
        <v>0</v>
      </c>
      <c r="T1491" s="204">
        <f>S1491*H1491</f>
        <v>0</v>
      </c>
      <c r="U1491" s="35"/>
      <c r="V1491" s="35"/>
      <c r="W1491" s="35"/>
      <c r="X1491" s="35"/>
      <c r="Y1491" s="35"/>
      <c r="Z1491" s="35"/>
      <c r="AA1491" s="35"/>
      <c r="AB1491" s="35"/>
      <c r="AC1491" s="35"/>
      <c r="AD1491" s="35"/>
      <c r="AE1491" s="35"/>
      <c r="AR1491" s="205" t="s">
        <v>247</v>
      </c>
      <c r="AT1491" s="205" t="s">
        <v>211</v>
      </c>
      <c r="AU1491" s="205" t="s">
        <v>85</v>
      </c>
      <c r="AY1491" s="18" t="s">
        <v>209</v>
      </c>
      <c r="BE1491" s="206">
        <f>IF(N1491="základní",J1491,0)</f>
        <v>0</v>
      </c>
      <c r="BF1491" s="206">
        <f>IF(N1491="snížená",J1491,0)</f>
        <v>0</v>
      </c>
      <c r="BG1491" s="206">
        <f>IF(N1491="zákl. přenesená",J1491,0)</f>
        <v>0</v>
      </c>
      <c r="BH1491" s="206">
        <f>IF(N1491="sníž. přenesená",J1491,0)</f>
        <v>0</v>
      </c>
      <c r="BI1491" s="206">
        <f>IF(N1491="nulová",J1491,0)</f>
        <v>0</v>
      </c>
      <c r="BJ1491" s="18" t="s">
        <v>83</v>
      </c>
      <c r="BK1491" s="206">
        <f>ROUND(I1491*H1491,2)</f>
        <v>0</v>
      </c>
      <c r="BL1491" s="18" t="s">
        <v>247</v>
      </c>
      <c r="BM1491" s="205" t="s">
        <v>1825</v>
      </c>
    </row>
    <row r="1492" spans="1:65" s="2" customFormat="1" ht="58.5">
      <c r="A1492" s="35"/>
      <c r="B1492" s="36"/>
      <c r="C1492" s="37"/>
      <c r="D1492" s="209" t="s">
        <v>253</v>
      </c>
      <c r="E1492" s="37"/>
      <c r="F1492" s="240" t="s">
        <v>1822</v>
      </c>
      <c r="G1492" s="37"/>
      <c r="H1492" s="37"/>
      <c r="I1492" s="241"/>
      <c r="J1492" s="37"/>
      <c r="K1492" s="37"/>
      <c r="L1492" s="40"/>
      <c r="M1492" s="242"/>
      <c r="N1492" s="243"/>
      <c r="O1492" s="72"/>
      <c r="P1492" s="72"/>
      <c r="Q1492" s="72"/>
      <c r="R1492" s="72"/>
      <c r="S1492" s="72"/>
      <c r="T1492" s="73"/>
      <c r="U1492" s="35"/>
      <c r="V1492" s="35"/>
      <c r="W1492" s="35"/>
      <c r="X1492" s="35"/>
      <c r="Y1492" s="35"/>
      <c r="Z1492" s="35"/>
      <c r="AA1492" s="35"/>
      <c r="AB1492" s="35"/>
      <c r="AC1492" s="35"/>
      <c r="AD1492" s="35"/>
      <c r="AE1492" s="35"/>
      <c r="AT1492" s="18" t="s">
        <v>253</v>
      </c>
      <c r="AU1492" s="18" t="s">
        <v>85</v>
      </c>
    </row>
    <row r="1493" spans="1:65" s="2" customFormat="1" ht="24.2" customHeight="1">
      <c r="A1493" s="35"/>
      <c r="B1493" s="36"/>
      <c r="C1493" s="193" t="s">
        <v>1826</v>
      </c>
      <c r="D1493" s="193" t="s">
        <v>211</v>
      </c>
      <c r="E1493" s="194" t="s">
        <v>1827</v>
      </c>
      <c r="F1493" s="195" t="s">
        <v>1828</v>
      </c>
      <c r="G1493" s="196" t="s">
        <v>513</v>
      </c>
      <c r="H1493" s="197">
        <v>1</v>
      </c>
      <c r="I1493" s="198"/>
      <c r="J1493" s="199">
        <f>ROUND(I1493*H1493,2)</f>
        <v>0</v>
      </c>
      <c r="K1493" s="200"/>
      <c r="L1493" s="40"/>
      <c r="M1493" s="201" t="s">
        <v>1</v>
      </c>
      <c r="N1493" s="202" t="s">
        <v>40</v>
      </c>
      <c r="O1493" s="72"/>
      <c r="P1493" s="203">
        <f>O1493*H1493</f>
        <v>0</v>
      </c>
      <c r="Q1493" s="203">
        <v>0</v>
      </c>
      <c r="R1493" s="203">
        <f>Q1493*H1493</f>
        <v>0</v>
      </c>
      <c r="S1493" s="203">
        <v>0</v>
      </c>
      <c r="T1493" s="204">
        <f>S1493*H1493</f>
        <v>0</v>
      </c>
      <c r="U1493" s="35"/>
      <c r="V1493" s="35"/>
      <c r="W1493" s="35"/>
      <c r="X1493" s="35"/>
      <c r="Y1493" s="35"/>
      <c r="Z1493" s="35"/>
      <c r="AA1493" s="35"/>
      <c r="AB1493" s="35"/>
      <c r="AC1493" s="35"/>
      <c r="AD1493" s="35"/>
      <c r="AE1493" s="35"/>
      <c r="AR1493" s="205" t="s">
        <v>247</v>
      </c>
      <c r="AT1493" s="205" t="s">
        <v>211</v>
      </c>
      <c r="AU1493" s="205" t="s">
        <v>85</v>
      </c>
      <c r="AY1493" s="18" t="s">
        <v>209</v>
      </c>
      <c r="BE1493" s="206">
        <f>IF(N1493="základní",J1493,0)</f>
        <v>0</v>
      </c>
      <c r="BF1493" s="206">
        <f>IF(N1493="snížená",J1493,0)</f>
        <v>0</v>
      </c>
      <c r="BG1493" s="206">
        <f>IF(N1493="zákl. přenesená",J1493,0)</f>
        <v>0</v>
      </c>
      <c r="BH1493" s="206">
        <f>IF(N1493="sníž. přenesená",J1493,0)</f>
        <v>0</v>
      </c>
      <c r="BI1493" s="206">
        <f>IF(N1493="nulová",J1493,0)</f>
        <v>0</v>
      </c>
      <c r="BJ1493" s="18" t="s">
        <v>83</v>
      </c>
      <c r="BK1493" s="206">
        <f>ROUND(I1493*H1493,2)</f>
        <v>0</v>
      </c>
      <c r="BL1493" s="18" t="s">
        <v>247</v>
      </c>
      <c r="BM1493" s="205" t="s">
        <v>1829</v>
      </c>
    </row>
    <row r="1494" spans="1:65" s="2" customFormat="1" ht="58.5">
      <c r="A1494" s="35"/>
      <c r="B1494" s="36"/>
      <c r="C1494" s="37"/>
      <c r="D1494" s="209" t="s">
        <v>253</v>
      </c>
      <c r="E1494" s="37"/>
      <c r="F1494" s="240" t="s">
        <v>1830</v>
      </c>
      <c r="G1494" s="37"/>
      <c r="H1494" s="37"/>
      <c r="I1494" s="241"/>
      <c r="J1494" s="37"/>
      <c r="K1494" s="37"/>
      <c r="L1494" s="40"/>
      <c r="M1494" s="242"/>
      <c r="N1494" s="243"/>
      <c r="O1494" s="72"/>
      <c r="P1494" s="72"/>
      <c r="Q1494" s="72"/>
      <c r="R1494" s="72"/>
      <c r="S1494" s="72"/>
      <c r="T1494" s="73"/>
      <c r="U1494" s="35"/>
      <c r="V1494" s="35"/>
      <c r="W1494" s="35"/>
      <c r="X1494" s="35"/>
      <c r="Y1494" s="35"/>
      <c r="Z1494" s="35"/>
      <c r="AA1494" s="35"/>
      <c r="AB1494" s="35"/>
      <c r="AC1494" s="35"/>
      <c r="AD1494" s="35"/>
      <c r="AE1494" s="35"/>
      <c r="AT1494" s="18" t="s">
        <v>253</v>
      </c>
      <c r="AU1494" s="18" t="s">
        <v>85</v>
      </c>
    </row>
    <row r="1495" spans="1:65" s="2" customFormat="1" ht="21.75" customHeight="1">
      <c r="A1495" s="35"/>
      <c r="B1495" s="36"/>
      <c r="C1495" s="193" t="s">
        <v>1076</v>
      </c>
      <c r="D1495" s="193" t="s">
        <v>211</v>
      </c>
      <c r="E1495" s="194" t="s">
        <v>1831</v>
      </c>
      <c r="F1495" s="195" t="s">
        <v>1832</v>
      </c>
      <c r="G1495" s="196" t="s">
        <v>513</v>
      </c>
      <c r="H1495" s="197">
        <v>2</v>
      </c>
      <c r="I1495" s="198"/>
      <c r="J1495" s="199">
        <f>ROUND(I1495*H1495,2)</f>
        <v>0</v>
      </c>
      <c r="K1495" s="200"/>
      <c r="L1495" s="40"/>
      <c r="M1495" s="201" t="s">
        <v>1</v>
      </c>
      <c r="N1495" s="202" t="s">
        <v>40</v>
      </c>
      <c r="O1495" s="72"/>
      <c r="P1495" s="203">
        <f>O1495*H1495</f>
        <v>0</v>
      </c>
      <c r="Q1495" s="203">
        <v>0</v>
      </c>
      <c r="R1495" s="203">
        <f>Q1495*H1495</f>
        <v>0</v>
      </c>
      <c r="S1495" s="203">
        <v>0</v>
      </c>
      <c r="T1495" s="204">
        <f>S1495*H1495</f>
        <v>0</v>
      </c>
      <c r="U1495" s="35"/>
      <c r="V1495" s="35"/>
      <c r="W1495" s="35"/>
      <c r="X1495" s="35"/>
      <c r="Y1495" s="35"/>
      <c r="Z1495" s="35"/>
      <c r="AA1495" s="35"/>
      <c r="AB1495" s="35"/>
      <c r="AC1495" s="35"/>
      <c r="AD1495" s="35"/>
      <c r="AE1495" s="35"/>
      <c r="AR1495" s="205" t="s">
        <v>247</v>
      </c>
      <c r="AT1495" s="205" t="s">
        <v>211</v>
      </c>
      <c r="AU1495" s="205" t="s">
        <v>85</v>
      </c>
      <c r="AY1495" s="18" t="s">
        <v>209</v>
      </c>
      <c r="BE1495" s="206">
        <f>IF(N1495="základní",J1495,0)</f>
        <v>0</v>
      </c>
      <c r="BF1495" s="206">
        <f>IF(N1495="snížená",J1495,0)</f>
        <v>0</v>
      </c>
      <c r="BG1495" s="206">
        <f>IF(N1495="zákl. přenesená",J1495,0)</f>
        <v>0</v>
      </c>
      <c r="BH1495" s="206">
        <f>IF(N1495="sníž. přenesená",J1495,0)</f>
        <v>0</v>
      </c>
      <c r="BI1495" s="206">
        <f>IF(N1495="nulová",J1495,0)</f>
        <v>0</v>
      </c>
      <c r="BJ1495" s="18" t="s">
        <v>83</v>
      </c>
      <c r="BK1495" s="206">
        <f>ROUND(I1495*H1495,2)</f>
        <v>0</v>
      </c>
      <c r="BL1495" s="18" t="s">
        <v>247</v>
      </c>
      <c r="BM1495" s="205" t="s">
        <v>1036</v>
      </c>
    </row>
    <row r="1496" spans="1:65" s="2" customFormat="1" ht="58.5">
      <c r="A1496" s="35"/>
      <c r="B1496" s="36"/>
      <c r="C1496" s="37"/>
      <c r="D1496" s="209" t="s">
        <v>253</v>
      </c>
      <c r="E1496" s="37"/>
      <c r="F1496" s="240" t="s">
        <v>1830</v>
      </c>
      <c r="G1496" s="37"/>
      <c r="H1496" s="37"/>
      <c r="I1496" s="241"/>
      <c r="J1496" s="37"/>
      <c r="K1496" s="37"/>
      <c r="L1496" s="40"/>
      <c r="M1496" s="242"/>
      <c r="N1496" s="243"/>
      <c r="O1496" s="72"/>
      <c r="P1496" s="72"/>
      <c r="Q1496" s="72"/>
      <c r="R1496" s="72"/>
      <c r="S1496" s="72"/>
      <c r="T1496" s="73"/>
      <c r="U1496" s="35"/>
      <c r="V1496" s="35"/>
      <c r="W1496" s="35"/>
      <c r="X1496" s="35"/>
      <c r="Y1496" s="35"/>
      <c r="Z1496" s="35"/>
      <c r="AA1496" s="35"/>
      <c r="AB1496" s="35"/>
      <c r="AC1496" s="35"/>
      <c r="AD1496" s="35"/>
      <c r="AE1496" s="35"/>
      <c r="AT1496" s="18" t="s">
        <v>253</v>
      </c>
      <c r="AU1496" s="18" t="s">
        <v>85</v>
      </c>
    </row>
    <row r="1497" spans="1:65" s="2" customFormat="1" ht="24.2" customHeight="1">
      <c r="A1497" s="35"/>
      <c r="B1497" s="36"/>
      <c r="C1497" s="193" t="s">
        <v>1833</v>
      </c>
      <c r="D1497" s="193" t="s">
        <v>211</v>
      </c>
      <c r="E1497" s="194" t="s">
        <v>1834</v>
      </c>
      <c r="F1497" s="195" t="s">
        <v>1835</v>
      </c>
      <c r="G1497" s="196" t="s">
        <v>513</v>
      </c>
      <c r="H1497" s="197">
        <v>1</v>
      </c>
      <c r="I1497" s="198"/>
      <c r="J1497" s="199">
        <f>ROUND(I1497*H1497,2)</f>
        <v>0</v>
      </c>
      <c r="K1497" s="200"/>
      <c r="L1497" s="40"/>
      <c r="M1497" s="201" t="s">
        <v>1</v>
      </c>
      <c r="N1497" s="202" t="s">
        <v>40</v>
      </c>
      <c r="O1497" s="72"/>
      <c r="P1497" s="203">
        <f>O1497*H1497</f>
        <v>0</v>
      </c>
      <c r="Q1497" s="203">
        <v>0</v>
      </c>
      <c r="R1497" s="203">
        <f>Q1497*H1497</f>
        <v>0</v>
      </c>
      <c r="S1497" s="203">
        <v>0</v>
      </c>
      <c r="T1497" s="204">
        <f>S1497*H1497</f>
        <v>0</v>
      </c>
      <c r="U1497" s="35"/>
      <c r="V1497" s="35"/>
      <c r="W1497" s="35"/>
      <c r="X1497" s="35"/>
      <c r="Y1497" s="35"/>
      <c r="Z1497" s="35"/>
      <c r="AA1497" s="35"/>
      <c r="AB1497" s="35"/>
      <c r="AC1497" s="35"/>
      <c r="AD1497" s="35"/>
      <c r="AE1497" s="35"/>
      <c r="AR1497" s="205" t="s">
        <v>247</v>
      </c>
      <c r="AT1497" s="205" t="s">
        <v>211</v>
      </c>
      <c r="AU1497" s="205" t="s">
        <v>85</v>
      </c>
      <c r="AY1497" s="18" t="s">
        <v>209</v>
      </c>
      <c r="BE1497" s="206">
        <f>IF(N1497="základní",J1497,0)</f>
        <v>0</v>
      </c>
      <c r="BF1497" s="206">
        <f>IF(N1497="snížená",J1497,0)</f>
        <v>0</v>
      </c>
      <c r="BG1497" s="206">
        <f>IF(N1497="zákl. přenesená",J1497,0)</f>
        <v>0</v>
      </c>
      <c r="BH1497" s="206">
        <f>IF(N1497="sníž. přenesená",J1497,0)</f>
        <v>0</v>
      </c>
      <c r="BI1497" s="206">
        <f>IF(N1497="nulová",J1497,0)</f>
        <v>0</v>
      </c>
      <c r="BJ1497" s="18" t="s">
        <v>83</v>
      </c>
      <c r="BK1497" s="206">
        <f>ROUND(I1497*H1497,2)</f>
        <v>0</v>
      </c>
      <c r="BL1497" s="18" t="s">
        <v>247</v>
      </c>
      <c r="BM1497" s="205" t="s">
        <v>1836</v>
      </c>
    </row>
    <row r="1498" spans="1:65" s="2" customFormat="1" ht="58.5">
      <c r="A1498" s="35"/>
      <c r="B1498" s="36"/>
      <c r="C1498" s="37"/>
      <c r="D1498" s="209" t="s">
        <v>253</v>
      </c>
      <c r="E1498" s="37"/>
      <c r="F1498" s="240" t="s">
        <v>1830</v>
      </c>
      <c r="G1498" s="37"/>
      <c r="H1498" s="37"/>
      <c r="I1498" s="241"/>
      <c r="J1498" s="37"/>
      <c r="K1498" s="37"/>
      <c r="L1498" s="40"/>
      <c r="M1498" s="242"/>
      <c r="N1498" s="243"/>
      <c r="O1498" s="72"/>
      <c r="P1498" s="72"/>
      <c r="Q1498" s="72"/>
      <c r="R1498" s="72"/>
      <c r="S1498" s="72"/>
      <c r="T1498" s="73"/>
      <c r="U1498" s="35"/>
      <c r="V1498" s="35"/>
      <c r="W1498" s="35"/>
      <c r="X1498" s="35"/>
      <c r="Y1498" s="35"/>
      <c r="Z1498" s="35"/>
      <c r="AA1498" s="35"/>
      <c r="AB1498" s="35"/>
      <c r="AC1498" s="35"/>
      <c r="AD1498" s="35"/>
      <c r="AE1498" s="35"/>
      <c r="AT1498" s="18" t="s">
        <v>253</v>
      </c>
      <c r="AU1498" s="18" t="s">
        <v>85</v>
      </c>
    </row>
    <row r="1499" spans="1:65" s="2" customFormat="1" ht="37.9" customHeight="1">
      <c r="A1499" s="35"/>
      <c r="B1499" s="36"/>
      <c r="C1499" s="193" t="s">
        <v>1081</v>
      </c>
      <c r="D1499" s="193" t="s">
        <v>211</v>
      </c>
      <c r="E1499" s="194" t="s">
        <v>1837</v>
      </c>
      <c r="F1499" s="195" t="s">
        <v>1838</v>
      </c>
      <c r="G1499" s="196" t="s">
        <v>513</v>
      </c>
      <c r="H1499" s="197">
        <v>1</v>
      </c>
      <c r="I1499" s="198"/>
      <c r="J1499" s="199">
        <f>ROUND(I1499*H1499,2)</f>
        <v>0</v>
      </c>
      <c r="K1499" s="200"/>
      <c r="L1499" s="40"/>
      <c r="M1499" s="201" t="s">
        <v>1</v>
      </c>
      <c r="N1499" s="202" t="s">
        <v>40</v>
      </c>
      <c r="O1499" s="72"/>
      <c r="P1499" s="203">
        <f>O1499*H1499</f>
        <v>0</v>
      </c>
      <c r="Q1499" s="203">
        <v>0</v>
      </c>
      <c r="R1499" s="203">
        <f>Q1499*H1499</f>
        <v>0</v>
      </c>
      <c r="S1499" s="203">
        <v>0</v>
      </c>
      <c r="T1499" s="204">
        <f>S1499*H1499</f>
        <v>0</v>
      </c>
      <c r="U1499" s="35"/>
      <c r="V1499" s="35"/>
      <c r="W1499" s="35"/>
      <c r="X1499" s="35"/>
      <c r="Y1499" s="35"/>
      <c r="Z1499" s="35"/>
      <c r="AA1499" s="35"/>
      <c r="AB1499" s="35"/>
      <c r="AC1499" s="35"/>
      <c r="AD1499" s="35"/>
      <c r="AE1499" s="35"/>
      <c r="AR1499" s="205" t="s">
        <v>247</v>
      </c>
      <c r="AT1499" s="205" t="s">
        <v>211</v>
      </c>
      <c r="AU1499" s="205" t="s">
        <v>85</v>
      </c>
      <c r="AY1499" s="18" t="s">
        <v>209</v>
      </c>
      <c r="BE1499" s="206">
        <f>IF(N1499="základní",J1499,0)</f>
        <v>0</v>
      </c>
      <c r="BF1499" s="206">
        <f>IF(N1499="snížená",J1499,0)</f>
        <v>0</v>
      </c>
      <c r="BG1499" s="206">
        <f>IF(N1499="zákl. přenesená",J1499,0)</f>
        <v>0</v>
      </c>
      <c r="BH1499" s="206">
        <f>IF(N1499="sníž. přenesená",J1499,0)</f>
        <v>0</v>
      </c>
      <c r="BI1499" s="206">
        <f>IF(N1499="nulová",J1499,0)</f>
        <v>0</v>
      </c>
      <c r="BJ1499" s="18" t="s">
        <v>83</v>
      </c>
      <c r="BK1499" s="206">
        <f>ROUND(I1499*H1499,2)</f>
        <v>0</v>
      </c>
      <c r="BL1499" s="18" t="s">
        <v>247</v>
      </c>
      <c r="BM1499" s="205" t="s">
        <v>1839</v>
      </c>
    </row>
    <row r="1500" spans="1:65" s="2" customFormat="1" ht="58.5">
      <c r="A1500" s="35"/>
      <c r="B1500" s="36"/>
      <c r="C1500" s="37"/>
      <c r="D1500" s="209" t="s">
        <v>253</v>
      </c>
      <c r="E1500" s="37"/>
      <c r="F1500" s="240" t="s">
        <v>1830</v>
      </c>
      <c r="G1500" s="37"/>
      <c r="H1500" s="37"/>
      <c r="I1500" s="241"/>
      <c r="J1500" s="37"/>
      <c r="K1500" s="37"/>
      <c r="L1500" s="40"/>
      <c r="M1500" s="242"/>
      <c r="N1500" s="243"/>
      <c r="O1500" s="72"/>
      <c r="P1500" s="72"/>
      <c r="Q1500" s="72"/>
      <c r="R1500" s="72"/>
      <c r="S1500" s="72"/>
      <c r="T1500" s="73"/>
      <c r="U1500" s="35"/>
      <c r="V1500" s="35"/>
      <c r="W1500" s="35"/>
      <c r="X1500" s="35"/>
      <c r="Y1500" s="35"/>
      <c r="Z1500" s="35"/>
      <c r="AA1500" s="35"/>
      <c r="AB1500" s="35"/>
      <c r="AC1500" s="35"/>
      <c r="AD1500" s="35"/>
      <c r="AE1500" s="35"/>
      <c r="AT1500" s="18" t="s">
        <v>253</v>
      </c>
      <c r="AU1500" s="18" t="s">
        <v>85</v>
      </c>
    </row>
    <row r="1501" spans="1:65" s="2" customFormat="1" ht="24.2" customHeight="1">
      <c r="A1501" s="35"/>
      <c r="B1501" s="36"/>
      <c r="C1501" s="193" t="s">
        <v>1840</v>
      </c>
      <c r="D1501" s="193" t="s">
        <v>211</v>
      </c>
      <c r="E1501" s="194" t="s">
        <v>1841</v>
      </c>
      <c r="F1501" s="195" t="s">
        <v>1842</v>
      </c>
      <c r="G1501" s="196" t="s">
        <v>513</v>
      </c>
      <c r="H1501" s="197">
        <v>11</v>
      </c>
      <c r="I1501" s="198"/>
      <c r="J1501" s="199">
        <f>ROUND(I1501*H1501,2)</f>
        <v>0</v>
      </c>
      <c r="K1501" s="200"/>
      <c r="L1501" s="40"/>
      <c r="M1501" s="201" t="s">
        <v>1</v>
      </c>
      <c r="N1501" s="202" t="s">
        <v>40</v>
      </c>
      <c r="O1501" s="72"/>
      <c r="P1501" s="203">
        <f>O1501*H1501</f>
        <v>0</v>
      </c>
      <c r="Q1501" s="203">
        <v>0</v>
      </c>
      <c r="R1501" s="203">
        <f>Q1501*H1501</f>
        <v>0</v>
      </c>
      <c r="S1501" s="203">
        <v>0</v>
      </c>
      <c r="T1501" s="204">
        <f>S1501*H1501</f>
        <v>0</v>
      </c>
      <c r="U1501" s="35"/>
      <c r="V1501" s="35"/>
      <c r="W1501" s="35"/>
      <c r="X1501" s="35"/>
      <c r="Y1501" s="35"/>
      <c r="Z1501" s="35"/>
      <c r="AA1501" s="35"/>
      <c r="AB1501" s="35"/>
      <c r="AC1501" s="35"/>
      <c r="AD1501" s="35"/>
      <c r="AE1501" s="35"/>
      <c r="AR1501" s="205" t="s">
        <v>247</v>
      </c>
      <c r="AT1501" s="205" t="s">
        <v>211</v>
      </c>
      <c r="AU1501" s="205" t="s">
        <v>85</v>
      </c>
      <c r="AY1501" s="18" t="s">
        <v>209</v>
      </c>
      <c r="BE1501" s="206">
        <f>IF(N1501="základní",J1501,0)</f>
        <v>0</v>
      </c>
      <c r="BF1501" s="206">
        <f>IF(N1501="snížená",J1501,0)</f>
        <v>0</v>
      </c>
      <c r="BG1501" s="206">
        <f>IF(N1501="zákl. přenesená",J1501,0)</f>
        <v>0</v>
      </c>
      <c r="BH1501" s="206">
        <f>IF(N1501="sníž. přenesená",J1501,0)</f>
        <v>0</v>
      </c>
      <c r="BI1501" s="206">
        <f>IF(N1501="nulová",J1501,0)</f>
        <v>0</v>
      </c>
      <c r="BJ1501" s="18" t="s">
        <v>83</v>
      </c>
      <c r="BK1501" s="206">
        <f>ROUND(I1501*H1501,2)</f>
        <v>0</v>
      </c>
      <c r="BL1501" s="18" t="s">
        <v>247</v>
      </c>
      <c r="BM1501" s="205" t="s">
        <v>1843</v>
      </c>
    </row>
    <row r="1502" spans="1:65" s="2" customFormat="1" ht="58.5">
      <c r="A1502" s="35"/>
      <c r="B1502" s="36"/>
      <c r="C1502" s="37"/>
      <c r="D1502" s="209" t="s">
        <v>253</v>
      </c>
      <c r="E1502" s="37"/>
      <c r="F1502" s="240" t="s">
        <v>1844</v>
      </c>
      <c r="G1502" s="37"/>
      <c r="H1502" s="37"/>
      <c r="I1502" s="241"/>
      <c r="J1502" s="37"/>
      <c r="K1502" s="37"/>
      <c r="L1502" s="40"/>
      <c r="M1502" s="242"/>
      <c r="N1502" s="243"/>
      <c r="O1502" s="72"/>
      <c r="P1502" s="72"/>
      <c r="Q1502" s="72"/>
      <c r="R1502" s="72"/>
      <c r="S1502" s="72"/>
      <c r="T1502" s="73"/>
      <c r="U1502" s="35"/>
      <c r="V1502" s="35"/>
      <c r="W1502" s="35"/>
      <c r="X1502" s="35"/>
      <c r="Y1502" s="35"/>
      <c r="Z1502" s="35"/>
      <c r="AA1502" s="35"/>
      <c r="AB1502" s="35"/>
      <c r="AC1502" s="35"/>
      <c r="AD1502" s="35"/>
      <c r="AE1502" s="35"/>
      <c r="AT1502" s="18" t="s">
        <v>253</v>
      </c>
      <c r="AU1502" s="18" t="s">
        <v>85</v>
      </c>
    </row>
    <row r="1503" spans="1:65" s="2" customFormat="1" ht="24.2" customHeight="1">
      <c r="A1503" s="35"/>
      <c r="B1503" s="36"/>
      <c r="C1503" s="193" t="s">
        <v>1090</v>
      </c>
      <c r="D1503" s="193" t="s">
        <v>211</v>
      </c>
      <c r="E1503" s="194" t="s">
        <v>1845</v>
      </c>
      <c r="F1503" s="195" t="s">
        <v>1846</v>
      </c>
      <c r="G1503" s="196" t="s">
        <v>513</v>
      </c>
      <c r="H1503" s="197">
        <v>1</v>
      </c>
      <c r="I1503" s="198"/>
      <c r="J1503" s="199">
        <f>ROUND(I1503*H1503,2)</f>
        <v>0</v>
      </c>
      <c r="K1503" s="200"/>
      <c r="L1503" s="40"/>
      <c r="M1503" s="201" t="s">
        <v>1</v>
      </c>
      <c r="N1503" s="202" t="s">
        <v>40</v>
      </c>
      <c r="O1503" s="72"/>
      <c r="P1503" s="203">
        <f>O1503*H1503</f>
        <v>0</v>
      </c>
      <c r="Q1503" s="203">
        <v>0</v>
      </c>
      <c r="R1503" s="203">
        <f>Q1503*H1503</f>
        <v>0</v>
      </c>
      <c r="S1503" s="203">
        <v>0</v>
      </c>
      <c r="T1503" s="204">
        <f>S1503*H1503</f>
        <v>0</v>
      </c>
      <c r="U1503" s="35"/>
      <c r="V1503" s="35"/>
      <c r="W1503" s="35"/>
      <c r="X1503" s="35"/>
      <c r="Y1503" s="35"/>
      <c r="Z1503" s="35"/>
      <c r="AA1503" s="35"/>
      <c r="AB1503" s="35"/>
      <c r="AC1503" s="35"/>
      <c r="AD1503" s="35"/>
      <c r="AE1503" s="35"/>
      <c r="AR1503" s="205" t="s">
        <v>247</v>
      </c>
      <c r="AT1503" s="205" t="s">
        <v>211</v>
      </c>
      <c r="AU1503" s="205" t="s">
        <v>85</v>
      </c>
      <c r="AY1503" s="18" t="s">
        <v>209</v>
      </c>
      <c r="BE1503" s="206">
        <f>IF(N1503="základní",J1503,0)</f>
        <v>0</v>
      </c>
      <c r="BF1503" s="206">
        <f>IF(N1503="snížená",J1503,0)</f>
        <v>0</v>
      </c>
      <c r="BG1503" s="206">
        <f>IF(N1503="zákl. přenesená",J1503,0)</f>
        <v>0</v>
      </c>
      <c r="BH1503" s="206">
        <f>IF(N1503="sníž. přenesená",J1503,0)</f>
        <v>0</v>
      </c>
      <c r="BI1503" s="206">
        <f>IF(N1503="nulová",J1503,0)</f>
        <v>0</v>
      </c>
      <c r="BJ1503" s="18" t="s">
        <v>83</v>
      </c>
      <c r="BK1503" s="206">
        <f>ROUND(I1503*H1503,2)</f>
        <v>0</v>
      </c>
      <c r="BL1503" s="18" t="s">
        <v>247</v>
      </c>
      <c r="BM1503" s="205" t="s">
        <v>1847</v>
      </c>
    </row>
    <row r="1504" spans="1:65" s="2" customFormat="1" ht="58.5">
      <c r="A1504" s="35"/>
      <c r="B1504" s="36"/>
      <c r="C1504" s="37"/>
      <c r="D1504" s="209" t="s">
        <v>253</v>
      </c>
      <c r="E1504" s="37"/>
      <c r="F1504" s="240" t="s">
        <v>1844</v>
      </c>
      <c r="G1504" s="37"/>
      <c r="H1504" s="37"/>
      <c r="I1504" s="241"/>
      <c r="J1504" s="37"/>
      <c r="K1504" s="37"/>
      <c r="L1504" s="40"/>
      <c r="M1504" s="242"/>
      <c r="N1504" s="243"/>
      <c r="O1504" s="72"/>
      <c r="P1504" s="72"/>
      <c r="Q1504" s="72"/>
      <c r="R1504" s="72"/>
      <c r="S1504" s="72"/>
      <c r="T1504" s="73"/>
      <c r="U1504" s="35"/>
      <c r="V1504" s="35"/>
      <c r="W1504" s="35"/>
      <c r="X1504" s="35"/>
      <c r="Y1504" s="35"/>
      <c r="Z1504" s="35"/>
      <c r="AA1504" s="35"/>
      <c r="AB1504" s="35"/>
      <c r="AC1504" s="35"/>
      <c r="AD1504" s="35"/>
      <c r="AE1504" s="35"/>
      <c r="AT1504" s="18" t="s">
        <v>253</v>
      </c>
      <c r="AU1504" s="18" t="s">
        <v>85</v>
      </c>
    </row>
    <row r="1505" spans="1:65" s="2" customFormat="1" ht="24.2" customHeight="1">
      <c r="A1505" s="35"/>
      <c r="B1505" s="36"/>
      <c r="C1505" s="193" t="s">
        <v>1848</v>
      </c>
      <c r="D1505" s="193" t="s">
        <v>211</v>
      </c>
      <c r="E1505" s="194" t="s">
        <v>1849</v>
      </c>
      <c r="F1505" s="195" t="s">
        <v>1850</v>
      </c>
      <c r="G1505" s="196" t="s">
        <v>513</v>
      </c>
      <c r="H1505" s="197">
        <v>2</v>
      </c>
      <c r="I1505" s="198"/>
      <c r="J1505" s="199">
        <f>ROUND(I1505*H1505,2)</f>
        <v>0</v>
      </c>
      <c r="K1505" s="200"/>
      <c r="L1505" s="40"/>
      <c r="M1505" s="201" t="s">
        <v>1</v>
      </c>
      <c r="N1505" s="202" t="s">
        <v>40</v>
      </c>
      <c r="O1505" s="72"/>
      <c r="P1505" s="203">
        <f>O1505*H1505</f>
        <v>0</v>
      </c>
      <c r="Q1505" s="203">
        <v>0</v>
      </c>
      <c r="R1505" s="203">
        <f>Q1505*H1505</f>
        <v>0</v>
      </c>
      <c r="S1505" s="203">
        <v>0</v>
      </c>
      <c r="T1505" s="204">
        <f>S1505*H1505</f>
        <v>0</v>
      </c>
      <c r="U1505" s="35"/>
      <c r="V1505" s="35"/>
      <c r="W1505" s="35"/>
      <c r="X1505" s="35"/>
      <c r="Y1505" s="35"/>
      <c r="Z1505" s="35"/>
      <c r="AA1505" s="35"/>
      <c r="AB1505" s="35"/>
      <c r="AC1505" s="35"/>
      <c r="AD1505" s="35"/>
      <c r="AE1505" s="35"/>
      <c r="AR1505" s="205" t="s">
        <v>247</v>
      </c>
      <c r="AT1505" s="205" t="s">
        <v>211</v>
      </c>
      <c r="AU1505" s="205" t="s">
        <v>85</v>
      </c>
      <c r="AY1505" s="18" t="s">
        <v>209</v>
      </c>
      <c r="BE1505" s="206">
        <f>IF(N1505="základní",J1505,0)</f>
        <v>0</v>
      </c>
      <c r="BF1505" s="206">
        <f>IF(N1505="snížená",J1505,0)</f>
        <v>0</v>
      </c>
      <c r="BG1505" s="206">
        <f>IF(N1505="zákl. přenesená",J1505,0)</f>
        <v>0</v>
      </c>
      <c r="BH1505" s="206">
        <f>IF(N1505="sníž. přenesená",J1505,0)</f>
        <v>0</v>
      </c>
      <c r="BI1505" s="206">
        <f>IF(N1505="nulová",J1505,0)</f>
        <v>0</v>
      </c>
      <c r="BJ1505" s="18" t="s">
        <v>83</v>
      </c>
      <c r="BK1505" s="206">
        <f>ROUND(I1505*H1505,2)</f>
        <v>0</v>
      </c>
      <c r="BL1505" s="18" t="s">
        <v>247</v>
      </c>
      <c r="BM1505" s="205" t="s">
        <v>1851</v>
      </c>
    </row>
    <row r="1506" spans="1:65" s="2" customFormat="1" ht="58.5">
      <c r="A1506" s="35"/>
      <c r="B1506" s="36"/>
      <c r="C1506" s="37"/>
      <c r="D1506" s="209" t="s">
        <v>253</v>
      </c>
      <c r="E1506" s="37"/>
      <c r="F1506" s="240" t="s">
        <v>1852</v>
      </c>
      <c r="G1506" s="37"/>
      <c r="H1506" s="37"/>
      <c r="I1506" s="241"/>
      <c r="J1506" s="37"/>
      <c r="K1506" s="37"/>
      <c r="L1506" s="40"/>
      <c r="M1506" s="242"/>
      <c r="N1506" s="243"/>
      <c r="O1506" s="72"/>
      <c r="P1506" s="72"/>
      <c r="Q1506" s="72"/>
      <c r="R1506" s="72"/>
      <c r="S1506" s="72"/>
      <c r="T1506" s="73"/>
      <c r="U1506" s="35"/>
      <c r="V1506" s="35"/>
      <c r="W1506" s="35"/>
      <c r="X1506" s="35"/>
      <c r="Y1506" s="35"/>
      <c r="Z1506" s="35"/>
      <c r="AA1506" s="35"/>
      <c r="AB1506" s="35"/>
      <c r="AC1506" s="35"/>
      <c r="AD1506" s="35"/>
      <c r="AE1506" s="35"/>
      <c r="AT1506" s="18" t="s">
        <v>253</v>
      </c>
      <c r="AU1506" s="18" t="s">
        <v>85</v>
      </c>
    </row>
    <row r="1507" spans="1:65" s="2" customFormat="1" ht="24.2" customHeight="1">
      <c r="A1507" s="35"/>
      <c r="B1507" s="36"/>
      <c r="C1507" s="193" t="s">
        <v>1092</v>
      </c>
      <c r="D1507" s="193" t="s">
        <v>211</v>
      </c>
      <c r="E1507" s="194" t="s">
        <v>1853</v>
      </c>
      <c r="F1507" s="195" t="s">
        <v>1854</v>
      </c>
      <c r="G1507" s="196" t="s">
        <v>513</v>
      </c>
      <c r="H1507" s="197">
        <v>5</v>
      </c>
      <c r="I1507" s="198"/>
      <c r="J1507" s="199">
        <f>ROUND(I1507*H1507,2)</f>
        <v>0</v>
      </c>
      <c r="K1507" s="200"/>
      <c r="L1507" s="40"/>
      <c r="M1507" s="201" t="s">
        <v>1</v>
      </c>
      <c r="N1507" s="202" t="s">
        <v>40</v>
      </c>
      <c r="O1507" s="72"/>
      <c r="P1507" s="203">
        <f>O1507*H1507</f>
        <v>0</v>
      </c>
      <c r="Q1507" s="203">
        <v>0</v>
      </c>
      <c r="R1507" s="203">
        <f>Q1507*H1507</f>
        <v>0</v>
      </c>
      <c r="S1507" s="203">
        <v>0</v>
      </c>
      <c r="T1507" s="204">
        <f>S1507*H1507</f>
        <v>0</v>
      </c>
      <c r="U1507" s="35"/>
      <c r="V1507" s="35"/>
      <c r="W1507" s="35"/>
      <c r="X1507" s="35"/>
      <c r="Y1507" s="35"/>
      <c r="Z1507" s="35"/>
      <c r="AA1507" s="35"/>
      <c r="AB1507" s="35"/>
      <c r="AC1507" s="35"/>
      <c r="AD1507" s="35"/>
      <c r="AE1507" s="35"/>
      <c r="AR1507" s="205" t="s">
        <v>247</v>
      </c>
      <c r="AT1507" s="205" t="s">
        <v>211</v>
      </c>
      <c r="AU1507" s="205" t="s">
        <v>85</v>
      </c>
      <c r="AY1507" s="18" t="s">
        <v>209</v>
      </c>
      <c r="BE1507" s="206">
        <f>IF(N1507="základní",J1507,0)</f>
        <v>0</v>
      </c>
      <c r="BF1507" s="206">
        <f>IF(N1507="snížená",J1507,0)</f>
        <v>0</v>
      </c>
      <c r="BG1507" s="206">
        <f>IF(N1507="zákl. přenesená",J1507,0)</f>
        <v>0</v>
      </c>
      <c r="BH1507" s="206">
        <f>IF(N1507="sníž. přenesená",J1507,0)</f>
        <v>0</v>
      </c>
      <c r="BI1507" s="206">
        <f>IF(N1507="nulová",J1507,0)</f>
        <v>0</v>
      </c>
      <c r="BJ1507" s="18" t="s">
        <v>83</v>
      </c>
      <c r="BK1507" s="206">
        <f>ROUND(I1507*H1507,2)</f>
        <v>0</v>
      </c>
      <c r="BL1507" s="18" t="s">
        <v>247</v>
      </c>
      <c r="BM1507" s="205" t="s">
        <v>1855</v>
      </c>
    </row>
    <row r="1508" spans="1:65" s="2" customFormat="1" ht="58.5">
      <c r="A1508" s="35"/>
      <c r="B1508" s="36"/>
      <c r="C1508" s="37"/>
      <c r="D1508" s="209" t="s">
        <v>253</v>
      </c>
      <c r="E1508" s="37"/>
      <c r="F1508" s="240" t="s">
        <v>1852</v>
      </c>
      <c r="G1508" s="37"/>
      <c r="H1508" s="37"/>
      <c r="I1508" s="241"/>
      <c r="J1508" s="37"/>
      <c r="K1508" s="37"/>
      <c r="L1508" s="40"/>
      <c r="M1508" s="242"/>
      <c r="N1508" s="243"/>
      <c r="O1508" s="72"/>
      <c r="P1508" s="72"/>
      <c r="Q1508" s="72"/>
      <c r="R1508" s="72"/>
      <c r="S1508" s="72"/>
      <c r="T1508" s="73"/>
      <c r="U1508" s="35"/>
      <c r="V1508" s="35"/>
      <c r="W1508" s="35"/>
      <c r="X1508" s="35"/>
      <c r="Y1508" s="35"/>
      <c r="Z1508" s="35"/>
      <c r="AA1508" s="35"/>
      <c r="AB1508" s="35"/>
      <c r="AC1508" s="35"/>
      <c r="AD1508" s="35"/>
      <c r="AE1508" s="35"/>
      <c r="AT1508" s="18" t="s">
        <v>253</v>
      </c>
      <c r="AU1508" s="18" t="s">
        <v>85</v>
      </c>
    </row>
    <row r="1509" spans="1:65" s="2" customFormat="1" ht="24.2" customHeight="1">
      <c r="A1509" s="35"/>
      <c r="B1509" s="36"/>
      <c r="C1509" s="193" t="s">
        <v>1856</v>
      </c>
      <c r="D1509" s="193" t="s">
        <v>211</v>
      </c>
      <c r="E1509" s="194" t="s">
        <v>1857</v>
      </c>
      <c r="F1509" s="195" t="s">
        <v>1858</v>
      </c>
      <c r="G1509" s="196" t="s">
        <v>513</v>
      </c>
      <c r="H1509" s="197">
        <v>1</v>
      </c>
      <c r="I1509" s="198"/>
      <c r="J1509" s="199">
        <f>ROUND(I1509*H1509,2)</f>
        <v>0</v>
      </c>
      <c r="K1509" s="200"/>
      <c r="L1509" s="40"/>
      <c r="M1509" s="201" t="s">
        <v>1</v>
      </c>
      <c r="N1509" s="202" t="s">
        <v>40</v>
      </c>
      <c r="O1509" s="72"/>
      <c r="P1509" s="203">
        <f>O1509*H1509</f>
        <v>0</v>
      </c>
      <c r="Q1509" s="203">
        <v>0</v>
      </c>
      <c r="R1509" s="203">
        <f>Q1509*H1509</f>
        <v>0</v>
      </c>
      <c r="S1509" s="203">
        <v>0</v>
      </c>
      <c r="T1509" s="204">
        <f>S1509*H1509</f>
        <v>0</v>
      </c>
      <c r="U1509" s="35"/>
      <c r="V1509" s="35"/>
      <c r="W1509" s="35"/>
      <c r="X1509" s="35"/>
      <c r="Y1509" s="35"/>
      <c r="Z1509" s="35"/>
      <c r="AA1509" s="35"/>
      <c r="AB1509" s="35"/>
      <c r="AC1509" s="35"/>
      <c r="AD1509" s="35"/>
      <c r="AE1509" s="35"/>
      <c r="AR1509" s="205" t="s">
        <v>247</v>
      </c>
      <c r="AT1509" s="205" t="s">
        <v>211</v>
      </c>
      <c r="AU1509" s="205" t="s">
        <v>85</v>
      </c>
      <c r="AY1509" s="18" t="s">
        <v>209</v>
      </c>
      <c r="BE1509" s="206">
        <f>IF(N1509="základní",J1509,0)</f>
        <v>0</v>
      </c>
      <c r="BF1509" s="206">
        <f>IF(N1509="snížená",J1509,0)</f>
        <v>0</v>
      </c>
      <c r="BG1509" s="206">
        <f>IF(N1509="zákl. přenesená",J1509,0)</f>
        <v>0</v>
      </c>
      <c r="BH1509" s="206">
        <f>IF(N1509="sníž. přenesená",J1509,0)</f>
        <v>0</v>
      </c>
      <c r="BI1509" s="206">
        <f>IF(N1509="nulová",J1509,0)</f>
        <v>0</v>
      </c>
      <c r="BJ1509" s="18" t="s">
        <v>83</v>
      </c>
      <c r="BK1509" s="206">
        <f>ROUND(I1509*H1509,2)</f>
        <v>0</v>
      </c>
      <c r="BL1509" s="18" t="s">
        <v>247</v>
      </c>
      <c r="BM1509" s="205" t="s">
        <v>1859</v>
      </c>
    </row>
    <row r="1510" spans="1:65" s="2" customFormat="1" ht="58.5">
      <c r="A1510" s="35"/>
      <c r="B1510" s="36"/>
      <c r="C1510" s="37"/>
      <c r="D1510" s="209" t="s">
        <v>253</v>
      </c>
      <c r="E1510" s="37"/>
      <c r="F1510" s="240" t="s">
        <v>1852</v>
      </c>
      <c r="G1510" s="37"/>
      <c r="H1510" s="37"/>
      <c r="I1510" s="241"/>
      <c r="J1510" s="37"/>
      <c r="K1510" s="37"/>
      <c r="L1510" s="40"/>
      <c r="M1510" s="242"/>
      <c r="N1510" s="243"/>
      <c r="O1510" s="72"/>
      <c r="P1510" s="72"/>
      <c r="Q1510" s="72"/>
      <c r="R1510" s="72"/>
      <c r="S1510" s="72"/>
      <c r="T1510" s="73"/>
      <c r="U1510" s="35"/>
      <c r="V1510" s="35"/>
      <c r="W1510" s="35"/>
      <c r="X1510" s="35"/>
      <c r="Y1510" s="35"/>
      <c r="Z1510" s="35"/>
      <c r="AA1510" s="35"/>
      <c r="AB1510" s="35"/>
      <c r="AC1510" s="35"/>
      <c r="AD1510" s="35"/>
      <c r="AE1510" s="35"/>
      <c r="AT1510" s="18" t="s">
        <v>253</v>
      </c>
      <c r="AU1510" s="18" t="s">
        <v>85</v>
      </c>
    </row>
    <row r="1511" spans="1:65" s="2" customFormat="1" ht="24.2" customHeight="1">
      <c r="A1511" s="35"/>
      <c r="B1511" s="36"/>
      <c r="C1511" s="193" t="s">
        <v>1096</v>
      </c>
      <c r="D1511" s="193" t="s">
        <v>211</v>
      </c>
      <c r="E1511" s="194" t="s">
        <v>1860</v>
      </c>
      <c r="F1511" s="195" t="s">
        <v>1861</v>
      </c>
      <c r="G1511" s="196" t="s">
        <v>513</v>
      </c>
      <c r="H1511" s="197">
        <v>1</v>
      </c>
      <c r="I1511" s="198"/>
      <c r="J1511" s="199">
        <f>ROUND(I1511*H1511,2)</f>
        <v>0</v>
      </c>
      <c r="K1511" s="200"/>
      <c r="L1511" s="40"/>
      <c r="M1511" s="201" t="s">
        <v>1</v>
      </c>
      <c r="N1511" s="202" t="s">
        <v>40</v>
      </c>
      <c r="O1511" s="72"/>
      <c r="P1511" s="203">
        <f>O1511*H1511</f>
        <v>0</v>
      </c>
      <c r="Q1511" s="203">
        <v>0</v>
      </c>
      <c r="R1511" s="203">
        <f>Q1511*H1511</f>
        <v>0</v>
      </c>
      <c r="S1511" s="203">
        <v>0</v>
      </c>
      <c r="T1511" s="204">
        <f>S1511*H1511</f>
        <v>0</v>
      </c>
      <c r="U1511" s="35"/>
      <c r="V1511" s="35"/>
      <c r="W1511" s="35"/>
      <c r="X1511" s="35"/>
      <c r="Y1511" s="35"/>
      <c r="Z1511" s="35"/>
      <c r="AA1511" s="35"/>
      <c r="AB1511" s="35"/>
      <c r="AC1511" s="35"/>
      <c r="AD1511" s="35"/>
      <c r="AE1511" s="35"/>
      <c r="AR1511" s="205" t="s">
        <v>247</v>
      </c>
      <c r="AT1511" s="205" t="s">
        <v>211</v>
      </c>
      <c r="AU1511" s="205" t="s">
        <v>85</v>
      </c>
      <c r="AY1511" s="18" t="s">
        <v>209</v>
      </c>
      <c r="BE1511" s="206">
        <f>IF(N1511="základní",J1511,0)</f>
        <v>0</v>
      </c>
      <c r="BF1511" s="206">
        <f>IF(N1511="snížená",J1511,0)</f>
        <v>0</v>
      </c>
      <c r="BG1511" s="206">
        <f>IF(N1511="zákl. přenesená",J1511,0)</f>
        <v>0</v>
      </c>
      <c r="BH1511" s="206">
        <f>IF(N1511="sníž. přenesená",J1511,0)</f>
        <v>0</v>
      </c>
      <c r="BI1511" s="206">
        <f>IF(N1511="nulová",J1511,0)</f>
        <v>0</v>
      </c>
      <c r="BJ1511" s="18" t="s">
        <v>83</v>
      </c>
      <c r="BK1511" s="206">
        <f>ROUND(I1511*H1511,2)</f>
        <v>0</v>
      </c>
      <c r="BL1511" s="18" t="s">
        <v>247</v>
      </c>
      <c r="BM1511" s="205" t="s">
        <v>1862</v>
      </c>
    </row>
    <row r="1512" spans="1:65" s="2" customFormat="1" ht="58.5">
      <c r="A1512" s="35"/>
      <c r="B1512" s="36"/>
      <c r="C1512" s="37"/>
      <c r="D1512" s="209" t="s">
        <v>253</v>
      </c>
      <c r="E1512" s="37"/>
      <c r="F1512" s="240" t="s">
        <v>1852</v>
      </c>
      <c r="G1512" s="37"/>
      <c r="H1512" s="37"/>
      <c r="I1512" s="241"/>
      <c r="J1512" s="37"/>
      <c r="K1512" s="37"/>
      <c r="L1512" s="40"/>
      <c r="M1512" s="242"/>
      <c r="N1512" s="243"/>
      <c r="O1512" s="72"/>
      <c r="P1512" s="72"/>
      <c r="Q1512" s="72"/>
      <c r="R1512" s="72"/>
      <c r="S1512" s="72"/>
      <c r="T1512" s="73"/>
      <c r="U1512" s="35"/>
      <c r="V1512" s="35"/>
      <c r="W1512" s="35"/>
      <c r="X1512" s="35"/>
      <c r="Y1512" s="35"/>
      <c r="Z1512" s="35"/>
      <c r="AA1512" s="35"/>
      <c r="AB1512" s="35"/>
      <c r="AC1512" s="35"/>
      <c r="AD1512" s="35"/>
      <c r="AE1512" s="35"/>
      <c r="AT1512" s="18" t="s">
        <v>253</v>
      </c>
      <c r="AU1512" s="18" t="s">
        <v>85</v>
      </c>
    </row>
    <row r="1513" spans="1:65" s="2" customFormat="1" ht="24.2" customHeight="1">
      <c r="A1513" s="35"/>
      <c r="B1513" s="36"/>
      <c r="C1513" s="193" t="s">
        <v>1863</v>
      </c>
      <c r="D1513" s="193" t="s">
        <v>211</v>
      </c>
      <c r="E1513" s="194" t="s">
        <v>1864</v>
      </c>
      <c r="F1513" s="195" t="s">
        <v>1865</v>
      </c>
      <c r="G1513" s="196" t="s">
        <v>513</v>
      </c>
      <c r="H1513" s="197">
        <v>1</v>
      </c>
      <c r="I1513" s="198"/>
      <c r="J1513" s="199">
        <f>ROUND(I1513*H1513,2)</f>
        <v>0</v>
      </c>
      <c r="K1513" s="200"/>
      <c r="L1513" s="40"/>
      <c r="M1513" s="201" t="s">
        <v>1</v>
      </c>
      <c r="N1513" s="202" t="s">
        <v>40</v>
      </c>
      <c r="O1513" s="72"/>
      <c r="P1513" s="203">
        <f>O1513*H1513</f>
        <v>0</v>
      </c>
      <c r="Q1513" s="203">
        <v>0</v>
      </c>
      <c r="R1513" s="203">
        <f>Q1513*H1513</f>
        <v>0</v>
      </c>
      <c r="S1513" s="203">
        <v>0</v>
      </c>
      <c r="T1513" s="204">
        <f>S1513*H1513</f>
        <v>0</v>
      </c>
      <c r="U1513" s="35"/>
      <c r="V1513" s="35"/>
      <c r="W1513" s="35"/>
      <c r="X1513" s="35"/>
      <c r="Y1513" s="35"/>
      <c r="Z1513" s="35"/>
      <c r="AA1513" s="35"/>
      <c r="AB1513" s="35"/>
      <c r="AC1513" s="35"/>
      <c r="AD1513" s="35"/>
      <c r="AE1513" s="35"/>
      <c r="AR1513" s="205" t="s">
        <v>247</v>
      </c>
      <c r="AT1513" s="205" t="s">
        <v>211</v>
      </c>
      <c r="AU1513" s="205" t="s">
        <v>85</v>
      </c>
      <c r="AY1513" s="18" t="s">
        <v>209</v>
      </c>
      <c r="BE1513" s="206">
        <f>IF(N1513="základní",J1513,0)</f>
        <v>0</v>
      </c>
      <c r="BF1513" s="206">
        <f>IF(N1513="snížená",J1513,0)</f>
        <v>0</v>
      </c>
      <c r="BG1513" s="206">
        <f>IF(N1513="zákl. přenesená",J1513,0)</f>
        <v>0</v>
      </c>
      <c r="BH1513" s="206">
        <f>IF(N1513="sníž. přenesená",J1513,0)</f>
        <v>0</v>
      </c>
      <c r="BI1513" s="206">
        <f>IF(N1513="nulová",J1513,0)</f>
        <v>0</v>
      </c>
      <c r="BJ1513" s="18" t="s">
        <v>83</v>
      </c>
      <c r="BK1513" s="206">
        <f>ROUND(I1513*H1513,2)</f>
        <v>0</v>
      </c>
      <c r="BL1513" s="18" t="s">
        <v>247</v>
      </c>
      <c r="BM1513" s="205" t="s">
        <v>1866</v>
      </c>
    </row>
    <row r="1514" spans="1:65" s="2" customFormat="1" ht="58.5">
      <c r="A1514" s="35"/>
      <c r="B1514" s="36"/>
      <c r="C1514" s="37"/>
      <c r="D1514" s="209" t="s">
        <v>253</v>
      </c>
      <c r="E1514" s="37"/>
      <c r="F1514" s="240" t="s">
        <v>1852</v>
      </c>
      <c r="G1514" s="37"/>
      <c r="H1514" s="37"/>
      <c r="I1514" s="241"/>
      <c r="J1514" s="37"/>
      <c r="K1514" s="37"/>
      <c r="L1514" s="40"/>
      <c r="M1514" s="242"/>
      <c r="N1514" s="243"/>
      <c r="O1514" s="72"/>
      <c r="P1514" s="72"/>
      <c r="Q1514" s="72"/>
      <c r="R1514" s="72"/>
      <c r="S1514" s="72"/>
      <c r="T1514" s="73"/>
      <c r="U1514" s="35"/>
      <c r="V1514" s="35"/>
      <c r="W1514" s="35"/>
      <c r="X1514" s="35"/>
      <c r="Y1514" s="35"/>
      <c r="Z1514" s="35"/>
      <c r="AA1514" s="35"/>
      <c r="AB1514" s="35"/>
      <c r="AC1514" s="35"/>
      <c r="AD1514" s="35"/>
      <c r="AE1514" s="35"/>
      <c r="AT1514" s="18" t="s">
        <v>253</v>
      </c>
      <c r="AU1514" s="18" t="s">
        <v>85</v>
      </c>
    </row>
    <row r="1515" spans="1:65" s="2" customFormat="1" ht="24.2" customHeight="1">
      <c r="A1515" s="35"/>
      <c r="B1515" s="36"/>
      <c r="C1515" s="193" t="s">
        <v>1098</v>
      </c>
      <c r="D1515" s="193" t="s">
        <v>211</v>
      </c>
      <c r="E1515" s="194" t="s">
        <v>1867</v>
      </c>
      <c r="F1515" s="195" t="s">
        <v>1868</v>
      </c>
      <c r="G1515" s="196" t="s">
        <v>513</v>
      </c>
      <c r="H1515" s="197">
        <v>1</v>
      </c>
      <c r="I1515" s="198"/>
      <c r="J1515" s="199">
        <f>ROUND(I1515*H1515,2)</f>
        <v>0</v>
      </c>
      <c r="K1515" s="200"/>
      <c r="L1515" s="40"/>
      <c r="M1515" s="201" t="s">
        <v>1</v>
      </c>
      <c r="N1515" s="202" t="s">
        <v>40</v>
      </c>
      <c r="O1515" s="72"/>
      <c r="P1515" s="203">
        <f>O1515*H1515</f>
        <v>0</v>
      </c>
      <c r="Q1515" s="203">
        <v>0</v>
      </c>
      <c r="R1515" s="203">
        <f>Q1515*H1515</f>
        <v>0</v>
      </c>
      <c r="S1515" s="203">
        <v>0</v>
      </c>
      <c r="T1515" s="204">
        <f>S1515*H1515</f>
        <v>0</v>
      </c>
      <c r="U1515" s="35"/>
      <c r="V1515" s="35"/>
      <c r="W1515" s="35"/>
      <c r="X1515" s="35"/>
      <c r="Y1515" s="35"/>
      <c r="Z1515" s="35"/>
      <c r="AA1515" s="35"/>
      <c r="AB1515" s="35"/>
      <c r="AC1515" s="35"/>
      <c r="AD1515" s="35"/>
      <c r="AE1515" s="35"/>
      <c r="AR1515" s="205" t="s">
        <v>247</v>
      </c>
      <c r="AT1515" s="205" t="s">
        <v>211</v>
      </c>
      <c r="AU1515" s="205" t="s">
        <v>85</v>
      </c>
      <c r="AY1515" s="18" t="s">
        <v>209</v>
      </c>
      <c r="BE1515" s="206">
        <f>IF(N1515="základní",J1515,0)</f>
        <v>0</v>
      </c>
      <c r="BF1515" s="206">
        <f>IF(N1515="snížená",J1515,0)</f>
        <v>0</v>
      </c>
      <c r="BG1515" s="206">
        <f>IF(N1515="zákl. přenesená",J1515,0)</f>
        <v>0</v>
      </c>
      <c r="BH1515" s="206">
        <f>IF(N1515="sníž. přenesená",J1515,0)</f>
        <v>0</v>
      </c>
      <c r="BI1515" s="206">
        <f>IF(N1515="nulová",J1515,0)</f>
        <v>0</v>
      </c>
      <c r="BJ1515" s="18" t="s">
        <v>83</v>
      </c>
      <c r="BK1515" s="206">
        <f>ROUND(I1515*H1515,2)</f>
        <v>0</v>
      </c>
      <c r="BL1515" s="18" t="s">
        <v>247</v>
      </c>
      <c r="BM1515" s="205" t="s">
        <v>1869</v>
      </c>
    </row>
    <row r="1516" spans="1:65" s="2" customFormat="1" ht="58.5">
      <c r="A1516" s="35"/>
      <c r="B1516" s="36"/>
      <c r="C1516" s="37"/>
      <c r="D1516" s="209" t="s">
        <v>253</v>
      </c>
      <c r="E1516" s="37"/>
      <c r="F1516" s="240" t="s">
        <v>1852</v>
      </c>
      <c r="G1516" s="37"/>
      <c r="H1516" s="37"/>
      <c r="I1516" s="241"/>
      <c r="J1516" s="37"/>
      <c r="K1516" s="37"/>
      <c r="L1516" s="40"/>
      <c r="M1516" s="242"/>
      <c r="N1516" s="243"/>
      <c r="O1516" s="72"/>
      <c r="P1516" s="72"/>
      <c r="Q1516" s="72"/>
      <c r="R1516" s="72"/>
      <c r="S1516" s="72"/>
      <c r="T1516" s="73"/>
      <c r="U1516" s="35"/>
      <c r="V1516" s="35"/>
      <c r="W1516" s="35"/>
      <c r="X1516" s="35"/>
      <c r="Y1516" s="35"/>
      <c r="Z1516" s="35"/>
      <c r="AA1516" s="35"/>
      <c r="AB1516" s="35"/>
      <c r="AC1516" s="35"/>
      <c r="AD1516" s="35"/>
      <c r="AE1516" s="35"/>
      <c r="AT1516" s="18" t="s">
        <v>253</v>
      </c>
      <c r="AU1516" s="18" t="s">
        <v>85</v>
      </c>
    </row>
    <row r="1517" spans="1:65" s="2" customFormat="1" ht="24.2" customHeight="1">
      <c r="A1517" s="35"/>
      <c r="B1517" s="36"/>
      <c r="C1517" s="193" t="s">
        <v>1870</v>
      </c>
      <c r="D1517" s="193" t="s">
        <v>211</v>
      </c>
      <c r="E1517" s="194" t="s">
        <v>1871</v>
      </c>
      <c r="F1517" s="195" t="s">
        <v>1872</v>
      </c>
      <c r="G1517" s="196" t="s">
        <v>513</v>
      </c>
      <c r="H1517" s="197">
        <v>4</v>
      </c>
      <c r="I1517" s="198"/>
      <c r="J1517" s="199">
        <f>ROUND(I1517*H1517,2)</f>
        <v>0</v>
      </c>
      <c r="K1517" s="200"/>
      <c r="L1517" s="40"/>
      <c r="M1517" s="201" t="s">
        <v>1</v>
      </c>
      <c r="N1517" s="202" t="s">
        <v>40</v>
      </c>
      <c r="O1517" s="72"/>
      <c r="P1517" s="203">
        <f>O1517*H1517</f>
        <v>0</v>
      </c>
      <c r="Q1517" s="203">
        <v>0</v>
      </c>
      <c r="R1517" s="203">
        <f>Q1517*H1517</f>
        <v>0</v>
      </c>
      <c r="S1517" s="203">
        <v>0</v>
      </c>
      <c r="T1517" s="204">
        <f>S1517*H1517</f>
        <v>0</v>
      </c>
      <c r="U1517" s="35"/>
      <c r="V1517" s="35"/>
      <c r="W1517" s="35"/>
      <c r="X1517" s="35"/>
      <c r="Y1517" s="35"/>
      <c r="Z1517" s="35"/>
      <c r="AA1517" s="35"/>
      <c r="AB1517" s="35"/>
      <c r="AC1517" s="35"/>
      <c r="AD1517" s="35"/>
      <c r="AE1517" s="35"/>
      <c r="AR1517" s="205" t="s">
        <v>247</v>
      </c>
      <c r="AT1517" s="205" t="s">
        <v>211</v>
      </c>
      <c r="AU1517" s="205" t="s">
        <v>85</v>
      </c>
      <c r="AY1517" s="18" t="s">
        <v>209</v>
      </c>
      <c r="BE1517" s="206">
        <f>IF(N1517="základní",J1517,0)</f>
        <v>0</v>
      </c>
      <c r="BF1517" s="206">
        <f>IF(N1517="snížená",J1517,0)</f>
        <v>0</v>
      </c>
      <c r="BG1517" s="206">
        <f>IF(N1517="zákl. přenesená",J1517,0)</f>
        <v>0</v>
      </c>
      <c r="BH1517" s="206">
        <f>IF(N1517="sníž. přenesená",J1517,0)</f>
        <v>0</v>
      </c>
      <c r="BI1517" s="206">
        <f>IF(N1517="nulová",J1517,0)</f>
        <v>0</v>
      </c>
      <c r="BJ1517" s="18" t="s">
        <v>83</v>
      </c>
      <c r="BK1517" s="206">
        <f>ROUND(I1517*H1517,2)</f>
        <v>0</v>
      </c>
      <c r="BL1517" s="18" t="s">
        <v>247</v>
      </c>
      <c r="BM1517" s="205" t="s">
        <v>1873</v>
      </c>
    </row>
    <row r="1518" spans="1:65" s="2" customFormat="1" ht="58.5">
      <c r="A1518" s="35"/>
      <c r="B1518" s="36"/>
      <c r="C1518" s="37"/>
      <c r="D1518" s="209" t="s">
        <v>253</v>
      </c>
      <c r="E1518" s="37"/>
      <c r="F1518" s="240" t="s">
        <v>1852</v>
      </c>
      <c r="G1518" s="37"/>
      <c r="H1518" s="37"/>
      <c r="I1518" s="241"/>
      <c r="J1518" s="37"/>
      <c r="K1518" s="37"/>
      <c r="L1518" s="40"/>
      <c r="M1518" s="242"/>
      <c r="N1518" s="243"/>
      <c r="O1518" s="72"/>
      <c r="P1518" s="72"/>
      <c r="Q1518" s="72"/>
      <c r="R1518" s="72"/>
      <c r="S1518" s="72"/>
      <c r="T1518" s="73"/>
      <c r="U1518" s="35"/>
      <c r="V1518" s="35"/>
      <c r="W1518" s="35"/>
      <c r="X1518" s="35"/>
      <c r="Y1518" s="35"/>
      <c r="Z1518" s="35"/>
      <c r="AA1518" s="35"/>
      <c r="AB1518" s="35"/>
      <c r="AC1518" s="35"/>
      <c r="AD1518" s="35"/>
      <c r="AE1518" s="35"/>
      <c r="AT1518" s="18" t="s">
        <v>253</v>
      </c>
      <c r="AU1518" s="18" t="s">
        <v>85</v>
      </c>
    </row>
    <row r="1519" spans="1:65" s="2" customFormat="1" ht="24.2" customHeight="1">
      <c r="A1519" s="35"/>
      <c r="B1519" s="36"/>
      <c r="C1519" s="193" t="s">
        <v>1102</v>
      </c>
      <c r="D1519" s="193" t="s">
        <v>211</v>
      </c>
      <c r="E1519" s="194" t="s">
        <v>1874</v>
      </c>
      <c r="F1519" s="195" t="s">
        <v>1875</v>
      </c>
      <c r="G1519" s="196" t="s">
        <v>513</v>
      </c>
      <c r="H1519" s="197">
        <v>4</v>
      </c>
      <c r="I1519" s="198"/>
      <c r="J1519" s="199">
        <f>ROUND(I1519*H1519,2)</f>
        <v>0</v>
      </c>
      <c r="K1519" s="200"/>
      <c r="L1519" s="40"/>
      <c r="M1519" s="201" t="s">
        <v>1</v>
      </c>
      <c r="N1519" s="202" t="s">
        <v>40</v>
      </c>
      <c r="O1519" s="72"/>
      <c r="P1519" s="203">
        <f>O1519*H1519</f>
        <v>0</v>
      </c>
      <c r="Q1519" s="203">
        <v>0</v>
      </c>
      <c r="R1519" s="203">
        <f>Q1519*H1519</f>
        <v>0</v>
      </c>
      <c r="S1519" s="203">
        <v>0</v>
      </c>
      <c r="T1519" s="204">
        <f>S1519*H1519</f>
        <v>0</v>
      </c>
      <c r="U1519" s="35"/>
      <c r="V1519" s="35"/>
      <c r="W1519" s="35"/>
      <c r="X1519" s="35"/>
      <c r="Y1519" s="35"/>
      <c r="Z1519" s="35"/>
      <c r="AA1519" s="35"/>
      <c r="AB1519" s="35"/>
      <c r="AC1519" s="35"/>
      <c r="AD1519" s="35"/>
      <c r="AE1519" s="35"/>
      <c r="AR1519" s="205" t="s">
        <v>247</v>
      </c>
      <c r="AT1519" s="205" t="s">
        <v>211</v>
      </c>
      <c r="AU1519" s="205" t="s">
        <v>85</v>
      </c>
      <c r="AY1519" s="18" t="s">
        <v>209</v>
      </c>
      <c r="BE1519" s="206">
        <f>IF(N1519="základní",J1519,0)</f>
        <v>0</v>
      </c>
      <c r="BF1519" s="206">
        <f>IF(N1519="snížená",J1519,0)</f>
        <v>0</v>
      </c>
      <c r="BG1519" s="206">
        <f>IF(N1519="zákl. přenesená",J1519,0)</f>
        <v>0</v>
      </c>
      <c r="BH1519" s="206">
        <f>IF(N1519="sníž. přenesená",J1519,0)</f>
        <v>0</v>
      </c>
      <c r="BI1519" s="206">
        <f>IF(N1519="nulová",J1519,0)</f>
        <v>0</v>
      </c>
      <c r="BJ1519" s="18" t="s">
        <v>83</v>
      </c>
      <c r="BK1519" s="206">
        <f>ROUND(I1519*H1519,2)</f>
        <v>0</v>
      </c>
      <c r="BL1519" s="18" t="s">
        <v>247</v>
      </c>
      <c r="BM1519" s="205" t="s">
        <v>1876</v>
      </c>
    </row>
    <row r="1520" spans="1:65" s="2" customFormat="1" ht="58.5">
      <c r="A1520" s="35"/>
      <c r="B1520" s="36"/>
      <c r="C1520" s="37"/>
      <c r="D1520" s="209" t="s">
        <v>253</v>
      </c>
      <c r="E1520" s="37"/>
      <c r="F1520" s="240" t="s">
        <v>1852</v>
      </c>
      <c r="G1520" s="37"/>
      <c r="H1520" s="37"/>
      <c r="I1520" s="241"/>
      <c r="J1520" s="37"/>
      <c r="K1520" s="37"/>
      <c r="L1520" s="40"/>
      <c r="M1520" s="242"/>
      <c r="N1520" s="243"/>
      <c r="O1520" s="72"/>
      <c r="P1520" s="72"/>
      <c r="Q1520" s="72"/>
      <c r="R1520" s="72"/>
      <c r="S1520" s="72"/>
      <c r="T1520" s="73"/>
      <c r="U1520" s="35"/>
      <c r="V1520" s="35"/>
      <c r="W1520" s="35"/>
      <c r="X1520" s="35"/>
      <c r="Y1520" s="35"/>
      <c r="Z1520" s="35"/>
      <c r="AA1520" s="35"/>
      <c r="AB1520" s="35"/>
      <c r="AC1520" s="35"/>
      <c r="AD1520" s="35"/>
      <c r="AE1520" s="35"/>
      <c r="AT1520" s="18" t="s">
        <v>253</v>
      </c>
      <c r="AU1520" s="18" t="s">
        <v>85</v>
      </c>
    </row>
    <row r="1521" spans="1:65" s="2" customFormat="1" ht="24.2" customHeight="1">
      <c r="A1521" s="35"/>
      <c r="B1521" s="36"/>
      <c r="C1521" s="193" t="s">
        <v>1877</v>
      </c>
      <c r="D1521" s="193" t="s">
        <v>211</v>
      </c>
      <c r="E1521" s="194" t="s">
        <v>1878</v>
      </c>
      <c r="F1521" s="195" t="s">
        <v>1879</v>
      </c>
      <c r="G1521" s="196" t="s">
        <v>513</v>
      </c>
      <c r="H1521" s="197">
        <v>5</v>
      </c>
      <c r="I1521" s="198"/>
      <c r="J1521" s="199">
        <f>ROUND(I1521*H1521,2)</f>
        <v>0</v>
      </c>
      <c r="K1521" s="200"/>
      <c r="L1521" s="40"/>
      <c r="M1521" s="201" t="s">
        <v>1</v>
      </c>
      <c r="N1521" s="202" t="s">
        <v>40</v>
      </c>
      <c r="O1521" s="72"/>
      <c r="P1521" s="203">
        <f>O1521*H1521</f>
        <v>0</v>
      </c>
      <c r="Q1521" s="203">
        <v>0</v>
      </c>
      <c r="R1521" s="203">
        <f>Q1521*H1521</f>
        <v>0</v>
      </c>
      <c r="S1521" s="203">
        <v>0</v>
      </c>
      <c r="T1521" s="204">
        <f>S1521*H1521</f>
        <v>0</v>
      </c>
      <c r="U1521" s="35"/>
      <c r="V1521" s="35"/>
      <c r="W1521" s="35"/>
      <c r="X1521" s="35"/>
      <c r="Y1521" s="35"/>
      <c r="Z1521" s="35"/>
      <c r="AA1521" s="35"/>
      <c r="AB1521" s="35"/>
      <c r="AC1521" s="35"/>
      <c r="AD1521" s="35"/>
      <c r="AE1521" s="35"/>
      <c r="AR1521" s="205" t="s">
        <v>247</v>
      </c>
      <c r="AT1521" s="205" t="s">
        <v>211</v>
      </c>
      <c r="AU1521" s="205" t="s">
        <v>85</v>
      </c>
      <c r="AY1521" s="18" t="s">
        <v>209</v>
      </c>
      <c r="BE1521" s="206">
        <f>IF(N1521="základní",J1521,0)</f>
        <v>0</v>
      </c>
      <c r="BF1521" s="206">
        <f>IF(N1521="snížená",J1521,0)</f>
        <v>0</v>
      </c>
      <c r="BG1521" s="206">
        <f>IF(N1521="zákl. přenesená",J1521,0)</f>
        <v>0</v>
      </c>
      <c r="BH1521" s="206">
        <f>IF(N1521="sníž. přenesená",J1521,0)</f>
        <v>0</v>
      </c>
      <c r="BI1521" s="206">
        <f>IF(N1521="nulová",J1521,0)</f>
        <v>0</v>
      </c>
      <c r="BJ1521" s="18" t="s">
        <v>83</v>
      </c>
      <c r="BK1521" s="206">
        <f>ROUND(I1521*H1521,2)</f>
        <v>0</v>
      </c>
      <c r="BL1521" s="18" t="s">
        <v>247</v>
      </c>
      <c r="BM1521" s="205" t="s">
        <v>1880</v>
      </c>
    </row>
    <row r="1522" spans="1:65" s="2" customFormat="1" ht="58.5">
      <c r="A1522" s="35"/>
      <c r="B1522" s="36"/>
      <c r="C1522" s="37"/>
      <c r="D1522" s="209" t="s">
        <v>253</v>
      </c>
      <c r="E1522" s="37"/>
      <c r="F1522" s="240" t="s">
        <v>1852</v>
      </c>
      <c r="G1522" s="37"/>
      <c r="H1522" s="37"/>
      <c r="I1522" s="241"/>
      <c r="J1522" s="37"/>
      <c r="K1522" s="37"/>
      <c r="L1522" s="40"/>
      <c r="M1522" s="242"/>
      <c r="N1522" s="243"/>
      <c r="O1522" s="72"/>
      <c r="P1522" s="72"/>
      <c r="Q1522" s="72"/>
      <c r="R1522" s="72"/>
      <c r="S1522" s="72"/>
      <c r="T1522" s="73"/>
      <c r="U1522" s="35"/>
      <c r="V1522" s="35"/>
      <c r="W1522" s="35"/>
      <c r="X1522" s="35"/>
      <c r="Y1522" s="35"/>
      <c r="Z1522" s="35"/>
      <c r="AA1522" s="35"/>
      <c r="AB1522" s="35"/>
      <c r="AC1522" s="35"/>
      <c r="AD1522" s="35"/>
      <c r="AE1522" s="35"/>
      <c r="AT1522" s="18" t="s">
        <v>253</v>
      </c>
      <c r="AU1522" s="18" t="s">
        <v>85</v>
      </c>
    </row>
    <row r="1523" spans="1:65" s="2" customFormat="1" ht="24.2" customHeight="1">
      <c r="A1523" s="35"/>
      <c r="B1523" s="36"/>
      <c r="C1523" s="193" t="s">
        <v>1108</v>
      </c>
      <c r="D1523" s="193" t="s">
        <v>211</v>
      </c>
      <c r="E1523" s="194" t="s">
        <v>1881</v>
      </c>
      <c r="F1523" s="195" t="s">
        <v>1882</v>
      </c>
      <c r="G1523" s="196" t="s">
        <v>513</v>
      </c>
      <c r="H1523" s="197">
        <v>3</v>
      </c>
      <c r="I1523" s="198"/>
      <c r="J1523" s="199">
        <f>ROUND(I1523*H1523,2)</f>
        <v>0</v>
      </c>
      <c r="K1523" s="200"/>
      <c r="L1523" s="40"/>
      <c r="M1523" s="201" t="s">
        <v>1</v>
      </c>
      <c r="N1523" s="202" t="s">
        <v>40</v>
      </c>
      <c r="O1523" s="72"/>
      <c r="P1523" s="203">
        <f>O1523*H1523</f>
        <v>0</v>
      </c>
      <c r="Q1523" s="203">
        <v>0</v>
      </c>
      <c r="R1523" s="203">
        <f>Q1523*H1523</f>
        <v>0</v>
      </c>
      <c r="S1523" s="203">
        <v>0</v>
      </c>
      <c r="T1523" s="204">
        <f>S1523*H1523</f>
        <v>0</v>
      </c>
      <c r="U1523" s="35"/>
      <c r="V1523" s="35"/>
      <c r="W1523" s="35"/>
      <c r="X1523" s="35"/>
      <c r="Y1523" s="35"/>
      <c r="Z1523" s="35"/>
      <c r="AA1523" s="35"/>
      <c r="AB1523" s="35"/>
      <c r="AC1523" s="35"/>
      <c r="AD1523" s="35"/>
      <c r="AE1523" s="35"/>
      <c r="AR1523" s="205" t="s">
        <v>247</v>
      </c>
      <c r="AT1523" s="205" t="s">
        <v>211</v>
      </c>
      <c r="AU1523" s="205" t="s">
        <v>85</v>
      </c>
      <c r="AY1523" s="18" t="s">
        <v>209</v>
      </c>
      <c r="BE1523" s="206">
        <f>IF(N1523="základní",J1523,0)</f>
        <v>0</v>
      </c>
      <c r="BF1523" s="206">
        <f>IF(N1523="snížená",J1523,0)</f>
        <v>0</v>
      </c>
      <c r="BG1523" s="206">
        <f>IF(N1523="zákl. přenesená",J1523,0)</f>
        <v>0</v>
      </c>
      <c r="BH1523" s="206">
        <f>IF(N1523="sníž. přenesená",J1523,0)</f>
        <v>0</v>
      </c>
      <c r="BI1523" s="206">
        <f>IF(N1523="nulová",J1523,0)</f>
        <v>0</v>
      </c>
      <c r="BJ1523" s="18" t="s">
        <v>83</v>
      </c>
      <c r="BK1523" s="206">
        <f>ROUND(I1523*H1523,2)</f>
        <v>0</v>
      </c>
      <c r="BL1523" s="18" t="s">
        <v>247</v>
      </c>
      <c r="BM1523" s="205" t="s">
        <v>1883</v>
      </c>
    </row>
    <row r="1524" spans="1:65" s="2" customFormat="1" ht="58.5">
      <c r="A1524" s="35"/>
      <c r="B1524" s="36"/>
      <c r="C1524" s="37"/>
      <c r="D1524" s="209" t="s">
        <v>253</v>
      </c>
      <c r="E1524" s="37"/>
      <c r="F1524" s="240" t="s">
        <v>1852</v>
      </c>
      <c r="G1524" s="37"/>
      <c r="H1524" s="37"/>
      <c r="I1524" s="241"/>
      <c r="J1524" s="37"/>
      <c r="K1524" s="37"/>
      <c r="L1524" s="40"/>
      <c r="M1524" s="242"/>
      <c r="N1524" s="243"/>
      <c r="O1524" s="72"/>
      <c r="P1524" s="72"/>
      <c r="Q1524" s="72"/>
      <c r="R1524" s="72"/>
      <c r="S1524" s="72"/>
      <c r="T1524" s="73"/>
      <c r="U1524" s="35"/>
      <c r="V1524" s="35"/>
      <c r="W1524" s="35"/>
      <c r="X1524" s="35"/>
      <c r="Y1524" s="35"/>
      <c r="Z1524" s="35"/>
      <c r="AA1524" s="35"/>
      <c r="AB1524" s="35"/>
      <c r="AC1524" s="35"/>
      <c r="AD1524" s="35"/>
      <c r="AE1524" s="35"/>
      <c r="AT1524" s="18" t="s">
        <v>253</v>
      </c>
      <c r="AU1524" s="18" t="s">
        <v>85</v>
      </c>
    </row>
    <row r="1525" spans="1:65" s="2" customFormat="1" ht="24.2" customHeight="1">
      <c r="A1525" s="35"/>
      <c r="B1525" s="36"/>
      <c r="C1525" s="193" t="s">
        <v>1884</v>
      </c>
      <c r="D1525" s="193" t="s">
        <v>211</v>
      </c>
      <c r="E1525" s="194" t="s">
        <v>1885</v>
      </c>
      <c r="F1525" s="195" t="s">
        <v>1886</v>
      </c>
      <c r="G1525" s="196" t="s">
        <v>513</v>
      </c>
      <c r="H1525" s="197">
        <v>12</v>
      </c>
      <c r="I1525" s="198"/>
      <c r="J1525" s="199">
        <f>ROUND(I1525*H1525,2)</f>
        <v>0</v>
      </c>
      <c r="K1525" s="200"/>
      <c r="L1525" s="40"/>
      <c r="M1525" s="201" t="s">
        <v>1</v>
      </c>
      <c r="N1525" s="202" t="s">
        <v>40</v>
      </c>
      <c r="O1525" s="72"/>
      <c r="P1525" s="203">
        <f>O1525*H1525</f>
        <v>0</v>
      </c>
      <c r="Q1525" s="203">
        <v>0</v>
      </c>
      <c r="R1525" s="203">
        <f>Q1525*H1525</f>
        <v>0</v>
      </c>
      <c r="S1525" s="203">
        <v>0</v>
      </c>
      <c r="T1525" s="204">
        <f>S1525*H1525</f>
        <v>0</v>
      </c>
      <c r="U1525" s="35"/>
      <c r="V1525" s="35"/>
      <c r="W1525" s="35"/>
      <c r="X1525" s="35"/>
      <c r="Y1525" s="35"/>
      <c r="Z1525" s="35"/>
      <c r="AA1525" s="35"/>
      <c r="AB1525" s="35"/>
      <c r="AC1525" s="35"/>
      <c r="AD1525" s="35"/>
      <c r="AE1525" s="35"/>
      <c r="AR1525" s="205" t="s">
        <v>247</v>
      </c>
      <c r="AT1525" s="205" t="s">
        <v>211</v>
      </c>
      <c r="AU1525" s="205" t="s">
        <v>85</v>
      </c>
      <c r="AY1525" s="18" t="s">
        <v>209</v>
      </c>
      <c r="BE1525" s="206">
        <f>IF(N1525="základní",J1525,0)</f>
        <v>0</v>
      </c>
      <c r="BF1525" s="206">
        <f>IF(N1525="snížená",J1525,0)</f>
        <v>0</v>
      </c>
      <c r="BG1525" s="206">
        <f>IF(N1525="zákl. přenesená",J1525,0)</f>
        <v>0</v>
      </c>
      <c r="BH1525" s="206">
        <f>IF(N1525="sníž. přenesená",J1525,0)</f>
        <v>0</v>
      </c>
      <c r="BI1525" s="206">
        <f>IF(N1525="nulová",J1525,0)</f>
        <v>0</v>
      </c>
      <c r="BJ1525" s="18" t="s">
        <v>83</v>
      </c>
      <c r="BK1525" s="206">
        <f>ROUND(I1525*H1525,2)</f>
        <v>0</v>
      </c>
      <c r="BL1525" s="18" t="s">
        <v>247</v>
      </c>
      <c r="BM1525" s="205" t="s">
        <v>1887</v>
      </c>
    </row>
    <row r="1526" spans="1:65" s="2" customFormat="1" ht="58.5">
      <c r="A1526" s="35"/>
      <c r="B1526" s="36"/>
      <c r="C1526" s="37"/>
      <c r="D1526" s="209" t="s">
        <v>253</v>
      </c>
      <c r="E1526" s="37"/>
      <c r="F1526" s="240" t="s">
        <v>1852</v>
      </c>
      <c r="G1526" s="37"/>
      <c r="H1526" s="37"/>
      <c r="I1526" s="241"/>
      <c r="J1526" s="37"/>
      <c r="K1526" s="37"/>
      <c r="L1526" s="40"/>
      <c r="M1526" s="242"/>
      <c r="N1526" s="243"/>
      <c r="O1526" s="72"/>
      <c r="P1526" s="72"/>
      <c r="Q1526" s="72"/>
      <c r="R1526" s="72"/>
      <c r="S1526" s="72"/>
      <c r="T1526" s="73"/>
      <c r="U1526" s="35"/>
      <c r="V1526" s="35"/>
      <c r="W1526" s="35"/>
      <c r="X1526" s="35"/>
      <c r="Y1526" s="35"/>
      <c r="Z1526" s="35"/>
      <c r="AA1526" s="35"/>
      <c r="AB1526" s="35"/>
      <c r="AC1526" s="35"/>
      <c r="AD1526" s="35"/>
      <c r="AE1526" s="35"/>
      <c r="AT1526" s="18" t="s">
        <v>253</v>
      </c>
      <c r="AU1526" s="18" t="s">
        <v>85</v>
      </c>
    </row>
    <row r="1527" spans="1:65" s="2" customFormat="1" ht="24.2" customHeight="1">
      <c r="A1527" s="35"/>
      <c r="B1527" s="36"/>
      <c r="C1527" s="193" t="s">
        <v>1112</v>
      </c>
      <c r="D1527" s="193" t="s">
        <v>211</v>
      </c>
      <c r="E1527" s="194" t="s">
        <v>1888</v>
      </c>
      <c r="F1527" s="195" t="s">
        <v>1889</v>
      </c>
      <c r="G1527" s="196" t="s">
        <v>513</v>
      </c>
      <c r="H1527" s="197">
        <v>2</v>
      </c>
      <c r="I1527" s="198"/>
      <c r="J1527" s="199">
        <f>ROUND(I1527*H1527,2)</f>
        <v>0</v>
      </c>
      <c r="K1527" s="200"/>
      <c r="L1527" s="40"/>
      <c r="M1527" s="201" t="s">
        <v>1</v>
      </c>
      <c r="N1527" s="202" t="s">
        <v>40</v>
      </c>
      <c r="O1527" s="72"/>
      <c r="P1527" s="203">
        <f>O1527*H1527</f>
        <v>0</v>
      </c>
      <c r="Q1527" s="203">
        <v>0</v>
      </c>
      <c r="R1527" s="203">
        <f>Q1527*H1527</f>
        <v>0</v>
      </c>
      <c r="S1527" s="203">
        <v>0</v>
      </c>
      <c r="T1527" s="204">
        <f>S1527*H1527</f>
        <v>0</v>
      </c>
      <c r="U1527" s="35"/>
      <c r="V1527" s="35"/>
      <c r="W1527" s="35"/>
      <c r="X1527" s="35"/>
      <c r="Y1527" s="35"/>
      <c r="Z1527" s="35"/>
      <c r="AA1527" s="35"/>
      <c r="AB1527" s="35"/>
      <c r="AC1527" s="35"/>
      <c r="AD1527" s="35"/>
      <c r="AE1527" s="35"/>
      <c r="AR1527" s="205" t="s">
        <v>247</v>
      </c>
      <c r="AT1527" s="205" t="s">
        <v>211</v>
      </c>
      <c r="AU1527" s="205" t="s">
        <v>85</v>
      </c>
      <c r="AY1527" s="18" t="s">
        <v>209</v>
      </c>
      <c r="BE1527" s="206">
        <f>IF(N1527="základní",J1527,0)</f>
        <v>0</v>
      </c>
      <c r="BF1527" s="206">
        <f>IF(N1527="snížená",J1527,0)</f>
        <v>0</v>
      </c>
      <c r="BG1527" s="206">
        <f>IF(N1527="zákl. přenesená",J1527,0)</f>
        <v>0</v>
      </c>
      <c r="BH1527" s="206">
        <f>IF(N1527="sníž. přenesená",J1527,0)</f>
        <v>0</v>
      </c>
      <c r="BI1527" s="206">
        <f>IF(N1527="nulová",J1527,0)</f>
        <v>0</v>
      </c>
      <c r="BJ1527" s="18" t="s">
        <v>83</v>
      </c>
      <c r="BK1527" s="206">
        <f>ROUND(I1527*H1527,2)</f>
        <v>0</v>
      </c>
      <c r="BL1527" s="18" t="s">
        <v>247</v>
      </c>
      <c r="BM1527" s="205" t="s">
        <v>1890</v>
      </c>
    </row>
    <row r="1528" spans="1:65" s="2" customFormat="1" ht="58.5">
      <c r="A1528" s="35"/>
      <c r="B1528" s="36"/>
      <c r="C1528" s="37"/>
      <c r="D1528" s="209" t="s">
        <v>253</v>
      </c>
      <c r="E1528" s="37"/>
      <c r="F1528" s="240" t="s">
        <v>1852</v>
      </c>
      <c r="G1528" s="37"/>
      <c r="H1528" s="37"/>
      <c r="I1528" s="241"/>
      <c r="J1528" s="37"/>
      <c r="K1528" s="37"/>
      <c r="L1528" s="40"/>
      <c r="M1528" s="242"/>
      <c r="N1528" s="243"/>
      <c r="O1528" s="72"/>
      <c r="P1528" s="72"/>
      <c r="Q1528" s="72"/>
      <c r="R1528" s="72"/>
      <c r="S1528" s="72"/>
      <c r="T1528" s="73"/>
      <c r="U1528" s="35"/>
      <c r="V1528" s="35"/>
      <c r="W1528" s="35"/>
      <c r="X1528" s="35"/>
      <c r="Y1528" s="35"/>
      <c r="Z1528" s="35"/>
      <c r="AA1528" s="35"/>
      <c r="AB1528" s="35"/>
      <c r="AC1528" s="35"/>
      <c r="AD1528" s="35"/>
      <c r="AE1528" s="35"/>
      <c r="AT1528" s="18" t="s">
        <v>253</v>
      </c>
      <c r="AU1528" s="18" t="s">
        <v>85</v>
      </c>
    </row>
    <row r="1529" spans="1:65" s="2" customFormat="1" ht="24.2" customHeight="1">
      <c r="A1529" s="35"/>
      <c r="B1529" s="36"/>
      <c r="C1529" s="193" t="s">
        <v>1891</v>
      </c>
      <c r="D1529" s="193" t="s">
        <v>211</v>
      </c>
      <c r="E1529" s="194" t="s">
        <v>1892</v>
      </c>
      <c r="F1529" s="195" t="s">
        <v>1893</v>
      </c>
      <c r="G1529" s="196" t="s">
        <v>513</v>
      </c>
      <c r="H1529" s="197">
        <v>2</v>
      </c>
      <c r="I1529" s="198"/>
      <c r="J1529" s="199">
        <f>ROUND(I1529*H1529,2)</f>
        <v>0</v>
      </c>
      <c r="K1529" s="200"/>
      <c r="L1529" s="40"/>
      <c r="M1529" s="201" t="s">
        <v>1</v>
      </c>
      <c r="N1529" s="202" t="s">
        <v>40</v>
      </c>
      <c r="O1529" s="72"/>
      <c r="P1529" s="203">
        <f>O1529*H1529</f>
        <v>0</v>
      </c>
      <c r="Q1529" s="203">
        <v>0</v>
      </c>
      <c r="R1529" s="203">
        <f>Q1529*H1529</f>
        <v>0</v>
      </c>
      <c r="S1529" s="203">
        <v>0</v>
      </c>
      <c r="T1529" s="204">
        <f>S1529*H1529</f>
        <v>0</v>
      </c>
      <c r="U1529" s="35"/>
      <c r="V1529" s="35"/>
      <c r="W1529" s="35"/>
      <c r="X1529" s="35"/>
      <c r="Y1529" s="35"/>
      <c r="Z1529" s="35"/>
      <c r="AA1529" s="35"/>
      <c r="AB1529" s="35"/>
      <c r="AC1529" s="35"/>
      <c r="AD1529" s="35"/>
      <c r="AE1529" s="35"/>
      <c r="AR1529" s="205" t="s">
        <v>247</v>
      </c>
      <c r="AT1529" s="205" t="s">
        <v>211</v>
      </c>
      <c r="AU1529" s="205" t="s">
        <v>85</v>
      </c>
      <c r="AY1529" s="18" t="s">
        <v>209</v>
      </c>
      <c r="BE1529" s="206">
        <f>IF(N1529="základní",J1529,0)</f>
        <v>0</v>
      </c>
      <c r="BF1529" s="206">
        <f>IF(N1529="snížená",J1529,0)</f>
        <v>0</v>
      </c>
      <c r="BG1529" s="206">
        <f>IF(N1529="zákl. přenesená",J1529,0)</f>
        <v>0</v>
      </c>
      <c r="BH1529" s="206">
        <f>IF(N1529="sníž. přenesená",J1529,0)</f>
        <v>0</v>
      </c>
      <c r="BI1529" s="206">
        <f>IF(N1529="nulová",J1529,0)</f>
        <v>0</v>
      </c>
      <c r="BJ1529" s="18" t="s">
        <v>83</v>
      </c>
      <c r="BK1529" s="206">
        <f>ROUND(I1529*H1529,2)</f>
        <v>0</v>
      </c>
      <c r="BL1529" s="18" t="s">
        <v>247</v>
      </c>
      <c r="BM1529" s="205" t="s">
        <v>1894</v>
      </c>
    </row>
    <row r="1530" spans="1:65" s="2" customFormat="1" ht="58.5">
      <c r="A1530" s="35"/>
      <c r="B1530" s="36"/>
      <c r="C1530" s="37"/>
      <c r="D1530" s="209" t="s">
        <v>253</v>
      </c>
      <c r="E1530" s="37"/>
      <c r="F1530" s="240" t="s">
        <v>1852</v>
      </c>
      <c r="G1530" s="37"/>
      <c r="H1530" s="37"/>
      <c r="I1530" s="241"/>
      <c r="J1530" s="37"/>
      <c r="K1530" s="37"/>
      <c r="L1530" s="40"/>
      <c r="M1530" s="242"/>
      <c r="N1530" s="243"/>
      <c r="O1530" s="72"/>
      <c r="P1530" s="72"/>
      <c r="Q1530" s="72"/>
      <c r="R1530" s="72"/>
      <c r="S1530" s="72"/>
      <c r="T1530" s="73"/>
      <c r="U1530" s="35"/>
      <c r="V1530" s="35"/>
      <c r="W1530" s="35"/>
      <c r="X1530" s="35"/>
      <c r="Y1530" s="35"/>
      <c r="Z1530" s="35"/>
      <c r="AA1530" s="35"/>
      <c r="AB1530" s="35"/>
      <c r="AC1530" s="35"/>
      <c r="AD1530" s="35"/>
      <c r="AE1530" s="35"/>
      <c r="AT1530" s="18" t="s">
        <v>253</v>
      </c>
      <c r="AU1530" s="18" t="s">
        <v>85</v>
      </c>
    </row>
    <row r="1531" spans="1:65" s="2" customFormat="1" ht="24.2" customHeight="1">
      <c r="A1531" s="35"/>
      <c r="B1531" s="36"/>
      <c r="C1531" s="193" t="s">
        <v>1116</v>
      </c>
      <c r="D1531" s="193" t="s">
        <v>211</v>
      </c>
      <c r="E1531" s="194" t="s">
        <v>1895</v>
      </c>
      <c r="F1531" s="195" t="s">
        <v>1896</v>
      </c>
      <c r="G1531" s="196" t="s">
        <v>513</v>
      </c>
      <c r="H1531" s="197">
        <v>1</v>
      </c>
      <c r="I1531" s="198"/>
      <c r="J1531" s="199">
        <f>ROUND(I1531*H1531,2)</f>
        <v>0</v>
      </c>
      <c r="K1531" s="200"/>
      <c r="L1531" s="40"/>
      <c r="M1531" s="201" t="s">
        <v>1</v>
      </c>
      <c r="N1531" s="202" t="s">
        <v>40</v>
      </c>
      <c r="O1531" s="72"/>
      <c r="P1531" s="203">
        <f>O1531*H1531</f>
        <v>0</v>
      </c>
      <c r="Q1531" s="203">
        <v>0</v>
      </c>
      <c r="R1531" s="203">
        <f>Q1531*H1531</f>
        <v>0</v>
      </c>
      <c r="S1531" s="203">
        <v>0</v>
      </c>
      <c r="T1531" s="204">
        <f>S1531*H1531</f>
        <v>0</v>
      </c>
      <c r="U1531" s="35"/>
      <c r="V1531" s="35"/>
      <c r="W1531" s="35"/>
      <c r="X1531" s="35"/>
      <c r="Y1531" s="35"/>
      <c r="Z1531" s="35"/>
      <c r="AA1531" s="35"/>
      <c r="AB1531" s="35"/>
      <c r="AC1531" s="35"/>
      <c r="AD1531" s="35"/>
      <c r="AE1531" s="35"/>
      <c r="AR1531" s="205" t="s">
        <v>247</v>
      </c>
      <c r="AT1531" s="205" t="s">
        <v>211</v>
      </c>
      <c r="AU1531" s="205" t="s">
        <v>85</v>
      </c>
      <c r="AY1531" s="18" t="s">
        <v>209</v>
      </c>
      <c r="BE1531" s="206">
        <f>IF(N1531="základní",J1531,0)</f>
        <v>0</v>
      </c>
      <c r="BF1531" s="206">
        <f>IF(N1531="snížená",J1531,0)</f>
        <v>0</v>
      </c>
      <c r="BG1531" s="206">
        <f>IF(N1531="zákl. přenesená",J1531,0)</f>
        <v>0</v>
      </c>
      <c r="BH1531" s="206">
        <f>IF(N1531="sníž. přenesená",J1531,0)</f>
        <v>0</v>
      </c>
      <c r="BI1531" s="206">
        <f>IF(N1531="nulová",J1531,0)</f>
        <v>0</v>
      </c>
      <c r="BJ1531" s="18" t="s">
        <v>83</v>
      </c>
      <c r="BK1531" s="206">
        <f>ROUND(I1531*H1531,2)</f>
        <v>0</v>
      </c>
      <c r="BL1531" s="18" t="s">
        <v>247</v>
      </c>
      <c r="BM1531" s="205" t="s">
        <v>1897</v>
      </c>
    </row>
    <row r="1532" spans="1:65" s="2" customFormat="1" ht="58.5">
      <c r="A1532" s="35"/>
      <c r="B1532" s="36"/>
      <c r="C1532" s="37"/>
      <c r="D1532" s="209" t="s">
        <v>253</v>
      </c>
      <c r="E1532" s="37"/>
      <c r="F1532" s="240" t="s">
        <v>1852</v>
      </c>
      <c r="G1532" s="37"/>
      <c r="H1532" s="37"/>
      <c r="I1532" s="241"/>
      <c r="J1532" s="37"/>
      <c r="K1532" s="37"/>
      <c r="L1532" s="40"/>
      <c r="M1532" s="242"/>
      <c r="N1532" s="243"/>
      <c r="O1532" s="72"/>
      <c r="P1532" s="72"/>
      <c r="Q1532" s="72"/>
      <c r="R1532" s="72"/>
      <c r="S1532" s="72"/>
      <c r="T1532" s="73"/>
      <c r="U1532" s="35"/>
      <c r="V1532" s="35"/>
      <c r="W1532" s="35"/>
      <c r="X1532" s="35"/>
      <c r="Y1532" s="35"/>
      <c r="Z1532" s="35"/>
      <c r="AA1532" s="35"/>
      <c r="AB1532" s="35"/>
      <c r="AC1532" s="35"/>
      <c r="AD1532" s="35"/>
      <c r="AE1532" s="35"/>
      <c r="AT1532" s="18" t="s">
        <v>253</v>
      </c>
      <c r="AU1532" s="18" t="s">
        <v>85</v>
      </c>
    </row>
    <row r="1533" spans="1:65" s="2" customFormat="1" ht="24.2" customHeight="1">
      <c r="A1533" s="35"/>
      <c r="B1533" s="36"/>
      <c r="C1533" s="193" t="s">
        <v>1898</v>
      </c>
      <c r="D1533" s="193" t="s">
        <v>211</v>
      </c>
      <c r="E1533" s="194" t="s">
        <v>1899</v>
      </c>
      <c r="F1533" s="195" t="s">
        <v>1900</v>
      </c>
      <c r="G1533" s="196" t="s">
        <v>513</v>
      </c>
      <c r="H1533" s="197">
        <v>2</v>
      </c>
      <c r="I1533" s="198"/>
      <c r="J1533" s="199">
        <f>ROUND(I1533*H1533,2)</f>
        <v>0</v>
      </c>
      <c r="K1533" s="200"/>
      <c r="L1533" s="40"/>
      <c r="M1533" s="201" t="s">
        <v>1</v>
      </c>
      <c r="N1533" s="202" t="s">
        <v>40</v>
      </c>
      <c r="O1533" s="72"/>
      <c r="P1533" s="203">
        <f>O1533*H1533</f>
        <v>0</v>
      </c>
      <c r="Q1533" s="203">
        <v>0</v>
      </c>
      <c r="R1533" s="203">
        <f>Q1533*H1533</f>
        <v>0</v>
      </c>
      <c r="S1533" s="203">
        <v>0</v>
      </c>
      <c r="T1533" s="204">
        <f>S1533*H1533</f>
        <v>0</v>
      </c>
      <c r="U1533" s="35"/>
      <c r="V1533" s="35"/>
      <c r="W1533" s="35"/>
      <c r="X1533" s="35"/>
      <c r="Y1533" s="35"/>
      <c r="Z1533" s="35"/>
      <c r="AA1533" s="35"/>
      <c r="AB1533" s="35"/>
      <c r="AC1533" s="35"/>
      <c r="AD1533" s="35"/>
      <c r="AE1533" s="35"/>
      <c r="AR1533" s="205" t="s">
        <v>247</v>
      </c>
      <c r="AT1533" s="205" t="s">
        <v>211</v>
      </c>
      <c r="AU1533" s="205" t="s">
        <v>85</v>
      </c>
      <c r="AY1533" s="18" t="s">
        <v>209</v>
      </c>
      <c r="BE1533" s="206">
        <f>IF(N1533="základní",J1533,0)</f>
        <v>0</v>
      </c>
      <c r="BF1533" s="206">
        <f>IF(N1533="snížená",J1533,0)</f>
        <v>0</v>
      </c>
      <c r="BG1533" s="206">
        <f>IF(N1533="zákl. přenesená",J1533,0)</f>
        <v>0</v>
      </c>
      <c r="BH1533" s="206">
        <f>IF(N1533="sníž. přenesená",J1533,0)</f>
        <v>0</v>
      </c>
      <c r="BI1533" s="206">
        <f>IF(N1533="nulová",J1533,0)</f>
        <v>0</v>
      </c>
      <c r="BJ1533" s="18" t="s">
        <v>83</v>
      </c>
      <c r="BK1533" s="206">
        <f>ROUND(I1533*H1533,2)</f>
        <v>0</v>
      </c>
      <c r="BL1533" s="18" t="s">
        <v>247</v>
      </c>
      <c r="BM1533" s="205" t="s">
        <v>1901</v>
      </c>
    </row>
    <row r="1534" spans="1:65" s="2" customFormat="1" ht="58.5">
      <c r="A1534" s="35"/>
      <c r="B1534" s="36"/>
      <c r="C1534" s="37"/>
      <c r="D1534" s="209" t="s">
        <v>253</v>
      </c>
      <c r="E1534" s="37"/>
      <c r="F1534" s="240" t="s">
        <v>1852</v>
      </c>
      <c r="G1534" s="37"/>
      <c r="H1534" s="37"/>
      <c r="I1534" s="241"/>
      <c r="J1534" s="37"/>
      <c r="K1534" s="37"/>
      <c r="L1534" s="40"/>
      <c r="M1534" s="242"/>
      <c r="N1534" s="243"/>
      <c r="O1534" s="72"/>
      <c r="P1534" s="72"/>
      <c r="Q1534" s="72"/>
      <c r="R1534" s="72"/>
      <c r="S1534" s="72"/>
      <c r="T1534" s="73"/>
      <c r="U1534" s="35"/>
      <c r="V1534" s="35"/>
      <c r="W1534" s="35"/>
      <c r="X1534" s="35"/>
      <c r="Y1534" s="35"/>
      <c r="Z1534" s="35"/>
      <c r="AA1534" s="35"/>
      <c r="AB1534" s="35"/>
      <c r="AC1534" s="35"/>
      <c r="AD1534" s="35"/>
      <c r="AE1534" s="35"/>
      <c r="AT1534" s="18" t="s">
        <v>253</v>
      </c>
      <c r="AU1534" s="18" t="s">
        <v>85</v>
      </c>
    </row>
    <row r="1535" spans="1:65" s="2" customFormat="1" ht="24.2" customHeight="1">
      <c r="A1535" s="35"/>
      <c r="B1535" s="36"/>
      <c r="C1535" s="193" t="s">
        <v>1119</v>
      </c>
      <c r="D1535" s="193" t="s">
        <v>211</v>
      </c>
      <c r="E1535" s="194" t="s">
        <v>1902</v>
      </c>
      <c r="F1535" s="195" t="s">
        <v>1903</v>
      </c>
      <c r="G1535" s="196" t="s">
        <v>214</v>
      </c>
      <c r="H1535" s="197">
        <v>15.736000000000001</v>
      </c>
      <c r="I1535" s="198"/>
      <c r="J1535" s="199">
        <f>ROUND(I1535*H1535,2)</f>
        <v>0</v>
      </c>
      <c r="K1535" s="200"/>
      <c r="L1535" s="40"/>
      <c r="M1535" s="201" t="s">
        <v>1</v>
      </c>
      <c r="N1535" s="202" t="s">
        <v>40</v>
      </c>
      <c r="O1535" s="72"/>
      <c r="P1535" s="203">
        <f>O1535*H1535</f>
        <v>0</v>
      </c>
      <c r="Q1535" s="203">
        <v>0</v>
      </c>
      <c r="R1535" s="203">
        <f>Q1535*H1535</f>
        <v>0</v>
      </c>
      <c r="S1535" s="203">
        <v>0</v>
      </c>
      <c r="T1535" s="204">
        <f>S1535*H1535</f>
        <v>0</v>
      </c>
      <c r="U1535" s="35"/>
      <c r="V1535" s="35"/>
      <c r="W1535" s="35"/>
      <c r="X1535" s="35"/>
      <c r="Y1535" s="35"/>
      <c r="Z1535" s="35"/>
      <c r="AA1535" s="35"/>
      <c r="AB1535" s="35"/>
      <c r="AC1535" s="35"/>
      <c r="AD1535" s="35"/>
      <c r="AE1535" s="35"/>
      <c r="AR1535" s="205" t="s">
        <v>247</v>
      </c>
      <c r="AT1535" s="205" t="s">
        <v>211</v>
      </c>
      <c r="AU1535" s="205" t="s">
        <v>85</v>
      </c>
      <c r="AY1535" s="18" t="s">
        <v>209</v>
      </c>
      <c r="BE1535" s="206">
        <f>IF(N1535="základní",J1535,0)</f>
        <v>0</v>
      </c>
      <c r="BF1535" s="206">
        <f>IF(N1535="snížená",J1535,0)</f>
        <v>0</v>
      </c>
      <c r="BG1535" s="206">
        <f>IF(N1535="zákl. přenesená",J1535,0)</f>
        <v>0</v>
      </c>
      <c r="BH1535" s="206">
        <f>IF(N1535="sníž. přenesená",J1535,0)</f>
        <v>0</v>
      </c>
      <c r="BI1535" s="206">
        <f>IF(N1535="nulová",J1535,0)</f>
        <v>0</v>
      </c>
      <c r="BJ1535" s="18" t="s">
        <v>83</v>
      </c>
      <c r="BK1535" s="206">
        <f>ROUND(I1535*H1535,2)</f>
        <v>0</v>
      </c>
      <c r="BL1535" s="18" t="s">
        <v>247</v>
      </c>
      <c r="BM1535" s="205" t="s">
        <v>1904</v>
      </c>
    </row>
    <row r="1536" spans="1:65" s="2" customFormat="1" ht="58.5">
      <c r="A1536" s="35"/>
      <c r="B1536" s="36"/>
      <c r="C1536" s="37"/>
      <c r="D1536" s="209" t="s">
        <v>253</v>
      </c>
      <c r="E1536" s="37"/>
      <c r="F1536" s="240" t="s">
        <v>1905</v>
      </c>
      <c r="G1536" s="37"/>
      <c r="H1536" s="37"/>
      <c r="I1536" s="241"/>
      <c r="J1536" s="37"/>
      <c r="K1536" s="37"/>
      <c r="L1536" s="40"/>
      <c r="M1536" s="242"/>
      <c r="N1536" s="243"/>
      <c r="O1536" s="72"/>
      <c r="P1536" s="72"/>
      <c r="Q1536" s="72"/>
      <c r="R1536" s="72"/>
      <c r="S1536" s="72"/>
      <c r="T1536" s="73"/>
      <c r="U1536" s="35"/>
      <c r="V1536" s="35"/>
      <c r="W1536" s="35"/>
      <c r="X1536" s="35"/>
      <c r="Y1536" s="35"/>
      <c r="Z1536" s="35"/>
      <c r="AA1536" s="35"/>
      <c r="AB1536" s="35"/>
      <c r="AC1536" s="35"/>
      <c r="AD1536" s="35"/>
      <c r="AE1536" s="35"/>
      <c r="AT1536" s="18" t="s">
        <v>253</v>
      </c>
      <c r="AU1536" s="18" t="s">
        <v>85</v>
      </c>
    </row>
    <row r="1537" spans="1:65" s="2" customFormat="1" ht="24.2" customHeight="1">
      <c r="A1537" s="35"/>
      <c r="B1537" s="36"/>
      <c r="C1537" s="193" t="s">
        <v>1906</v>
      </c>
      <c r="D1537" s="193" t="s">
        <v>211</v>
      </c>
      <c r="E1537" s="194" t="s">
        <v>1907</v>
      </c>
      <c r="F1537" s="195" t="s">
        <v>1908</v>
      </c>
      <c r="G1537" s="196" t="s">
        <v>214</v>
      </c>
      <c r="H1537" s="197">
        <v>4.5599999999999996</v>
      </c>
      <c r="I1537" s="198"/>
      <c r="J1537" s="199">
        <f>ROUND(I1537*H1537,2)</f>
        <v>0</v>
      </c>
      <c r="K1537" s="200"/>
      <c r="L1537" s="40"/>
      <c r="M1537" s="201" t="s">
        <v>1</v>
      </c>
      <c r="N1537" s="202" t="s">
        <v>40</v>
      </c>
      <c r="O1537" s="72"/>
      <c r="P1537" s="203">
        <f>O1537*H1537</f>
        <v>0</v>
      </c>
      <c r="Q1537" s="203">
        <v>0</v>
      </c>
      <c r="R1537" s="203">
        <f>Q1537*H1537</f>
        <v>0</v>
      </c>
      <c r="S1537" s="203">
        <v>0</v>
      </c>
      <c r="T1537" s="204">
        <f>S1537*H1537</f>
        <v>0</v>
      </c>
      <c r="U1537" s="35"/>
      <c r="V1537" s="35"/>
      <c r="W1537" s="35"/>
      <c r="X1537" s="35"/>
      <c r="Y1537" s="35"/>
      <c r="Z1537" s="35"/>
      <c r="AA1537" s="35"/>
      <c r="AB1537" s="35"/>
      <c r="AC1537" s="35"/>
      <c r="AD1537" s="35"/>
      <c r="AE1537" s="35"/>
      <c r="AR1537" s="205" t="s">
        <v>247</v>
      </c>
      <c r="AT1537" s="205" t="s">
        <v>211</v>
      </c>
      <c r="AU1537" s="205" t="s">
        <v>85</v>
      </c>
      <c r="AY1537" s="18" t="s">
        <v>209</v>
      </c>
      <c r="BE1537" s="206">
        <f>IF(N1537="základní",J1537,0)</f>
        <v>0</v>
      </c>
      <c r="BF1537" s="206">
        <f>IF(N1537="snížená",J1537,0)</f>
        <v>0</v>
      </c>
      <c r="BG1537" s="206">
        <f>IF(N1537="zákl. přenesená",J1537,0)</f>
        <v>0</v>
      </c>
      <c r="BH1537" s="206">
        <f>IF(N1537="sníž. přenesená",J1537,0)</f>
        <v>0</v>
      </c>
      <c r="BI1537" s="206">
        <f>IF(N1537="nulová",J1537,0)</f>
        <v>0</v>
      </c>
      <c r="BJ1537" s="18" t="s">
        <v>83</v>
      </c>
      <c r="BK1537" s="206">
        <f>ROUND(I1537*H1537,2)</f>
        <v>0</v>
      </c>
      <c r="BL1537" s="18" t="s">
        <v>247</v>
      </c>
      <c r="BM1537" s="205" t="s">
        <v>1909</v>
      </c>
    </row>
    <row r="1538" spans="1:65" s="2" customFormat="1" ht="58.5">
      <c r="A1538" s="35"/>
      <c r="B1538" s="36"/>
      <c r="C1538" s="37"/>
      <c r="D1538" s="209" t="s">
        <v>253</v>
      </c>
      <c r="E1538" s="37"/>
      <c r="F1538" s="240" t="s">
        <v>1905</v>
      </c>
      <c r="G1538" s="37"/>
      <c r="H1538" s="37"/>
      <c r="I1538" s="241"/>
      <c r="J1538" s="37"/>
      <c r="K1538" s="37"/>
      <c r="L1538" s="40"/>
      <c r="M1538" s="242"/>
      <c r="N1538" s="243"/>
      <c r="O1538" s="72"/>
      <c r="P1538" s="72"/>
      <c r="Q1538" s="72"/>
      <c r="R1538" s="72"/>
      <c r="S1538" s="72"/>
      <c r="T1538" s="73"/>
      <c r="U1538" s="35"/>
      <c r="V1538" s="35"/>
      <c r="W1538" s="35"/>
      <c r="X1538" s="35"/>
      <c r="Y1538" s="35"/>
      <c r="Z1538" s="35"/>
      <c r="AA1538" s="35"/>
      <c r="AB1538" s="35"/>
      <c r="AC1538" s="35"/>
      <c r="AD1538" s="35"/>
      <c r="AE1538" s="35"/>
      <c r="AT1538" s="18" t="s">
        <v>253</v>
      </c>
      <c r="AU1538" s="18" t="s">
        <v>85</v>
      </c>
    </row>
    <row r="1539" spans="1:65" s="2" customFormat="1" ht="24.2" customHeight="1">
      <c r="A1539" s="35"/>
      <c r="B1539" s="36"/>
      <c r="C1539" s="193" t="s">
        <v>1122</v>
      </c>
      <c r="D1539" s="193" t="s">
        <v>211</v>
      </c>
      <c r="E1539" s="194" t="s">
        <v>1910</v>
      </c>
      <c r="F1539" s="195" t="s">
        <v>1911</v>
      </c>
      <c r="G1539" s="196" t="s">
        <v>214</v>
      </c>
      <c r="H1539" s="197">
        <v>22.988</v>
      </c>
      <c r="I1539" s="198"/>
      <c r="J1539" s="199">
        <f>ROUND(I1539*H1539,2)</f>
        <v>0</v>
      </c>
      <c r="K1539" s="200"/>
      <c r="L1539" s="40"/>
      <c r="M1539" s="201" t="s">
        <v>1</v>
      </c>
      <c r="N1539" s="202" t="s">
        <v>40</v>
      </c>
      <c r="O1539" s="72"/>
      <c r="P1539" s="203">
        <f>O1539*H1539</f>
        <v>0</v>
      </c>
      <c r="Q1539" s="203">
        <v>0</v>
      </c>
      <c r="R1539" s="203">
        <f>Q1539*H1539</f>
        <v>0</v>
      </c>
      <c r="S1539" s="203">
        <v>0</v>
      </c>
      <c r="T1539" s="204">
        <f>S1539*H1539</f>
        <v>0</v>
      </c>
      <c r="U1539" s="35"/>
      <c r="V1539" s="35"/>
      <c r="W1539" s="35"/>
      <c r="X1539" s="35"/>
      <c r="Y1539" s="35"/>
      <c r="Z1539" s="35"/>
      <c r="AA1539" s="35"/>
      <c r="AB1539" s="35"/>
      <c r="AC1539" s="35"/>
      <c r="AD1539" s="35"/>
      <c r="AE1539" s="35"/>
      <c r="AR1539" s="205" t="s">
        <v>247</v>
      </c>
      <c r="AT1539" s="205" t="s">
        <v>211</v>
      </c>
      <c r="AU1539" s="205" t="s">
        <v>85</v>
      </c>
      <c r="AY1539" s="18" t="s">
        <v>209</v>
      </c>
      <c r="BE1539" s="206">
        <f>IF(N1539="základní",J1539,0)</f>
        <v>0</v>
      </c>
      <c r="BF1539" s="206">
        <f>IF(N1539="snížená",J1539,0)</f>
        <v>0</v>
      </c>
      <c r="BG1539" s="206">
        <f>IF(N1539="zákl. přenesená",J1539,0)</f>
        <v>0</v>
      </c>
      <c r="BH1539" s="206">
        <f>IF(N1539="sníž. přenesená",J1539,0)</f>
        <v>0</v>
      </c>
      <c r="BI1539" s="206">
        <f>IF(N1539="nulová",J1539,0)</f>
        <v>0</v>
      </c>
      <c r="BJ1539" s="18" t="s">
        <v>83</v>
      </c>
      <c r="BK1539" s="206">
        <f>ROUND(I1539*H1539,2)</f>
        <v>0</v>
      </c>
      <c r="BL1539" s="18" t="s">
        <v>247</v>
      </c>
      <c r="BM1539" s="205" t="s">
        <v>1912</v>
      </c>
    </row>
    <row r="1540" spans="1:65" s="2" customFormat="1" ht="58.5">
      <c r="A1540" s="35"/>
      <c r="B1540" s="36"/>
      <c r="C1540" s="37"/>
      <c r="D1540" s="209" t="s">
        <v>253</v>
      </c>
      <c r="E1540" s="37"/>
      <c r="F1540" s="240" t="s">
        <v>1905</v>
      </c>
      <c r="G1540" s="37"/>
      <c r="H1540" s="37"/>
      <c r="I1540" s="241"/>
      <c r="J1540" s="37"/>
      <c r="K1540" s="37"/>
      <c r="L1540" s="40"/>
      <c r="M1540" s="242"/>
      <c r="N1540" s="243"/>
      <c r="O1540" s="72"/>
      <c r="P1540" s="72"/>
      <c r="Q1540" s="72"/>
      <c r="R1540" s="72"/>
      <c r="S1540" s="72"/>
      <c r="T1540" s="73"/>
      <c r="U1540" s="35"/>
      <c r="V1540" s="35"/>
      <c r="W1540" s="35"/>
      <c r="X1540" s="35"/>
      <c r="Y1540" s="35"/>
      <c r="Z1540" s="35"/>
      <c r="AA1540" s="35"/>
      <c r="AB1540" s="35"/>
      <c r="AC1540" s="35"/>
      <c r="AD1540" s="35"/>
      <c r="AE1540" s="35"/>
      <c r="AT1540" s="18" t="s">
        <v>253</v>
      </c>
      <c r="AU1540" s="18" t="s">
        <v>85</v>
      </c>
    </row>
    <row r="1541" spans="1:65" s="2" customFormat="1" ht="24.2" customHeight="1">
      <c r="A1541" s="35"/>
      <c r="B1541" s="36"/>
      <c r="C1541" s="193" t="s">
        <v>1913</v>
      </c>
      <c r="D1541" s="193" t="s">
        <v>211</v>
      </c>
      <c r="E1541" s="194" t="s">
        <v>1914</v>
      </c>
      <c r="F1541" s="195" t="s">
        <v>1915</v>
      </c>
      <c r="G1541" s="196" t="s">
        <v>214</v>
      </c>
      <c r="H1541" s="197">
        <v>13.17</v>
      </c>
      <c r="I1541" s="198"/>
      <c r="J1541" s="199">
        <f>ROUND(I1541*H1541,2)</f>
        <v>0</v>
      </c>
      <c r="K1541" s="200"/>
      <c r="L1541" s="40"/>
      <c r="M1541" s="201" t="s">
        <v>1</v>
      </c>
      <c r="N1541" s="202" t="s">
        <v>40</v>
      </c>
      <c r="O1541" s="72"/>
      <c r="P1541" s="203">
        <f>O1541*H1541</f>
        <v>0</v>
      </c>
      <c r="Q1541" s="203">
        <v>0</v>
      </c>
      <c r="R1541" s="203">
        <f>Q1541*H1541</f>
        <v>0</v>
      </c>
      <c r="S1541" s="203">
        <v>0</v>
      </c>
      <c r="T1541" s="204">
        <f>S1541*H1541</f>
        <v>0</v>
      </c>
      <c r="U1541" s="35"/>
      <c r="V1541" s="35"/>
      <c r="W1541" s="35"/>
      <c r="X1541" s="35"/>
      <c r="Y1541" s="35"/>
      <c r="Z1541" s="35"/>
      <c r="AA1541" s="35"/>
      <c r="AB1541" s="35"/>
      <c r="AC1541" s="35"/>
      <c r="AD1541" s="35"/>
      <c r="AE1541" s="35"/>
      <c r="AR1541" s="205" t="s">
        <v>247</v>
      </c>
      <c r="AT1541" s="205" t="s">
        <v>211</v>
      </c>
      <c r="AU1541" s="205" t="s">
        <v>85</v>
      </c>
      <c r="AY1541" s="18" t="s">
        <v>209</v>
      </c>
      <c r="BE1541" s="206">
        <f>IF(N1541="základní",J1541,0)</f>
        <v>0</v>
      </c>
      <c r="BF1541" s="206">
        <f>IF(N1541="snížená",J1541,0)</f>
        <v>0</v>
      </c>
      <c r="BG1541" s="206">
        <f>IF(N1541="zákl. přenesená",J1541,0)</f>
        <v>0</v>
      </c>
      <c r="BH1541" s="206">
        <f>IF(N1541="sníž. přenesená",J1541,0)</f>
        <v>0</v>
      </c>
      <c r="BI1541" s="206">
        <f>IF(N1541="nulová",J1541,0)</f>
        <v>0</v>
      </c>
      <c r="BJ1541" s="18" t="s">
        <v>83</v>
      </c>
      <c r="BK1541" s="206">
        <f>ROUND(I1541*H1541,2)</f>
        <v>0</v>
      </c>
      <c r="BL1541" s="18" t="s">
        <v>247</v>
      </c>
      <c r="BM1541" s="205" t="s">
        <v>1916</v>
      </c>
    </row>
    <row r="1542" spans="1:65" s="2" customFormat="1" ht="58.5">
      <c r="A1542" s="35"/>
      <c r="B1542" s="36"/>
      <c r="C1542" s="37"/>
      <c r="D1542" s="209" t="s">
        <v>253</v>
      </c>
      <c r="E1542" s="37"/>
      <c r="F1542" s="240" t="s">
        <v>1905</v>
      </c>
      <c r="G1542" s="37"/>
      <c r="H1542" s="37"/>
      <c r="I1542" s="241"/>
      <c r="J1542" s="37"/>
      <c r="K1542" s="37"/>
      <c r="L1542" s="40"/>
      <c r="M1542" s="242"/>
      <c r="N1542" s="243"/>
      <c r="O1542" s="72"/>
      <c r="P1542" s="72"/>
      <c r="Q1542" s="72"/>
      <c r="R1542" s="72"/>
      <c r="S1542" s="72"/>
      <c r="T1542" s="73"/>
      <c r="U1542" s="35"/>
      <c r="V1542" s="35"/>
      <c r="W1542" s="35"/>
      <c r="X1542" s="35"/>
      <c r="Y1542" s="35"/>
      <c r="Z1542" s="35"/>
      <c r="AA1542" s="35"/>
      <c r="AB1542" s="35"/>
      <c r="AC1542" s="35"/>
      <c r="AD1542" s="35"/>
      <c r="AE1542" s="35"/>
      <c r="AT1542" s="18" t="s">
        <v>253</v>
      </c>
      <c r="AU1542" s="18" t="s">
        <v>85</v>
      </c>
    </row>
    <row r="1543" spans="1:65" s="2" customFormat="1" ht="24.2" customHeight="1">
      <c r="A1543" s="35"/>
      <c r="B1543" s="36"/>
      <c r="C1543" s="193" t="s">
        <v>1125</v>
      </c>
      <c r="D1543" s="193" t="s">
        <v>211</v>
      </c>
      <c r="E1543" s="194" t="s">
        <v>1917</v>
      </c>
      <c r="F1543" s="195" t="s">
        <v>1918</v>
      </c>
      <c r="G1543" s="196" t="s">
        <v>214</v>
      </c>
      <c r="H1543" s="197">
        <v>29.01</v>
      </c>
      <c r="I1543" s="198"/>
      <c r="J1543" s="199">
        <f>ROUND(I1543*H1543,2)</f>
        <v>0</v>
      </c>
      <c r="K1543" s="200"/>
      <c r="L1543" s="40"/>
      <c r="M1543" s="201" t="s">
        <v>1</v>
      </c>
      <c r="N1543" s="202" t="s">
        <v>40</v>
      </c>
      <c r="O1543" s="72"/>
      <c r="P1543" s="203">
        <f>O1543*H1543</f>
        <v>0</v>
      </c>
      <c r="Q1543" s="203">
        <v>0</v>
      </c>
      <c r="R1543" s="203">
        <f>Q1543*H1543</f>
        <v>0</v>
      </c>
      <c r="S1543" s="203">
        <v>0</v>
      </c>
      <c r="T1543" s="204">
        <f>S1543*H1543</f>
        <v>0</v>
      </c>
      <c r="U1543" s="35"/>
      <c r="V1543" s="35"/>
      <c r="W1543" s="35"/>
      <c r="X1543" s="35"/>
      <c r="Y1543" s="35"/>
      <c r="Z1543" s="35"/>
      <c r="AA1543" s="35"/>
      <c r="AB1543" s="35"/>
      <c r="AC1543" s="35"/>
      <c r="AD1543" s="35"/>
      <c r="AE1543" s="35"/>
      <c r="AR1543" s="205" t="s">
        <v>247</v>
      </c>
      <c r="AT1543" s="205" t="s">
        <v>211</v>
      </c>
      <c r="AU1543" s="205" t="s">
        <v>85</v>
      </c>
      <c r="AY1543" s="18" t="s">
        <v>209</v>
      </c>
      <c r="BE1543" s="206">
        <f>IF(N1543="základní",J1543,0)</f>
        <v>0</v>
      </c>
      <c r="BF1543" s="206">
        <f>IF(N1543="snížená",J1543,0)</f>
        <v>0</v>
      </c>
      <c r="BG1543" s="206">
        <f>IF(N1543="zákl. přenesená",J1543,0)</f>
        <v>0</v>
      </c>
      <c r="BH1543" s="206">
        <f>IF(N1543="sníž. přenesená",J1543,0)</f>
        <v>0</v>
      </c>
      <c r="BI1543" s="206">
        <f>IF(N1543="nulová",J1543,0)</f>
        <v>0</v>
      </c>
      <c r="BJ1543" s="18" t="s">
        <v>83</v>
      </c>
      <c r="BK1543" s="206">
        <f>ROUND(I1543*H1543,2)</f>
        <v>0</v>
      </c>
      <c r="BL1543" s="18" t="s">
        <v>247</v>
      </c>
      <c r="BM1543" s="205" t="s">
        <v>1919</v>
      </c>
    </row>
    <row r="1544" spans="1:65" s="2" customFormat="1" ht="58.5">
      <c r="A1544" s="35"/>
      <c r="B1544" s="36"/>
      <c r="C1544" s="37"/>
      <c r="D1544" s="209" t="s">
        <v>253</v>
      </c>
      <c r="E1544" s="37"/>
      <c r="F1544" s="240" t="s">
        <v>1905</v>
      </c>
      <c r="G1544" s="37"/>
      <c r="H1544" s="37"/>
      <c r="I1544" s="241"/>
      <c r="J1544" s="37"/>
      <c r="K1544" s="37"/>
      <c r="L1544" s="40"/>
      <c r="M1544" s="242"/>
      <c r="N1544" s="243"/>
      <c r="O1544" s="72"/>
      <c r="P1544" s="72"/>
      <c r="Q1544" s="72"/>
      <c r="R1544" s="72"/>
      <c r="S1544" s="72"/>
      <c r="T1544" s="73"/>
      <c r="U1544" s="35"/>
      <c r="V1544" s="35"/>
      <c r="W1544" s="35"/>
      <c r="X1544" s="35"/>
      <c r="Y1544" s="35"/>
      <c r="Z1544" s="35"/>
      <c r="AA1544" s="35"/>
      <c r="AB1544" s="35"/>
      <c r="AC1544" s="35"/>
      <c r="AD1544" s="35"/>
      <c r="AE1544" s="35"/>
      <c r="AT1544" s="18" t="s">
        <v>253</v>
      </c>
      <c r="AU1544" s="18" t="s">
        <v>85</v>
      </c>
    </row>
    <row r="1545" spans="1:65" s="2" customFormat="1" ht="24.2" customHeight="1">
      <c r="A1545" s="35"/>
      <c r="B1545" s="36"/>
      <c r="C1545" s="193" t="s">
        <v>1920</v>
      </c>
      <c r="D1545" s="193" t="s">
        <v>211</v>
      </c>
      <c r="E1545" s="194" t="s">
        <v>1921</v>
      </c>
      <c r="F1545" s="195" t="s">
        <v>1922</v>
      </c>
      <c r="G1545" s="196" t="s">
        <v>214</v>
      </c>
      <c r="H1545" s="197">
        <v>10.504</v>
      </c>
      <c r="I1545" s="198"/>
      <c r="J1545" s="199">
        <f>ROUND(I1545*H1545,2)</f>
        <v>0</v>
      </c>
      <c r="K1545" s="200"/>
      <c r="L1545" s="40"/>
      <c r="M1545" s="201" t="s">
        <v>1</v>
      </c>
      <c r="N1545" s="202" t="s">
        <v>40</v>
      </c>
      <c r="O1545" s="72"/>
      <c r="P1545" s="203">
        <f>O1545*H1545</f>
        <v>0</v>
      </c>
      <c r="Q1545" s="203">
        <v>0</v>
      </c>
      <c r="R1545" s="203">
        <f>Q1545*H1545</f>
        <v>0</v>
      </c>
      <c r="S1545" s="203">
        <v>0</v>
      </c>
      <c r="T1545" s="204">
        <f>S1545*H1545</f>
        <v>0</v>
      </c>
      <c r="U1545" s="35"/>
      <c r="V1545" s="35"/>
      <c r="W1545" s="35"/>
      <c r="X1545" s="35"/>
      <c r="Y1545" s="35"/>
      <c r="Z1545" s="35"/>
      <c r="AA1545" s="35"/>
      <c r="AB1545" s="35"/>
      <c r="AC1545" s="35"/>
      <c r="AD1545" s="35"/>
      <c r="AE1545" s="35"/>
      <c r="AR1545" s="205" t="s">
        <v>247</v>
      </c>
      <c r="AT1545" s="205" t="s">
        <v>211</v>
      </c>
      <c r="AU1545" s="205" t="s">
        <v>85</v>
      </c>
      <c r="AY1545" s="18" t="s">
        <v>209</v>
      </c>
      <c r="BE1545" s="206">
        <f>IF(N1545="základní",J1545,0)</f>
        <v>0</v>
      </c>
      <c r="BF1545" s="206">
        <f>IF(N1545="snížená",J1545,0)</f>
        <v>0</v>
      </c>
      <c r="BG1545" s="206">
        <f>IF(N1545="zákl. přenesená",J1545,0)</f>
        <v>0</v>
      </c>
      <c r="BH1545" s="206">
        <f>IF(N1545="sníž. přenesená",J1545,0)</f>
        <v>0</v>
      </c>
      <c r="BI1545" s="206">
        <f>IF(N1545="nulová",J1545,0)</f>
        <v>0</v>
      </c>
      <c r="BJ1545" s="18" t="s">
        <v>83</v>
      </c>
      <c r="BK1545" s="206">
        <f>ROUND(I1545*H1545,2)</f>
        <v>0</v>
      </c>
      <c r="BL1545" s="18" t="s">
        <v>247</v>
      </c>
      <c r="BM1545" s="205" t="s">
        <v>1204</v>
      </c>
    </row>
    <row r="1546" spans="1:65" s="2" customFormat="1" ht="58.5">
      <c r="A1546" s="35"/>
      <c r="B1546" s="36"/>
      <c r="C1546" s="37"/>
      <c r="D1546" s="209" t="s">
        <v>253</v>
      </c>
      <c r="E1546" s="37"/>
      <c r="F1546" s="240" t="s">
        <v>1905</v>
      </c>
      <c r="G1546" s="37"/>
      <c r="H1546" s="37"/>
      <c r="I1546" s="241"/>
      <c r="J1546" s="37"/>
      <c r="K1546" s="37"/>
      <c r="L1546" s="40"/>
      <c r="M1546" s="242"/>
      <c r="N1546" s="243"/>
      <c r="O1546" s="72"/>
      <c r="P1546" s="72"/>
      <c r="Q1546" s="72"/>
      <c r="R1546" s="72"/>
      <c r="S1546" s="72"/>
      <c r="T1546" s="73"/>
      <c r="U1546" s="35"/>
      <c r="V1546" s="35"/>
      <c r="W1546" s="35"/>
      <c r="X1546" s="35"/>
      <c r="Y1546" s="35"/>
      <c r="Z1546" s="35"/>
      <c r="AA1546" s="35"/>
      <c r="AB1546" s="35"/>
      <c r="AC1546" s="35"/>
      <c r="AD1546" s="35"/>
      <c r="AE1546" s="35"/>
      <c r="AT1546" s="18" t="s">
        <v>253</v>
      </c>
      <c r="AU1546" s="18" t="s">
        <v>85</v>
      </c>
    </row>
    <row r="1547" spans="1:65" s="2" customFormat="1" ht="24.2" customHeight="1">
      <c r="A1547" s="35"/>
      <c r="B1547" s="36"/>
      <c r="C1547" s="193" t="s">
        <v>1130</v>
      </c>
      <c r="D1547" s="193" t="s">
        <v>211</v>
      </c>
      <c r="E1547" s="194" t="s">
        <v>1923</v>
      </c>
      <c r="F1547" s="195" t="s">
        <v>1924</v>
      </c>
      <c r="G1547" s="196" t="s">
        <v>214</v>
      </c>
      <c r="H1547" s="197">
        <v>11.585000000000001</v>
      </c>
      <c r="I1547" s="198"/>
      <c r="J1547" s="199">
        <f>ROUND(I1547*H1547,2)</f>
        <v>0</v>
      </c>
      <c r="K1547" s="200"/>
      <c r="L1547" s="40"/>
      <c r="M1547" s="201" t="s">
        <v>1</v>
      </c>
      <c r="N1547" s="202" t="s">
        <v>40</v>
      </c>
      <c r="O1547" s="72"/>
      <c r="P1547" s="203">
        <f>O1547*H1547</f>
        <v>0</v>
      </c>
      <c r="Q1547" s="203">
        <v>0</v>
      </c>
      <c r="R1547" s="203">
        <f>Q1547*H1547</f>
        <v>0</v>
      </c>
      <c r="S1547" s="203">
        <v>0</v>
      </c>
      <c r="T1547" s="204">
        <f>S1547*H1547</f>
        <v>0</v>
      </c>
      <c r="U1547" s="35"/>
      <c r="V1547" s="35"/>
      <c r="W1547" s="35"/>
      <c r="X1547" s="35"/>
      <c r="Y1547" s="35"/>
      <c r="Z1547" s="35"/>
      <c r="AA1547" s="35"/>
      <c r="AB1547" s="35"/>
      <c r="AC1547" s="35"/>
      <c r="AD1547" s="35"/>
      <c r="AE1547" s="35"/>
      <c r="AR1547" s="205" t="s">
        <v>247</v>
      </c>
      <c r="AT1547" s="205" t="s">
        <v>211</v>
      </c>
      <c r="AU1547" s="205" t="s">
        <v>85</v>
      </c>
      <c r="AY1547" s="18" t="s">
        <v>209</v>
      </c>
      <c r="BE1547" s="206">
        <f>IF(N1547="základní",J1547,0)</f>
        <v>0</v>
      </c>
      <c r="BF1547" s="206">
        <f>IF(N1547="snížená",J1547,0)</f>
        <v>0</v>
      </c>
      <c r="BG1547" s="206">
        <f>IF(N1547="zákl. přenesená",J1547,0)</f>
        <v>0</v>
      </c>
      <c r="BH1547" s="206">
        <f>IF(N1547="sníž. přenesená",J1547,0)</f>
        <v>0</v>
      </c>
      <c r="BI1547" s="206">
        <f>IF(N1547="nulová",J1547,0)</f>
        <v>0</v>
      </c>
      <c r="BJ1547" s="18" t="s">
        <v>83</v>
      </c>
      <c r="BK1547" s="206">
        <f>ROUND(I1547*H1547,2)</f>
        <v>0</v>
      </c>
      <c r="BL1547" s="18" t="s">
        <v>247</v>
      </c>
      <c r="BM1547" s="205" t="s">
        <v>1482</v>
      </c>
    </row>
    <row r="1548" spans="1:65" s="2" customFormat="1" ht="58.5">
      <c r="A1548" s="35"/>
      <c r="B1548" s="36"/>
      <c r="C1548" s="37"/>
      <c r="D1548" s="209" t="s">
        <v>253</v>
      </c>
      <c r="E1548" s="37"/>
      <c r="F1548" s="240" t="s">
        <v>1905</v>
      </c>
      <c r="G1548" s="37"/>
      <c r="H1548" s="37"/>
      <c r="I1548" s="241"/>
      <c r="J1548" s="37"/>
      <c r="K1548" s="37"/>
      <c r="L1548" s="40"/>
      <c r="M1548" s="242"/>
      <c r="N1548" s="243"/>
      <c r="O1548" s="72"/>
      <c r="P1548" s="72"/>
      <c r="Q1548" s="72"/>
      <c r="R1548" s="72"/>
      <c r="S1548" s="72"/>
      <c r="T1548" s="73"/>
      <c r="U1548" s="35"/>
      <c r="V1548" s="35"/>
      <c r="W1548" s="35"/>
      <c r="X1548" s="35"/>
      <c r="Y1548" s="35"/>
      <c r="Z1548" s="35"/>
      <c r="AA1548" s="35"/>
      <c r="AB1548" s="35"/>
      <c r="AC1548" s="35"/>
      <c r="AD1548" s="35"/>
      <c r="AE1548" s="35"/>
      <c r="AT1548" s="18" t="s">
        <v>253</v>
      </c>
      <c r="AU1548" s="18" t="s">
        <v>85</v>
      </c>
    </row>
    <row r="1549" spans="1:65" s="2" customFormat="1" ht="24.2" customHeight="1">
      <c r="A1549" s="35"/>
      <c r="B1549" s="36"/>
      <c r="C1549" s="193" t="s">
        <v>1925</v>
      </c>
      <c r="D1549" s="193" t="s">
        <v>211</v>
      </c>
      <c r="E1549" s="194" t="s">
        <v>1926</v>
      </c>
      <c r="F1549" s="195" t="s">
        <v>1927</v>
      </c>
      <c r="G1549" s="196" t="s">
        <v>214</v>
      </c>
      <c r="H1549" s="197">
        <v>2.4649999999999999</v>
      </c>
      <c r="I1549" s="198"/>
      <c r="J1549" s="199">
        <f>ROUND(I1549*H1549,2)</f>
        <v>0</v>
      </c>
      <c r="K1549" s="200"/>
      <c r="L1549" s="40"/>
      <c r="M1549" s="201" t="s">
        <v>1</v>
      </c>
      <c r="N1549" s="202" t="s">
        <v>40</v>
      </c>
      <c r="O1549" s="72"/>
      <c r="P1549" s="203">
        <f>O1549*H1549</f>
        <v>0</v>
      </c>
      <c r="Q1549" s="203">
        <v>0</v>
      </c>
      <c r="R1549" s="203">
        <f>Q1549*H1549</f>
        <v>0</v>
      </c>
      <c r="S1549" s="203">
        <v>0</v>
      </c>
      <c r="T1549" s="204">
        <f>S1549*H1549</f>
        <v>0</v>
      </c>
      <c r="U1549" s="35"/>
      <c r="V1549" s="35"/>
      <c r="W1549" s="35"/>
      <c r="X1549" s="35"/>
      <c r="Y1549" s="35"/>
      <c r="Z1549" s="35"/>
      <c r="AA1549" s="35"/>
      <c r="AB1549" s="35"/>
      <c r="AC1549" s="35"/>
      <c r="AD1549" s="35"/>
      <c r="AE1549" s="35"/>
      <c r="AR1549" s="205" t="s">
        <v>247</v>
      </c>
      <c r="AT1549" s="205" t="s">
        <v>211</v>
      </c>
      <c r="AU1549" s="205" t="s">
        <v>85</v>
      </c>
      <c r="AY1549" s="18" t="s">
        <v>209</v>
      </c>
      <c r="BE1549" s="206">
        <f>IF(N1549="základní",J1549,0)</f>
        <v>0</v>
      </c>
      <c r="BF1549" s="206">
        <f>IF(N1549="snížená",J1549,0)</f>
        <v>0</v>
      </c>
      <c r="BG1549" s="206">
        <f>IF(N1549="zákl. přenesená",J1549,0)</f>
        <v>0</v>
      </c>
      <c r="BH1549" s="206">
        <f>IF(N1549="sníž. přenesená",J1549,0)</f>
        <v>0</v>
      </c>
      <c r="BI1549" s="206">
        <f>IF(N1549="nulová",J1549,0)</f>
        <v>0</v>
      </c>
      <c r="BJ1549" s="18" t="s">
        <v>83</v>
      </c>
      <c r="BK1549" s="206">
        <f>ROUND(I1549*H1549,2)</f>
        <v>0</v>
      </c>
      <c r="BL1549" s="18" t="s">
        <v>247</v>
      </c>
      <c r="BM1549" s="205" t="s">
        <v>1623</v>
      </c>
    </row>
    <row r="1550" spans="1:65" s="2" customFormat="1" ht="58.5">
      <c r="A1550" s="35"/>
      <c r="B1550" s="36"/>
      <c r="C1550" s="37"/>
      <c r="D1550" s="209" t="s">
        <v>253</v>
      </c>
      <c r="E1550" s="37"/>
      <c r="F1550" s="240" t="s">
        <v>1905</v>
      </c>
      <c r="G1550" s="37"/>
      <c r="H1550" s="37"/>
      <c r="I1550" s="241"/>
      <c r="J1550" s="37"/>
      <c r="K1550" s="37"/>
      <c r="L1550" s="40"/>
      <c r="M1550" s="242"/>
      <c r="N1550" s="243"/>
      <c r="O1550" s="72"/>
      <c r="P1550" s="72"/>
      <c r="Q1550" s="72"/>
      <c r="R1550" s="72"/>
      <c r="S1550" s="72"/>
      <c r="T1550" s="73"/>
      <c r="U1550" s="35"/>
      <c r="V1550" s="35"/>
      <c r="W1550" s="35"/>
      <c r="X1550" s="35"/>
      <c r="Y1550" s="35"/>
      <c r="Z1550" s="35"/>
      <c r="AA1550" s="35"/>
      <c r="AB1550" s="35"/>
      <c r="AC1550" s="35"/>
      <c r="AD1550" s="35"/>
      <c r="AE1550" s="35"/>
      <c r="AT1550" s="18" t="s">
        <v>253</v>
      </c>
      <c r="AU1550" s="18" t="s">
        <v>85</v>
      </c>
    </row>
    <row r="1551" spans="1:65" s="2" customFormat="1" ht="24.2" customHeight="1">
      <c r="A1551" s="35"/>
      <c r="B1551" s="36"/>
      <c r="C1551" s="193" t="s">
        <v>1134</v>
      </c>
      <c r="D1551" s="193" t="s">
        <v>211</v>
      </c>
      <c r="E1551" s="194" t="s">
        <v>1928</v>
      </c>
      <c r="F1551" s="195" t="s">
        <v>1929</v>
      </c>
      <c r="G1551" s="196" t="s">
        <v>214</v>
      </c>
      <c r="H1551" s="197">
        <v>7.4539999999999997</v>
      </c>
      <c r="I1551" s="198"/>
      <c r="J1551" s="199">
        <f>ROUND(I1551*H1551,2)</f>
        <v>0</v>
      </c>
      <c r="K1551" s="200"/>
      <c r="L1551" s="40"/>
      <c r="M1551" s="201" t="s">
        <v>1</v>
      </c>
      <c r="N1551" s="202" t="s">
        <v>40</v>
      </c>
      <c r="O1551" s="72"/>
      <c r="P1551" s="203">
        <f>O1551*H1551</f>
        <v>0</v>
      </c>
      <c r="Q1551" s="203">
        <v>0</v>
      </c>
      <c r="R1551" s="203">
        <f>Q1551*H1551</f>
        <v>0</v>
      </c>
      <c r="S1551" s="203">
        <v>0</v>
      </c>
      <c r="T1551" s="204">
        <f>S1551*H1551</f>
        <v>0</v>
      </c>
      <c r="U1551" s="35"/>
      <c r="V1551" s="35"/>
      <c r="W1551" s="35"/>
      <c r="X1551" s="35"/>
      <c r="Y1551" s="35"/>
      <c r="Z1551" s="35"/>
      <c r="AA1551" s="35"/>
      <c r="AB1551" s="35"/>
      <c r="AC1551" s="35"/>
      <c r="AD1551" s="35"/>
      <c r="AE1551" s="35"/>
      <c r="AR1551" s="205" t="s">
        <v>247</v>
      </c>
      <c r="AT1551" s="205" t="s">
        <v>211</v>
      </c>
      <c r="AU1551" s="205" t="s">
        <v>85</v>
      </c>
      <c r="AY1551" s="18" t="s">
        <v>209</v>
      </c>
      <c r="BE1551" s="206">
        <f>IF(N1551="základní",J1551,0)</f>
        <v>0</v>
      </c>
      <c r="BF1551" s="206">
        <f>IF(N1551="snížená",J1551,0)</f>
        <v>0</v>
      </c>
      <c r="BG1551" s="206">
        <f>IF(N1551="zákl. přenesená",J1551,0)</f>
        <v>0</v>
      </c>
      <c r="BH1551" s="206">
        <f>IF(N1551="sníž. přenesená",J1551,0)</f>
        <v>0</v>
      </c>
      <c r="BI1551" s="206">
        <f>IF(N1551="nulová",J1551,0)</f>
        <v>0</v>
      </c>
      <c r="BJ1551" s="18" t="s">
        <v>83</v>
      </c>
      <c r="BK1551" s="206">
        <f>ROUND(I1551*H1551,2)</f>
        <v>0</v>
      </c>
      <c r="BL1551" s="18" t="s">
        <v>247</v>
      </c>
      <c r="BM1551" s="205" t="s">
        <v>1930</v>
      </c>
    </row>
    <row r="1552" spans="1:65" s="2" customFormat="1" ht="58.5">
      <c r="A1552" s="35"/>
      <c r="B1552" s="36"/>
      <c r="C1552" s="37"/>
      <c r="D1552" s="209" t="s">
        <v>253</v>
      </c>
      <c r="E1552" s="37"/>
      <c r="F1552" s="240" t="s">
        <v>1905</v>
      </c>
      <c r="G1552" s="37"/>
      <c r="H1552" s="37"/>
      <c r="I1552" s="241"/>
      <c r="J1552" s="37"/>
      <c r="K1552" s="37"/>
      <c r="L1552" s="40"/>
      <c r="M1552" s="242"/>
      <c r="N1552" s="243"/>
      <c r="O1552" s="72"/>
      <c r="P1552" s="72"/>
      <c r="Q1552" s="72"/>
      <c r="R1552" s="72"/>
      <c r="S1552" s="72"/>
      <c r="T1552" s="73"/>
      <c r="U1552" s="35"/>
      <c r="V1552" s="35"/>
      <c r="W1552" s="35"/>
      <c r="X1552" s="35"/>
      <c r="Y1552" s="35"/>
      <c r="Z1552" s="35"/>
      <c r="AA1552" s="35"/>
      <c r="AB1552" s="35"/>
      <c r="AC1552" s="35"/>
      <c r="AD1552" s="35"/>
      <c r="AE1552" s="35"/>
      <c r="AT1552" s="18" t="s">
        <v>253</v>
      </c>
      <c r="AU1552" s="18" t="s">
        <v>85</v>
      </c>
    </row>
    <row r="1553" spans="1:65" s="2" customFormat="1" ht="24.2" customHeight="1">
      <c r="A1553" s="35"/>
      <c r="B1553" s="36"/>
      <c r="C1553" s="193" t="s">
        <v>1931</v>
      </c>
      <c r="D1553" s="193" t="s">
        <v>211</v>
      </c>
      <c r="E1553" s="194" t="s">
        <v>1932</v>
      </c>
      <c r="F1553" s="195" t="s">
        <v>1933</v>
      </c>
      <c r="G1553" s="196" t="s">
        <v>214</v>
      </c>
      <c r="H1553" s="197">
        <v>3.7370000000000001</v>
      </c>
      <c r="I1553" s="198"/>
      <c r="J1553" s="199">
        <f>ROUND(I1553*H1553,2)</f>
        <v>0</v>
      </c>
      <c r="K1553" s="200"/>
      <c r="L1553" s="40"/>
      <c r="M1553" s="201" t="s">
        <v>1</v>
      </c>
      <c r="N1553" s="202" t="s">
        <v>40</v>
      </c>
      <c r="O1553" s="72"/>
      <c r="P1553" s="203">
        <f>O1553*H1553</f>
        <v>0</v>
      </c>
      <c r="Q1553" s="203">
        <v>0</v>
      </c>
      <c r="R1553" s="203">
        <f>Q1553*H1553</f>
        <v>0</v>
      </c>
      <c r="S1553" s="203">
        <v>0</v>
      </c>
      <c r="T1553" s="204">
        <f>S1553*H1553</f>
        <v>0</v>
      </c>
      <c r="U1553" s="35"/>
      <c r="V1553" s="35"/>
      <c r="W1553" s="35"/>
      <c r="X1553" s="35"/>
      <c r="Y1553" s="35"/>
      <c r="Z1553" s="35"/>
      <c r="AA1553" s="35"/>
      <c r="AB1553" s="35"/>
      <c r="AC1553" s="35"/>
      <c r="AD1553" s="35"/>
      <c r="AE1553" s="35"/>
      <c r="AR1553" s="205" t="s">
        <v>247</v>
      </c>
      <c r="AT1553" s="205" t="s">
        <v>211</v>
      </c>
      <c r="AU1553" s="205" t="s">
        <v>85</v>
      </c>
      <c r="AY1553" s="18" t="s">
        <v>209</v>
      </c>
      <c r="BE1553" s="206">
        <f>IF(N1553="základní",J1553,0)</f>
        <v>0</v>
      </c>
      <c r="BF1553" s="206">
        <f>IF(N1553="snížená",J1553,0)</f>
        <v>0</v>
      </c>
      <c r="BG1553" s="206">
        <f>IF(N1553="zákl. přenesená",J1553,0)</f>
        <v>0</v>
      </c>
      <c r="BH1553" s="206">
        <f>IF(N1553="sníž. přenesená",J1553,0)</f>
        <v>0</v>
      </c>
      <c r="BI1553" s="206">
        <f>IF(N1553="nulová",J1553,0)</f>
        <v>0</v>
      </c>
      <c r="BJ1553" s="18" t="s">
        <v>83</v>
      </c>
      <c r="BK1553" s="206">
        <f>ROUND(I1553*H1553,2)</f>
        <v>0</v>
      </c>
      <c r="BL1553" s="18" t="s">
        <v>247</v>
      </c>
      <c r="BM1553" s="205" t="s">
        <v>1934</v>
      </c>
    </row>
    <row r="1554" spans="1:65" s="2" customFormat="1" ht="58.5">
      <c r="A1554" s="35"/>
      <c r="B1554" s="36"/>
      <c r="C1554" s="37"/>
      <c r="D1554" s="209" t="s">
        <v>253</v>
      </c>
      <c r="E1554" s="37"/>
      <c r="F1554" s="240" t="s">
        <v>1905</v>
      </c>
      <c r="G1554" s="37"/>
      <c r="H1554" s="37"/>
      <c r="I1554" s="241"/>
      <c r="J1554" s="37"/>
      <c r="K1554" s="37"/>
      <c r="L1554" s="40"/>
      <c r="M1554" s="242"/>
      <c r="N1554" s="243"/>
      <c r="O1554" s="72"/>
      <c r="P1554" s="72"/>
      <c r="Q1554" s="72"/>
      <c r="R1554" s="72"/>
      <c r="S1554" s="72"/>
      <c r="T1554" s="73"/>
      <c r="U1554" s="35"/>
      <c r="V1554" s="35"/>
      <c r="W1554" s="35"/>
      <c r="X1554" s="35"/>
      <c r="Y1554" s="35"/>
      <c r="Z1554" s="35"/>
      <c r="AA1554" s="35"/>
      <c r="AB1554" s="35"/>
      <c r="AC1554" s="35"/>
      <c r="AD1554" s="35"/>
      <c r="AE1554" s="35"/>
      <c r="AT1554" s="18" t="s">
        <v>253</v>
      </c>
      <c r="AU1554" s="18" t="s">
        <v>85</v>
      </c>
    </row>
    <row r="1555" spans="1:65" s="2" customFormat="1" ht="24.2" customHeight="1">
      <c r="A1555" s="35"/>
      <c r="B1555" s="36"/>
      <c r="C1555" s="193" t="s">
        <v>1139</v>
      </c>
      <c r="D1555" s="193" t="s">
        <v>211</v>
      </c>
      <c r="E1555" s="194" t="s">
        <v>1935</v>
      </c>
      <c r="F1555" s="195" t="s">
        <v>1936</v>
      </c>
      <c r="G1555" s="196" t="s">
        <v>214</v>
      </c>
      <c r="H1555" s="197">
        <v>3.6360000000000001</v>
      </c>
      <c r="I1555" s="198"/>
      <c r="J1555" s="199">
        <f>ROUND(I1555*H1555,2)</f>
        <v>0</v>
      </c>
      <c r="K1555" s="200"/>
      <c r="L1555" s="40"/>
      <c r="M1555" s="201" t="s">
        <v>1</v>
      </c>
      <c r="N1555" s="202" t="s">
        <v>40</v>
      </c>
      <c r="O1555" s="72"/>
      <c r="P1555" s="203">
        <f>O1555*H1555</f>
        <v>0</v>
      </c>
      <c r="Q1555" s="203">
        <v>0</v>
      </c>
      <c r="R1555" s="203">
        <f>Q1555*H1555</f>
        <v>0</v>
      </c>
      <c r="S1555" s="203">
        <v>0</v>
      </c>
      <c r="T1555" s="204">
        <f>S1555*H1555</f>
        <v>0</v>
      </c>
      <c r="U1555" s="35"/>
      <c r="V1555" s="35"/>
      <c r="W1555" s="35"/>
      <c r="X1555" s="35"/>
      <c r="Y1555" s="35"/>
      <c r="Z1555" s="35"/>
      <c r="AA1555" s="35"/>
      <c r="AB1555" s="35"/>
      <c r="AC1555" s="35"/>
      <c r="AD1555" s="35"/>
      <c r="AE1555" s="35"/>
      <c r="AR1555" s="205" t="s">
        <v>247</v>
      </c>
      <c r="AT1555" s="205" t="s">
        <v>211</v>
      </c>
      <c r="AU1555" s="205" t="s">
        <v>85</v>
      </c>
      <c r="AY1555" s="18" t="s">
        <v>209</v>
      </c>
      <c r="BE1555" s="206">
        <f>IF(N1555="základní",J1555,0)</f>
        <v>0</v>
      </c>
      <c r="BF1555" s="206">
        <f>IF(N1555="snížená",J1555,0)</f>
        <v>0</v>
      </c>
      <c r="BG1555" s="206">
        <f>IF(N1555="zákl. přenesená",J1555,0)</f>
        <v>0</v>
      </c>
      <c r="BH1555" s="206">
        <f>IF(N1555="sníž. přenesená",J1555,0)</f>
        <v>0</v>
      </c>
      <c r="BI1555" s="206">
        <f>IF(N1555="nulová",J1555,0)</f>
        <v>0</v>
      </c>
      <c r="BJ1555" s="18" t="s">
        <v>83</v>
      </c>
      <c r="BK1555" s="206">
        <f>ROUND(I1555*H1555,2)</f>
        <v>0</v>
      </c>
      <c r="BL1555" s="18" t="s">
        <v>247</v>
      </c>
      <c r="BM1555" s="205" t="s">
        <v>1937</v>
      </c>
    </row>
    <row r="1556" spans="1:65" s="2" customFormat="1" ht="58.5">
      <c r="A1556" s="35"/>
      <c r="B1556" s="36"/>
      <c r="C1556" s="37"/>
      <c r="D1556" s="209" t="s">
        <v>253</v>
      </c>
      <c r="E1556" s="37"/>
      <c r="F1556" s="240" t="s">
        <v>1905</v>
      </c>
      <c r="G1556" s="37"/>
      <c r="H1556" s="37"/>
      <c r="I1556" s="241"/>
      <c r="J1556" s="37"/>
      <c r="K1556" s="37"/>
      <c r="L1556" s="40"/>
      <c r="M1556" s="242"/>
      <c r="N1556" s="243"/>
      <c r="O1556" s="72"/>
      <c r="P1556" s="72"/>
      <c r="Q1556" s="72"/>
      <c r="R1556" s="72"/>
      <c r="S1556" s="72"/>
      <c r="T1556" s="73"/>
      <c r="U1556" s="35"/>
      <c r="V1556" s="35"/>
      <c r="W1556" s="35"/>
      <c r="X1556" s="35"/>
      <c r="Y1556" s="35"/>
      <c r="Z1556" s="35"/>
      <c r="AA1556" s="35"/>
      <c r="AB1556" s="35"/>
      <c r="AC1556" s="35"/>
      <c r="AD1556" s="35"/>
      <c r="AE1556" s="35"/>
      <c r="AT1556" s="18" t="s">
        <v>253</v>
      </c>
      <c r="AU1556" s="18" t="s">
        <v>85</v>
      </c>
    </row>
    <row r="1557" spans="1:65" s="2" customFormat="1" ht="24.2" customHeight="1">
      <c r="A1557" s="35"/>
      <c r="B1557" s="36"/>
      <c r="C1557" s="193" t="s">
        <v>1938</v>
      </c>
      <c r="D1557" s="193" t="s">
        <v>211</v>
      </c>
      <c r="E1557" s="194" t="s">
        <v>1939</v>
      </c>
      <c r="F1557" s="195" t="s">
        <v>1940</v>
      </c>
      <c r="G1557" s="196" t="s">
        <v>214</v>
      </c>
      <c r="H1557" s="197">
        <v>29.21</v>
      </c>
      <c r="I1557" s="198"/>
      <c r="J1557" s="199">
        <f>ROUND(I1557*H1557,2)</f>
        <v>0</v>
      </c>
      <c r="K1557" s="200"/>
      <c r="L1557" s="40"/>
      <c r="M1557" s="201" t="s">
        <v>1</v>
      </c>
      <c r="N1557" s="202" t="s">
        <v>40</v>
      </c>
      <c r="O1557" s="72"/>
      <c r="P1557" s="203">
        <f>O1557*H1557</f>
        <v>0</v>
      </c>
      <c r="Q1557" s="203">
        <v>0</v>
      </c>
      <c r="R1557" s="203">
        <f>Q1557*H1557</f>
        <v>0</v>
      </c>
      <c r="S1557" s="203">
        <v>0</v>
      </c>
      <c r="T1557" s="204">
        <f>S1557*H1557</f>
        <v>0</v>
      </c>
      <c r="U1557" s="35"/>
      <c r="V1557" s="35"/>
      <c r="W1557" s="35"/>
      <c r="X1557" s="35"/>
      <c r="Y1557" s="35"/>
      <c r="Z1557" s="35"/>
      <c r="AA1557" s="35"/>
      <c r="AB1557" s="35"/>
      <c r="AC1557" s="35"/>
      <c r="AD1557" s="35"/>
      <c r="AE1557" s="35"/>
      <c r="AR1557" s="205" t="s">
        <v>247</v>
      </c>
      <c r="AT1557" s="205" t="s">
        <v>211</v>
      </c>
      <c r="AU1557" s="205" t="s">
        <v>85</v>
      </c>
      <c r="AY1557" s="18" t="s">
        <v>209</v>
      </c>
      <c r="BE1557" s="206">
        <f>IF(N1557="základní",J1557,0)</f>
        <v>0</v>
      </c>
      <c r="BF1557" s="206">
        <f>IF(N1557="snížená",J1557,0)</f>
        <v>0</v>
      </c>
      <c r="BG1557" s="206">
        <f>IF(N1557="zákl. přenesená",J1557,0)</f>
        <v>0</v>
      </c>
      <c r="BH1557" s="206">
        <f>IF(N1557="sníž. přenesená",J1557,0)</f>
        <v>0</v>
      </c>
      <c r="BI1557" s="206">
        <f>IF(N1557="nulová",J1557,0)</f>
        <v>0</v>
      </c>
      <c r="BJ1557" s="18" t="s">
        <v>83</v>
      </c>
      <c r="BK1557" s="206">
        <f>ROUND(I1557*H1557,2)</f>
        <v>0</v>
      </c>
      <c r="BL1557" s="18" t="s">
        <v>247</v>
      </c>
      <c r="BM1557" s="205" t="s">
        <v>1941</v>
      </c>
    </row>
    <row r="1558" spans="1:65" s="2" customFormat="1" ht="58.5">
      <c r="A1558" s="35"/>
      <c r="B1558" s="36"/>
      <c r="C1558" s="37"/>
      <c r="D1558" s="209" t="s">
        <v>253</v>
      </c>
      <c r="E1558" s="37"/>
      <c r="F1558" s="240" t="s">
        <v>1905</v>
      </c>
      <c r="G1558" s="37"/>
      <c r="H1558" s="37"/>
      <c r="I1558" s="241"/>
      <c r="J1558" s="37"/>
      <c r="K1558" s="37"/>
      <c r="L1558" s="40"/>
      <c r="M1558" s="242"/>
      <c r="N1558" s="243"/>
      <c r="O1558" s="72"/>
      <c r="P1558" s="72"/>
      <c r="Q1558" s="72"/>
      <c r="R1558" s="72"/>
      <c r="S1558" s="72"/>
      <c r="T1558" s="73"/>
      <c r="U1558" s="35"/>
      <c r="V1558" s="35"/>
      <c r="W1558" s="35"/>
      <c r="X1558" s="35"/>
      <c r="Y1558" s="35"/>
      <c r="Z1558" s="35"/>
      <c r="AA1558" s="35"/>
      <c r="AB1558" s="35"/>
      <c r="AC1558" s="35"/>
      <c r="AD1558" s="35"/>
      <c r="AE1558" s="35"/>
      <c r="AT1558" s="18" t="s">
        <v>253</v>
      </c>
      <c r="AU1558" s="18" t="s">
        <v>85</v>
      </c>
    </row>
    <row r="1559" spans="1:65" s="2" customFormat="1" ht="24.2" customHeight="1">
      <c r="A1559" s="35"/>
      <c r="B1559" s="36"/>
      <c r="C1559" s="193" t="s">
        <v>1142</v>
      </c>
      <c r="D1559" s="193" t="s">
        <v>211</v>
      </c>
      <c r="E1559" s="194" t="s">
        <v>1942</v>
      </c>
      <c r="F1559" s="195" t="s">
        <v>1943</v>
      </c>
      <c r="G1559" s="196" t="s">
        <v>214</v>
      </c>
      <c r="H1559" s="197">
        <v>10.666</v>
      </c>
      <c r="I1559" s="198"/>
      <c r="J1559" s="199">
        <f>ROUND(I1559*H1559,2)</f>
        <v>0</v>
      </c>
      <c r="K1559" s="200"/>
      <c r="L1559" s="40"/>
      <c r="M1559" s="201" t="s">
        <v>1</v>
      </c>
      <c r="N1559" s="202" t="s">
        <v>40</v>
      </c>
      <c r="O1559" s="72"/>
      <c r="P1559" s="203">
        <f>O1559*H1559</f>
        <v>0</v>
      </c>
      <c r="Q1559" s="203">
        <v>0</v>
      </c>
      <c r="R1559" s="203">
        <f>Q1559*H1559</f>
        <v>0</v>
      </c>
      <c r="S1559" s="203">
        <v>0</v>
      </c>
      <c r="T1559" s="204">
        <f>S1559*H1559</f>
        <v>0</v>
      </c>
      <c r="U1559" s="35"/>
      <c r="V1559" s="35"/>
      <c r="W1559" s="35"/>
      <c r="X1559" s="35"/>
      <c r="Y1559" s="35"/>
      <c r="Z1559" s="35"/>
      <c r="AA1559" s="35"/>
      <c r="AB1559" s="35"/>
      <c r="AC1559" s="35"/>
      <c r="AD1559" s="35"/>
      <c r="AE1559" s="35"/>
      <c r="AR1559" s="205" t="s">
        <v>247</v>
      </c>
      <c r="AT1559" s="205" t="s">
        <v>211</v>
      </c>
      <c r="AU1559" s="205" t="s">
        <v>85</v>
      </c>
      <c r="AY1559" s="18" t="s">
        <v>209</v>
      </c>
      <c r="BE1559" s="206">
        <f>IF(N1559="základní",J1559,0)</f>
        <v>0</v>
      </c>
      <c r="BF1559" s="206">
        <f>IF(N1559="snížená",J1559,0)</f>
        <v>0</v>
      </c>
      <c r="BG1559" s="206">
        <f>IF(N1559="zákl. přenesená",J1559,0)</f>
        <v>0</v>
      </c>
      <c r="BH1559" s="206">
        <f>IF(N1559="sníž. přenesená",J1559,0)</f>
        <v>0</v>
      </c>
      <c r="BI1559" s="206">
        <f>IF(N1559="nulová",J1559,0)</f>
        <v>0</v>
      </c>
      <c r="BJ1559" s="18" t="s">
        <v>83</v>
      </c>
      <c r="BK1559" s="206">
        <f>ROUND(I1559*H1559,2)</f>
        <v>0</v>
      </c>
      <c r="BL1559" s="18" t="s">
        <v>247</v>
      </c>
      <c r="BM1559" s="205" t="s">
        <v>1944</v>
      </c>
    </row>
    <row r="1560" spans="1:65" s="2" customFormat="1" ht="58.5">
      <c r="A1560" s="35"/>
      <c r="B1560" s="36"/>
      <c r="C1560" s="37"/>
      <c r="D1560" s="209" t="s">
        <v>253</v>
      </c>
      <c r="E1560" s="37"/>
      <c r="F1560" s="240" t="s">
        <v>1905</v>
      </c>
      <c r="G1560" s="37"/>
      <c r="H1560" s="37"/>
      <c r="I1560" s="241"/>
      <c r="J1560" s="37"/>
      <c r="K1560" s="37"/>
      <c r="L1560" s="40"/>
      <c r="M1560" s="242"/>
      <c r="N1560" s="243"/>
      <c r="O1560" s="72"/>
      <c r="P1560" s="72"/>
      <c r="Q1560" s="72"/>
      <c r="R1560" s="72"/>
      <c r="S1560" s="72"/>
      <c r="T1560" s="73"/>
      <c r="U1560" s="35"/>
      <c r="V1560" s="35"/>
      <c r="W1560" s="35"/>
      <c r="X1560" s="35"/>
      <c r="Y1560" s="35"/>
      <c r="Z1560" s="35"/>
      <c r="AA1560" s="35"/>
      <c r="AB1560" s="35"/>
      <c r="AC1560" s="35"/>
      <c r="AD1560" s="35"/>
      <c r="AE1560" s="35"/>
      <c r="AT1560" s="18" t="s">
        <v>253</v>
      </c>
      <c r="AU1560" s="18" t="s">
        <v>85</v>
      </c>
    </row>
    <row r="1561" spans="1:65" s="2" customFormat="1" ht="24.2" customHeight="1">
      <c r="A1561" s="35"/>
      <c r="B1561" s="36"/>
      <c r="C1561" s="193" t="s">
        <v>1945</v>
      </c>
      <c r="D1561" s="193" t="s">
        <v>211</v>
      </c>
      <c r="E1561" s="194" t="s">
        <v>1946</v>
      </c>
      <c r="F1561" s="195" t="s">
        <v>1947</v>
      </c>
      <c r="G1561" s="196" t="s">
        <v>214</v>
      </c>
      <c r="H1561" s="197">
        <v>11.353</v>
      </c>
      <c r="I1561" s="198"/>
      <c r="J1561" s="199">
        <f>ROUND(I1561*H1561,2)</f>
        <v>0</v>
      </c>
      <c r="K1561" s="200"/>
      <c r="L1561" s="40"/>
      <c r="M1561" s="201" t="s">
        <v>1</v>
      </c>
      <c r="N1561" s="202" t="s">
        <v>40</v>
      </c>
      <c r="O1561" s="72"/>
      <c r="P1561" s="203">
        <f>O1561*H1561</f>
        <v>0</v>
      </c>
      <c r="Q1561" s="203">
        <v>0</v>
      </c>
      <c r="R1561" s="203">
        <f>Q1561*H1561</f>
        <v>0</v>
      </c>
      <c r="S1561" s="203">
        <v>0</v>
      </c>
      <c r="T1561" s="204">
        <f>S1561*H1561</f>
        <v>0</v>
      </c>
      <c r="U1561" s="35"/>
      <c r="V1561" s="35"/>
      <c r="W1561" s="35"/>
      <c r="X1561" s="35"/>
      <c r="Y1561" s="35"/>
      <c r="Z1561" s="35"/>
      <c r="AA1561" s="35"/>
      <c r="AB1561" s="35"/>
      <c r="AC1561" s="35"/>
      <c r="AD1561" s="35"/>
      <c r="AE1561" s="35"/>
      <c r="AR1561" s="205" t="s">
        <v>247</v>
      </c>
      <c r="AT1561" s="205" t="s">
        <v>211</v>
      </c>
      <c r="AU1561" s="205" t="s">
        <v>85</v>
      </c>
      <c r="AY1561" s="18" t="s">
        <v>209</v>
      </c>
      <c r="BE1561" s="206">
        <f>IF(N1561="základní",J1561,0)</f>
        <v>0</v>
      </c>
      <c r="BF1561" s="206">
        <f>IF(N1561="snížená",J1561,0)</f>
        <v>0</v>
      </c>
      <c r="BG1561" s="206">
        <f>IF(N1561="zákl. přenesená",J1561,0)</f>
        <v>0</v>
      </c>
      <c r="BH1561" s="206">
        <f>IF(N1561="sníž. přenesená",J1561,0)</f>
        <v>0</v>
      </c>
      <c r="BI1561" s="206">
        <f>IF(N1561="nulová",J1561,0)</f>
        <v>0</v>
      </c>
      <c r="BJ1561" s="18" t="s">
        <v>83</v>
      </c>
      <c r="BK1561" s="206">
        <f>ROUND(I1561*H1561,2)</f>
        <v>0</v>
      </c>
      <c r="BL1561" s="18" t="s">
        <v>247</v>
      </c>
      <c r="BM1561" s="205" t="s">
        <v>1948</v>
      </c>
    </row>
    <row r="1562" spans="1:65" s="2" customFormat="1" ht="58.5">
      <c r="A1562" s="35"/>
      <c r="B1562" s="36"/>
      <c r="C1562" s="37"/>
      <c r="D1562" s="209" t="s">
        <v>253</v>
      </c>
      <c r="E1562" s="37"/>
      <c r="F1562" s="240" t="s">
        <v>1905</v>
      </c>
      <c r="G1562" s="37"/>
      <c r="H1562" s="37"/>
      <c r="I1562" s="241"/>
      <c r="J1562" s="37"/>
      <c r="K1562" s="37"/>
      <c r="L1562" s="40"/>
      <c r="M1562" s="242"/>
      <c r="N1562" s="243"/>
      <c r="O1562" s="72"/>
      <c r="P1562" s="72"/>
      <c r="Q1562" s="72"/>
      <c r="R1562" s="72"/>
      <c r="S1562" s="72"/>
      <c r="T1562" s="73"/>
      <c r="U1562" s="35"/>
      <c r="V1562" s="35"/>
      <c r="W1562" s="35"/>
      <c r="X1562" s="35"/>
      <c r="Y1562" s="35"/>
      <c r="Z1562" s="35"/>
      <c r="AA1562" s="35"/>
      <c r="AB1562" s="35"/>
      <c r="AC1562" s="35"/>
      <c r="AD1562" s="35"/>
      <c r="AE1562" s="35"/>
      <c r="AT1562" s="18" t="s">
        <v>253</v>
      </c>
      <c r="AU1562" s="18" t="s">
        <v>85</v>
      </c>
    </row>
    <row r="1563" spans="1:65" s="2" customFormat="1" ht="24.2" customHeight="1">
      <c r="A1563" s="35"/>
      <c r="B1563" s="36"/>
      <c r="C1563" s="193" t="s">
        <v>1147</v>
      </c>
      <c r="D1563" s="193" t="s">
        <v>211</v>
      </c>
      <c r="E1563" s="194" t="s">
        <v>1949</v>
      </c>
      <c r="F1563" s="195" t="s">
        <v>1950</v>
      </c>
      <c r="G1563" s="196" t="s">
        <v>214</v>
      </c>
      <c r="H1563" s="197">
        <v>15.813000000000001</v>
      </c>
      <c r="I1563" s="198"/>
      <c r="J1563" s="199">
        <f>ROUND(I1563*H1563,2)</f>
        <v>0</v>
      </c>
      <c r="K1563" s="200"/>
      <c r="L1563" s="40"/>
      <c r="M1563" s="201" t="s">
        <v>1</v>
      </c>
      <c r="N1563" s="202" t="s">
        <v>40</v>
      </c>
      <c r="O1563" s="72"/>
      <c r="P1563" s="203">
        <f>O1563*H1563</f>
        <v>0</v>
      </c>
      <c r="Q1563" s="203">
        <v>0</v>
      </c>
      <c r="R1563" s="203">
        <f>Q1563*H1563</f>
        <v>0</v>
      </c>
      <c r="S1563" s="203">
        <v>0</v>
      </c>
      <c r="T1563" s="204">
        <f>S1563*H1563</f>
        <v>0</v>
      </c>
      <c r="U1563" s="35"/>
      <c r="V1563" s="35"/>
      <c r="W1563" s="35"/>
      <c r="X1563" s="35"/>
      <c r="Y1563" s="35"/>
      <c r="Z1563" s="35"/>
      <c r="AA1563" s="35"/>
      <c r="AB1563" s="35"/>
      <c r="AC1563" s="35"/>
      <c r="AD1563" s="35"/>
      <c r="AE1563" s="35"/>
      <c r="AR1563" s="205" t="s">
        <v>247</v>
      </c>
      <c r="AT1563" s="205" t="s">
        <v>211</v>
      </c>
      <c r="AU1563" s="205" t="s">
        <v>85</v>
      </c>
      <c r="AY1563" s="18" t="s">
        <v>209</v>
      </c>
      <c r="BE1563" s="206">
        <f>IF(N1563="základní",J1563,0)</f>
        <v>0</v>
      </c>
      <c r="BF1563" s="206">
        <f>IF(N1563="snížená",J1563,0)</f>
        <v>0</v>
      </c>
      <c r="BG1563" s="206">
        <f>IF(N1563="zákl. přenesená",J1563,0)</f>
        <v>0</v>
      </c>
      <c r="BH1563" s="206">
        <f>IF(N1563="sníž. přenesená",J1563,0)</f>
        <v>0</v>
      </c>
      <c r="BI1563" s="206">
        <f>IF(N1563="nulová",J1563,0)</f>
        <v>0</v>
      </c>
      <c r="BJ1563" s="18" t="s">
        <v>83</v>
      </c>
      <c r="BK1563" s="206">
        <f>ROUND(I1563*H1563,2)</f>
        <v>0</v>
      </c>
      <c r="BL1563" s="18" t="s">
        <v>247</v>
      </c>
      <c r="BM1563" s="205" t="s">
        <v>1951</v>
      </c>
    </row>
    <row r="1564" spans="1:65" s="2" customFormat="1" ht="58.5">
      <c r="A1564" s="35"/>
      <c r="B1564" s="36"/>
      <c r="C1564" s="37"/>
      <c r="D1564" s="209" t="s">
        <v>253</v>
      </c>
      <c r="E1564" s="37"/>
      <c r="F1564" s="240" t="s">
        <v>1905</v>
      </c>
      <c r="G1564" s="37"/>
      <c r="H1564" s="37"/>
      <c r="I1564" s="241"/>
      <c r="J1564" s="37"/>
      <c r="K1564" s="37"/>
      <c r="L1564" s="40"/>
      <c r="M1564" s="242"/>
      <c r="N1564" s="243"/>
      <c r="O1564" s="72"/>
      <c r="P1564" s="72"/>
      <c r="Q1564" s="72"/>
      <c r="R1564" s="72"/>
      <c r="S1564" s="72"/>
      <c r="T1564" s="73"/>
      <c r="U1564" s="35"/>
      <c r="V1564" s="35"/>
      <c r="W1564" s="35"/>
      <c r="X1564" s="35"/>
      <c r="Y1564" s="35"/>
      <c r="Z1564" s="35"/>
      <c r="AA1564" s="35"/>
      <c r="AB1564" s="35"/>
      <c r="AC1564" s="35"/>
      <c r="AD1564" s="35"/>
      <c r="AE1564" s="35"/>
      <c r="AT1564" s="18" t="s">
        <v>253</v>
      </c>
      <c r="AU1564" s="18" t="s">
        <v>85</v>
      </c>
    </row>
    <row r="1565" spans="1:65" s="2" customFormat="1" ht="24.2" customHeight="1">
      <c r="A1565" s="35"/>
      <c r="B1565" s="36"/>
      <c r="C1565" s="193" t="s">
        <v>1952</v>
      </c>
      <c r="D1565" s="193" t="s">
        <v>211</v>
      </c>
      <c r="E1565" s="194" t="s">
        <v>1953</v>
      </c>
      <c r="F1565" s="195" t="s">
        <v>1954</v>
      </c>
      <c r="G1565" s="196" t="s">
        <v>1512</v>
      </c>
      <c r="H1565" s="197">
        <v>2</v>
      </c>
      <c r="I1565" s="198"/>
      <c r="J1565" s="199">
        <f>ROUND(I1565*H1565,2)</f>
        <v>0</v>
      </c>
      <c r="K1565" s="200"/>
      <c r="L1565" s="40"/>
      <c r="M1565" s="201" t="s">
        <v>1</v>
      </c>
      <c r="N1565" s="202" t="s">
        <v>40</v>
      </c>
      <c r="O1565" s="72"/>
      <c r="P1565" s="203">
        <f>O1565*H1565</f>
        <v>0</v>
      </c>
      <c r="Q1565" s="203">
        <v>0</v>
      </c>
      <c r="R1565" s="203">
        <f>Q1565*H1565</f>
        <v>0</v>
      </c>
      <c r="S1565" s="203">
        <v>0</v>
      </c>
      <c r="T1565" s="204">
        <f>S1565*H1565</f>
        <v>0</v>
      </c>
      <c r="U1565" s="35"/>
      <c r="V1565" s="35"/>
      <c r="W1565" s="35"/>
      <c r="X1565" s="35"/>
      <c r="Y1565" s="35"/>
      <c r="Z1565" s="35"/>
      <c r="AA1565" s="35"/>
      <c r="AB1565" s="35"/>
      <c r="AC1565" s="35"/>
      <c r="AD1565" s="35"/>
      <c r="AE1565" s="35"/>
      <c r="AR1565" s="205" t="s">
        <v>247</v>
      </c>
      <c r="AT1565" s="205" t="s">
        <v>211</v>
      </c>
      <c r="AU1565" s="205" t="s">
        <v>85</v>
      </c>
      <c r="AY1565" s="18" t="s">
        <v>209</v>
      </c>
      <c r="BE1565" s="206">
        <f>IF(N1565="základní",J1565,0)</f>
        <v>0</v>
      </c>
      <c r="BF1565" s="206">
        <f>IF(N1565="snížená",J1565,0)</f>
        <v>0</v>
      </c>
      <c r="BG1565" s="206">
        <f>IF(N1565="zákl. přenesená",J1565,0)</f>
        <v>0</v>
      </c>
      <c r="BH1565" s="206">
        <f>IF(N1565="sníž. přenesená",J1565,0)</f>
        <v>0</v>
      </c>
      <c r="BI1565" s="206">
        <f>IF(N1565="nulová",J1565,0)</f>
        <v>0</v>
      </c>
      <c r="BJ1565" s="18" t="s">
        <v>83</v>
      </c>
      <c r="BK1565" s="206">
        <f>ROUND(I1565*H1565,2)</f>
        <v>0</v>
      </c>
      <c r="BL1565" s="18" t="s">
        <v>247</v>
      </c>
      <c r="BM1565" s="205" t="s">
        <v>1955</v>
      </c>
    </row>
    <row r="1566" spans="1:65" s="2" customFormat="1" ht="58.5">
      <c r="A1566" s="35"/>
      <c r="B1566" s="36"/>
      <c r="C1566" s="37"/>
      <c r="D1566" s="209" t="s">
        <v>253</v>
      </c>
      <c r="E1566" s="37"/>
      <c r="F1566" s="240" t="s">
        <v>1905</v>
      </c>
      <c r="G1566" s="37"/>
      <c r="H1566" s="37"/>
      <c r="I1566" s="241"/>
      <c r="J1566" s="37"/>
      <c r="K1566" s="37"/>
      <c r="L1566" s="40"/>
      <c r="M1566" s="242"/>
      <c r="N1566" s="243"/>
      <c r="O1566" s="72"/>
      <c r="P1566" s="72"/>
      <c r="Q1566" s="72"/>
      <c r="R1566" s="72"/>
      <c r="S1566" s="72"/>
      <c r="T1566" s="73"/>
      <c r="U1566" s="35"/>
      <c r="V1566" s="35"/>
      <c r="W1566" s="35"/>
      <c r="X1566" s="35"/>
      <c r="Y1566" s="35"/>
      <c r="Z1566" s="35"/>
      <c r="AA1566" s="35"/>
      <c r="AB1566" s="35"/>
      <c r="AC1566" s="35"/>
      <c r="AD1566" s="35"/>
      <c r="AE1566" s="35"/>
      <c r="AT1566" s="18" t="s">
        <v>253</v>
      </c>
      <c r="AU1566" s="18" t="s">
        <v>85</v>
      </c>
    </row>
    <row r="1567" spans="1:65" s="2" customFormat="1" ht="24.2" customHeight="1">
      <c r="A1567" s="35"/>
      <c r="B1567" s="36"/>
      <c r="C1567" s="193" t="s">
        <v>1150</v>
      </c>
      <c r="D1567" s="193" t="s">
        <v>211</v>
      </c>
      <c r="E1567" s="194" t="s">
        <v>1956</v>
      </c>
      <c r="F1567" s="195" t="s">
        <v>1957</v>
      </c>
      <c r="G1567" s="196" t="s">
        <v>1512</v>
      </c>
      <c r="H1567" s="197">
        <v>1.6</v>
      </c>
      <c r="I1567" s="198"/>
      <c r="J1567" s="199">
        <f>ROUND(I1567*H1567,2)</f>
        <v>0</v>
      </c>
      <c r="K1567" s="200"/>
      <c r="L1567" s="40"/>
      <c r="M1567" s="201" t="s">
        <v>1</v>
      </c>
      <c r="N1567" s="202" t="s">
        <v>40</v>
      </c>
      <c r="O1567" s="72"/>
      <c r="P1567" s="203">
        <f>O1567*H1567</f>
        <v>0</v>
      </c>
      <c r="Q1567" s="203">
        <v>0</v>
      </c>
      <c r="R1567" s="203">
        <f>Q1567*H1567</f>
        <v>0</v>
      </c>
      <c r="S1567" s="203">
        <v>0</v>
      </c>
      <c r="T1567" s="204">
        <f>S1567*H1567</f>
        <v>0</v>
      </c>
      <c r="U1567" s="35"/>
      <c r="V1567" s="35"/>
      <c r="W1567" s="35"/>
      <c r="X1567" s="35"/>
      <c r="Y1567" s="35"/>
      <c r="Z1567" s="35"/>
      <c r="AA1567" s="35"/>
      <c r="AB1567" s="35"/>
      <c r="AC1567" s="35"/>
      <c r="AD1567" s="35"/>
      <c r="AE1567" s="35"/>
      <c r="AR1567" s="205" t="s">
        <v>247</v>
      </c>
      <c r="AT1567" s="205" t="s">
        <v>211</v>
      </c>
      <c r="AU1567" s="205" t="s">
        <v>85</v>
      </c>
      <c r="AY1567" s="18" t="s">
        <v>209</v>
      </c>
      <c r="BE1567" s="206">
        <f>IF(N1567="základní",J1567,0)</f>
        <v>0</v>
      </c>
      <c r="BF1567" s="206">
        <f>IF(N1567="snížená",J1567,0)</f>
        <v>0</v>
      </c>
      <c r="BG1567" s="206">
        <f>IF(N1567="zákl. přenesená",J1567,0)</f>
        <v>0</v>
      </c>
      <c r="BH1567" s="206">
        <f>IF(N1567="sníž. přenesená",J1567,0)</f>
        <v>0</v>
      </c>
      <c r="BI1567" s="206">
        <f>IF(N1567="nulová",J1567,0)</f>
        <v>0</v>
      </c>
      <c r="BJ1567" s="18" t="s">
        <v>83</v>
      </c>
      <c r="BK1567" s="206">
        <f>ROUND(I1567*H1567,2)</f>
        <v>0</v>
      </c>
      <c r="BL1567" s="18" t="s">
        <v>247</v>
      </c>
      <c r="BM1567" s="205" t="s">
        <v>1958</v>
      </c>
    </row>
    <row r="1568" spans="1:65" s="2" customFormat="1" ht="58.5">
      <c r="A1568" s="35"/>
      <c r="B1568" s="36"/>
      <c r="C1568" s="37"/>
      <c r="D1568" s="209" t="s">
        <v>253</v>
      </c>
      <c r="E1568" s="37"/>
      <c r="F1568" s="240" t="s">
        <v>1905</v>
      </c>
      <c r="G1568" s="37"/>
      <c r="H1568" s="37"/>
      <c r="I1568" s="241"/>
      <c r="J1568" s="37"/>
      <c r="K1568" s="37"/>
      <c r="L1568" s="40"/>
      <c r="M1568" s="242"/>
      <c r="N1568" s="243"/>
      <c r="O1568" s="72"/>
      <c r="P1568" s="72"/>
      <c r="Q1568" s="72"/>
      <c r="R1568" s="72"/>
      <c r="S1568" s="72"/>
      <c r="T1568" s="73"/>
      <c r="U1568" s="35"/>
      <c r="V1568" s="35"/>
      <c r="W1568" s="35"/>
      <c r="X1568" s="35"/>
      <c r="Y1568" s="35"/>
      <c r="Z1568" s="35"/>
      <c r="AA1568" s="35"/>
      <c r="AB1568" s="35"/>
      <c r="AC1568" s="35"/>
      <c r="AD1568" s="35"/>
      <c r="AE1568" s="35"/>
      <c r="AT1568" s="18" t="s">
        <v>253</v>
      </c>
      <c r="AU1568" s="18" t="s">
        <v>85</v>
      </c>
    </row>
    <row r="1569" spans="1:65" s="2" customFormat="1" ht="24.2" customHeight="1">
      <c r="A1569" s="35"/>
      <c r="B1569" s="36"/>
      <c r="C1569" s="193" t="s">
        <v>1959</v>
      </c>
      <c r="D1569" s="193" t="s">
        <v>211</v>
      </c>
      <c r="E1569" s="194" t="s">
        <v>1960</v>
      </c>
      <c r="F1569" s="195" t="s">
        <v>1961</v>
      </c>
      <c r="G1569" s="196" t="s">
        <v>1512</v>
      </c>
      <c r="H1569" s="197">
        <v>3.2</v>
      </c>
      <c r="I1569" s="198"/>
      <c r="J1569" s="199">
        <f>ROUND(I1569*H1569,2)</f>
        <v>0</v>
      </c>
      <c r="K1569" s="200"/>
      <c r="L1569" s="40"/>
      <c r="M1569" s="201" t="s">
        <v>1</v>
      </c>
      <c r="N1569" s="202" t="s">
        <v>40</v>
      </c>
      <c r="O1569" s="72"/>
      <c r="P1569" s="203">
        <f>O1569*H1569</f>
        <v>0</v>
      </c>
      <c r="Q1569" s="203">
        <v>0</v>
      </c>
      <c r="R1569" s="203">
        <f>Q1569*H1569</f>
        <v>0</v>
      </c>
      <c r="S1569" s="203">
        <v>0</v>
      </c>
      <c r="T1569" s="204">
        <f>S1569*H1569</f>
        <v>0</v>
      </c>
      <c r="U1569" s="35"/>
      <c r="V1569" s="35"/>
      <c r="W1569" s="35"/>
      <c r="X1569" s="35"/>
      <c r="Y1569" s="35"/>
      <c r="Z1569" s="35"/>
      <c r="AA1569" s="35"/>
      <c r="AB1569" s="35"/>
      <c r="AC1569" s="35"/>
      <c r="AD1569" s="35"/>
      <c r="AE1569" s="35"/>
      <c r="AR1569" s="205" t="s">
        <v>247</v>
      </c>
      <c r="AT1569" s="205" t="s">
        <v>211</v>
      </c>
      <c r="AU1569" s="205" t="s">
        <v>85</v>
      </c>
      <c r="AY1569" s="18" t="s">
        <v>209</v>
      </c>
      <c r="BE1569" s="206">
        <f>IF(N1569="základní",J1569,0)</f>
        <v>0</v>
      </c>
      <c r="BF1569" s="206">
        <f>IF(N1569="snížená",J1569,0)</f>
        <v>0</v>
      </c>
      <c r="BG1569" s="206">
        <f>IF(N1569="zákl. přenesená",J1569,0)</f>
        <v>0</v>
      </c>
      <c r="BH1569" s="206">
        <f>IF(N1569="sníž. přenesená",J1569,0)</f>
        <v>0</v>
      </c>
      <c r="BI1569" s="206">
        <f>IF(N1569="nulová",J1569,0)</f>
        <v>0</v>
      </c>
      <c r="BJ1569" s="18" t="s">
        <v>83</v>
      </c>
      <c r="BK1569" s="206">
        <f>ROUND(I1569*H1569,2)</f>
        <v>0</v>
      </c>
      <c r="BL1569" s="18" t="s">
        <v>247</v>
      </c>
      <c r="BM1569" s="205" t="s">
        <v>1962</v>
      </c>
    </row>
    <row r="1570" spans="1:65" s="2" customFormat="1" ht="58.5">
      <c r="A1570" s="35"/>
      <c r="B1570" s="36"/>
      <c r="C1570" s="37"/>
      <c r="D1570" s="209" t="s">
        <v>253</v>
      </c>
      <c r="E1570" s="37"/>
      <c r="F1570" s="240" t="s">
        <v>1905</v>
      </c>
      <c r="G1570" s="37"/>
      <c r="H1570" s="37"/>
      <c r="I1570" s="241"/>
      <c r="J1570" s="37"/>
      <c r="K1570" s="37"/>
      <c r="L1570" s="40"/>
      <c r="M1570" s="242"/>
      <c r="N1570" s="243"/>
      <c r="O1570" s="72"/>
      <c r="P1570" s="72"/>
      <c r="Q1570" s="72"/>
      <c r="R1570" s="72"/>
      <c r="S1570" s="72"/>
      <c r="T1570" s="73"/>
      <c r="U1570" s="35"/>
      <c r="V1570" s="35"/>
      <c r="W1570" s="35"/>
      <c r="X1570" s="35"/>
      <c r="Y1570" s="35"/>
      <c r="Z1570" s="35"/>
      <c r="AA1570" s="35"/>
      <c r="AB1570" s="35"/>
      <c r="AC1570" s="35"/>
      <c r="AD1570" s="35"/>
      <c r="AE1570" s="35"/>
      <c r="AT1570" s="18" t="s">
        <v>253</v>
      </c>
      <c r="AU1570" s="18" t="s">
        <v>85</v>
      </c>
    </row>
    <row r="1571" spans="1:65" s="2" customFormat="1" ht="24.2" customHeight="1">
      <c r="A1571" s="35"/>
      <c r="B1571" s="36"/>
      <c r="C1571" s="193" t="s">
        <v>1155</v>
      </c>
      <c r="D1571" s="193" t="s">
        <v>211</v>
      </c>
      <c r="E1571" s="194" t="s">
        <v>1963</v>
      </c>
      <c r="F1571" s="195" t="s">
        <v>1964</v>
      </c>
      <c r="G1571" s="196" t="s">
        <v>1512</v>
      </c>
      <c r="H1571" s="197">
        <v>1.45</v>
      </c>
      <c r="I1571" s="198"/>
      <c r="J1571" s="199">
        <f>ROUND(I1571*H1571,2)</f>
        <v>0</v>
      </c>
      <c r="K1571" s="200"/>
      <c r="L1571" s="40"/>
      <c r="M1571" s="201" t="s">
        <v>1</v>
      </c>
      <c r="N1571" s="202" t="s">
        <v>40</v>
      </c>
      <c r="O1571" s="72"/>
      <c r="P1571" s="203">
        <f>O1571*H1571</f>
        <v>0</v>
      </c>
      <c r="Q1571" s="203">
        <v>0</v>
      </c>
      <c r="R1571" s="203">
        <f>Q1571*H1571</f>
        <v>0</v>
      </c>
      <c r="S1571" s="203">
        <v>0</v>
      </c>
      <c r="T1571" s="204">
        <f>S1571*H1571</f>
        <v>0</v>
      </c>
      <c r="U1571" s="35"/>
      <c r="V1571" s="35"/>
      <c r="W1571" s="35"/>
      <c r="X1571" s="35"/>
      <c r="Y1571" s="35"/>
      <c r="Z1571" s="35"/>
      <c r="AA1571" s="35"/>
      <c r="AB1571" s="35"/>
      <c r="AC1571" s="35"/>
      <c r="AD1571" s="35"/>
      <c r="AE1571" s="35"/>
      <c r="AR1571" s="205" t="s">
        <v>247</v>
      </c>
      <c r="AT1571" s="205" t="s">
        <v>211</v>
      </c>
      <c r="AU1571" s="205" t="s">
        <v>85</v>
      </c>
      <c r="AY1571" s="18" t="s">
        <v>209</v>
      </c>
      <c r="BE1571" s="206">
        <f>IF(N1571="základní",J1571,0)</f>
        <v>0</v>
      </c>
      <c r="BF1571" s="206">
        <f>IF(N1571="snížená",J1571,0)</f>
        <v>0</v>
      </c>
      <c r="BG1571" s="206">
        <f>IF(N1571="zákl. přenesená",J1571,0)</f>
        <v>0</v>
      </c>
      <c r="BH1571" s="206">
        <f>IF(N1571="sníž. přenesená",J1571,0)</f>
        <v>0</v>
      </c>
      <c r="BI1571" s="206">
        <f>IF(N1571="nulová",J1571,0)</f>
        <v>0</v>
      </c>
      <c r="BJ1571" s="18" t="s">
        <v>83</v>
      </c>
      <c r="BK1571" s="206">
        <f>ROUND(I1571*H1571,2)</f>
        <v>0</v>
      </c>
      <c r="BL1571" s="18" t="s">
        <v>247</v>
      </c>
      <c r="BM1571" s="205" t="s">
        <v>1965</v>
      </c>
    </row>
    <row r="1572" spans="1:65" s="2" customFormat="1" ht="58.5">
      <c r="A1572" s="35"/>
      <c r="B1572" s="36"/>
      <c r="C1572" s="37"/>
      <c r="D1572" s="209" t="s">
        <v>253</v>
      </c>
      <c r="E1572" s="37"/>
      <c r="F1572" s="240" t="s">
        <v>1905</v>
      </c>
      <c r="G1572" s="37"/>
      <c r="H1572" s="37"/>
      <c r="I1572" s="241"/>
      <c r="J1572" s="37"/>
      <c r="K1572" s="37"/>
      <c r="L1572" s="40"/>
      <c r="M1572" s="242"/>
      <c r="N1572" s="243"/>
      <c r="O1572" s="72"/>
      <c r="P1572" s="72"/>
      <c r="Q1572" s="72"/>
      <c r="R1572" s="72"/>
      <c r="S1572" s="72"/>
      <c r="T1572" s="73"/>
      <c r="U1572" s="35"/>
      <c r="V1572" s="35"/>
      <c r="W1572" s="35"/>
      <c r="X1572" s="35"/>
      <c r="Y1572" s="35"/>
      <c r="Z1572" s="35"/>
      <c r="AA1572" s="35"/>
      <c r="AB1572" s="35"/>
      <c r="AC1572" s="35"/>
      <c r="AD1572" s="35"/>
      <c r="AE1572" s="35"/>
      <c r="AT1572" s="18" t="s">
        <v>253</v>
      </c>
      <c r="AU1572" s="18" t="s">
        <v>85</v>
      </c>
    </row>
    <row r="1573" spans="1:65" s="2" customFormat="1" ht="24.2" customHeight="1">
      <c r="A1573" s="35"/>
      <c r="B1573" s="36"/>
      <c r="C1573" s="193" t="s">
        <v>1966</v>
      </c>
      <c r="D1573" s="193" t="s">
        <v>211</v>
      </c>
      <c r="E1573" s="194" t="s">
        <v>1967</v>
      </c>
      <c r="F1573" s="195" t="s">
        <v>1968</v>
      </c>
      <c r="G1573" s="196" t="s">
        <v>1512</v>
      </c>
      <c r="H1573" s="197">
        <v>2.2000000000000002</v>
      </c>
      <c r="I1573" s="198"/>
      <c r="J1573" s="199">
        <f>ROUND(I1573*H1573,2)</f>
        <v>0</v>
      </c>
      <c r="K1573" s="200"/>
      <c r="L1573" s="40"/>
      <c r="M1573" s="201" t="s">
        <v>1</v>
      </c>
      <c r="N1573" s="202" t="s">
        <v>40</v>
      </c>
      <c r="O1573" s="72"/>
      <c r="P1573" s="203">
        <f>O1573*H1573</f>
        <v>0</v>
      </c>
      <c r="Q1573" s="203">
        <v>0</v>
      </c>
      <c r="R1573" s="203">
        <f>Q1573*H1573</f>
        <v>0</v>
      </c>
      <c r="S1573" s="203">
        <v>0</v>
      </c>
      <c r="T1573" s="204">
        <f>S1573*H1573</f>
        <v>0</v>
      </c>
      <c r="U1573" s="35"/>
      <c r="V1573" s="35"/>
      <c r="W1573" s="35"/>
      <c r="X1573" s="35"/>
      <c r="Y1573" s="35"/>
      <c r="Z1573" s="35"/>
      <c r="AA1573" s="35"/>
      <c r="AB1573" s="35"/>
      <c r="AC1573" s="35"/>
      <c r="AD1573" s="35"/>
      <c r="AE1573" s="35"/>
      <c r="AR1573" s="205" t="s">
        <v>247</v>
      </c>
      <c r="AT1573" s="205" t="s">
        <v>211</v>
      </c>
      <c r="AU1573" s="205" t="s">
        <v>85</v>
      </c>
      <c r="AY1573" s="18" t="s">
        <v>209</v>
      </c>
      <c r="BE1573" s="206">
        <f>IF(N1573="základní",J1573,0)</f>
        <v>0</v>
      </c>
      <c r="BF1573" s="206">
        <f>IF(N1573="snížená",J1573,0)</f>
        <v>0</v>
      </c>
      <c r="BG1573" s="206">
        <f>IF(N1573="zákl. přenesená",J1573,0)</f>
        <v>0</v>
      </c>
      <c r="BH1573" s="206">
        <f>IF(N1573="sníž. přenesená",J1573,0)</f>
        <v>0</v>
      </c>
      <c r="BI1573" s="206">
        <f>IF(N1573="nulová",J1573,0)</f>
        <v>0</v>
      </c>
      <c r="BJ1573" s="18" t="s">
        <v>83</v>
      </c>
      <c r="BK1573" s="206">
        <f>ROUND(I1573*H1573,2)</f>
        <v>0</v>
      </c>
      <c r="BL1573" s="18" t="s">
        <v>247</v>
      </c>
      <c r="BM1573" s="205" t="s">
        <v>1969</v>
      </c>
    </row>
    <row r="1574" spans="1:65" s="2" customFormat="1" ht="58.5">
      <c r="A1574" s="35"/>
      <c r="B1574" s="36"/>
      <c r="C1574" s="37"/>
      <c r="D1574" s="209" t="s">
        <v>253</v>
      </c>
      <c r="E1574" s="37"/>
      <c r="F1574" s="240" t="s">
        <v>1905</v>
      </c>
      <c r="G1574" s="37"/>
      <c r="H1574" s="37"/>
      <c r="I1574" s="241"/>
      <c r="J1574" s="37"/>
      <c r="K1574" s="37"/>
      <c r="L1574" s="40"/>
      <c r="M1574" s="242"/>
      <c r="N1574" s="243"/>
      <c r="O1574" s="72"/>
      <c r="P1574" s="72"/>
      <c r="Q1574" s="72"/>
      <c r="R1574" s="72"/>
      <c r="S1574" s="72"/>
      <c r="T1574" s="73"/>
      <c r="U1574" s="35"/>
      <c r="V1574" s="35"/>
      <c r="W1574" s="35"/>
      <c r="X1574" s="35"/>
      <c r="Y1574" s="35"/>
      <c r="Z1574" s="35"/>
      <c r="AA1574" s="35"/>
      <c r="AB1574" s="35"/>
      <c r="AC1574" s="35"/>
      <c r="AD1574" s="35"/>
      <c r="AE1574" s="35"/>
      <c r="AT1574" s="18" t="s">
        <v>253</v>
      </c>
      <c r="AU1574" s="18" t="s">
        <v>85</v>
      </c>
    </row>
    <row r="1575" spans="1:65" s="2" customFormat="1" ht="24.2" customHeight="1">
      <c r="A1575" s="35"/>
      <c r="B1575" s="36"/>
      <c r="C1575" s="193" t="s">
        <v>1159</v>
      </c>
      <c r="D1575" s="193" t="s">
        <v>211</v>
      </c>
      <c r="E1575" s="194" t="s">
        <v>1970</v>
      </c>
      <c r="F1575" s="195" t="s">
        <v>1971</v>
      </c>
      <c r="G1575" s="196" t="s">
        <v>1512</v>
      </c>
      <c r="H1575" s="197">
        <v>1.18</v>
      </c>
      <c r="I1575" s="198"/>
      <c r="J1575" s="199">
        <f>ROUND(I1575*H1575,2)</f>
        <v>0</v>
      </c>
      <c r="K1575" s="200"/>
      <c r="L1575" s="40"/>
      <c r="M1575" s="201" t="s">
        <v>1</v>
      </c>
      <c r="N1575" s="202" t="s">
        <v>40</v>
      </c>
      <c r="O1575" s="72"/>
      <c r="P1575" s="203">
        <f>O1575*H1575</f>
        <v>0</v>
      </c>
      <c r="Q1575" s="203">
        <v>0</v>
      </c>
      <c r="R1575" s="203">
        <f>Q1575*H1575</f>
        <v>0</v>
      </c>
      <c r="S1575" s="203">
        <v>0</v>
      </c>
      <c r="T1575" s="204">
        <f>S1575*H1575</f>
        <v>0</v>
      </c>
      <c r="U1575" s="35"/>
      <c r="V1575" s="35"/>
      <c r="W1575" s="35"/>
      <c r="X1575" s="35"/>
      <c r="Y1575" s="35"/>
      <c r="Z1575" s="35"/>
      <c r="AA1575" s="35"/>
      <c r="AB1575" s="35"/>
      <c r="AC1575" s="35"/>
      <c r="AD1575" s="35"/>
      <c r="AE1575" s="35"/>
      <c r="AR1575" s="205" t="s">
        <v>247</v>
      </c>
      <c r="AT1575" s="205" t="s">
        <v>211</v>
      </c>
      <c r="AU1575" s="205" t="s">
        <v>85</v>
      </c>
      <c r="AY1575" s="18" t="s">
        <v>209</v>
      </c>
      <c r="BE1575" s="206">
        <f>IF(N1575="základní",J1575,0)</f>
        <v>0</v>
      </c>
      <c r="BF1575" s="206">
        <f>IF(N1575="snížená",J1575,0)</f>
        <v>0</v>
      </c>
      <c r="BG1575" s="206">
        <f>IF(N1575="zákl. přenesená",J1575,0)</f>
        <v>0</v>
      </c>
      <c r="BH1575" s="206">
        <f>IF(N1575="sníž. přenesená",J1575,0)</f>
        <v>0</v>
      </c>
      <c r="BI1575" s="206">
        <f>IF(N1575="nulová",J1575,0)</f>
        <v>0</v>
      </c>
      <c r="BJ1575" s="18" t="s">
        <v>83</v>
      </c>
      <c r="BK1575" s="206">
        <f>ROUND(I1575*H1575,2)</f>
        <v>0</v>
      </c>
      <c r="BL1575" s="18" t="s">
        <v>247</v>
      </c>
      <c r="BM1575" s="205" t="s">
        <v>1972</v>
      </c>
    </row>
    <row r="1576" spans="1:65" s="2" customFormat="1" ht="58.5">
      <c r="A1576" s="35"/>
      <c r="B1576" s="36"/>
      <c r="C1576" s="37"/>
      <c r="D1576" s="209" t="s">
        <v>253</v>
      </c>
      <c r="E1576" s="37"/>
      <c r="F1576" s="240" t="s">
        <v>1905</v>
      </c>
      <c r="G1576" s="37"/>
      <c r="H1576" s="37"/>
      <c r="I1576" s="241"/>
      <c r="J1576" s="37"/>
      <c r="K1576" s="37"/>
      <c r="L1576" s="40"/>
      <c r="M1576" s="242"/>
      <c r="N1576" s="243"/>
      <c r="O1576" s="72"/>
      <c r="P1576" s="72"/>
      <c r="Q1576" s="72"/>
      <c r="R1576" s="72"/>
      <c r="S1576" s="72"/>
      <c r="T1576" s="73"/>
      <c r="U1576" s="35"/>
      <c r="V1576" s="35"/>
      <c r="W1576" s="35"/>
      <c r="X1576" s="35"/>
      <c r="Y1576" s="35"/>
      <c r="Z1576" s="35"/>
      <c r="AA1576" s="35"/>
      <c r="AB1576" s="35"/>
      <c r="AC1576" s="35"/>
      <c r="AD1576" s="35"/>
      <c r="AE1576" s="35"/>
      <c r="AT1576" s="18" t="s">
        <v>253</v>
      </c>
      <c r="AU1576" s="18" t="s">
        <v>85</v>
      </c>
    </row>
    <row r="1577" spans="1:65" s="2" customFormat="1" ht="55.5" customHeight="1">
      <c r="A1577" s="35"/>
      <c r="B1577" s="36"/>
      <c r="C1577" s="193" t="s">
        <v>1973</v>
      </c>
      <c r="D1577" s="193" t="s">
        <v>211</v>
      </c>
      <c r="E1577" s="194" t="s">
        <v>1974</v>
      </c>
      <c r="F1577" s="195" t="s">
        <v>1975</v>
      </c>
      <c r="G1577" s="196" t="s">
        <v>214</v>
      </c>
      <c r="H1577" s="197">
        <v>93</v>
      </c>
      <c r="I1577" s="198"/>
      <c r="J1577" s="199">
        <f>ROUND(I1577*H1577,2)</f>
        <v>0</v>
      </c>
      <c r="K1577" s="200"/>
      <c r="L1577" s="40"/>
      <c r="M1577" s="201" t="s">
        <v>1</v>
      </c>
      <c r="N1577" s="202" t="s">
        <v>40</v>
      </c>
      <c r="O1577" s="72"/>
      <c r="P1577" s="203">
        <f>O1577*H1577</f>
        <v>0</v>
      </c>
      <c r="Q1577" s="203">
        <v>0</v>
      </c>
      <c r="R1577" s="203">
        <f>Q1577*H1577</f>
        <v>0</v>
      </c>
      <c r="S1577" s="203">
        <v>0</v>
      </c>
      <c r="T1577" s="204">
        <f>S1577*H1577</f>
        <v>0</v>
      </c>
      <c r="U1577" s="35"/>
      <c r="V1577" s="35"/>
      <c r="W1577" s="35"/>
      <c r="X1577" s="35"/>
      <c r="Y1577" s="35"/>
      <c r="Z1577" s="35"/>
      <c r="AA1577" s="35"/>
      <c r="AB1577" s="35"/>
      <c r="AC1577" s="35"/>
      <c r="AD1577" s="35"/>
      <c r="AE1577" s="35"/>
      <c r="AR1577" s="205" t="s">
        <v>247</v>
      </c>
      <c r="AT1577" s="205" t="s">
        <v>211</v>
      </c>
      <c r="AU1577" s="205" t="s">
        <v>85</v>
      </c>
      <c r="AY1577" s="18" t="s">
        <v>209</v>
      </c>
      <c r="BE1577" s="206">
        <f>IF(N1577="základní",J1577,0)</f>
        <v>0</v>
      </c>
      <c r="BF1577" s="206">
        <f>IF(N1577="snížená",J1577,0)</f>
        <v>0</v>
      </c>
      <c r="BG1577" s="206">
        <f>IF(N1577="zákl. přenesená",J1577,0)</f>
        <v>0</v>
      </c>
      <c r="BH1577" s="206">
        <f>IF(N1577="sníž. přenesená",J1577,0)</f>
        <v>0</v>
      </c>
      <c r="BI1577" s="206">
        <f>IF(N1577="nulová",J1577,0)</f>
        <v>0</v>
      </c>
      <c r="BJ1577" s="18" t="s">
        <v>83</v>
      </c>
      <c r="BK1577" s="206">
        <f>ROUND(I1577*H1577,2)</f>
        <v>0</v>
      </c>
      <c r="BL1577" s="18" t="s">
        <v>247</v>
      </c>
      <c r="BM1577" s="205" t="s">
        <v>1976</v>
      </c>
    </row>
    <row r="1578" spans="1:65" s="2" customFormat="1" ht="58.5">
      <c r="A1578" s="35"/>
      <c r="B1578" s="36"/>
      <c r="C1578" s="37"/>
      <c r="D1578" s="209" t="s">
        <v>253</v>
      </c>
      <c r="E1578" s="37"/>
      <c r="F1578" s="240" t="s">
        <v>1977</v>
      </c>
      <c r="G1578" s="37"/>
      <c r="H1578" s="37"/>
      <c r="I1578" s="241"/>
      <c r="J1578" s="37"/>
      <c r="K1578" s="37"/>
      <c r="L1578" s="40"/>
      <c r="M1578" s="242"/>
      <c r="N1578" s="243"/>
      <c r="O1578" s="72"/>
      <c r="P1578" s="72"/>
      <c r="Q1578" s="72"/>
      <c r="R1578" s="72"/>
      <c r="S1578" s="72"/>
      <c r="T1578" s="73"/>
      <c r="U1578" s="35"/>
      <c r="V1578" s="35"/>
      <c r="W1578" s="35"/>
      <c r="X1578" s="35"/>
      <c r="Y1578" s="35"/>
      <c r="Z1578" s="35"/>
      <c r="AA1578" s="35"/>
      <c r="AB1578" s="35"/>
      <c r="AC1578" s="35"/>
      <c r="AD1578" s="35"/>
      <c r="AE1578" s="35"/>
      <c r="AT1578" s="18" t="s">
        <v>253</v>
      </c>
      <c r="AU1578" s="18" t="s">
        <v>85</v>
      </c>
    </row>
    <row r="1579" spans="1:65" s="13" customFormat="1" ht="11.25">
      <c r="B1579" s="207"/>
      <c r="C1579" s="208"/>
      <c r="D1579" s="209" t="s">
        <v>216</v>
      </c>
      <c r="E1579" s="210" t="s">
        <v>1</v>
      </c>
      <c r="F1579" s="211" t="s">
        <v>236</v>
      </c>
      <c r="G1579" s="208"/>
      <c r="H1579" s="210" t="s">
        <v>1</v>
      </c>
      <c r="I1579" s="212"/>
      <c r="J1579" s="208"/>
      <c r="K1579" s="208"/>
      <c r="L1579" s="213"/>
      <c r="M1579" s="214"/>
      <c r="N1579" s="215"/>
      <c r="O1579" s="215"/>
      <c r="P1579" s="215"/>
      <c r="Q1579" s="215"/>
      <c r="R1579" s="215"/>
      <c r="S1579" s="215"/>
      <c r="T1579" s="216"/>
      <c r="AT1579" s="217" t="s">
        <v>216</v>
      </c>
      <c r="AU1579" s="217" t="s">
        <v>85</v>
      </c>
      <c r="AV1579" s="13" t="s">
        <v>83</v>
      </c>
      <c r="AW1579" s="13" t="s">
        <v>31</v>
      </c>
      <c r="AX1579" s="13" t="s">
        <v>75</v>
      </c>
      <c r="AY1579" s="217" t="s">
        <v>209</v>
      </c>
    </row>
    <row r="1580" spans="1:65" s="14" customFormat="1" ht="22.5">
      <c r="B1580" s="218"/>
      <c r="C1580" s="219"/>
      <c r="D1580" s="209" t="s">
        <v>216</v>
      </c>
      <c r="E1580" s="220" t="s">
        <v>1</v>
      </c>
      <c r="F1580" s="221" t="s">
        <v>1978</v>
      </c>
      <c r="G1580" s="219"/>
      <c r="H1580" s="222">
        <v>93</v>
      </c>
      <c r="I1580" s="223"/>
      <c r="J1580" s="219"/>
      <c r="K1580" s="219"/>
      <c r="L1580" s="224"/>
      <c r="M1580" s="225"/>
      <c r="N1580" s="226"/>
      <c r="O1580" s="226"/>
      <c r="P1580" s="226"/>
      <c r="Q1580" s="226"/>
      <c r="R1580" s="226"/>
      <c r="S1580" s="226"/>
      <c r="T1580" s="227"/>
      <c r="AT1580" s="228" t="s">
        <v>216</v>
      </c>
      <c r="AU1580" s="228" t="s">
        <v>85</v>
      </c>
      <c r="AV1580" s="14" t="s">
        <v>85</v>
      </c>
      <c r="AW1580" s="14" t="s">
        <v>31</v>
      </c>
      <c r="AX1580" s="14" t="s">
        <v>75</v>
      </c>
      <c r="AY1580" s="228" t="s">
        <v>209</v>
      </c>
    </row>
    <row r="1581" spans="1:65" s="15" customFormat="1" ht="11.25">
      <c r="B1581" s="229"/>
      <c r="C1581" s="230"/>
      <c r="D1581" s="209" t="s">
        <v>216</v>
      </c>
      <c r="E1581" s="231" t="s">
        <v>1</v>
      </c>
      <c r="F1581" s="232" t="s">
        <v>219</v>
      </c>
      <c r="G1581" s="230"/>
      <c r="H1581" s="233">
        <v>93</v>
      </c>
      <c r="I1581" s="234"/>
      <c r="J1581" s="230"/>
      <c r="K1581" s="230"/>
      <c r="L1581" s="235"/>
      <c r="M1581" s="236"/>
      <c r="N1581" s="237"/>
      <c r="O1581" s="237"/>
      <c r="P1581" s="237"/>
      <c r="Q1581" s="237"/>
      <c r="R1581" s="237"/>
      <c r="S1581" s="237"/>
      <c r="T1581" s="238"/>
      <c r="AT1581" s="239" t="s">
        <v>216</v>
      </c>
      <c r="AU1581" s="239" t="s">
        <v>85</v>
      </c>
      <c r="AV1581" s="15" t="s">
        <v>215</v>
      </c>
      <c r="AW1581" s="15" t="s">
        <v>31</v>
      </c>
      <c r="AX1581" s="15" t="s">
        <v>83</v>
      </c>
      <c r="AY1581" s="239" t="s">
        <v>209</v>
      </c>
    </row>
    <row r="1582" spans="1:65" s="2" customFormat="1" ht="24.2" customHeight="1">
      <c r="A1582" s="35"/>
      <c r="B1582" s="36"/>
      <c r="C1582" s="193" t="s">
        <v>1163</v>
      </c>
      <c r="D1582" s="193" t="s">
        <v>211</v>
      </c>
      <c r="E1582" s="194" t="s">
        <v>1979</v>
      </c>
      <c r="F1582" s="195" t="s">
        <v>1980</v>
      </c>
      <c r="G1582" s="196" t="s">
        <v>425</v>
      </c>
      <c r="H1582" s="197">
        <v>94.5</v>
      </c>
      <c r="I1582" s="198"/>
      <c r="J1582" s="199">
        <f>ROUND(I1582*H1582,2)</f>
        <v>0</v>
      </c>
      <c r="K1582" s="200"/>
      <c r="L1582" s="40"/>
      <c r="M1582" s="201" t="s">
        <v>1</v>
      </c>
      <c r="N1582" s="202" t="s">
        <v>40</v>
      </c>
      <c r="O1582" s="72"/>
      <c r="P1582" s="203">
        <f>O1582*H1582</f>
        <v>0</v>
      </c>
      <c r="Q1582" s="203">
        <v>0</v>
      </c>
      <c r="R1582" s="203">
        <f>Q1582*H1582</f>
        <v>0</v>
      </c>
      <c r="S1582" s="203">
        <v>0</v>
      </c>
      <c r="T1582" s="204">
        <f>S1582*H1582</f>
        <v>0</v>
      </c>
      <c r="U1582" s="35"/>
      <c r="V1582" s="35"/>
      <c r="W1582" s="35"/>
      <c r="X1582" s="35"/>
      <c r="Y1582" s="35"/>
      <c r="Z1582" s="35"/>
      <c r="AA1582" s="35"/>
      <c r="AB1582" s="35"/>
      <c r="AC1582" s="35"/>
      <c r="AD1582" s="35"/>
      <c r="AE1582" s="35"/>
      <c r="AR1582" s="205" t="s">
        <v>247</v>
      </c>
      <c r="AT1582" s="205" t="s">
        <v>211</v>
      </c>
      <c r="AU1582" s="205" t="s">
        <v>85</v>
      </c>
      <c r="AY1582" s="18" t="s">
        <v>209</v>
      </c>
      <c r="BE1582" s="206">
        <f>IF(N1582="základní",J1582,0)</f>
        <v>0</v>
      </c>
      <c r="BF1582" s="206">
        <f>IF(N1582="snížená",J1582,0)</f>
        <v>0</v>
      </c>
      <c r="BG1582" s="206">
        <f>IF(N1582="zákl. přenesená",J1582,0)</f>
        <v>0</v>
      </c>
      <c r="BH1582" s="206">
        <f>IF(N1582="sníž. přenesená",J1582,0)</f>
        <v>0</v>
      </c>
      <c r="BI1582" s="206">
        <f>IF(N1582="nulová",J1582,0)</f>
        <v>0</v>
      </c>
      <c r="BJ1582" s="18" t="s">
        <v>83</v>
      </c>
      <c r="BK1582" s="206">
        <f>ROUND(I1582*H1582,2)</f>
        <v>0</v>
      </c>
      <c r="BL1582" s="18" t="s">
        <v>247</v>
      </c>
      <c r="BM1582" s="205" t="s">
        <v>1981</v>
      </c>
    </row>
    <row r="1583" spans="1:65" s="2" customFormat="1" ht="16.5" customHeight="1">
      <c r="A1583" s="35"/>
      <c r="B1583" s="36"/>
      <c r="C1583" s="193" t="s">
        <v>1982</v>
      </c>
      <c r="D1583" s="193" t="s">
        <v>211</v>
      </c>
      <c r="E1583" s="194" t="s">
        <v>1983</v>
      </c>
      <c r="F1583" s="195" t="s">
        <v>1984</v>
      </c>
      <c r="G1583" s="196" t="s">
        <v>1034</v>
      </c>
      <c r="H1583" s="266"/>
      <c r="I1583" s="198"/>
      <c r="J1583" s="199">
        <f>ROUND(I1583*H1583,2)</f>
        <v>0</v>
      </c>
      <c r="K1583" s="200"/>
      <c r="L1583" s="40"/>
      <c r="M1583" s="201" t="s">
        <v>1</v>
      </c>
      <c r="N1583" s="202" t="s">
        <v>40</v>
      </c>
      <c r="O1583" s="72"/>
      <c r="P1583" s="203">
        <f>O1583*H1583</f>
        <v>0</v>
      </c>
      <c r="Q1583" s="203">
        <v>0</v>
      </c>
      <c r="R1583" s="203">
        <f>Q1583*H1583</f>
        <v>0</v>
      </c>
      <c r="S1583" s="203">
        <v>0</v>
      </c>
      <c r="T1583" s="204">
        <f>S1583*H1583</f>
        <v>0</v>
      </c>
      <c r="U1583" s="35"/>
      <c r="V1583" s="35"/>
      <c r="W1583" s="35"/>
      <c r="X1583" s="35"/>
      <c r="Y1583" s="35"/>
      <c r="Z1583" s="35"/>
      <c r="AA1583" s="35"/>
      <c r="AB1583" s="35"/>
      <c r="AC1583" s="35"/>
      <c r="AD1583" s="35"/>
      <c r="AE1583" s="35"/>
      <c r="AR1583" s="205" t="s">
        <v>247</v>
      </c>
      <c r="AT1583" s="205" t="s">
        <v>211</v>
      </c>
      <c r="AU1583" s="205" t="s">
        <v>85</v>
      </c>
      <c r="AY1583" s="18" t="s">
        <v>209</v>
      </c>
      <c r="BE1583" s="206">
        <f>IF(N1583="základní",J1583,0)</f>
        <v>0</v>
      </c>
      <c r="BF1583" s="206">
        <f>IF(N1583="snížená",J1583,0)</f>
        <v>0</v>
      </c>
      <c r="BG1583" s="206">
        <f>IF(N1583="zákl. přenesená",J1583,0)</f>
        <v>0</v>
      </c>
      <c r="BH1583" s="206">
        <f>IF(N1583="sníž. přenesená",J1583,0)</f>
        <v>0</v>
      </c>
      <c r="BI1583" s="206">
        <f>IF(N1583="nulová",J1583,0)</f>
        <v>0</v>
      </c>
      <c r="BJ1583" s="18" t="s">
        <v>83</v>
      </c>
      <c r="BK1583" s="206">
        <f>ROUND(I1583*H1583,2)</f>
        <v>0</v>
      </c>
      <c r="BL1583" s="18" t="s">
        <v>247</v>
      </c>
      <c r="BM1583" s="205" t="s">
        <v>1985</v>
      </c>
    </row>
    <row r="1584" spans="1:65" s="12" customFormat="1" ht="22.9" customHeight="1">
      <c r="B1584" s="177"/>
      <c r="C1584" s="178"/>
      <c r="D1584" s="179" t="s">
        <v>74</v>
      </c>
      <c r="E1584" s="191" t="s">
        <v>1986</v>
      </c>
      <c r="F1584" s="191" t="s">
        <v>1987</v>
      </c>
      <c r="G1584" s="178"/>
      <c r="H1584" s="178"/>
      <c r="I1584" s="181"/>
      <c r="J1584" s="192">
        <f>BK1584</f>
        <v>0</v>
      </c>
      <c r="K1584" s="178"/>
      <c r="L1584" s="183"/>
      <c r="M1584" s="184"/>
      <c r="N1584" s="185"/>
      <c r="O1584" s="185"/>
      <c r="P1584" s="186">
        <f>SUM(P1585:P1740)</f>
        <v>0</v>
      </c>
      <c r="Q1584" s="185"/>
      <c r="R1584" s="186">
        <f>SUM(R1585:R1740)</f>
        <v>0</v>
      </c>
      <c r="S1584" s="185"/>
      <c r="T1584" s="187">
        <f>SUM(T1585:T1740)</f>
        <v>0</v>
      </c>
      <c r="AR1584" s="188" t="s">
        <v>85</v>
      </c>
      <c r="AT1584" s="189" t="s">
        <v>74</v>
      </c>
      <c r="AU1584" s="189" t="s">
        <v>83</v>
      </c>
      <c r="AY1584" s="188" t="s">
        <v>209</v>
      </c>
      <c r="BK1584" s="190">
        <f>SUM(BK1585:BK1740)</f>
        <v>0</v>
      </c>
    </row>
    <row r="1585" spans="1:65" s="2" customFormat="1" ht="21.75" customHeight="1">
      <c r="A1585" s="35"/>
      <c r="B1585" s="36"/>
      <c r="C1585" s="193" t="s">
        <v>1167</v>
      </c>
      <c r="D1585" s="193" t="s">
        <v>211</v>
      </c>
      <c r="E1585" s="194" t="s">
        <v>1988</v>
      </c>
      <c r="F1585" s="195" t="s">
        <v>1989</v>
      </c>
      <c r="G1585" s="196" t="s">
        <v>324</v>
      </c>
      <c r="H1585" s="197">
        <v>2266.36</v>
      </c>
      <c r="I1585" s="198"/>
      <c r="J1585" s="199">
        <f>ROUND(I1585*H1585,2)</f>
        <v>0</v>
      </c>
      <c r="K1585" s="200"/>
      <c r="L1585" s="40"/>
      <c r="M1585" s="201" t="s">
        <v>1</v>
      </c>
      <c r="N1585" s="202" t="s">
        <v>40</v>
      </c>
      <c r="O1585" s="72"/>
      <c r="P1585" s="203">
        <f>O1585*H1585</f>
        <v>0</v>
      </c>
      <c r="Q1585" s="203">
        <v>0</v>
      </c>
      <c r="R1585" s="203">
        <f>Q1585*H1585</f>
        <v>0</v>
      </c>
      <c r="S1585" s="203">
        <v>0</v>
      </c>
      <c r="T1585" s="204">
        <f>S1585*H1585</f>
        <v>0</v>
      </c>
      <c r="U1585" s="35"/>
      <c r="V1585" s="35"/>
      <c r="W1585" s="35"/>
      <c r="X1585" s="35"/>
      <c r="Y1585" s="35"/>
      <c r="Z1585" s="35"/>
      <c r="AA1585" s="35"/>
      <c r="AB1585" s="35"/>
      <c r="AC1585" s="35"/>
      <c r="AD1585" s="35"/>
      <c r="AE1585" s="35"/>
      <c r="AR1585" s="205" t="s">
        <v>247</v>
      </c>
      <c r="AT1585" s="205" t="s">
        <v>211</v>
      </c>
      <c r="AU1585" s="205" t="s">
        <v>85</v>
      </c>
      <c r="AY1585" s="18" t="s">
        <v>209</v>
      </c>
      <c r="BE1585" s="206">
        <f>IF(N1585="základní",J1585,0)</f>
        <v>0</v>
      </c>
      <c r="BF1585" s="206">
        <f>IF(N1585="snížená",J1585,0)</f>
        <v>0</v>
      </c>
      <c r="BG1585" s="206">
        <f>IF(N1585="zákl. přenesená",J1585,0)</f>
        <v>0</v>
      </c>
      <c r="BH1585" s="206">
        <f>IF(N1585="sníž. přenesená",J1585,0)</f>
        <v>0</v>
      </c>
      <c r="BI1585" s="206">
        <f>IF(N1585="nulová",J1585,0)</f>
        <v>0</v>
      </c>
      <c r="BJ1585" s="18" t="s">
        <v>83</v>
      </c>
      <c r="BK1585" s="206">
        <f>ROUND(I1585*H1585,2)</f>
        <v>0</v>
      </c>
      <c r="BL1585" s="18" t="s">
        <v>247</v>
      </c>
      <c r="BM1585" s="205" t="s">
        <v>1990</v>
      </c>
    </row>
    <row r="1586" spans="1:65" s="2" customFormat="1" ht="136.5">
      <c r="A1586" s="35"/>
      <c r="B1586" s="36"/>
      <c r="C1586" s="37"/>
      <c r="D1586" s="209" t="s">
        <v>253</v>
      </c>
      <c r="E1586" s="37"/>
      <c r="F1586" s="240" t="s">
        <v>1991</v>
      </c>
      <c r="G1586" s="37"/>
      <c r="H1586" s="37"/>
      <c r="I1586" s="241"/>
      <c r="J1586" s="37"/>
      <c r="K1586" s="37"/>
      <c r="L1586" s="40"/>
      <c r="M1586" s="242"/>
      <c r="N1586" s="243"/>
      <c r="O1586" s="72"/>
      <c r="P1586" s="72"/>
      <c r="Q1586" s="72"/>
      <c r="R1586" s="72"/>
      <c r="S1586" s="72"/>
      <c r="T1586" s="73"/>
      <c r="U1586" s="35"/>
      <c r="V1586" s="35"/>
      <c r="W1586" s="35"/>
      <c r="X1586" s="35"/>
      <c r="Y1586" s="35"/>
      <c r="Z1586" s="35"/>
      <c r="AA1586" s="35"/>
      <c r="AB1586" s="35"/>
      <c r="AC1586" s="35"/>
      <c r="AD1586" s="35"/>
      <c r="AE1586" s="35"/>
      <c r="AT1586" s="18" t="s">
        <v>253</v>
      </c>
      <c r="AU1586" s="18" t="s">
        <v>85</v>
      </c>
    </row>
    <row r="1587" spans="1:65" s="13" customFormat="1" ht="22.5">
      <c r="B1587" s="207"/>
      <c r="C1587" s="208"/>
      <c r="D1587" s="209" t="s">
        <v>216</v>
      </c>
      <c r="E1587" s="210" t="s">
        <v>1</v>
      </c>
      <c r="F1587" s="211" t="s">
        <v>797</v>
      </c>
      <c r="G1587" s="208"/>
      <c r="H1587" s="210" t="s">
        <v>1</v>
      </c>
      <c r="I1587" s="212"/>
      <c r="J1587" s="208"/>
      <c r="K1587" s="208"/>
      <c r="L1587" s="213"/>
      <c r="M1587" s="214"/>
      <c r="N1587" s="215"/>
      <c r="O1587" s="215"/>
      <c r="P1587" s="215"/>
      <c r="Q1587" s="215"/>
      <c r="R1587" s="215"/>
      <c r="S1587" s="215"/>
      <c r="T1587" s="216"/>
      <c r="AT1587" s="217" t="s">
        <v>216</v>
      </c>
      <c r="AU1587" s="217" t="s">
        <v>85</v>
      </c>
      <c r="AV1587" s="13" t="s">
        <v>83</v>
      </c>
      <c r="AW1587" s="13" t="s">
        <v>31</v>
      </c>
      <c r="AX1587" s="13" t="s">
        <v>75</v>
      </c>
      <c r="AY1587" s="217" t="s">
        <v>209</v>
      </c>
    </row>
    <row r="1588" spans="1:65" s="13" customFormat="1" ht="11.25">
      <c r="B1588" s="207"/>
      <c r="C1588" s="208"/>
      <c r="D1588" s="209" t="s">
        <v>216</v>
      </c>
      <c r="E1588" s="210" t="s">
        <v>1</v>
      </c>
      <c r="F1588" s="211" t="s">
        <v>355</v>
      </c>
      <c r="G1588" s="208"/>
      <c r="H1588" s="210" t="s">
        <v>1</v>
      </c>
      <c r="I1588" s="212"/>
      <c r="J1588" s="208"/>
      <c r="K1588" s="208"/>
      <c r="L1588" s="213"/>
      <c r="M1588" s="214"/>
      <c r="N1588" s="215"/>
      <c r="O1588" s="215"/>
      <c r="P1588" s="215"/>
      <c r="Q1588" s="215"/>
      <c r="R1588" s="215"/>
      <c r="S1588" s="215"/>
      <c r="T1588" s="216"/>
      <c r="AT1588" s="217" t="s">
        <v>216</v>
      </c>
      <c r="AU1588" s="217" t="s">
        <v>85</v>
      </c>
      <c r="AV1588" s="13" t="s">
        <v>83</v>
      </c>
      <c r="AW1588" s="13" t="s">
        <v>31</v>
      </c>
      <c r="AX1588" s="13" t="s">
        <v>75</v>
      </c>
      <c r="AY1588" s="217" t="s">
        <v>209</v>
      </c>
    </row>
    <row r="1589" spans="1:65" s="14" customFormat="1" ht="11.25">
      <c r="B1589" s="218"/>
      <c r="C1589" s="219"/>
      <c r="D1589" s="209" t="s">
        <v>216</v>
      </c>
      <c r="E1589" s="220" t="s">
        <v>1</v>
      </c>
      <c r="F1589" s="221" t="s">
        <v>1992</v>
      </c>
      <c r="G1589" s="219"/>
      <c r="H1589" s="222">
        <v>2266.36</v>
      </c>
      <c r="I1589" s="223"/>
      <c r="J1589" s="219"/>
      <c r="K1589" s="219"/>
      <c r="L1589" s="224"/>
      <c r="M1589" s="225"/>
      <c r="N1589" s="226"/>
      <c r="O1589" s="226"/>
      <c r="P1589" s="226"/>
      <c r="Q1589" s="226"/>
      <c r="R1589" s="226"/>
      <c r="S1589" s="226"/>
      <c r="T1589" s="227"/>
      <c r="AT1589" s="228" t="s">
        <v>216</v>
      </c>
      <c r="AU1589" s="228" t="s">
        <v>85</v>
      </c>
      <c r="AV1589" s="14" t="s">
        <v>85</v>
      </c>
      <c r="AW1589" s="14" t="s">
        <v>31</v>
      </c>
      <c r="AX1589" s="14" t="s">
        <v>75</v>
      </c>
      <c r="AY1589" s="228" t="s">
        <v>209</v>
      </c>
    </row>
    <row r="1590" spans="1:65" s="15" customFormat="1" ht="11.25">
      <c r="B1590" s="229"/>
      <c r="C1590" s="230"/>
      <c r="D1590" s="209" t="s">
        <v>216</v>
      </c>
      <c r="E1590" s="231" t="s">
        <v>1</v>
      </c>
      <c r="F1590" s="232" t="s">
        <v>219</v>
      </c>
      <c r="G1590" s="230"/>
      <c r="H1590" s="233">
        <v>2266.36</v>
      </c>
      <c r="I1590" s="234"/>
      <c r="J1590" s="230"/>
      <c r="K1590" s="230"/>
      <c r="L1590" s="235"/>
      <c r="M1590" s="236"/>
      <c r="N1590" s="237"/>
      <c r="O1590" s="237"/>
      <c r="P1590" s="237"/>
      <c r="Q1590" s="237"/>
      <c r="R1590" s="237"/>
      <c r="S1590" s="237"/>
      <c r="T1590" s="238"/>
      <c r="AT1590" s="239" t="s">
        <v>216</v>
      </c>
      <c r="AU1590" s="239" t="s">
        <v>85</v>
      </c>
      <c r="AV1590" s="15" t="s">
        <v>215</v>
      </c>
      <c r="AW1590" s="15" t="s">
        <v>31</v>
      </c>
      <c r="AX1590" s="15" t="s">
        <v>83</v>
      </c>
      <c r="AY1590" s="239" t="s">
        <v>209</v>
      </c>
    </row>
    <row r="1591" spans="1:65" s="2" customFormat="1" ht="24.2" customHeight="1">
      <c r="A1591" s="35"/>
      <c r="B1591" s="36"/>
      <c r="C1591" s="193" t="s">
        <v>1993</v>
      </c>
      <c r="D1591" s="193" t="s">
        <v>211</v>
      </c>
      <c r="E1591" s="194" t="s">
        <v>1994</v>
      </c>
      <c r="F1591" s="195" t="s">
        <v>1995</v>
      </c>
      <c r="G1591" s="196" t="s">
        <v>513</v>
      </c>
      <c r="H1591" s="197">
        <v>2</v>
      </c>
      <c r="I1591" s="198"/>
      <c r="J1591" s="199">
        <f>ROUND(I1591*H1591,2)</f>
        <v>0</v>
      </c>
      <c r="K1591" s="200"/>
      <c r="L1591" s="40"/>
      <c r="M1591" s="201" t="s">
        <v>1</v>
      </c>
      <c r="N1591" s="202" t="s">
        <v>40</v>
      </c>
      <c r="O1591" s="72"/>
      <c r="P1591" s="203">
        <f>O1591*H1591</f>
        <v>0</v>
      </c>
      <c r="Q1591" s="203">
        <v>0</v>
      </c>
      <c r="R1591" s="203">
        <f>Q1591*H1591</f>
        <v>0</v>
      </c>
      <c r="S1591" s="203">
        <v>0</v>
      </c>
      <c r="T1591" s="204">
        <f>S1591*H1591</f>
        <v>0</v>
      </c>
      <c r="U1591" s="35"/>
      <c r="V1591" s="35"/>
      <c r="W1591" s="35"/>
      <c r="X1591" s="35"/>
      <c r="Y1591" s="35"/>
      <c r="Z1591" s="35"/>
      <c r="AA1591" s="35"/>
      <c r="AB1591" s="35"/>
      <c r="AC1591" s="35"/>
      <c r="AD1591" s="35"/>
      <c r="AE1591" s="35"/>
      <c r="AR1591" s="205" t="s">
        <v>247</v>
      </c>
      <c r="AT1591" s="205" t="s">
        <v>211</v>
      </c>
      <c r="AU1591" s="205" t="s">
        <v>85</v>
      </c>
      <c r="AY1591" s="18" t="s">
        <v>209</v>
      </c>
      <c r="BE1591" s="206">
        <f>IF(N1591="základní",J1591,0)</f>
        <v>0</v>
      </c>
      <c r="BF1591" s="206">
        <f>IF(N1591="snížená",J1591,0)</f>
        <v>0</v>
      </c>
      <c r="BG1591" s="206">
        <f>IF(N1591="zákl. přenesená",J1591,0)</f>
        <v>0</v>
      </c>
      <c r="BH1591" s="206">
        <f>IF(N1591="sníž. přenesená",J1591,0)</f>
        <v>0</v>
      </c>
      <c r="BI1591" s="206">
        <f>IF(N1591="nulová",J1591,0)</f>
        <v>0</v>
      </c>
      <c r="BJ1591" s="18" t="s">
        <v>83</v>
      </c>
      <c r="BK1591" s="206">
        <f>ROUND(I1591*H1591,2)</f>
        <v>0</v>
      </c>
      <c r="BL1591" s="18" t="s">
        <v>247</v>
      </c>
      <c r="BM1591" s="205" t="s">
        <v>1996</v>
      </c>
    </row>
    <row r="1592" spans="1:65" s="2" customFormat="1" ht="58.5">
      <c r="A1592" s="35"/>
      <c r="B1592" s="36"/>
      <c r="C1592" s="37"/>
      <c r="D1592" s="209" t="s">
        <v>253</v>
      </c>
      <c r="E1592" s="37"/>
      <c r="F1592" s="240" t="s">
        <v>1628</v>
      </c>
      <c r="G1592" s="37"/>
      <c r="H1592" s="37"/>
      <c r="I1592" s="241"/>
      <c r="J1592" s="37"/>
      <c r="K1592" s="37"/>
      <c r="L1592" s="40"/>
      <c r="M1592" s="242"/>
      <c r="N1592" s="243"/>
      <c r="O1592" s="72"/>
      <c r="P1592" s="72"/>
      <c r="Q1592" s="72"/>
      <c r="R1592" s="72"/>
      <c r="S1592" s="72"/>
      <c r="T1592" s="73"/>
      <c r="U1592" s="35"/>
      <c r="V1592" s="35"/>
      <c r="W1592" s="35"/>
      <c r="X1592" s="35"/>
      <c r="Y1592" s="35"/>
      <c r="Z1592" s="35"/>
      <c r="AA1592" s="35"/>
      <c r="AB1592" s="35"/>
      <c r="AC1592" s="35"/>
      <c r="AD1592" s="35"/>
      <c r="AE1592" s="35"/>
      <c r="AT1592" s="18" t="s">
        <v>253</v>
      </c>
      <c r="AU1592" s="18" t="s">
        <v>85</v>
      </c>
    </row>
    <row r="1593" spans="1:65" s="2" customFormat="1" ht="24.2" customHeight="1">
      <c r="A1593" s="35"/>
      <c r="B1593" s="36"/>
      <c r="C1593" s="193" t="s">
        <v>1172</v>
      </c>
      <c r="D1593" s="193" t="s">
        <v>211</v>
      </c>
      <c r="E1593" s="194" t="s">
        <v>1997</v>
      </c>
      <c r="F1593" s="195" t="s">
        <v>1998</v>
      </c>
      <c r="G1593" s="196" t="s">
        <v>513</v>
      </c>
      <c r="H1593" s="197">
        <v>1</v>
      </c>
      <c r="I1593" s="198"/>
      <c r="J1593" s="199">
        <f>ROUND(I1593*H1593,2)</f>
        <v>0</v>
      </c>
      <c r="K1593" s="200"/>
      <c r="L1593" s="40"/>
      <c r="M1593" s="201" t="s">
        <v>1</v>
      </c>
      <c r="N1593" s="202" t="s">
        <v>40</v>
      </c>
      <c r="O1593" s="72"/>
      <c r="P1593" s="203">
        <f>O1593*H1593</f>
        <v>0</v>
      </c>
      <c r="Q1593" s="203">
        <v>0</v>
      </c>
      <c r="R1593" s="203">
        <f>Q1593*H1593</f>
        <v>0</v>
      </c>
      <c r="S1593" s="203">
        <v>0</v>
      </c>
      <c r="T1593" s="204">
        <f>S1593*H1593</f>
        <v>0</v>
      </c>
      <c r="U1593" s="35"/>
      <c r="V1593" s="35"/>
      <c r="W1593" s="35"/>
      <c r="X1593" s="35"/>
      <c r="Y1593" s="35"/>
      <c r="Z1593" s="35"/>
      <c r="AA1593" s="35"/>
      <c r="AB1593" s="35"/>
      <c r="AC1593" s="35"/>
      <c r="AD1593" s="35"/>
      <c r="AE1593" s="35"/>
      <c r="AR1593" s="205" t="s">
        <v>247</v>
      </c>
      <c r="AT1593" s="205" t="s">
        <v>211</v>
      </c>
      <c r="AU1593" s="205" t="s">
        <v>85</v>
      </c>
      <c r="AY1593" s="18" t="s">
        <v>209</v>
      </c>
      <c r="BE1593" s="206">
        <f>IF(N1593="základní",J1593,0)</f>
        <v>0</v>
      </c>
      <c r="BF1593" s="206">
        <f>IF(N1593="snížená",J1593,0)</f>
        <v>0</v>
      </c>
      <c r="BG1593" s="206">
        <f>IF(N1593="zákl. přenesená",J1593,0)</f>
        <v>0</v>
      </c>
      <c r="BH1593" s="206">
        <f>IF(N1593="sníž. přenesená",J1593,0)</f>
        <v>0</v>
      </c>
      <c r="BI1593" s="206">
        <f>IF(N1593="nulová",J1593,0)</f>
        <v>0</v>
      </c>
      <c r="BJ1593" s="18" t="s">
        <v>83</v>
      </c>
      <c r="BK1593" s="206">
        <f>ROUND(I1593*H1593,2)</f>
        <v>0</v>
      </c>
      <c r="BL1593" s="18" t="s">
        <v>247</v>
      </c>
      <c r="BM1593" s="205" t="s">
        <v>1999</v>
      </c>
    </row>
    <row r="1594" spans="1:65" s="2" customFormat="1" ht="58.5">
      <c r="A1594" s="35"/>
      <c r="B1594" s="36"/>
      <c r="C1594" s="37"/>
      <c r="D1594" s="209" t="s">
        <v>253</v>
      </c>
      <c r="E1594" s="37"/>
      <c r="F1594" s="240" t="s">
        <v>1628</v>
      </c>
      <c r="G1594" s="37"/>
      <c r="H1594" s="37"/>
      <c r="I1594" s="241"/>
      <c r="J1594" s="37"/>
      <c r="K1594" s="37"/>
      <c r="L1594" s="40"/>
      <c r="M1594" s="242"/>
      <c r="N1594" s="243"/>
      <c r="O1594" s="72"/>
      <c r="P1594" s="72"/>
      <c r="Q1594" s="72"/>
      <c r="R1594" s="72"/>
      <c r="S1594" s="72"/>
      <c r="T1594" s="73"/>
      <c r="U1594" s="35"/>
      <c r="V1594" s="35"/>
      <c r="W1594" s="35"/>
      <c r="X1594" s="35"/>
      <c r="Y1594" s="35"/>
      <c r="Z1594" s="35"/>
      <c r="AA1594" s="35"/>
      <c r="AB1594" s="35"/>
      <c r="AC1594" s="35"/>
      <c r="AD1594" s="35"/>
      <c r="AE1594" s="35"/>
      <c r="AT1594" s="18" t="s">
        <v>253</v>
      </c>
      <c r="AU1594" s="18" t="s">
        <v>85</v>
      </c>
    </row>
    <row r="1595" spans="1:65" s="2" customFormat="1" ht="37.9" customHeight="1">
      <c r="A1595" s="35"/>
      <c r="B1595" s="36"/>
      <c r="C1595" s="193" t="s">
        <v>2000</v>
      </c>
      <c r="D1595" s="193" t="s">
        <v>211</v>
      </c>
      <c r="E1595" s="194" t="s">
        <v>2001</v>
      </c>
      <c r="F1595" s="195" t="s">
        <v>2002</v>
      </c>
      <c r="G1595" s="196" t="s">
        <v>513</v>
      </c>
      <c r="H1595" s="197">
        <v>1</v>
      </c>
      <c r="I1595" s="198"/>
      <c r="J1595" s="199">
        <f>ROUND(I1595*H1595,2)</f>
        <v>0</v>
      </c>
      <c r="K1595" s="200"/>
      <c r="L1595" s="40"/>
      <c r="M1595" s="201" t="s">
        <v>1</v>
      </c>
      <c r="N1595" s="202" t="s">
        <v>40</v>
      </c>
      <c r="O1595" s="72"/>
      <c r="P1595" s="203">
        <f>O1595*H1595</f>
        <v>0</v>
      </c>
      <c r="Q1595" s="203">
        <v>0</v>
      </c>
      <c r="R1595" s="203">
        <f>Q1595*H1595</f>
        <v>0</v>
      </c>
      <c r="S1595" s="203">
        <v>0</v>
      </c>
      <c r="T1595" s="204">
        <f>S1595*H1595</f>
        <v>0</v>
      </c>
      <c r="U1595" s="35"/>
      <c r="V1595" s="35"/>
      <c r="W1595" s="35"/>
      <c r="X1595" s="35"/>
      <c r="Y1595" s="35"/>
      <c r="Z1595" s="35"/>
      <c r="AA1595" s="35"/>
      <c r="AB1595" s="35"/>
      <c r="AC1595" s="35"/>
      <c r="AD1595" s="35"/>
      <c r="AE1595" s="35"/>
      <c r="AR1595" s="205" t="s">
        <v>247</v>
      </c>
      <c r="AT1595" s="205" t="s">
        <v>211</v>
      </c>
      <c r="AU1595" s="205" t="s">
        <v>85</v>
      </c>
      <c r="AY1595" s="18" t="s">
        <v>209</v>
      </c>
      <c r="BE1595" s="206">
        <f>IF(N1595="základní",J1595,0)</f>
        <v>0</v>
      </c>
      <c r="BF1595" s="206">
        <f>IF(N1595="snížená",J1595,0)</f>
        <v>0</v>
      </c>
      <c r="BG1595" s="206">
        <f>IF(N1595="zákl. přenesená",J1595,0)</f>
        <v>0</v>
      </c>
      <c r="BH1595" s="206">
        <f>IF(N1595="sníž. přenesená",J1595,0)</f>
        <v>0</v>
      </c>
      <c r="BI1595" s="206">
        <f>IF(N1595="nulová",J1595,0)</f>
        <v>0</v>
      </c>
      <c r="BJ1595" s="18" t="s">
        <v>83</v>
      </c>
      <c r="BK1595" s="206">
        <f>ROUND(I1595*H1595,2)</f>
        <v>0</v>
      </c>
      <c r="BL1595" s="18" t="s">
        <v>247</v>
      </c>
      <c r="BM1595" s="205" t="s">
        <v>2003</v>
      </c>
    </row>
    <row r="1596" spans="1:65" s="2" customFormat="1" ht="58.5">
      <c r="A1596" s="35"/>
      <c r="B1596" s="36"/>
      <c r="C1596" s="37"/>
      <c r="D1596" s="209" t="s">
        <v>253</v>
      </c>
      <c r="E1596" s="37"/>
      <c r="F1596" s="240" t="s">
        <v>1628</v>
      </c>
      <c r="G1596" s="37"/>
      <c r="H1596" s="37"/>
      <c r="I1596" s="241"/>
      <c r="J1596" s="37"/>
      <c r="K1596" s="37"/>
      <c r="L1596" s="40"/>
      <c r="M1596" s="242"/>
      <c r="N1596" s="243"/>
      <c r="O1596" s="72"/>
      <c r="P1596" s="72"/>
      <c r="Q1596" s="72"/>
      <c r="R1596" s="72"/>
      <c r="S1596" s="72"/>
      <c r="T1596" s="73"/>
      <c r="U1596" s="35"/>
      <c r="V1596" s="35"/>
      <c r="W1596" s="35"/>
      <c r="X1596" s="35"/>
      <c r="Y1596" s="35"/>
      <c r="Z1596" s="35"/>
      <c r="AA1596" s="35"/>
      <c r="AB1596" s="35"/>
      <c r="AC1596" s="35"/>
      <c r="AD1596" s="35"/>
      <c r="AE1596" s="35"/>
      <c r="AT1596" s="18" t="s">
        <v>253</v>
      </c>
      <c r="AU1596" s="18" t="s">
        <v>85</v>
      </c>
    </row>
    <row r="1597" spans="1:65" s="2" customFormat="1" ht="37.9" customHeight="1">
      <c r="A1597" s="35"/>
      <c r="B1597" s="36"/>
      <c r="C1597" s="193" t="s">
        <v>1175</v>
      </c>
      <c r="D1597" s="193" t="s">
        <v>211</v>
      </c>
      <c r="E1597" s="194" t="s">
        <v>2004</v>
      </c>
      <c r="F1597" s="195" t="s">
        <v>2005</v>
      </c>
      <c r="G1597" s="196" t="s">
        <v>513</v>
      </c>
      <c r="H1597" s="197">
        <v>1</v>
      </c>
      <c r="I1597" s="198"/>
      <c r="J1597" s="199">
        <f>ROUND(I1597*H1597,2)</f>
        <v>0</v>
      </c>
      <c r="K1597" s="200"/>
      <c r="L1597" s="40"/>
      <c r="M1597" s="201" t="s">
        <v>1</v>
      </c>
      <c r="N1597" s="202" t="s">
        <v>40</v>
      </c>
      <c r="O1597" s="72"/>
      <c r="P1597" s="203">
        <f>O1597*H1597</f>
        <v>0</v>
      </c>
      <c r="Q1597" s="203">
        <v>0</v>
      </c>
      <c r="R1597" s="203">
        <f>Q1597*H1597</f>
        <v>0</v>
      </c>
      <c r="S1597" s="203">
        <v>0</v>
      </c>
      <c r="T1597" s="204">
        <f>S1597*H1597</f>
        <v>0</v>
      </c>
      <c r="U1597" s="35"/>
      <c r="V1597" s="35"/>
      <c r="W1597" s="35"/>
      <c r="X1597" s="35"/>
      <c r="Y1597" s="35"/>
      <c r="Z1597" s="35"/>
      <c r="AA1597" s="35"/>
      <c r="AB1597" s="35"/>
      <c r="AC1597" s="35"/>
      <c r="AD1597" s="35"/>
      <c r="AE1597" s="35"/>
      <c r="AR1597" s="205" t="s">
        <v>247</v>
      </c>
      <c r="AT1597" s="205" t="s">
        <v>211</v>
      </c>
      <c r="AU1597" s="205" t="s">
        <v>85</v>
      </c>
      <c r="AY1597" s="18" t="s">
        <v>209</v>
      </c>
      <c r="BE1597" s="206">
        <f>IF(N1597="základní",J1597,0)</f>
        <v>0</v>
      </c>
      <c r="BF1597" s="206">
        <f>IF(N1597="snížená",J1597,0)</f>
        <v>0</v>
      </c>
      <c r="BG1597" s="206">
        <f>IF(N1597="zákl. přenesená",J1597,0)</f>
        <v>0</v>
      </c>
      <c r="BH1597" s="206">
        <f>IF(N1597="sníž. přenesená",J1597,0)</f>
        <v>0</v>
      </c>
      <c r="BI1597" s="206">
        <f>IF(N1597="nulová",J1597,0)</f>
        <v>0</v>
      </c>
      <c r="BJ1597" s="18" t="s">
        <v>83</v>
      </c>
      <c r="BK1597" s="206">
        <f>ROUND(I1597*H1597,2)</f>
        <v>0</v>
      </c>
      <c r="BL1597" s="18" t="s">
        <v>247</v>
      </c>
      <c r="BM1597" s="205" t="s">
        <v>2006</v>
      </c>
    </row>
    <row r="1598" spans="1:65" s="2" customFormat="1" ht="58.5">
      <c r="A1598" s="35"/>
      <c r="B1598" s="36"/>
      <c r="C1598" s="37"/>
      <c r="D1598" s="209" t="s">
        <v>253</v>
      </c>
      <c r="E1598" s="37"/>
      <c r="F1598" s="240" t="s">
        <v>1628</v>
      </c>
      <c r="G1598" s="37"/>
      <c r="H1598" s="37"/>
      <c r="I1598" s="241"/>
      <c r="J1598" s="37"/>
      <c r="K1598" s="37"/>
      <c r="L1598" s="40"/>
      <c r="M1598" s="242"/>
      <c r="N1598" s="243"/>
      <c r="O1598" s="72"/>
      <c r="P1598" s="72"/>
      <c r="Q1598" s="72"/>
      <c r="R1598" s="72"/>
      <c r="S1598" s="72"/>
      <c r="T1598" s="73"/>
      <c r="U1598" s="35"/>
      <c r="V1598" s="35"/>
      <c r="W1598" s="35"/>
      <c r="X1598" s="35"/>
      <c r="Y1598" s="35"/>
      <c r="Z1598" s="35"/>
      <c r="AA1598" s="35"/>
      <c r="AB1598" s="35"/>
      <c r="AC1598" s="35"/>
      <c r="AD1598" s="35"/>
      <c r="AE1598" s="35"/>
      <c r="AT1598" s="18" t="s">
        <v>253</v>
      </c>
      <c r="AU1598" s="18" t="s">
        <v>85</v>
      </c>
    </row>
    <row r="1599" spans="1:65" s="2" customFormat="1" ht="37.9" customHeight="1">
      <c r="A1599" s="35"/>
      <c r="B1599" s="36"/>
      <c r="C1599" s="193" t="s">
        <v>2007</v>
      </c>
      <c r="D1599" s="193" t="s">
        <v>211</v>
      </c>
      <c r="E1599" s="194" t="s">
        <v>2008</v>
      </c>
      <c r="F1599" s="195" t="s">
        <v>2009</v>
      </c>
      <c r="G1599" s="196" t="s">
        <v>513</v>
      </c>
      <c r="H1599" s="197">
        <v>1</v>
      </c>
      <c r="I1599" s="198"/>
      <c r="J1599" s="199">
        <f>ROUND(I1599*H1599,2)</f>
        <v>0</v>
      </c>
      <c r="K1599" s="200"/>
      <c r="L1599" s="40"/>
      <c r="M1599" s="201" t="s">
        <v>1</v>
      </c>
      <c r="N1599" s="202" t="s">
        <v>40</v>
      </c>
      <c r="O1599" s="72"/>
      <c r="P1599" s="203">
        <f>O1599*H1599</f>
        <v>0</v>
      </c>
      <c r="Q1599" s="203">
        <v>0</v>
      </c>
      <c r="R1599" s="203">
        <f>Q1599*H1599</f>
        <v>0</v>
      </c>
      <c r="S1599" s="203">
        <v>0</v>
      </c>
      <c r="T1599" s="204">
        <f>S1599*H1599</f>
        <v>0</v>
      </c>
      <c r="U1599" s="35"/>
      <c r="V1599" s="35"/>
      <c r="W1599" s="35"/>
      <c r="X1599" s="35"/>
      <c r="Y1599" s="35"/>
      <c r="Z1599" s="35"/>
      <c r="AA1599" s="35"/>
      <c r="AB1599" s="35"/>
      <c r="AC1599" s="35"/>
      <c r="AD1599" s="35"/>
      <c r="AE1599" s="35"/>
      <c r="AR1599" s="205" t="s">
        <v>247</v>
      </c>
      <c r="AT1599" s="205" t="s">
        <v>211</v>
      </c>
      <c r="AU1599" s="205" t="s">
        <v>85</v>
      </c>
      <c r="AY1599" s="18" t="s">
        <v>209</v>
      </c>
      <c r="BE1599" s="206">
        <f>IF(N1599="základní",J1599,0)</f>
        <v>0</v>
      </c>
      <c r="BF1599" s="206">
        <f>IF(N1599="snížená",J1599,0)</f>
        <v>0</v>
      </c>
      <c r="BG1599" s="206">
        <f>IF(N1599="zákl. přenesená",J1599,0)</f>
        <v>0</v>
      </c>
      <c r="BH1599" s="206">
        <f>IF(N1599="sníž. přenesená",J1599,0)</f>
        <v>0</v>
      </c>
      <c r="BI1599" s="206">
        <f>IF(N1599="nulová",J1599,0)</f>
        <v>0</v>
      </c>
      <c r="BJ1599" s="18" t="s">
        <v>83</v>
      </c>
      <c r="BK1599" s="206">
        <f>ROUND(I1599*H1599,2)</f>
        <v>0</v>
      </c>
      <c r="BL1599" s="18" t="s">
        <v>247</v>
      </c>
      <c r="BM1599" s="205" t="s">
        <v>2010</v>
      </c>
    </row>
    <row r="1600" spans="1:65" s="2" customFormat="1" ht="58.5">
      <c r="A1600" s="35"/>
      <c r="B1600" s="36"/>
      <c r="C1600" s="37"/>
      <c r="D1600" s="209" t="s">
        <v>253</v>
      </c>
      <c r="E1600" s="37"/>
      <c r="F1600" s="240" t="s">
        <v>1628</v>
      </c>
      <c r="G1600" s="37"/>
      <c r="H1600" s="37"/>
      <c r="I1600" s="241"/>
      <c r="J1600" s="37"/>
      <c r="K1600" s="37"/>
      <c r="L1600" s="40"/>
      <c r="M1600" s="242"/>
      <c r="N1600" s="243"/>
      <c r="O1600" s="72"/>
      <c r="P1600" s="72"/>
      <c r="Q1600" s="72"/>
      <c r="R1600" s="72"/>
      <c r="S1600" s="72"/>
      <c r="T1600" s="73"/>
      <c r="U1600" s="35"/>
      <c r="V1600" s="35"/>
      <c r="W1600" s="35"/>
      <c r="X1600" s="35"/>
      <c r="Y1600" s="35"/>
      <c r="Z1600" s="35"/>
      <c r="AA1600" s="35"/>
      <c r="AB1600" s="35"/>
      <c r="AC1600" s="35"/>
      <c r="AD1600" s="35"/>
      <c r="AE1600" s="35"/>
      <c r="AT1600" s="18" t="s">
        <v>253</v>
      </c>
      <c r="AU1600" s="18" t="s">
        <v>85</v>
      </c>
    </row>
    <row r="1601" spans="1:65" s="2" customFormat="1" ht="24.2" customHeight="1">
      <c r="A1601" s="35"/>
      <c r="B1601" s="36"/>
      <c r="C1601" s="193" t="s">
        <v>1179</v>
      </c>
      <c r="D1601" s="193" t="s">
        <v>211</v>
      </c>
      <c r="E1601" s="194" t="s">
        <v>2011</v>
      </c>
      <c r="F1601" s="195" t="s">
        <v>2012</v>
      </c>
      <c r="G1601" s="196" t="s">
        <v>513</v>
      </c>
      <c r="H1601" s="197">
        <v>1</v>
      </c>
      <c r="I1601" s="198"/>
      <c r="J1601" s="199">
        <f>ROUND(I1601*H1601,2)</f>
        <v>0</v>
      </c>
      <c r="K1601" s="200"/>
      <c r="L1601" s="40"/>
      <c r="M1601" s="201" t="s">
        <v>1</v>
      </c>
      <c r="N1601" s="202" t="s">
        <v>40</v>
      </c>
      <c r="O1601" s="72"/>
      <c r="P1601" s="203">
        <f>O1601*H1601</f>
        <v>0</v>
      </c>
      <c r="Q1601" s="203">
        <v>0</v>
      </c>
      <c r="R1601" s="203">
        <f>Q1601*H1601</f>
        <v>0</v>
      </c>
      <c r="S1601" s="203">
        <v>0</v>
      </c>
      <c r="T1601" s="204">
        <f>S1601*H1601</f>
        <v>0</v>
      </c>
      <c r="U1601" s="35"/>
      <c r="V1601" s="35"/>
      <c r="W1601" s="35"/>
      <c r="X1601" s="35"/>
      <c r="Y1601" s="35"/>
      <c r="Z1601" s="35"/>
      <c r="AA1601" s="35"/>
      <c r="AB1601" s="35"/>
      <c r="AC1601" s="35"/>
      <c r="AD1601" s="35"/>
      <c r="AE1601" s="35"/>
      <c r="AR1601" s="205" t="s">
        <v>247</v>
      </c>
      <c r="AT1601" s="205" t="s">
        <v>211</v>
      </c>
      <c r="AU1601" s="205" t="s">
        <v>85</v>
      </c>
      <c r="AY1601" s="18" t="s">
        <v>209</v>
      </c>
      <c r="BE1601" s="206">
        <f>IF(N1601="základní",J1601,0)</f>
        <v>0</v>
      </c>
      <c r="BF1601" s="206">
        <f>IF(N1601="snížená",J1601,0)</f>
        <v>0</v>
      </c>
      <c r="BG1601" s="206">
        <f>IF(N1601="zákl. přenesená",J1601,0)</f>
        <v>0</v>
      </c>
      <c r="BH1601" s="206">
        <f>IF(N1601="sníž. přenesená",J1601,0)</f>
        <v>0</v>
      </c>
      <c r="BI1601" s="206">
        <f>IF(N1601="nulová",J1601,0)</f>
        <v>0</v>
      </c>
      <c r="BJ1601" s="18" t="s">
        <v>83</v>
      </c>
      <c r="BK1601" s="206">
        <f>ROUND(I1601*H1601,2)</f>
        <v>0</v>
      </c>
      <c r="BL1601" s="18" t="s">
        <v>247</v>
      </c>
      <c r="BM1601" s="205" t="s">
        <v>2013</v>
      </c>
    </row>
    <row r="1602" spans="1:65" s="2" customFormat="1" ht="58.5">
      <c r="A1602" s="35"/>
      <c r="B1602" s="36"/>
      <c r="C1602" s="37"/>
      <c r="D1602" s="209" t="s">
        <v>253</v>
      </c>
      <c r="E1602" s="37"/>
      <c r="F1602" s="240" t="s">
        <v>1628</v>
      </c>
      <c r="G1602" s="37"/>
      <c r="H1602" s="37"/>
      <c r="I1602" s="241"/>
      <c r="J1602" s="37"/>
      <c r="K1602" s="37"/>
      <c r="L1602" s="40"/>
      <c r="M1602" s="242"/>
      <c r="N1602" s="243"/>
      <c r="O1602" s="72"/>
      <c r="P1602" s="72"/>
      <c r="Q1602" s="72"/>
      <c r="R1602" s="72"/>
      <c r="S1602" s="72"/>
      <c r="T1602" s="73"/>
      <c r="U1602" s="35"/>
      <c r="V1602" s="35"/>
      <c r="W1602" s="35"/>
      <c r="X1602" s="35"/>
      <c r="Y1602" s="35"/>
      <c r="Z1602" s="35"/>
      <c r="AA1602" s="35"/>
      <c r="AB1602" s="35"/>
      <c r="AC1602" s="35"/>
      <c r="AD1602" s="35"/>
      <c r="AE1602" s="35"/>
      <c r="AT1602" s="18" t="s">
        <v>253</v>
      </c>
      <c r="AU1602" s="18" t="s">
        <v>85</v>
      </c>
    </row>
    <row r="1603" spans="1:65" s="2" customFormat="1" ht="24.2" customHeight="1">
      <c r="A1603" s="35"/>
      <c r="B1603" s="36"/>
      <c r="C1603" s="193" t="s">
        <v>2014</v>
      </c>
      <c r="D1603" s="193" t="s">
        <v>211</v>
      </c>
      <c r="E1603" s="194" t="s">
        <v>2015</v>
      </c>
      <c r="F1603" s="195" t="s">
        <v>2016</v>
      </c>
      <c r="G1603" s="196" t="s">
        <v>513</v>
      </c>
      <c r="H1603" s="197">
        <v>1</v>
      </c>
      <c r="I1603" s="198"/>
      <c r="J1603" s="199">
        <f>ROUND(I1603*H1603,2)</f>
        <v>0</v>
      </c>
      <c r="K1603" s="200"/>
      <c r="L1603" s="40"/>
      <c r="M1603" s="201" t="s">
        <v>1</v>
      </c>
      <c r="N1603" s="202" t="s">
        <v>40</v>
      </c>
      <c r="O1603" s="72"/>
      <c r="P1603" s="203">
        <f>O1603*H1603</f>
        <v>0</v>
      </c>
      <c r="Q1603" s="203">
        <v>0</v>
      </c>
      <c r="R1603" s="203">
        <f>Q1603*H1603</f>
        <v>0</v>
      </c>
      <c r="S1603" s="203">
        <v>0</v>
      </c>
      <c r="T1603" s="204">
        <f>S1603*H1603</f>
        <v>0</v>
      </c>
      <c r="U1603" s="35"/>
      <c r="V1603" s="35"/>
      <c r="W1603" s="35"/>
      <c r="X1603" s="35"/>
      <c r="Y1603" s="35"/>
      <c r="Z1603" s="35"/>
      <c r="AA1603" s="35"/>
      <c r="AB1603" s="35"/>
      <c r="AC1603" s="35"/>
      <c r="AD1603" s="35"/>
      <c r="AE1603" s="35"/>
      <c r="AR1603" s="205" t="s">
        <v>247</v>
      </c>
      <c r="AT1603" s="205" t="s">
        <v>211</v>
      </c>
      <c r="AU1603" s="205" t="s">
        <v>85</v>
      </c>
      <c r="AY1603" s="18" t="s">
        <v>209</v>
      </c>
      <c r="BE1603" s="206">
        <f>IF(N1603="základní",J1603,0)</f>
        <v>0</v>
      </c>
      <c r="BF1603" s="206">
        <f>IF(N1603="snížená",J1603,0)</f>
        <v>0</v>
      </c>
      <c r="BG1603" s="206">
        <f>IF(N1603="zákl. přenesená",J1603,0)</f>
        <v>0</v>
      </c>
      <c r="BH1603" s="206">
        <f>IF(N1603="sníž. přenesená",J1603,0)</f>
        <v>0</v>
      </c>
      <c r="BI1603" s="206">
        <f>IF(N1603="nulová",J1603,0)</f>
        <v>0</v>
      </c>
      <c r="BJ1603" s="18" t="s">
        <v>83</v>
      </c>
      <c r="BK1603" s="206">
        <f>ROUND(I1603*H1603,2)</f>
        <v>0</v>
      </c>
      <c r="BL1603" s="18" t="s">
        <v>247</v>
      </c>
      <c r="BM1603" s="205" t="s">
        <v>2017</v>
      </c>
    </row>
    <row r="1604" spans="1:65" s="2" customFormat="1" ht="58.5">
      <c r="A1604" s="35"/>
      <c r="B1604" s="36"/>
      <c r="C1604" s="37"/>
      <c r="D1604" s="209" t="s">
        <v>253</v>
      </c>
      <c r="E1604" s="37"/>
      <c r="F1604" s="240" t="s">
        <v>1628</v>
      </c>
      <c r="G1604" s="37"/>
      <c r="H1604" s="37"/>
      <c r="I1604" s="241"/>
      <c r="J1604" s="37"/>
      <c r="K1604" s="37"/>
      <c r="L1604" s="40"/>
      <c r="M1604" s="242"/>
      <c r="N1604" s="243"/>
      <c r="O1604" s="72"/>
      <c r="P1604" s="72"/>
      <c r="Q1604" s="72"/>
      <c r="R1604" s="72"/>
      <c r="S1604" s="72"/>
      <c r="T1604" s="73"/>
      <c r="U1604" s="35"/>
      <c r="V1604" s="35"/>
      <c r="W1604" s="35"/>
      <c r="X1604" s="35"/>
      <c r="Y1604" s="35"/>
      <c r="Z1604" s="35"/>
      <c r="AA1604" s="35"/>
      <c r="AB1604" s="35"/>
      <c r="AC1604" s="35"/>
      <c r="AD1604" s="35"/>
      <c r="AE1604" s="35"/>
      <c r="AT1604" s="18" t="s">
        <v>253</v>
      </c>
      <c r="AU1604" s="18" t="s">
        <v>85</v>
      </c>
    </row>
    <row r="1605" spans="1:65" s="2" customFormat="1" ht="37.9" customHeight="1">
      <c r="A1605" s="35"/>
      <c r="B1605" s="36"/>
      <c r="C1605" s="193" t="s">
        <v>1183</v>
      </c>
      <c r="D1605" s="193" t="s">
        <v>211</v>
      </c>
      <c r="E1605" s="194" t="s">
        <v>2018</v>
      </c>
      <c r="F1605" s="195" t="s">
        <v>2019</v>
      </c>
      <c r="G1605" s="196" t="s">
        <v>513</v>
      </c>
      <c r="H1605" s="197">
        <v>1</v>
      </c>
      <c r="I1605" s="198"/>
      <c r="J1605" s="199">
        <f>ROUND(I1605*H1605,2)</f>
        <v>0</v>
      </c>
      <c r="K1605" s="200"/>
      <c r="L1605" s="40"/>
      <c r="M1605" s="201" t="s">
        <v>1</v>
      </c>
      <c r="N1605" s="202" t="s">
        <v>40</v>
      </c>
      <c r="O1605" s="72"/>
      <c r="P1605" s="203">
        <f>O1605*H1605</f>
        <v>0</v>
      </c>
      <c r="Q1605" s="203">
        <v>0</v>
      </c>
      <c r="R1605" s="203">
        <f>Q1605*H1605</f>
        <v>0</v>
      </c>
      <c r="S1605" s="203">
        <v>0</v>
      </c>
      <c r="T1605" s="204">
        <f>S1605*H1605</f>
        <v>0</v>
      </c>
      <c r="U1605" s="35"/>
      <c r="V1605" s="35"/>
      <c r="W1605" s="35"/>
      <c r="X1605" s="35"/>
      <c r="Y1605" s="35"/>
      <c r="Z1605" s="35"/>
      <c r="AA1605" s="35"/>
      <c r="AB1605" s="35"/>
      <c r="AC1605" s="35"/>
      <c r="AD1605" s="35"/>
      <c r="AE1605" s="35"/>
      <c r="AR1605" s="205" t="s">
        <v>247</v>
      </c>
      <c r="AT1605" s="205" t="s">
        <v>211</v>
      </c>
      <c r="AU1605" s="205" t="s">
        <v>85</v>
      </c>
      <c r="AY1605" s="18" t="s">
        <v>209</v>
      </c>
      <c r="BE1605" s="206">
        <f>IF(N1605="základní",J1605,0)</f>
        <v>0</v>
      </c>
      <c r="BF1605" s="206">
        <f>IF(N1605="snížená",J1605,0)</f>
        <v>0</v>
      </c>
      <c r="BG1605" s="206">
        <f>IF(N1605="zákl. přenesená",J1605,0)</f>
        <v>0</v>
      </c>
      <c r="BH1605" s="206">
        <f>IF(N1605="sníž. přenesená",J1605,0)</f>
        <v>0</v>
      </c>
      <c r="BI1605" s="206">
        <f>IF(N1605="nulová",J1605,0)</f>
        <v>0</v>
      </c>
      <c r="BJ1605" s="18" t="s">
        <v>83</v>
      </c>
      <c r="BK1605" s="206">
        <f>ROUND(I1605*H1605,2)</f>
        <v>0</v>
      </c>
      <c r="BL1605" s="18" t="s">
        <v>247</v>
      </c>
      <c r="BM1605" s="205" t="s">
        <v>2020</v>
      </c>
    </row>
    <row r="1606" spans="1:65" s="2" customFormat="1" ht="58.5">
      <c r="A1606" s="35"/>
      <c r="B1606" s="36"/>
      <c r="C1606" s="37"/>
      <c r="D1606" s="209" t="s">
        <v>253</v>
      </c>
      <c r="E1606" s="37"/>
      <c r="F1606" s="240" t="s">
        <v>1628</v>
      </c>
      <c r="G1606" s="37"/>
      <c r="H1606" s="37"/>
      <c r="I1606" s="241"/>
      <c r="J1606" s="37"/>
      <c r="K1606" s="37"/>
      <c r="L1606" s="40"/>
      <c r="M1606" s="242"/>
      <c r="N1606" s="243"/>
      <c r="O1606" s="72"/>
      <c r="P1606" s="72"/>
      <c r="Q1606" s="72"/>
      <c r="R1606" s="72"/>
      <c r="S1606" s="72"/>
      <c r="T1606" s="73"/>
      <c r="U1606" s="35"/>
      <c r="V1606" s="35"/>
      <c r="W1606" s="35"/>
      <c r="X1606" s="35"/>
      <c r="Y1606" s="35"/>
      <c r="Z1606" s="35"/>
      <c r="AA1606" s="35"/>
      <c r="AB1606" s="35"/>
      <c r="AC1606" s="35"/>
      <c r="AD1606" s="35"/>
      <c r="AE1606" s="35"/>
      <c r="AT1606" s="18" t="s">
        <v>253</v>
      </c>
      <c r="AU1606" s="18" t="s">
        <v>85</v>
      </c>
    </row>
    <row r="1607" spans="1:65" s="2" customFormat="1" ht="37.9" customHeight="1">
      <c r="A1607" s="35"/>
      <c r="B1607" s="36"/>
      <c r="C1607" s="193" t="s">
        <v>2021</v>
      </c>
      <c r="D1607" s="193" t="s">
        <v>211</v>
      </c>
      <c r="E1607" s="194" t="s">
        <v>2022</v>
      </c>
      <c r="F1607" s="195" t="s">
        <v>2023</v>
      </c>
      <c r="G1607" s="196" t="s">
        <v>513</v>
      </c>
      <c r="H1607" s="197">
        <v>1</v>
      </c>
      <c r="I1607" s="198"/>
      <c r="J1607" s="199">
        <f>ROUND(I1607*H1607,2)</f>
        <v>0</v>
      </c>
      <c r="K1607" s="200"/>
      <c r="L1607" s="40"/>
      <c r="M1607" s="201" t="s">
        <v>1</v>
      </c>
      <c r="N1607" s="202" t="s">
        <v>40</v>
      </c>
      <c r="O1607" s="72"/>
      <c r="P1607" s="203">
        <f>O1607*H1607</f>
        <v>0</v>
      </c>
      <c r="Q1607" s="203">
        <v>0</v>
      </c>
      <c r="R1607" s="203">
        <f>Q1607*H1607</f>
        <v>0</v>
      </c>
      <c r="S1607" s="203">
        <v>0</v>
      </c>
      <c r="T1607" s="204">
        <f>S1607*H1607</f>
        <v>0</v>
      </c>
      <c r="U1607" s="35"/>
      <c r="V1607" s="35"/>
      <c r="W1607" s="35"/>
      <c r="X1607" s="35"/>
      <c r="Y1607" s="35"/>
      <c r="Z1607" s="35"/>
      <c r="AA1607" s="35"/>
      <c r="AB1607" s="35"/>
      <c r="AC1607" s="35"/>
      <c r="AD1607" s="35"/>
      <c r="AE1607" s="35"/>
      <c r="AR1607" s="205" t="s">
        <v>247</v>
      </c>
      <c r="AT1607" s="205" t="s">
        <v>211</v>
      </c>
      <c r="AU1607" s="205" t="s">
        <v>85</v>
      </c>
      <c r="AY1607" s="18" t="s">
        <v>209</v>
      </c>
      <c r="BE1607" s="206">
        <f>IF(N1607="základní",J1607,0)</f>
        <v>0</v>
      </c>
      <c r="BF1607" s="206">
        <f>IF(N1607="snížená",J1607,0)</f>
        <v>0</v>
      </c>
      <c r="BG1607" s="206">
        <f>IF(N1607="zákl. přenesená",J1607,0)</f>
        <v>0</v>
      </c>
      <c r="BH1607" s="206">
        <f>IF(N1607="sníž. přenesená",J1607,0)</f>
        <v>0</v>
      </c>
      <c r="BI1607" s="206">
        <f>IF(N1607="nulová",J1607,0)</f>
        <v>0</v>
      </c>
      <c r="BJ1607" s="18" t="s">
        <v>83</v>
      </c>
      <c r="BK1607" s="206">
        <f>ROUND(I1607*H1607,2)</f>
        <v>0</v>
      </c>
      <c r="BL1607" s="18" t="s">
        <v>247</v>
      </c>
      <c r="BM1607" s="205" t="s">
        <v>2024</v>
      </c>
    </row>
    <row r="1608" spans="1:65" s="2" customFormat="1" ht="58.5">
      <c r="A1608" s="35"/>
      <c r="B1608" s="36"/>
      <c r="C1608" s="37"/>
      <c r="D1608" s="209" t="s">
        <v>253</v>
      </c>
      <c r="E1608" s="37"/>
      <c r="F1608" s="240" t="s">
        <v>1628</v>
      </c>
      <c r="G1608" s="37"/>
      <c r="H1608" s="37"/>
      <c r="I1608" s="241"/>
      <c r="J1608" s="37"/>
      <c r="K1608" s="37"/>
      <c r="L1608" s="40"/>
      <c r="M1608" s="242"/>
      <c r="N1608" s="243"/>
      <c r="O1608" s="72"/>
      <c r="P1608" s="72"/>
      <c r="Q1608" s="72"/>
      <c r="R1608" s="72"/>
      <c r="S1608" s="72"/>
      <c r="T1608" s="73"/>
      <c r="U1608" s="35"/>
      <c r="V1608" s="35"/>
      <c r="W1608" s="35"/>
      <c r="X1608" s="35"/>
      <c r="Y1608" s="35"/>
      <c r="Z1608" s="35"/>
      <c r="AA1608" s="35"/>
      <c r="AB1608" s="35"/>
      <c r="AC1608" s="35"/>
      <c r="AD1608" s="35"/>
      <c r="AE1608" s="35"/>
      <c r="AT1608" s="18" t="s">
        <v>253</v>
      </c>
      <c r="AU1608" s="18" t="s">
        <v>85</v>
      </c>
    </row>
    <row r="1609" spans="1:65" s="2" customFormat="1" ht="37.9" customHeight="1">
      <c r="A1609" s="35"/>
      <c r="B1609" s="36"/>
      <c r="C1609" s="193" t="s">
        <v>1194</v>
      </c>
      <c r="D1609" s="193" t="s">
        <v>211</v>
      </c>
      <c r="E1609" s="194" t="s">
        <v>2025</v>
      </c>
      <c r="F1609" s="195" t="s">
        <v>2026</v>
      </c>
      <c r="G1609" s="196" t="s">
        <v>513</v>
      </c>
      <c r="H1609" s="197">
        <v>2</v>
      </c>
      <c r="I1609" s="198"/>
      <c r="J1609" s="199">
        <f>ROUND(I1609*H1609,2)</f>
        <v>0</v>
      </c>
      <c r="K1609" s="200"/>
      <c r="L1609" s="40"/>
      <c r="M1609" s="201" t="s">
        <v>1</v>
      </c>
      <c r="N1609" s="202" t="s">
        <v>40</v>
      </c>
      <c r="O1609" s="72"/>
      <c r="P1609" s="203">
        <f>O1609*H1609</f>
        <v>0</v>
      </c>
      <c r="Q1609" s="203">
        <v>0</v>
      </c>
      <c r="R1609" s="203">
        <f>Q1609*H1609</f>
        <v>0</v>
      </c>
      <c r="S1609" s="203">
        <v>0</v>
      </c>
      <c r="T1609" s="204">
        <f>S1609*H1609</f>
        <v>0</v>
      </c>
      <c r="U1609" s="35"/>
      <c r="V1609" s="35"/>
      <c r="W1609" s="35"/>
      <c r="X1609" s="35"/>
      <c r="Y1609" s="35"/>
      <c r="Z1609" s="35"/>
      <c r="AA1609" s="35"/>
      <c r="AB1609" s="35"/>
      <c r="AC1609" s="35"/>
      <c r="AD1609" s="35"/>
      <c r="AE1609" s="35"/>
      <c r="AR1609" s="205" t="s">
        <v>247</v>
      </c>
      <c r="AT1609" s="205" t="s">
        <v>211</v>
      </c>
      <c r="AU1609" s="205" t="s">
        <v>85</v>
      </c>
      <c r="AY1609" s="18" t="s">
        <v>209</v>
      </c>
      <c r="BE1609" s="206">
        <f>IF(N1609="základní",J1609,0)</f>
        <v>0</v>
      </c>
      <c r="BF1609" s="206">
        <f>IF(N1609="snížená",J1609,0)</f>
        <v>0</v>
      </c>
      <c r="BG1609" s="206">
        <f>IF(N1609="zákl. přenesená",J1609,0)</f>
        <v>0</v>
      </c>
      <c r="BH1609" s="206">
        <f>IF(N1609="sníž. přenesená",J1609,0)</f>
        <v>0</v>
      </c>
      <c r="BI1609" s="206">
        <f>IF(N1609="nulová",J1609,0)</f>
        <v>0</v>
      </c>
      <c r="BJ1609" s="18" t="s">
        <v>83</v>
      </c>
      <c r="BK1609" s="206">
        <f>ROUND(I1609*H1609,2)</f>
        <v>0</v>
      </c>
      <c r="BL1609" s="18" t="s">
        <v>247</v>
      </c>
      <c r="BM1609" s="205" t="s">
        <v>2027</v>
      </c>
    </row>
    <row r="1610" spans="1:65" s="2" customFormat="1" ht="58.5">
      <c r="A1610" s="35"/>
      <c r="B1610" s="36"/>
      <c r="C1610" s="37"/>
      <c r="D1610" s="209" t="s">
        <v>253</v>
      </c>
      <c r="E1610" s="37"/>
      <c r="F1610" s="240" t="s">
        <v>1628</v>
      </c>
      <c r="G1610" s="37"/>
      <c r="H1610" s="37"/>
      <c r="I1610" s="241"/>
      <c r="J1610" s="37"/>
      <c r="K1610" s="37"/>
      <c r="L1610" s="40"/>
      <c r="M1610" s="242"/>
      <c r="N1610" s="243"/>
      <c r="O1610" s="72"/>
      <c r="P1610" s="72"/>
      <c r="Q1610" s="72"/>
      <c r="R1610" s="72"/>
      <c r="S1610" s="72"/>
      <c r="T1610" s="73"/>
      <c r="U1610" s="35"/>
      <c r="V1610" s="35"/>
      <c r="W1610" s="35"/>
      <c r="X1610" s="35"/>
      <c r="Y1610" s="35"/>
      <c r="Z1610" s="35"/>
      <c r="AA1610" s="35"/>
      <c r="AB1610" s="35"/>
      <c r="AC1610" s="35"/>
      <c r="AD1610" s="35"/>
      <c r="AE1610" s="35"/>
      <c r="AT1610" s="18" t="s">
        <v>253</v>
      </c>
      <c r="AU1610" s="18" t="s">
        <v>85</v>
      </c>
    </row>
    <row r="1611" spans="1:65" s="2" customFormat="1" ht="24.2" customHeight="1">
      <c r="A1611" s="35"/>
      <c r="B1611" s="36"/>
      <c r="C1611" s="193" t="s">
        <v>2028</v>
      </c>
      <c r="D1611" s="193" t="s">
        <v>211</v>
      </c>
      <c r="E1611" s="194" t="s">
        <v>2029</v>
      </c>
      <c r="F1611" s="195" t="s">
        <v>2030</v>
      </c>
      <c r="G1611" s="196" t="s">
        <v>513</v>
      </c>
      <c r="H1611" s="197">
        <v>1</v>
      </c>
      <c r="I1611" s="198"/>
      <c r="J1611" s="199">
        <f>ROUND(I1611*H1611,2)</f>
        <v>0</v>
      </c>
      <c r="K1611" s="200"/>
      <c r="L1611" s="40"/>
      <c r="M1611" s="201" t="s">
        <v>1</v>
      </c>
      <c r="N1611" s="202" t="s">
        <v>40</v>
      </c>
      <c r="O1611" s="72"/>
      <c r="P1611" s="203">
        <f>O1611*H1611</f>
        <v>0</v>
      </c>
      <c r="Q1611" s="203">
        <v>0</v>
      </c>
      <c r="R1611" s="203">
        <f>Q1611*H1611</f>
        <v>0</v>
      </c>
      <c r="S1611" s="203">
        <v>0</v>
      </c>
      <c r="T1611" s="204">
        <f>S1611*H1611</f>
        <v>0</v>
      </c>
      <c r="U1611" s="35"/>
      <c r="V1611" s="35"/>
      <c r="W1611" s="35"/>
      <c r="X1611" s="35"/>
      <c r="Y1611" s="35"/>
      <c r="Z1611" s="35"/>
      <c r="AA1611" s="35"/>
      <c r="AB1611" s="35"/>
      <c r="AC1611" s="35"/>
      <c r="AD1611" s="35"/>
      <c r="AE1611" s="35"/>
      <c r="AR1611" s="205" t="s">
        <v>247</v>
      </c>
      <c r="AT1611" s="205" t="s">
        <v>211</v>
      </c>
      <c r="AU1611" s="205" t="s">
        <v>85</v>
      </c>
      <c r="AY1611" s="18" t="s">
        <v>209</v>
      </c>
      <c r="BE1611" s="206">
        <f>IF(N1611="základní",J1611,0)</f>
        <v>0</v>
      </c>
      <c r="BF1611" s="206">
        <f>IF(N1611="snížená",J1611,0)</f>
        <v>0</v>
      </c>
      <c r="BG1611" s="206">
        <f>IF(N1611="zákl. přenesená",J1611,0)</f>
        <v>0</v>
      </c>
      <c r="BH1611" s="206">
        <f>IF(N1611="sníž. přenesená",J1611,0)</f>
        <v>0</v>
      </c>
      <c r="BI1611" s="206">
        <f>IF(N1611="nulová",J1611,0)</f>
        <v>0</v>
      </c>
      <c r="BJ1611" s="18" t="s">
        <v>83</v>
      </c>
      <c r="BK1611" s="206">
        <f>ROUND(I1611*H1611,2)</f>
        <v>0</v>
      </c>
      <c r="BL1611" s="18" t="s">
        <v>247</v>
      </c>
      <c r="BM1611" s="205" t="s">
        <v>2031</v>
      </c>
    </row>
    <row r="1612" spans="1:65" s="2" customFormat="1" ht="58.5">
      <c r="A1612" s="35"/>
      <c r="B1612" s="36"/>
      <c r="C1612" s="37"/>
      <c r="D1612" s="209" t="s">
        <v>253</v>
      </c>
      <c r="E1612" s="37"/>
      <c r="F1612" s="240" t="s">
        <v>1628</v>
      </c>
      <c r="G1612" s="37"/>
      <c r="H1612" s="37"/>
      <c r="I1612" s="241"/>
      <c r="J1612" s="37"/>
      <c r="K1612" s="37"/>
      <c r="L1612" s="40"/>
      <c r="M1612" s="242"/>
      <c r="N1612" s="243"/>
      <c r="O1612" s="72"/>
      <c r="P1612" s="72"/>
      <c r="Q1612" s="72"/>
      <c r="R1612" s="72"/>
      <c r="S1612" s="72"/>
      <c r="T1612" s="73"/>
      <c r="U1612" s="35"/>
      <c r="V1612" s="35"/>
      <c r="W1612" s="35"/>
      <c r="X1612" s="35"/>
      <c r="Y1612" s="35"/>
      <c r="Z1612" s="35"/>
      <c r="AA1612" s="35"/>
      <c r="AB1612" s="35"/>
      <c r="AC1612" s="35"/>
      <c r="AD1612" s="35"/>
      <c r="AE1612" s="35"/>
      <c r="AT1612" s="18" t="s">
        <v>253</v>
      </c>
      <c r="AU1612" s="18" t="s">
        <v>85</v>
      </c>
    </row>
    <row r="1613" spans="1:65" s="2" customFormat="1" ht="24.2" customHeight="1">
      <c r="A1613" s="35"/>
      <c r="B1613" s="36"/>
      <c r="C1613" s="193" t="s">
        <v>1199</v>
      </c>
      <c r="D1613" s="193" t="s">
        <v>211</v>
      </c>
      <c r="E1613" s="194" t="s">
        <v>2032</v>
      </c>
      <c r="F1613" s="195" t="s">
        <v>2033</v>
      </c>
      <c r="G1613" s="196" t="s">
        <v>513</v>
      </c>
      <c r="H1613" s="197">
        <v>1</v>
      </c>
      <c r="I1613" s="198"/>
      <c r="J1613" s="199">
        <f>ROUND(I1613*H1613,2)</f>
        <v>0</v>
      </c>
      <c r="K1613" s="200"/>
      <c r="L1613" s="40"/>
      <c r="M1613" s="201" t="s">
        <v>1</v>
      </c>
      <c r="N1613" s="202" t="s">
        <v>40</v>
      </c>
      <c r="O1613" s="72"/>
      <c r="P1613" s="203">
        <f>O1613*H1613</f>
        <v>0</v>
      </c>
      <c r="Q1613" s="203">
        <v>0</v>
      </c>
      <c r="R1613" s="203">
        <f>Q1613*H1613</f>
        <v>0</v>
      </c>
      <c r="S1613" s="203">
        <v>0</v>
      </c>
      <c r="T1613" s="204">
        <f>S1613*H1613</f>
        <v>0</v>
      </c>
      <c r="U1613" s="35"/>
      <c r="V1613" s="35"/>
      <c r="W1613" s="35"/>
      <c r="X1613" s="35"/>
      <c r="Y1613" s="35"/>
      <c r="Z1613" s="35"/>
      <c r="AA1613" s="35"/>
      <c r="AB1613" s="35"/>
      <c r="AC1613" s="35"/>
      <c r="AD1613" s="35"/>
      <c r="AE1613" s="35"/>
      <c r="AR1613" s="205" t="s">
        <v>247</v>
      </c>
      <c r="AT1613" s="205" t="s">
        <v>211</v>
      </c>
      <c r="AU1613" s="205" t="s">
        <v>85</v>
      </c>
      <c r="AY1613" s="18" t="s">
        <v>209</v>
      </c>
      <c r="BE1613" s="206">
        <f>IF(N1613="základní",J1613,0)</f>
        <v>0</v>
      </c>
      <c r="BF1613" s="206">
        <f>IF(N1613="snížená",J1613,0)</f>
        <v>0</v>
      </c>
      <c r="BG1613" s="206">
        <f>IF(N1613="zákl. přenesená",J1613,0)</f>
        <v>0</v>
      </c>
      <c r="BH1613" s="206">
        <f>IF(N1613="sníž. přenesená",J1613,0)</f>
        <v>0</v>
      </c>
      <c r="BI1613" s="206">
        <f>IF(N1613="nulová",J1613,0)</f>
        <v>0</v>
      </c>
      <c r="BJ1613" s="18" t="s">
        <v>83</v>
      </c>
      <c r="BK1613" s="206">
        <f>ROUND(I1613*H1613,2)</f>
        <v>0</v>
      </c>
      <c r="BL1613" s="18" t="s">
        <v>247</v>
      </c>
      <c r="BM1613" s="205" t="s">
        <v>2034</v>
      </c>
    </row>
    <row r="1614" spans="1:65" s="2" customFormat="1" ht="58.5">
      <c r="A1614" s="35"/>
      <c r="B1614" s="36"/>
      <c r="C1614" s="37"/>
      <c r="D1614" s="209" t="s">
        <v>253</v>
      </c>
      <c r="E1614" s="37"/>
      <c r="F1614" s="240" t="s">
        <v>1830</v>
      </c>
      <c r="G1614" s="37"/>
      <c r="H1614" s="37"/>
      <c r="I1614" s="241"/>
      <c r="J1614" s="37"/>
      <c r="K1614" s="37"/>
      <c r="L1614" s="40"/>
      <c r="M1614" s="242"/>
      <c r="N1614" s="243"/>
      <c r="O1614" s="72"/>
      <c r="P1614" s="72"/>
      <c r="Q1614" s="72"/>
      <c r="R1614" s="72"/>
      <c r="S1614" s="72"/>
      <c r="T1614" s="73"/>
      <c r="U1614" s="35"/>
      <c r="V1614" s="35"/>
      <c r="W1614" s="35"/>
      <c r="X1614" s="35"/>
      <c r="Y1614" s="35"/>
      <c r="Z1614" s="35"/>
      <c r="AA1614" s="35"/>
      <c r="AB1614" s="35"/>
      <c r="AC1614" s="35"/>
      <c r="AD1614" s="35"/>
      <c r="AE1614" s="35"/>
      <c r="AT1614" s="18" t="s">
        <v>253</v>
      </c>
      <c r="AU1614" s="18" t="s">
        <v>85</v>
      </c>
    </row>
    <row r="1615" spans="1:65" s="2" customFormat="1" ht="24.2" customHeight="1">
      <c r="A1615" s="35"/>
      <c r="B1615" s="36"/>
      <c r="C1615" s="193" t="s">
        <v>2035</v>
      </c>
      <c r="D1615" s="193" t="s">
        <v>211</v>
      </c>
      <c r="E1615" s="194" t="s">
        <v>2036</v>
      </c>
      <c r="F1615" s="195" t="s">
        <v>2037</v>
      </c>
      <c r="G1615" s="196" t="s">
        <v>513</v>
      </c>
      <c r="H1615" s="197">
        <v>1</v>
      </c>
      <c r="I1615" s="198"/>
      <c r="J1615" s="199">
        <f>ROUND(I1615*H1615,2)</f>
        <v>0</v>
      </c>
      <c r="K1615" s="200"/>
      <c r="L1615" s="40"/>
      <c r="M1615" s="201" t="s">
        <v>1</v>
      </c>
      <c r="N1615" s="202" t="s">
        <v>40</v>
      </c>
      <c r="O1615" s="72"/>
      <c r="P1615" s="203">
        <f>O1615*H1615</f>
        <v>0</v>
      </c>
      <c r="Q1615" s="203">
        <v>0</v>
      </c>
      <c r="R1615" s="203">
        <f>Q1615*H1615</f>
        <v>0</v>
      </c>
      <c r="S1615" s="203">
        <v>0</v>
      </c>
      <c r="T1615" s="204">
        <f>S1615*H1615</f>
        <v>0</v>
      </c>
      <c r="U1615" s="35"/>
      <c r="V1615" s="35"/>
      <c r="W1615" s="35"/>
      <c r="X1615" s="35"/>
      <c r="Y1615" s="35"/>
      <c r="Z1615" s="35"/>
      <c r="AA1615" s="35"/>
      <c r="AB1615" s="35"/>
      <c r="AC1615" s="35"/>
      <c r="AD1615" s="35"/>
      <c r="AE1615" s="35"/>
      <c r="AR1615" s="205" t="s">
        <v>247</v>
      </c>
      <c r="AT1615" s="205" t="s">
        <v>211</v>
      </c>
      <c r="AU1615" s="205" t="s">
        <v>85</v>
      </c>
      <c r="AY1615" s="18" t="s">
        <v>209</v>
      </c>
      <c r="BE1615" s="206">
        <f>IF(N1615="základní",J1615,0)</f>
        <v>0</v>
      </c>
      <c r="BF1615" s="206">
        <f>IF(N1615="snížená",J1615,0)</f>
        <v>0</v>
      </c>
      <c r="BG1615" s="206">
        <f>IF(N1615="zákl. přenesená",J1615,0)</f>
        <v>0</v>
      </c>
      <c r="BH1615" s="206">
        <f>IF(N1615="sníž. přenesená",J1615,0)</f>
        <v>0</v>
      </c>
      <c r="BI1615" s="206">
        <f>IF(N1615="nulová",J1615,0)</f>
        <v>0</v>
      </c>
      <c r="BJ1615" s="18" t="s">
        <v>83</v>
      </c>
      <c r="BK1615" s="206">
        <f>ROUND(I1615*H1615,2)</f>
        <v>0</v>
      </c>
      <c r="BL1615" s="18" t="s">
        <v>247</v>
      </c>
      <c r="BM1615" s="205" t="s">
        <v>2038</v>
      </c>
    </row>
    <row r="1616" spans="1:65" s="2" customFormat="1" ht="58.5">
      <c r="A1616" s="35"/>
      <c r="B1616" s="36"/>
      <c r="C1616" s="37"/>
      <c r="D1616" s="209" t="s">
        <v>253</v>
      </c>
      <c r="E1616" s="37"/>
      <c r="F1616" s="240" t="s">
        <v>1830</v>
      </c>
      <c r="G1616" s="37"/>
      <c r="H1616" s="37"/>
      <c r="I1616" s="241"/>
      <c r="J1616" s="37"/>
      <c r="K1616" s="37"/>
      <c r="L1616" s="40"/>
      <c r="M1616" s="242"/>
      <c r="N1616" s="243"/>
      <c r="O1616" s="72"/>
      <c r="P1616" s="72"/>
      <c r="Q1616" s="72"/>
      <c r="R1616" s="72"/>
      <c r="S1616" s="72"/>
      <c r="T1616" s="73"/>
      <c r="U1616" s="35"/>
      <c r="V1616" s="35"/>
      <c r="W1616" s="35"/>
      <c r="X1616" s="35"/>
      <c r="Y1616" s="35"/>
      <c r="Z1616" s="35"/>
      <c r="AA1616" s="35"/>
      <c r="AB1616" s="35"/>
      <c r="AC1616" s="35"/>
      <c r="AD1616" s="35"/>
      <c r="AE1616" s="35"/>
      <c r="AT1616" s="18" t="s">
        <v>253</v>
      </c>
      <c r="AU1616" s="18" t="s">
        <v>85</v>
      </c>
    </row>
    <row r="1617" spans="1:65" s="2" customFormat="1" ht="24.2" customHeight="1">
      <c r="A1617" s="35"/>
      <c r="B1617" s="36"/>
      <c r="C1617" s="193" t="s">
        <v>1203</v>
      </c>
      <c r="D1617" s="193" t="s">
        <v>211</v>
      </c>
      <c r="E1617" s="194" t="s">
        <v>2039</v>
      </c>
      <c r="F1617" s="195" t="s">
        <v>2040</v>
      </c>
      <c r="G1617" s="196" t="s">
        <v>513</v>
      </c>
      <c r="H1617" s="197">
        <v>5</v>
      </c>
      <c r="I1617" s="198"/>
      <c r="J1617" s="199">
        <f>ROUND(I1617*H1617,2)</f>
        <v>0</v>
      </c>
      <c r="K1617" s="200"/>
      <c r="L1617" s="40"/>
      <c r="M1617" s="201" t="s">
        <v>1</v>
      </c>
      <c r="N1617" s="202" t="s">
        <v>40</v>
      </c>
      <c r="O1617" s="72"/>
      <c r="P1617" s="203">
        <f>O1617*H1617</f>
        <v>0</v>
      </c>
      <c r="Q1617" s="203">
        <v>0</v>
      </c>
      <c r="R1617" s="203">
        <f>Q1617*H1617</f>
        <v>0</v>
      </c>
      <c r="S1617" s="203">
        <v>0</v>
      </c>
      <c r="T1617" s="204">
        <f>S1617*H1617</f>
        <v>0</v>
      </c>
      <c r="U1617" s="35"/>
      <c r="V1617" s="35"/>
      <c r="W1617" s="35"/>
      <c r="X1617" s="35"/>
      <c r="Y1617" s="35"/>
      <c r="Z1617" s="35"/>
      <c r="AA1617" s="35"/>
      <c r="AB1617" s="35"/>
      <c r="AC1617" s="35"/>
      <c r="AD1617" s="35"/>
      <c r="AE1617" s="35"/>
      <c r="AR1617" s="205" t="s">
        <v>247</v>
      </c>
      <c r="AT1617" s="205" t="s">
        <v>211</v>
      </c>
      <c r="AU1617" s="205" t="s">
        <v>85</v>
      </c>
      <c r="AY1617" s="18" t="s">
        <v>209</v>
      </c>
      <c r="BE1617" s="206">
        <f>IF(N1617="základní",J1617,0)</f>
        <v>0</v>
      </c>
      <c r="BF1617" s="206">
        <f>IF(N1617="snížená",J1617,0)</f>
        <v>0</v>
      </c>
      <c r="BG1617" s="206">
        <f>IF(N1617="zákl. přenesená",J1617,0)</f>
        <v>0</v>
      </c>
      <c r="BH1617" s="206">
        <f>IF(N1617="sníž. přenesená",J1617,0)</f>
        <v>0</v>
      </c>
      <c r="BI1617" s="206">
        <f>IF(N1617="nulová",J1617,0)</f>
        <v>0</v>
      </c>
      <c r="BJ1617" s="18" t="s">
        <v>83</v>
      </c>
      <c r="BK1617" s="206">
        <f>ROUND(I1617*H1617,2)</f>
        <v>0</v>
      </c>
      <c r="BL1617" s="18" t="s">
        <v>247</v>
      </c>
      <c r="BM1617" s="205" t="s">
        <v>2041</v>
      </c>
    </row>
    <row r="1618" spans="1:65" s="2" customFormat="1" ht="58.5">
      <c r="A1618" s="35"/>
      <c r="B1618" s="36"/>
      <c r="C1618" s="37"/>
      <c r="D1618" s="209" t="s">
        <v>253</v>
      </c>
      <c r="E1618" s="37"/>
      <c r="F1618" s="240" t="s">
        <v>2042</v>
      </c>
      <c r="G1618" s="37"/>
      <c r="H1618" s="37"/>
      <c r="I1618" s="241"/>
      <c r="J1618" s="37"/>
      <c r="K1618" s="37"/>
      <c r="L1618" s="40"/>
      <c r="M1618" s="242"/>
      <c r="N1618" s="243"/>
      <c r="O1618" s="72"/>
      <c r="P1618" s="72"/>
      <c r="Q1618" s="72"/>
      <c r="R1618" s="72"/>
      <c r="S1618" s="72"/>
      <c r="T1618" s="73"/>
      <c r="U1618" s="35"/>
      <c r="V1618" s="35"/>
      <c r="W1618" s="35"/>
      <c r="X1618" s="35"/>
      <c r="Y1618" s="35"/>
      <c r="Z1618" s="35"/>
      <c r="AA1618" s="35"/>
      <c r="AB1618" s="35"/>
      <c r="AC1618" s="35"/>
      <c r="AD1618" s="35"/>
      <c r="AE1618" s="35"/>
      <c r="AT1618" s="18" t="s">
        <v>253</v>
      </c>
      <c r="AU1618" s="18" t="s">
        <v>85</v>
      </c>
    </row>
    <row r="1619" spans="1:65" s="2" customFormat="1" ht="24.2" customHeight="1">
      <c r="A1619" s="35"/>
      <c r="B1619" s="36"/>
      <c r="C1619" s="193" t="s">
        <v>2043</v>
      </c>
      <c r="D1619" s="193" t="s">
        <v>211</v>
      </c>
      <c r="E1619" s="194" t="s">
        <v>2044</v>
      </c>
      <c r="F1619" s="195" t="s">
        <v>2045</v>
      </c>
      <c r="G1619" s="196" t="s">
        <v>513</v>
      </c>
      <c r="H1619" s="197">
        <v>1</v>
      </c>
      <c r="I1619" s="198"/>
      <c r="J1619" s="199">
        <f>ROUND(I1619*H1619,2)</f>
        <v>0</v>
      </c>
      <c r="K1619" s="200"/>
      <c r="L1619" s="40"/>
      <c r="M1619" s="201" t="s">
        <v>1</v>
      </c>
      <c r="N1619" s="202" t="s">
        <v>40</v>
      </c>
      <c r="O1619" s="72"/>
      <c r="P1619" s="203">
        <f>O1619*H1619</f>
        <v>0</v>
      </c>
      <c r="Q1619" s="203">
        <v>0</v>
      </c>
      <c r="R1619" s="203">
        <f>Q1619*H1619</f>
        <v>0</v>
      </c>
      <c r="S1619" s="203">
        <v>0</v>
      </c>
      <c r="T1619" s="204">
        <f>S1619*H1619</f>
        <v>0</v>
      </c>
      <c r="U1619" s="35"/>
      <c r="V1619" s="35"/>
      <c r="W1619" s="35"/>
      <c r="X1619" s="35"/>
      <c r="Y1619" s="35"/>
      <c r="Z1619" s="35"/>
      <c r="AA1619" s="35"/>
      <c r="AB1619" s="35"/>
      <c r="AC1619" s="35"/>
      <c r="AD1619" s="35"/>
      <c r="AE1619" s="35"/>
      <c r="AR1619" s="205" t="s">
        <v>247</v>
      </c>
      <c r="AT1619" s="205" t="s">
        <v>211</v>
      </c>
      <c r="AU1619" s="205" t="s">
        <v>85</v>
      </c>
      <c r="AY1619" s="18" t="s">
        <v>209</v>
      </c>
      <c r="BE1619" s="206">
        <f>IF(N1619="základní",J1619,0)</f>
        <v>0</v>
      </c>
      <c r="BF1619" s="206">
        <f>IF(N1619="snížená",J1619,0)</f>
        <v>0</v>
      </c>
      <c r="BG1619" s="206">
        <f>IF(N1619="zákl. přenesená",J1619,0)</f>
        <v>0</v>
      </c>
      <c r="BH1619" s="206">
        <f>IF(N1619="sníž. přenesená",J1619,0)</f>
        <v>0</v>
      </c>
      <c r="BI1619" s="206">
        <f>IF(N1619="nulová",J1619,0)</f>
        <v>0</v>
      </c>
      <c r="BJ1619" s="18" t="s">
        <v>83</v>
      </c>
      <c r="BK1619" s="206">
        <f>ROUND(I1619*H1619,2)</f>
        <v>0</v>
      </c>
      <c r="BL1619" s="18" t="s">
        <v>247</v>
      </c>
      <c r="BM1619" s="205" t="s">
        <v>2046</v>
      </c>
    </row>
    <row r="1620" spans="1:65" s="2" customFormat="1" ht="58.5">
      <c r="A1620" s="35"/>
      <c r="B1620" s="36"/>
      <c r="C1620" s="37"/>
      <c r="D1620" s="209" t="s">
        <v>253</v>
      </c>
      <c r="E1620" s="37"/>
      <c r="F1620" s="240" t="s">
        <v>2042</v>
      </c>
      <c r="G1620" s="37"/>
      <c r="H1620" s="37"/>
      <c r="I1620" s="241"/>
      <c r="J1620" s="37"/>
      <c r="K1620" s="37"/>
      <c r="L1620" s="40"/>
      <c r="M1620" s="242"/>
      <c r="N1620" s="243"/>
      <c r="O1620" s="72"/>
      <c r="P1620" s="72"/>
      <c r="Q1620" s="72"/>
      <c r="R1620" s="72"/>
      <c r="S1620" s="72"/>
      <c r="T1620" s="73"/>
      <c r="U1620" s="35"/>
      <c r="V1620" s="35"/>
      <c r="W1620" s="35"/>
      <c r="X1620" s="35"/>
      <c r="Y1620" s="35"/>
      <c r="Z1620" s="35"/>
      <c r="AA1620" s="35"/>
      <c r="AB1620" s="35"/>
      <c r="AC1620" s="35"/>
      <c r="AD1620" s="35"/>
      <c r="AE1620" s="35"/>
      <c r="AT1620" s="18" t="s">
        <v>253</v>
      </c>
      <c r="AU1620" s="18" t="s">
        <v>85</v>
      </c>
    </row>
    <row r="1621" spans="1:65" s="2" customFormat="1" ht="24.2" customHeight="1">
      <c r="A1621" s="35"/>
      <c r="B1621" s="36"/>
      <c r="C1621" s="193" t="s">
        <v>1208</v>
      </c>
      <c r="D1621" s="193" t="s">
        <v>211</v>
      </c>
      <c r="E1621" s="194" t="s">
        <v>2047</v>
      </c>
      <c r="F1621" s="195" t="s">
        <v>2048</v>
      </c>
      <c r="G1621" s="196" t="s">
        <v>513</v>
      </c>
      <c r="H1621" s="197">
        <v>1</v>
      </c>
      <c r="I1621" s="198"/>
      <c r="J1621" s="199">
        <f>ROUND(I1621*H1621,2)</f>
        <v>0</v>
      </c>
      <c r="K1621" s="200"/>
      <c r="L1621" s="40"/>
      <c r="M1621" s="201" t="s">
        <v>1</v>
      </c>
      <c r="N1621" s="202" t="s">
        <v>40</v>
      </c>
      <c r="O1621" s="72"/>
      <c r="P1621" s="203">
        <f>O1621*H1621</f>
        <v>0</v>
      </c>
      <c r="Q1621" s="203">
        <v>0</v>
      </c>
      <c r="R1621" s="203">
        <f>Q1621*H1621</f>
        <v>0</v>
      </c>
      <c r="S1621" s="203">
        <v>0</v>
      </c>
      <c r="T1621" s="204">
        <f>S1621*H1621</f>
        <v>0</v>
      </c>
      <c r="U1621" s="35"/>
      <c r="V1621" s="35"/>
      <c r="W1621" s="35"/>
      <c r="X1621" s="35"/>
      <c r="Y1621" s="35"/>
      <c r="Z1621" s="35"/>
      <c r="AA1621" s="35"/>
      <c r="AB1621" s="35"/>
      <c r="AC1621" s="35"/>
      <c r="AD1621" s="35"/>
      <c r="AE1621" s="35"/>
      <c r="AR1621" s="205" t="s">
        <v>247</v>
      </c>
      <c r="AT1621" s="205" t="s">
        <v>211</v>
      </c>
      <c r="AU1621" s="205" t="s">
        <v>85</v>
      </c>
      <c r="AY1621" s="18" t="s">
        <v>209</v>
      </c>
      <c r="BE1621" s="206">
        <f>IF(N1621="základní",J1621,0)</f>
        <v>0</v>
      </c>
      <c r="BF1621" s="206">
        <f>IF(N1621="snížená",J1621,0)</f>
        <v>0</v>
      </c>
      <c r="BG1621" s="206">
        <f>IF(N1621="zákl. přenesená",J1621,0)</f>
        <v>0</v>
      </c>
      <c r="BH1621" s="206">
        <f>IF(N1621="sníž. přenesená",J1621,0)</f>
        <v>0</v>
      </c>
      <c r="BI1621" s="206">
        <f>IF(N1621="nulová",J1621,0)</f>
        <v>0</v>
      </c>
      <c r="BJ1621" s="18" t="s">
        <v>83</v>
      </c>
      <c r="BK1621" s="206">
        <f>ROUND(I1621*H1621,2)</f>
        <v>0</v>
      </c>
      <c r="BL1621" s="18" t="s">
        <v>247</v>
      </c>
      <c r="BM1621" s="205" t="s">
        <v>2049</v>
      </c>
    </row>
    <row r="1622" spans="1:65" s="2" customFormat="1" ht="58.5">
      <c r="A1622" s="35"/>
      <c r="B1622" s="36"/>
      <c r="C1622" s="37"/>
      <c r="D1622" s="209" t="s">
        <v>253</v>
      </c>
      <c r="E1622" s="37"/>
      <c r="F1622" s="240" t="s">
        <v>2042</v>
      </c>
      <c r="G1622" s="37"/>
      <c r="H1622" s="37"/>
      <c r="I1622" s="241"/>
      <c r="J1622" s="37"/>
      <c r="K1622" s="37"/>
      <c r="L1622" s="40"/>
      <c r="M1622" s="242"/>
      <c r="N1622" s="243"/>
      <c r="O1622" s="72"/>
      <c r="P1622" s="72"/>
      <c r="Q1622" s="72"/>
      <c r="R1622" s="72"/>
      <c r="S1622" s="72"/>
      <c r="T1622" s="73"/>
      <c r="U1622" s="35"/>
      <c r="V1622" s="35"/>
      <c r="W1622" s="35"/>
      <c r="X1622" s="35"/>
      <c r="Y1622" s="35"/>
      <c r="Z1622" s="35"/>
      <c r="AA1622" s="35"/>
      <c r="AB1622" s="35"/>
      <c r="AC1622" s="35"/>
      <c r="AD1622" s="35"/>
      <c r="AE1622" s="35"/>
      <c r="AT1622" s="18" t="s">
        <v>253</v>
      </c>
      <c r="AU1622" s="18" t="s">
        <v>85</v>
      </c>
    </row>
    <row r="1623" spans="1:65" s="2" customFormat="1" ht="24.2" customHeight="1">
      <c r="A1623" s="35"/>
      <c r="B1623" s="36"/>
      <c r="C1623" s="193" t="s">
        <v>2050</v>
      </c>
      <c r="D1623" s="193" t="s">
        <v>211</v>
      </c>
      <c r="E1623" s="194" t="s">
        <v>2051</v>
      </c>
      <c r="F1623" s="195" t="s">
        <v>2052</v>
      </c>
      <c r="G1623" s="196" t="s">
        <v>513</v>
      </c>
      <c r="H1623" s="197">
        <v>1</v>
      </c>
      <c r="I1623" s="198"/>
      <c r="J1623" s="199">
        <f>ROUND(I1623*H1623,2)</f>
        <v>0</v>
      </c>
      <c r="K1623" s="200"/>
      <c r="L1623" s="40"/>
      <c r="M1623" s="201" t="s">
        <v>1</v>
      </c>
      <c r="N1623" s="202" t="s">
        <v>40</v>
      </c>
      <c r="O1623" s="72"/>
      <c r="P1623" s="203">
        <f>O1623*H1623</f>
        <v>0</v>
      </c>
      <c r="Q1623" s="203">
        <v>0</v>
      </c>
      <c r="R1623" s="203">
        <f>Q1623*H1623</f>
        <v>0</v>
      </c>
      <c r="S1623" s="203">
        <v>0</v>
      </c>
      <c r="T1623" s="204">
        <f>S1623*H1623</f>
        <v>0</v>
      </c>
      <c r="U1623" s="35"/>
      <c r="V1623" s="35"/>
      <c r="W1623" s="35"/>
      <c r="X1623" s="35"/>
      <c r="Y1623" s="35"/>
      <c r="Z1623" s="35"/>
      <c r="AA1623" s="35"/>
      <c r="AB1623" s="35"/>
      <c r="AC1623" s="35"/>
      <c r="AD1623" s="35"/>
      <c r="AE1623" s="35"/>
      <c r="AR1623" s="205" t="s">
        <v>247</v>
      </c>
      <c r="AT1623" s="205" t="s">
        <v>211</v>
      </c>
      <c r="AU1623" s="205" t="s">
        <v>85</v>
      </c>
      <c r="AY1623" s="18" t="s">
        <v>209</v>
      </c>
      <c r="BE1623" s="206">
        <f>IF(N1623="základní",J1623,0)</f>
        <v>0</v>
      </c>
      <c r="BF1623" s="206">
        <f>IF(N1623="snížená",J1623,0)</f>
        <v>0</v>
      </c>
      <c r="BG1623" s="206">
        <f>IF(N1623="zákl. přenesená",J1623,0)</f>
        <v>0</v>
      </c>
      <c r="BH1623" s="206">
        <f>IF(N1623="sníž. přenesená",J1623,0)</f>
        <v>0</v>
      </c>
      <c r="BI1623" s="206">
        <f>IF(N1623="nulová",J1623,0)</f>
        <v>0</v>
      </c>
      <c r="BJ1623" s="18" t="s">
        <v>83</v>
      </c>
      <c r="BK1623" s="206">
        <f>ROUND(I1623*H1623,2)</f>
        <v>0</v>
      </c>
      <c r="BL1623" s="18" t="s">
        <v>247</v>
      </c>
      <c r="BM1623" s="205" t="s">
        <v>2053</v>
      </c>
    </row>
    <row r="1624" spans="1:65" s="2" customFormat="1" ht="58.5">
      <c r="A1624" s="35"/>
      <c r="B1624" s="36"/>
      <c r="C1624" s="37"/>
      <c r="D1624" s="209" t="s">
        <v>253</v>
      </c>
      <c r="E1624" s="37"/>
      <c r="F1624" s="240" t="s">
        <v>2042</v>
      </c>
      <c r="G1624" s="37"/>
      <c r="H1624" s="37"/>
      <c r="I1624" s="241"/>
      <c r="J1624" s="37"/>
      <c r="K1624" s="37"/>
      <c r="L1624" s="40"/>
      <c r="M1624" s="242"/>
      <c r="N1624" s="243"/>
      <c r="O1624" s="72"/>
      <c r="P1624" s="72"/>
      <c r="Q1624" s="72"/>
      <c r="R1624" s="72"/>
      <c r="S1624" s="72"/>
      <c r="T1624" s="73"/>
      <c r="U1624" s="35"/>
      <c r="V1624" s="35"/>
      <c r="W1624" s="35"/>
      <c r="X1624" s="35"/>
      <c r="Y1624" s="35"/>
      <c r="Z1624" s="35"/>
      <c r="AA1624" s="35"/>
      <c r="AB1624" s="35"/>
      <c r="AC1624" s="35"/>
      <c r="AD1624" s="35"/>
      <c r="AE1624" s="35"/>
      <c r="AT1624" s="18" t="s">
        <v>253</v>
      </c>
      <c r="AU1624" s="18" t="s">
        <v>85</v>
      </c>
    </row>
    <row r="1625" spans="1:65" s="2" customFormat="1" ht="24.2" customHeight="1">
      <c r="A1625" s="35"/>
      <c r="B1625" s="36"/>
      <c r="C1625" s="193" t="s">
        <v>1215</v>
      </c>
      <c r="D1625" s="193" t="s">
        <v>211</v>
      </c>
      <c r="E1625" s="194" t="s">
        <v>2054</v>
      </c>
      <c r="F1625" s="195" t="s">
        <v>2055</v>
      </c>
      <c r="G1625" s="196" t="s">
        <v>513</v>
      </c>
      <c r="H1625" s="197">
        <v>1</v>
      </c>
      <c r="I1625" s="198"/>
      <c r="J1625" s="199">
        <f>ROUND(I1625*H1625,2)</f>
        <v>0</v>
      </c>
      <c r="K1625" s="200"/>
      <c r="L1625" s="40"/>
      <c r="M1625" s="201" t="s">
        <v>1</v>
      </c>
      <c r="N1625" s="202" t="s">
        <v>40</v>
      </c>
      <c r="O1625" s="72"/>
      <c r="P1625" s="203">
        <f>O1625*H1625</f>
        <v>0</v>
      </c>
      <c r="Q1625" s="203">
        <v>0</v>
      </c>
      <c r="R1625" s="203">
        <f>Q1625*H1625</f>
        <v>0</v>
      </c>
      <c r="S1625" s="203">
        <v>0</v>
      </c>
      <c r="T1625" s="204">
        <f>S1625*H1625</f>
        <v>0</v>
      </c>
      <c r="U1625" s="35"/>
      <c r="V1625" s="35"/>
      <c r="W1625" s="35"/>
      <c r="X1625" s="35"/>
      <c r="Y1625" s="35"/>
      <c r="Z1625" s="35"/>
      <c r="AA1625" s="35"/>
      <c r="AB1625" s="35"/>
      <c r="AC1625" s="35"/>
      <c r="AD1625" s="35"/>
      <c r="AE1625" s="35"/>
      <c r="AR1625" s="205" t="s">
        <v>247</v>
      </c>
      <c r="AT1625" s="205" t="s">
        <v>211</v>
      </c>
      <c r="AU1625" s="205" t="s">
        <v>85</v>
      </c>
      <c r="AY1625" s="18" t="s">
        <v>209</v>
      </c>
      <c r="BE1625" s="206">
        <f>IF(N1625="základní",J1625,0)</f>
        <v>0</v>
      </c>
      <c r="BF1625" s="206">
        <f>IF(N1625="snížená",J1625,0)</f>
        <v>0</v>
      </c>
      <c r="BG1625" s="206">
        <f>IF(N1625="zákl. přenesená",J1625,0)</f>
        <v>0</v>
      </c>
      <c r="BH1625" s="206">
        <f>IF(N1625="sníž. přenesená",J1625,0)</f>
        <v>0</v>
      </c>
      <c r="BI1625" s="206">
        <f>IF(N1625="nulová",J1625,0)</f>
        <v>0</v>
      </c>
      <c r="BJ1625" s="18" t="s">
        <v>83</v>
      </c>
      <c r="BK1625" s="206">
        <f>ROUND(I1625*H1625,2)</f>
        <v>0</v>
      </c>
      <c r="BL1625" s="18" t="s">
        <v>247</v>
      </c>
      <c r="BM1625" s="205" t="s">
        <v>2056</v>
      </c>
    </row>
    <row r="1626" spans="1:65" s="2" customFormat="1" ht="58.5">
      <c r="A1626" s="35"/>
      <c r="B1626" s="36"/>
      <c r="C1626" s="37"/>
      <c r="D1626" s="209" t="s">
        <v>253</v>
      </c>
      <c r="E1626" s="37"/>
      <c r="F1626" s="240" t="s">
        <v>2042</v>
      </c>
      <c r="G1626" s="37"/>
      <c r="H1626" s="37"/>
      <c r="I1626" s="241"/>
      <c r="J1626" s="37"/>
      <c r="K1626" s="37"/>
      <c r="L1626" s="40"/>
      <c r="M1626" s="242"/>
      <c r="N1626" s="243"/>
      <c r="O1626" s="72"/>
      <c r="P1626" s="72"/>
      <c r="Q1626" s="72"/>
      <c r="R1626" s="72"/>
      <c r="S1626" s="72"/>
      <c r="T1626" s="73"/>
      <c r="U1626" s="35"/>
      <c r="V1626" s="35"/>
      <c r="W1626" s="35"/>
      <c r="X1626" s="35"/>
      <c r="Y1626" s="35"/>
      <c r="Z1626" s="35"/>
      <c r="AA1626" s="35"/>
      <c r="AB1626" s="35"/>
      <c r="AC1626" s="35"/>
      <c r="AD1626" s="35"/>
      <c r="AE1626" s="35"/>
      <c r="AT1626" s="18" t="s">
        <v>253</v>
      </c>
      <c r="AU1626" s="18" t="s">
        <v>85</v>
      </c>
    </row>
    <row r="1627" spans="1:65" s="2" customFormat="1" ht="24.2" customHeight="1">
      <c r="A1627" s="35"/>
      <c r="B1627" s="36"/>
      <c r="C1627" s="193" t="s">
        <v>2057</v>
      </c>
      <c r="D1627" s="193" t="s">
        <v>211</v>
      </c>
      <c r="E1627" s="194" t="s">
        <v>2058</v>
      </c>
      <c r="F1627" s="195" t="s">
        <v>2059</v>
      </c>
      <c r="G1627" s="196" t="s">
        <v>513</v>
      </c>
      <c r="H1627" s="197">
        <v>3</v>
      </c>
      <c r="I1627" s="198"/>
      <c r="J1627" s="199">
        <f>ROUND(I1627*H1627,2)</f>
        <v>0</v>
      </c>
      <c r="K1627" s="200"/>
      <c r="L1627" s="40"/>
      <c r="M1627" s="201" t="s">
        <v>1</v>
      </c>
      <c r="N1627" s="202" t="s">
        <v>40</v>
      </c>
      <c r="O1627" s="72"/>
      <c r="P1627" s="203">
        <f>O1627*H1627</f>
        <v>0</v>
      </c>
      <c r="Q1627" s="203">
        <v>0</v>
      </c>
      <c r="R1627" s="203">
        <f>Q1627*H1627</f>
        <v>0</v>
      </c>
      <c r="S1627" s="203">
        <v>0</v>
      </c>
      <c r="T1627" s="204">
        <f>S1627*H1627</f>
        <v>0</v>
      </c>
      <c r="U1627" s="35"/>
      <c r="V1627" s="35"/>
      <c r="W1627" s="35"/>
      <c r="X1627" s="35"/>
      <c r="Y1627" s="35"/>
      <c r="Z1627" s="35"/>
      <c r="AA1627" s="35"/>
      <c r="AB1627" s="35"/>
      <c r="AC1627" s="35"/>
      <c r="AD1627" s="35"/>
      <c r="AE1627" s="35"/>
      <c r="AR1627" s="205" t="s">
        <v>247</v>
      </c>
      <c r="AT1627" s="205" t="s">
        <v>211</v>
      </c>
      <c r="AU1627" s="205" t="s">
        <v>85</v>
      </c>
      <c r="AY1627" s="18" t="s">
        <v>209</v>
      </c>
      <c r="BE1627" s="206">
        <f>IF(N1627="základní",J1627,0)</f>
        <v>0</v>
      </c>
      <c r="BF1627" s="206">
        <f>IF(N1627="snížená",J1627,0)</f>
        <v>0</v>
      </c>
      <c r="BG1627" s="206">
        <f>IF(N1627="zákl. přenesená",J1627,0)</f>
        <v>0</v>
      </c>
      <c r="BH1627" s="206">
        <f>IF(N1627="sníž. přenesená",J1627,0)</f>
        <v>0</v>
      </c>
      <c r="BI1627" s="206">
        <f>IF(N1627="nulová",J1627,0)</f>
        <v>0</v>
      </c>
      <c r="BJ1627" s="18" t="s">
        <v>83</v>
      </c>
      <c r="BK1627" s="206">
        <f>ROUND(I1627*H1627,2)</f>
        <v>0</v>
      </c>
      <c r="BL1627" s="18" t="s">
        <v>247</v>
      </c>
      <c r="BM1627" s="205" t="s">
        <v>2060</v>
      </c>
    </row>
    <row r="1628" spans="1:65" s="2" customFormat="1" ht="58.5">
      <c r="A1628" s="35"/>
      <c r="B1628" s="36"/>
      <c r="C1628" s="37"/>
      <c r="D1628" s="209" t="s">
        <v>253</v>
      </c>
      <c r="E1628" s="37"/>
      <c r="F1628" s="240" t="s">
        <v>2042</v>
      </c>
      <c r="G1628" s="37"/>
      <c r="H1628" s="37"/>
      <c r="I1628" s="241"/>
      <c r="J1628" s="37"/>
      <c r="K1628" s="37"/>
      <c r="L1628" s="40"/>
      <c r="M1628" s="242"/>
      <c r="N1628" s="243"/>
      <c r="O1628" s="72"/>
      <c r="P1628" s="72"/>
      <c r="Q1628" s="72"/>
      <c r="R1628" s="72"/>
      <c r="S1628" s="72"/>
      <c r="T1628" s="73"/>
      <c r="U1628" s="35"/>
      <c r="V1628" s="35"/>
      <c r="W1628" s="35"/>
      <c r="X1628" s="35"/>
      <c r="Y1628" s="35"/>
      <c r="Z1628" s="35"/>
      <c r="AA1628" s="35"/>
      <c r="AB1628" s="35"/>
      <c r="AC1628" s="35"/>
      <c r="AD1628" s="35"/>
      <c r="AE1628" s="35"/>
      <c r="AT1628" s="18" t="s">
        <v>253</v>
      </c>
      <c r="AU1628" s="18" t="s">
        <v>85</v>
      </c>
    </row>
    <row r="1629" spans="1:65" s="2" customFormat="1" ht="24.2" customHeight="1">
      <c r="A1629" s="35"/>
      <c r="B1629" s="36"/>
      <c r="C1629" s="193" t="s">
        <v>1221</v>
      </c>
      <c r="D1629" s="193" t="s">
        <v>211</v>
      </c>
      <c r="E1629" s="194" t="s">
        <v>2061</v>
      </c>
      <c r="F1629" s="195" t="s">
        <v>2062</v>
      </c>
      <c r="G1629" s="196" t="s">
        <v>513</v>
      </c>
      <c r="H1629" s="197">
        <v>3</v>
      </c>
      <c r="I1629" s="198"/>
      <c r="J1629" s="199">
        <f>ROUND(I1629*H1629,2)</f>
        <v>0</v>
      </c>
      <c r="K1629" s="200"/>
      <c r="L1629" s="40"/>
      <c r="M1629" s="201" t="s">
        <v>1</v>
      </c>
      <c r="N1629" s="202" t="s">
        <v>40</v>
      </c>
      <c r="O1629" s="72"/>
      <c r="P1629" s="203">
        <f>O1629*H1629</f>
        <v>0</v>
      </c>
      <c r="Q1629" s="203">
        <v>0</v>
      </c>
      <c r="R1629" s="203">
        <f>Q1629*H1629</f>
        <v>0</v>
      </c>
      <c r="S1629" s="203">
        <v>0</v>
      </c>
      <c r="T1629" s="204">
        <f>S1629*H1629</f>
        <v>0</v>
      </c>
      <c r="U1629" s="35"/>
      <c r="V1629" s="35"/>
      <c r="W1629" s="35"/>
      <c r="X1629" s="35"/>
      <c r="Y1629" s="35"/>
      <c r="Z1629" s="35"/>
      <c r="AA1629" s="35"/>
      <c r="AB1629" s="35"/>
      <c r="AC1629" s="35"/>
      <c r="AD1629" s="35"/>
      <c r="AE1629" s="35"/>
      <c r="AR1629" s="205" t="s">
        <v>247</v>
      </c>
      <c r="AT1629" s="205" t="s">
        <v>211</v>
      </c>
      <c r="AU1629" s="205" t="s">
        <v>85</v>
      </c>
      <c r="AY1629" s="18" t="s">
        <v>209</v>
      </c>
      <c r="BE1629" s="206">
        <f>IF(N1629="základní",J1629,0)</f>
        <v>0</v>
      </c>
      <c r="BF1629" s="206">
        <f>IF(N1629="snížená",J1629,0)</f>
        <v>0</v>
      </c>
      <c r="BG1629" s="206">
        <f>IF(N1629="zákl. přenesená",J1629,0)</f>
        <v>0</v>
      </c>
      <c r="BH1629" s="206">
        <f>IF(N1629="sníž. přenesená",J1629,0)</f>
        <v>0</v>
      </c>
      <c r="BI1629" s="206">
        <f>IF(N1629="nulová",J1629,0)</f>
        <v>0</v>
      </c>
      <c r="BJ1629" s="18" t="s">
        <v>83</v>
      </c>
      <c r="BK1629" s="206">
        <f>ROUND(I1629*H1629,2)</f>
        <v>0</v>
      </c>
      <c r="BL1629" s="18" t="s">
        <v>247</v>
      </c>
      <c r="BM1629" s="205" t="s">
        <v>2063</v>
      </c>
    </row>
    <row r="1630" spans="1:65" s="2" customFormat="1" ht="58.5">
      <c r="A1630" s="35"/>
      <c r="B1630" s="36"/>
      <c r="C1630" s="37"/>
      <c r="D1630" s="209" t="s">
        <v>253</v>
      </c>
      <c r="E1630" s="37"/>
      <c r="F1630" s="240" t="s">
        <v>2042</v>
      </c>
      <c r="G1630" s="37"/>
      <c r="H1630" s="37"/>
      <c r="I1630" s="241"/>
      <c r="J1630" s="37"/>
      <c r="K1630" s="37"/>
      <c r="L1630" s="40"/>
      <c r="M1630" s="242"/>
      <c r="N1630" s="243"/>
      <c r="O1630" s="72"/>
      <c r="P1630" s="72"/>
      <c r="Q1630" s="72"/>
      <c r="R1630" s="72"/>
      <c r="S1630" s="72"/>
      <c r="T1630" s="73"/>
      <c r="U1630" s="35"/>
      <c r="V1630" s="35"/>
      <c r="W1630" s="35"/>
      <c r="X1630" s="35"/>
      <c r="Y1630" s="35"/>
      <c r="Z1630" s="35"/>
      <c r="AA1630" s="35"/>
      <c r="AB1630" s="35"/>
      <c r="AC1630" s="35"/>
      <c r="AD1630" s="35"/>
      <c r="AE1630" s="35"/>
      <c r="AT1630" s="18" t="s">
        <v>253</v>
      </c>
      <c r="AU1630" s="18" t="s">
        <v>85</v>
      </c>
    </row>
    <row r="1631" spans="1:65" s="2" customFormat="1" ht="24.2" customHeight="1">
      <c r="A1631" s="35"/>
      <c r="B1631" s="36"/>
      <c r="C1631" s="193" t="s">
        <v>2064</v>
      </c>
      <c r="D1631" s="193" t="s">
        <v>211</v>
      </c>
      <c r="E1631" s="194" t="s">
        <v>2065</v>
      </c>
      <c r="F1631" s="195" t="s">
        <v>2066</v>
      </c>
      <c r="G1631" s="196" t="s">
        <v>513</v>
      </c>
      <c r="H1631" s="197">
        <v>5</v>
      </c>
      <c r="I1631" s="198"/>
      <c r="J1631" s="199">
        <f>ROUND(I1631*H1631,2)</f>
        <v>0</v>
      </c>
      <c r="K1631" s="200"/>
      <c r="L1631" s="40"/>
      <c r="M1631" s="201" t="s">
        <v>1</v>
      </c>
      <c r="N1631" s="202" t="s">
        <v>40</v>
      </c>
      <c r="O1631" s="72"/>
      <c r="P1631" s="203">
        <f>O1631*H1631</f>
        <v>0</v>
      </c>
      <c r="Q1631" s="203">
        <v>0</v>
      </c>
      <c r="R1631" s="203">
        <f>Q1631*H1631</f>
        <v>0</v>
      </c>
      <c r="S1631" s="203">
        <v>0</v>
      </c>
      <c r="T1631" s="204">
        <f>S1631*H1631</f>
        <v>0</v>
      </c>
      <c r="U1631" s="35"/>
      <c r="V1631" s="35"/>
      <c r="W1631" s="35"/>
      <c r="X1631" s="35"/>
      <c r="Y1631" s="35"/>
      <c r="Z1631" s="35"/>
      <c r="AA1631" s="35"/>
      <c r="AB1631" s="35"/>
      <c r="AC1631" s="35"/>
      <c r="AD1631" s="35"/>
      <c r="AE1631" s="35"/>
      <c r="AR1631" s="205" t="s">
        <v>247</v>
      </c>
      <c r="AT1631" s="205" t="s">
        <v>211</v>
      </c>
      <c r="AU1631" s="205" t="s">
        <v>85</v>
      </c>
      <c r="AY1631" s="18" t="s">
        <v>209</v>
      </c>
      <c r="BE1631" s="206">
        <f>IF(N1631="základní",J1631,0)</f>
        <v>0</v>
      </c>
      <c r="BF1631" s="206">
        <f>IF(N1631="snížená",J1631,0)</f>
        <v>0</v>
      </c>
      <c r="BG1631" s="206">
        <f>IF(N1631="zákl. přenesená",J1631,0)</f>
        <v>0</v>
      </c>
      <c r="BH1631" s="206">
        <f>IF(N1631="sníž. přenesená",J1631,0)</f>
        <v>0</v>
      </c>
      <c r="BI1631" s="206">
        <f>IF(N1631="nulová",J1631,0)</f>
        <v>0</v>
      </c>
      <c r="BJ1631" s="18" t="s">
        <v>83</v>
      </c>
      <c r="BK1631" s="206">
        <f>ROUND(I1631*H1631,2)</f>
        <v>0</v>
      </c>
      <c r="BL1631" s="18" t="s">
        <v>247</v>
      </c>
      <c r="BM1631" s="205" t="s">
        <v>2067</v>
      </c>
    </row>
    <row r="1632" spans="1:65" s="2" customFormat="1" ht="58.5">
      <c r="A1632" s="35"/>
      <c r="B1632" s="36"/>
      <c r="C1632" s="37"/>
      <c r="D1632" s="209" t="s">
        <v>253</v>
      </c>
      <c r="E1632" s="37"/>
      <c r="F1632" s="240" t="s">
        <v>2042</v>
      </c>
      <c r="G1632" s="37"/>
      <c r="H1632" s="37"/>
      <c r="I1632" s="241"/>
      <c r="J1632" s="37"/>
      <c r="K1632" s="37"/>
      <c r="L1632" s="40"/>
      <c r="M1632" s="242"/>
      <c r="N1632" s="243"/>
      <c r="O1632" s="72"/>
      <c r="P1632" s="72"/>
      <c r="Q1632" s="72"/>
      <c r="R1632" s="72"/>
      <c r="S1632" s="72"/>
      <c r="T1632" s="73"/>
      <c r="U1632" s="35"/>
      <c r="V1632" s="35"/>
      <c r="W1632" s="35"/>
      <c r="X1632" s="35"/>
      <c r="Y1632" s="35"/>
      <c r="Z1632" s="35"/>
      <c r="AA1632" s="35"/>
      <c r="AB1632" s="35"/>
      <c r="AC1632" s="35"/>
      <c r="AD1632" s="35"/>
      <c r="AE1632" s="35"/>
      <c r="AT1632" s="18" t="s">
        <v>253</v>
      </c>
      <c r="AU1632" s="18" t="s">
        <v>85</v>
      </c>
    </row>
    <row r="1633" spans="1:65" s="2" customFormat="1" ht="24.2" customHeight="1">
      <c r="A1633" s="35"/>
      <c r="B1633" s="36"/>
      <c r="C1633" s="193" t="s">
        <v>1226</v>
      </c>
      <c r="D1633" s="193" t="s">
        <v>211</v>
      </c>
      <c r="E1633" s="194" t="s">
        <v>2068</v>
      </c>
      <c r="F1633" s="195" t="s">
        <v>2069</v>
      </c>
      <c r="G1633" s="196" t="s">
        <v>513</v>
      </c>
      <c r="H1633" s="197">
        <v>5</v>
      </c>
      <c r="I1633" s="198"/>
      <c r="J1633" s="199">
        <f>ROUND(I1633*H1633,2)</f>
        <v>0</v>
      </c>
      <c r="K1633" s="200"/>
      <c r="L1633" s="40"/>
      <c r="M1633" s="201" t="s">
        <v>1</v>
      </c>
      <c r="N1633" s="202" t="s">
        <v>40</v>
      </c>
      <c r="O1633" s="72"/>
      <c r="P1633" s="203">
        <f>O1633*H1633</f>
        <v>0</v>
      </c>
      <c r="Q1633" s="203">
        <v>0</v>
      </c>
      <c r="R1633" s="203">
        <f>Q1633*H1633</f>
        <v>0</v>
      </c>
      <c r="S1633" s="203">
        <v>0</v>
      </c>
      <c r="T1633" s="204">
        <f>S1633*H1633</f>
        <v>0</v>
      </c>
      <c r="U1633" s="35"/>
      <c r="V1633" s="35"/>
      <c r="W1633" s="35"/>
      <c r="X1633" s="35"/>
      <c r="Y1633" s="35"/>
      <c r="Z1633" s="35"/>
      <c r="AA1633" s="35"/>
      <c r="AB1633" s="35"/>
      <c r="AC1633" s="35"/>
      <c r="AD1633" s="35"/>
      <c r="AE1633" s="35"/>
      <c r="AR1633" s="205" t="s">
        <v>247</v>
      </c>
      <c r="AT1633" s="205" t="s">
        <v>211</v>
      </c>
      <c r="AU1633" s="205" t="s">
        <v>85</v>
      </c>
      <c r="AY1633" s="18" t="s">
        <v>209</v>
      </c>
      <c r="BE1633" s="206">
        <f>IF(N1633="základní",J1633,0)</f>
        <v>0</v>
      </c>
      <c r="BF1633" s="206">
        <f>IF(N1633="snížená",J1633,0)</f>
        <v>0</v>
      </c>
      <c r="BG1633" s="206">
        <f>IF(N1633="zákl. přenesená",J1633,0)</f>
        <v>0</v>
      </c>
      <c r="BH1633" s="206">
        <f>IF(N1633="sníž. přenesená",J1633,0)</f>
        <v>0</v>
      </c>
      <c r="BI1633" s="206">
        <f>IF(N1633="nulová",J1633,0)</f>
        <v>0</v>
      </c>
      <c r="BJ1633" s="18" t="s">
        <v>83</v>
      </c>
      <c r="BK1633" s="206">
        <f>ROUND(I1633*H1633,2)</f>
        <v>0</v>
      </c>
      <c r="BL1633" s="18" t="s">
        <v>247</v>
      </c>
      <c r="BM1633" s="205" t="s">
        <v>2070</v>
      </c>
    </row>
    <row r="1634" spans="1:65" s="2" customFormat="1" ht="58.5">
      <c r="A1634" s="35"/>
      <c r="B1634" s="36"/>
      <c r="C1634" s="37"/>
      <c r="D1634" s="209" t="s">
        <v>253</v>
      </c>
      <c r="E1634" s="37"/>
      <c r="F1634" s="240" t="s">
        <v>2042</v>
      </c>
      <c r="G1634" s="37"/>
      <c r="H1634" s="37"/>
      <c r="I1634" s="241"/>
      <c r="J1634" s="37"/>
      <c r="K1634" s="37"/>
      <c r="L1634" s="40"/>
      <c r="M1634" s="242"/>
      <c r="N1634" s="243"/>
      <c r="O1634" s="72"/>
      <c r="P1634" s="72"/>
      <c r="Q1634" s="72"/>
      <c r="R1634" s="72"/>
      <c r="S1634" s="72"/>
      <c r="T1634" s="73"/>
      <c r="U1634" s="35"/>
      <c r="V1634" s="35"/>
      <c r="W1634" s="35"/>
      <c r="X1634" s="35"/>
      <c r="Y1634" s="35"/>
      <c r="Z1634" s="35"/>
      <c r="AA1634" s="35"/>
      <c r="AB1634" s="35"/>
      <c r="AC1634" s="35"/>
      <c r="AD1634" s="35"/>
      <c r="AE1634" s="35"/>
      <c r="AT1634" s="18" t="s">
        <v>253</v>
      </c>
      <c r="AU1634" s="18" t="s">
        <v>85</v>
      </c>
    </row>
    <row r="1635" spans="1:65" s="2" customFormat="1" ht="24.2" customHeight="1">
      <c r="A1635" s="35"/>
      <c r="B1635" s="36"/>
      <c r="C1635" s="193" t="s">
        <v>2071</v>
      </c>
      <c r="D1635" s="193" t="s">
        <v>211</v>
      </c>
      <c r="E1635" s="194" t="s">
        <v>2072</v>
      </c>
      <c r="F1635" s="195" t="s">
        <v>2073</v>
      </c>
      <c r="G1635" s="196" t="s">
        <v>513</v>
      </c>
      <c r="H1635" s="197">
        <v>6</v>
      </c>
      <c r="I1635" s="198"/>
      <c r="J1635" s="199">
        <f>ROUND(I1635*H1635,2)</f>
        <v>0</v>
      </c>
      <c r="K1635" s="200"/>
      <c r="L1635" s="40"/>
      <c r="M1635" s="201" t="s">
        <v>1</v>
      </c>
      <c r="N1635" s="202" t="s">
        <v>40</v>
      </c>
      <c r="O1635" s="72"/>
      <c r="P1635" s="203">
        <f>O1635*H1635</f>
        <v>0</v>
      </c>
      <c r="Q1635" s="203">
        <v>0</v>
      </c>
      <c r="R1635" s="203">
        <f>Q1635*H1635</f>
        <v>0</v>
      </c>
      <c r="S1635" s="203">
        <v>0</v>
      </c>
      <c r="T1635" s="204">
        <f>S1635*H1635</f>
        <v>0</v>
      </c>
      <c r="U1635" s="35"/>
      <c r="V1635" s="35"/>
      <c r="W1635" s="35"/>
      <c r="X1635" s="35"/>
      <c r="Y1635" s="35"/>
      <c r="Z1635" s="35"/>
      <c r="AA1635" s="35"/>
      <c r="AB1635" s="35"/>
      <c r="AC1635" s="35"/>
      <c r="AD1635" s="35"/>
      <c r="AE1635" s="35"/>
      <c r="AR1635" s="205" t="s">
        <v>247</v>
      </c>
      <c r="AT1635" s="205" t="s">
        <v>211</v>
      </c>
      <c r="AU1635" s="205" t="s">
        <v>85</v>
      </c>
      <c r="AY1635" s="18" t="s">
        <v>209</v>
      </c>
      <c r="BE1635" s="206">
        <f>IF(N1635="základní",J1635,0)</f>
        <v>0</v>
      </c>
      <c r="BF1635" s="206">
        <f>IF(N1635="snížená",J1635,0)</f>
        <v>0</v>
      </c>
      <c r="BG1635" s="206">
        <f>IF(N1635="zákl. přenesená",J1635,0)</f>
        <v>0</v>
      </c>
      <c r="BH1635" s="206">
        <f>IF(N1635="sníž. přenesená",J1635,0)</f>
        <v>0</v>
      </c>
      <c r="BI1635" s="206">
        <f>IF(N1635="nulová",J1635,0)</f>
        <v>0</v>
      </c>
      <c r="BJ1635" s="18" t="s">
        <v>83</v>
      </c>
      <c r="BK1635" s="206">
        <f>ROUND(I1635*H1635,2)</f>
        <v>0</v>
      </c>
      <c r="BL1635" s="18" t="s">
        <v>247</v>
      </c>
      <c r="BM1635" s="205" t="s">
        <v>2074</v>
      </c>
    </row>
    <row r="1636" spans="1:65" s="2" customFormat="1" ht="58.5">
      <c r="A1636" s="35"/>
      <c r="B1636" s="36"/>
      <c r="C1636" s="37"/>
      <c r="D1636" s="209" t="s">
        <v>253</v>
      </c>
      <c r="E1636" s="37"/>
      <c r="F1636" s="240" t="s">
        <v>2042</v>
      </c>
      <c r="G1636" s="37"/>
      <c r="H1636" s="37"/>
      <c r="I1636" s="241"/>
      <c r="J1636" s="37"/>
      <c r="K1636" s="37"/>
      <c r="L1636" s="40"/>
      <c r="M1636" s="242"/>
      <c r="N1636" s="243"/>
      <c r="O1636" s="72"/>
      <c r="P1636" s="72"/>
      <c r="Q1636" s="72"/>
      <c r="R1636" s="72"/>
      <c r="S1636" s="72"/>
      <c r="T1636" s="73"/>
      <c r="U1636" s="35"/>
      <c r="V1636" s="35"/>
      <c r="W1636" s="35"/>
      <c r="X1636" s="35"/>
      <c r="Y1636" s="35"/>
      <c r="Z1636" s="35"/>
      <c r="AA1636" s="35"/>
      <c r="AB1636" s="35"/>
      <c r="AC1636" s="35"/>
      <c r="AD1636" s="35"/>
      <c r="AE1636" s="35"/>
      <c r="AT1636" s="18" t="s">
        <v>253</v>
      </c>
      <c r="AU1636" s="18" t="s">
        <v>85</v>
      </c>
    </row>
    <row r="1637" spans="1:65" s="2" customFormat="1" ht="24.2" customHeight="1">
      <c r="A1637" s="35"/>
      <c r="B1637" s="36"/>
      <c r="C1637" s="193" t="s">
        <v>1231</v>
      </c>
      <c r="D1637" s="193" t="s">
        <v>211</v>
      </c>
      <c r="E1637" s="194" t="s">
        <v>2075</v>
      </c>
      <c r="F1637" s="195" t="s">
        <v>2076</v>
      </c>
      <c r="G1637" s="196" t="s">
        <v>513</v>
      </c>
      <c r="H1637" s="197">
        <v>6</v>
      </c>
      <c r="I1637" s="198"/>
      <c r="J1637" s="199">
        <f>ROUND(I1637*H1637,2)</f>
        <v>0</v>
      </c>
      <c r="K1637" s="200"/>
      <c r="L1637" s="40"/>
      <c r="M1637" s="201" t="s">
        <v>1</v>
      </c>
      <c r="N1637" s="202" t="s">
        <v>40</v>
      </c>
      <c r="O1637" s="72"/>
      <c r="P1637" s="203">
        <f>O1637*H1637</f>
        <v>0</v>
      </c>
      <c r="Q1637" s="203">
        <v>0</v>
      </c>
      <c r="R1637" s="203">
        <f>Q1637*H1637</f>
        <v>0</v>
      </c>
      <c r="S1637" s="203">
        <v>0</v>
      </c>
      <c r="T1637" s="204">
        <f>S1637*H1637</f>
        <v>0</v>
      </c>
      <c r="U1637" s="35"/>
      <c r="V1637" s="35"/>
      <c r="W1637" s="35"/>
      <c r="X1637" s="35"/>
      <c r="Y1637" s="35"/>
      <c r="Z1637" s="35"/>
      <c r="AA1637" s="35"/>
      <c r="AB1637" s="35"/>
      <c r="AC1637" s="35"/>
      <c r="AD1637" s="35"/>
      <c r="AE1637" s="35"/>
      <c r="AR1637" s="205" t="s">
        <v>247</v>
      </c>
      <c r="AT1637" s="205" t="s">
        <v>211</v>
      </c>
      <c r="AU1637" s="205" t="s">
        <v>85</v>
      </c>
      <c r="AY1637" s="18" t="s">
        <v>209</v>
      </c>
      <c r="BE1637" s="206">
        <f>IF(N1637="základní",J1637,0)</f>
        <v>0</v>
      </c>
      <c r="BF1637" s="206">
        <f>IF(N1637="snížená",J1637,0)</f>
        <v>0</v>
      </c>
      <c r="BG1637" s="206">
        <f>IF(N1637="zákl. přenesená",J1637,0)</f>
        <v>0</v>
      </c>
      <c r="BH1637" s="206">
        <f>IF(N1637="sníž. přenesená",J1637,0)</f>
        <v>0</v>
      </c>
      <c r="BI1637" s="206">
        <f>IF(N1637="nulová",J1637,0)</f>
        <v>0</v>
      </c>
      <c r="BJ1637" s="18" t="s">
        <v>83</v>
      </c>
      <c r="BK1637" s="206">
        <f>ROUND(I1637*H1637,2)</f>
        <v>0</v>
      </c>
      <c r="BL1637" s="18" t="s">
        <v>247</v>
      </c>
      <c r="BM1637" s="205" t="s">
        <v>2077</v>
      </c>
    </row>
    <row r="1638" spans="1:65" s="2" customFormat="1" ht="58.5">
      <c r="A1638" s="35"/>
      <c r="B1638" s="36"/>
      <c r="C1638" s="37"/>
      <c r="D1638" s="209" t="s">
        <v>253</v>
      </c>
      <c r="E1638" s="37"/>
      <c r="F1638" s="240" t="s">
        <v>2042</v>
      </c>
      <c r="G1638" s="37"/>
      <c r="H1638" s="37"/>
      <c r="I1638" s="241"/>
      <c r="J1638" s="37"/>
      <c r="K1638" s="37"/>
      <c r="L1638" s="40"/>
      <c r="M1638" s="242"/>
      <c r="N1638" s="243"/>
      <c r="O1638" s="72"/>
      <c r="P1638" s="72"/>
      <c r="Q1638" s="72"/>
      <c r="R1638" s="72"/>
      <c r="S1638" s="72"/>
      <c r="T1638" s="73"/>
      <c r="U1638" s="35"/>
      <c r="V1638" s="35"/>
      <c r="W1638" s="35"/>
      <c r="X1638" s="35"/>
      <c r="Y1638" s="35"/>
      <c r="Z1638" s="35"/>
      <c r="AA1638" s="35"/>
      <c r="AB1638" s="35"/>
      <c r="AC1638" s="35"/>
      <c r="AD1638" s="35"/>
      <c r="AE1638" s="35"/>
      <c r="AT1638" s="18" t="s">
        <v>253</v>
      </c>
      <c r="AU1638" s="18" t="s">
        <v>85</v>
      </c>
    </row>
    <row r="1639" spans="1:65" s="2" customFormat="1" ht="24.2" customHeight="1">
      <c r="A1639" s="35"/>
      <c r="B1639" s="36"/>
      <c r="C1639" s="193" t="s">
        <v>2078</v>
      </c>
      <c r="D1639" s="193" t="s">
        <v>211</v>
      </c>
      <c r="E1639" s="194" t="s">
        <v>2079</v>
      </c>
      <c r="F1639" s="195" t="s">
        <v>2080</v>
      </c>
      <c r="G1639" s="196" t="s">
        <v>513</v>
      </c>
      <c r="H1639" s="197">
        <v>7</v>
      </c>
      <c r="I1639" s="198"/>
      <c r="J1639" s="199">
        <f>ROUND(I1639*H1639,2)</f>
        <v>0</v>
      </c>
      <c r="K1639" s="200"/>
      <c r="L1639" s="40"/>
      <c r="M1639" s="201" t="s">
        <v>1</v>
      </c>
      <c r="N1639" s="202" t="s">
        <v>40</v>
      </c>
      <c r="O1639" s="72"/>
      <c r="P1639" s="203">
        <f>O1639*H1639</f>
        <v>0</v>
      </c>
      <c r="Q1639" s="203">
        <v>0</v>
      </c>
      <c r="R1639" s="203">
        <f>Q1639*H1639</f>
        <v>0</v>
      </c>
      <c r="S1639" s="203">
        <v>0</v>
      </c>
      <c r="T1639" s="204">
        <f>S1639*H1639</f>
        <v>0</v>
      </c>
      <c r="U1639" s="35"/>
      <c r="V1639" s="35"/>
      <c r="W1639" s="35"/>
      <c r="X1639" s="35"/>
      <c r="Y1639" s="35"/>
      <c r="Z1639" s="35"/>
      <c r="AA1639" s="35"/>
      <c r="AB1639" s="35"/>
      <c r="AC1639" s="35"/>
      <c r="AD1639" s="35"/>
      <c r="AE1639" s="35"/>
      <c r="AR1639" s="205" t="s">
        <v>247</v>
      </c>
      <c r="AT1639" s="205" t="s">
        <v>211</v>
      </c>
      <c r="AU1639" s="205" t="s">
        <v>85</v>
      </c>
      <c r="AY1639" s="18" t="s">
        <v>209</v>
      </c>
      <c r="BE1639" s="206">
        <f>IF(N1639="základní",J1639,0)</f>
        <v>0</v>
      </c>
      <c r="BF1639" s="206">
        <f>IF(N1639="snížená",J1639,0)</f>
        <v>0</v>
      </c>
      <c r="BG1639" s="206">
        <f>IF(N1639="zákl. přenesená",J1639,0)</f>
        <v>0</v>
      </c>
      <c r="BH1639" s="206">
        <f>IF(N1639="sníž. přenesená",J1639,0)</f>
        <v>0</v>
      </c>
      <c r="BI1639" s="206">
        <f>IF(N1639="nulová",J1639,0)</f>
        <v>0</v>
      </c>
      <c r="BJ1639" s="18" t="s">
        <v>83</v>
      </c>
      <c r="BK1639" s="206">
        <f>ROUND(I1639*H1639,2)</f>
        <v>0</v>
      </c>
      <c r="BL1639" s="18" t="s">
        <v>247</v>
      </c>
      <c r="BM1639" s="205" t="s">
        <v>2081</v>
      </c>
    </row>
    <row r="1640" spans="1:65" s="2" customFormat="1" ht="58.5">
      <c r="A1640" s="35"/>
      <c r="B1640" s="36"/>
      <c r="C1640" s="37"/>
      <c r="D1640" s="209" t="s">
        <v>253</v>
      </c>
      <c r="E1640" s="37"/>
      <c r="F1640" s="240" t="s">
        <v>2042</v>
      </c>
      <c r="G1640" s="37"/>
      <c r="H1640" s="37"/>
      <c r="I1640" s="241"/>
      <c r="J1640" s="37"/>
      <c r="K1640" s="37"/>
      <c r="L1640" s="40"/>
      <c r="M1640" s="242"/>
      <c r="N1640" s="243"/>
      <c r="O1640" s="72"/>
      <c r="P1640" s="72"/>
      <c r="Q1640" s="72"/>
      <c r="R1640" s="72"/>
      <c r="S1640" s="72"/>
      <c r="T1640" s="73"/>
      <c r="U1640" s="35"/>
      <c r="V1640" s="35"/>
      <c r="W1640" s="35"/>
      <c r="X1640" s="35"/>
      <c r="Y1640" s="35"/>
      <c r="Z1640" s="35"/>
      <c r="AA1640" s="35"/>
      <c r="AB1640" s="35"/>
      <c r="AC1640" s="35"/>
      <c r="AD1640" s="35"/>
      <c r="AE1640" s="35"/>
      <c r="AT1640" s="18" t="s">
        <v>253</v>
      </c>
      <c r="AU1640" s="18" t="s">
        <v>85</v>
      </c>
    </row>
    <row r="1641" spans="1:65" s="2" customFormat="1" ht="24.2" customHeight="1">
      <c r="A1641" s="35"/>
      <c r="B1641" s="36"/>
      <c r="C1641" s="193" t="s">
        <v>1236</v>
      </c>
      <c r="D1641" s="193" t="s">
        <v>211</v>
      </c>
      <c r="E1641" s="194" t="s">
        <v>2082</v>
      </c>
      <c r="F1641" s="195" t="s">
        <v>2083</v>
      </c>
      <c r="G1641" s="196" t="s">
        <v>513</v>
      </c>
      <c r="H1641" s="197">
        <v>9</v>
      </c>
      <c r="I1641" s="198"/>
      <c r="J1641" s="199">
        <f>ROUND(I1641*H1641,2)</f>
        <v>0</v>
      </c>
      <c r="K1641" s="200"/>
      <c r="L1641" s="40"/>
      <c r="M1641" s="201" t="s">
        <v>1</v>
      </c>
      <c r="N1641" s="202" t="s">
        <v>40</v>
      </c>
      <c r="O1641" s="72"/>
      <c r="P1641" s="203">
        <f>O1641*H1641</f>
        <v>0</v>
      </c>
      <c r="Q1641" s="203">
        <v>0</v>
      </c>
      <c r="R1641" s="203">
        <f>Q1641*H1641</f>
        <v>0</v>
      </c>
      <c r="S1641" s="203">
        <v>0</v>
      </c>
      <c r="T1641" s="204">
        <f>S1641*H1641</f>
        <v>0</v>
      </c>
      <c r="U1641" s="35"/>
      <c r="V1641" s="35"/>
      <c r="W1641" s="35"/>
      <c r="X1641" s="35"/>
      <c r="Y1641" s="35"/>
      <c r="Z1641" s="35"/>
      <c r="AA1641" s="35"/>
      <c r="AB1641" s="35"/>
      <c r="AC1641" s="35"/>
      <c r="AD1641" s="35"/>
      <c r="AE1641" s="35"/>
      <c r="AR1641" s="205" t="s">
        <v>247</v>
      </c>
      <c r="AT1641" s="205" t="s">
        <v>211</v>
      </c>
      <c r="AU1641" s="205" t="s">
        <v>85</v>
      </c>
      <c r="AY1641" s="18" t="s">
        <v>209</v>
      </c>
      <c r="BE1641" s="206">
        <f>IF(N1641="základní",J1641,0)</f>
        <v>0</v>
      </c>
      <c r="BF1641" s="206">
        <f>IF(N1641="snížená",J1641,0)</f>
        <v>0</v>
      </c>
      <c r="BG1641" s="206">
        <f>IF(N1641="zákl. přenesená",J1641,0)</f>
        <v>0</v>
      </c>
      <c r="BH1641" s="206">
        <f>IF(N1641="sníž. přenesená",J1641,0)</f>
        <v>0</v>
      </c>
      <c r="BI1641" s="206">
        <f>IF(N1641="nulová",J1641,0)</f>
        <v>0</v>
      </c>
      <c r="BJ1641" s="18" t="s">
        <v>83</v>
      </c>
      <c r="BK1641" s="206">
        <f>ROUND(I1641*H1641,2)</f>
        <v>0</v>
      </c>
      <c r="BL1641" s="18" t="s">
        <v>247</v>
      </c>
      <c r="BM1641" s="205" t="s">
        <v>2084</v>
      </c>
    </row>
    <row r="1642" spans="1:65" s="2" customFormat="1" ht="58.5">
      <c r="A1642" s="35"/>
      <c r="B1642" s="36"/>
      <c r="C1642" s="37"/>
      <c r="D1642" s="209" t="s">
        <v>253</v>
      </c>
      <c r="E1642" s="37"/>
      <c r="F1642" s="240" t="s">
        <v>2042</v>
      </c>
      <c r="G1642" s="37"/>
      <c r="H1642" s="37"/>
      <c r="I1642" s="241"/>
      <c r="J1642" s="37"/>
      <c r="K1642" s="37"/>
      <c r="L1642" s="40"/>
      <c r="M1642" s="242"/>
      <c r="N1642" s="243"/>
      <c r="O1642" s="72"/>
      <c r="P1642" s="72"/>
      <c r="Q1642" s="72"/>
      <c r="R1642" s="72"/>
      <c r="S1642" s="72"/>
      <c r="T1642" s="73"/>
      <c r="U1642" s="35"/>
      <c r="V1642" s="35"/>
      <c r="W1642" s="35"/>
      <c r="X1642" s="35"/>
      <c r="Y1642" s="35"/>
      <c r="Z1642" s="35"/>
      <c r="AA1642" s="35"/>
      <c r="AB1642" s="35"/>
      <c r="AC1642" s="35"/>
      <c r="AD1642" s="35"/>
      <c r="AE1642" s="35"/>
      <c r="AT1642" s="18" t="s">
        <v>253</v>
      </c>
      <c r="AU1642" s="18" t="s">
        <v>85</v>
      </c>
    </row>
    <row r="1643" spans="1:65" s="2" customFormat="1" ht="24.2" customHeight="1">
      <c r="A1643" s="35"/>
      <c r="B1643" s="36"/>
      <c r="C1643" s="193" t="s">
        <v>2085</v>
      </c>
      <c r="D1643" s="193" t="s">
        <v>211</v>
      </c>
      <c r="E1643" s="194" t="s">
        <v>2086</v>
      </c>
      <c r="F1643" s="195" t="s">
        <v>2087</v>
      </c>
      <c r="G1643" s="196" t="s">
        <v>513</v>
      </c>
      <c r="H1643" s="197">
        <v>11</v>
      </c>
      <c r="I1643" s="198"/>
      <c r="J1643" s="199">
        <f>ROUND(I1643*H1643,2)</f>
        <v>0</v>
      </c>
      <c r="K1643" s="200"/>
      <c r="L1643" s="40"/>
      <c r="M1643" s="201" t="s">
        <v>1</v>
      </c>
      <c r="N1643" s="202" t="s">
        <v>40</v>
      </c>
      <c r="O1643" s="72"/>
      <c r="P1643" s="203">
        <f>O1643*H1643</f>
        <v>0</v>
      </c>
      <c r="Q1643" s="203">
        <v>0</v>
      </c>
      <c r="R1643" s="203">
        <f>Q1643*H1643</f>
        <v>0</v>
      </c>
      <c r="S1643" s="203">
        <v>0</v>
      </c>
      <c r="T1643" s="204">
        <f>S1643*H1643</f>
        <v>0</v>
      </c>
      <c r="U1643" s="35"/>
      <c r="V1643" s="35"/>
      <c r="W1643" s="35"/>
      <c r="X1643" s="35"/>
      <c r="Y1643" s="35"/>
      <c r="Z1643" s="35"/>
      <c r="AA1643" s="35"/>
      <c r="AB1643" s="35"/>
      <c r="AC1643" s="35"/>
      <c r="AD1643" s="35"/>
      <c r="AE1643" s="35"/>
      <c r="AR1643" s="205" t="s">
        <v>247</v>
      </c>
      <c r="AT1643" s="205" t="s">
        <v>211</v>
      </c>
      <c r="AU1643" s="205" t="s">
        <v>85</v>
      </c>
      <c r="AY1643" s="18" t="s">
        <v>209</v>
      </c>
      <c r="BE1643" s="206">
        <f>IF(N1643="základní",J1643,0)</f>
        <v>0</v>
      </c>
      <c r="BF1643" s="206">
        <f>IF(N1643="snížená",J1643,0)</f>
        <v>0</v>
      </c>
      <c r="BG1643" s="206">
        <f>IF(N1643="zákl. přenesená",J1643,0)</f>
        <v>0</v>
      </c>
      <c r="BH1643" s="206">
        <f>IF(N1643="sníž. přenesená",J1643,0)</f>
        <v>0</v>
      </c>
      <c r="BI1643" s="206">
        <f>IF(N1643="nulová",J1643,0)</f>
        <v>0</v>
      </c>
      <c r="BJ1643" s="18" t="s">
        <v>83</v>
      </c>
      <c r="BK1643" s="206">
        <f>ROUND(I1643*H1643,2)</f>
        <v>0</v>
      </c>
      <c r="BL1643" s="18" t="s">
        <v>247</v>
      </c>
      <c r="BM1643" s="205" t="s">
        <v>2088</v>
      </c>
    </row>
    <row r="1644" spans="1:65" s="2" customFormat="1" ht="58.5">
      <c r="A1644" s="35"/>
      <c r="B1644" s="36"/>
      <c r="C1644" s="37"/>
      <c r="D1644" s="209" t="s">
        <v>253</v>
      </c>
      <c r="E1644" s="37"/>
      <c r="F1644" s="240" t="s">
        <v>2042</v>
      </c>
      <c r="G1644" s="37"/>
      <c r="H1644" s="37"/>
      <c r="I1644" s="241"/>
      <c r="J1644" s="37"/>
      <c r="K1644" s="37"/>
      <c r="L1644" s="40"/>
      <c r="M1644" s="242"/>
      <c r="N1644" s="243"/>
      <c r="O1644" s="72"/>
      <c r="P1644" s="72"/>
      <c r="Q1644" s="72"/>
      <c r="R1644" s="72"/>
      <c r="S1644" s="72"/>
      <c r="T1644" s="73"/>
      <c r="U1644" s="35"/>
      <c r="V1644" s="35"/>
      <c r="W1644" s="35"/>
      <c r="X1644" s="35"/>
      <c r="Y1644" s="35"/>
      <c r="Z1644" s="35"/>
      <c r="AA1644" s="35"/>
      <c r="AB1644" s="35"/>
      <c r="AC1644" s="35"/>
      <c r="AD1644" s="35"/>
      <c r="AE1644" s="35"/>
      <c r="AT1644" s="18" t="s">
        <v>253</v>
      </c>
      <c r="AU1644" s="18" t="s">
        <v>85</v>
      </c>
    </row>
    <row r="1645" spans="1:65" s="2" customFormat="1" ht="24.2" customHeight="1">
      <c r="A1645" s="35"/>
      <c r="B1645" s="36"/>
      <c r="C1645" s="193" t="s">
        <v>1240</v>
      </c>
      <c r="D1645" s="193" t="s">
        <v>211</v>
      </c>
      <c r="E1645" s="194" t="s">
        <v>2089</v>
      </c>
      <c r="F1645" s="195" t="s">
        <v>2090</v>
      </c>
      <c r="G1645" s="196" t="s">
        <v>513</v>
      </c>
      <c r="H1645" s="197">
        <v>1</v>
      </c>
      <c r="I1645" s="198"/>
      <c r="J1645" s="199">
        <f>ROUND(I1645*H1645,2)</f>
        <v>0</v>
      </c>
      <c r="K1645" s="200"/>
      <c r="L1645" s="40"/>
      <c r="M1645" s="201" t="s">
        <v>1</v>
      </c>
      <c r="N1645" s="202" t="s">
        <v>40</v>
      </c>
      <c r="O1645" s="72"/>
      <c r="P1645" s="203">
        <f>O1645*H1645</f>
        <v>0</v>
      </c>
      <c r="Q1645" s="203">
        <v>0</v>
      </c>
      <c r="R1645" s="203">
        <f>Q1645*H1645</f>
        <v>0</v>
      </c>
      <c r="S1645" s="203">
        <v>0</v>
      </c>
      <c r="T1645" s="204">
        <f>S1645*H1645</f>
        <v>0</v>
      </c>
      <c r="U1645" s="35"/>
      <c r="V1645" s="35"/>
      <c r="W1645" s="35"/>
      <c r="X1645" s="35"/>
      <c r="Y1645" s="35"/>
      <c r="Z1645" s="35"/>
      <c r="AA1645" s="35"/>
      <c r="AB1645" s="35"/>
      <c r="AC1645" s="35"/>
      <c r="AD1645" s="35"/>
      <c r="AE1645" s="35"/>
      <c r="AR1645" s="205" t="s">
        <v>247</v>
      </c>
      <c r="AT1645" s="205" t="s">
        <v>211</v>
      </c>
      <c r="AU1645" s="205" t="s">
        <v>85</v>
      </c>
      <c r="AY1645" s="18" t="s">
        <v>209</v>
      </c>
      <c r="BE1645" s="206">
        <f>IF(N1645="základní",J1645,0)</f>
        <v>0</v>
      </c>
      <c r="BF1645" s="206">
        <f>IF(N1645="snížená",J1645,0)</f>
        <v>0</v>
      </c>
      <c r="BG1645" s="206">
        <f>IF(N1645="zákl. přenesená",J1645,0)</f>
        <v>0</v>
      </c>
      <c r="BH1645" s="206">
        <f>IF(N1645="sníž. přenesená",J1645,0)</f>
        <v>0</v>
      </c>
      <c r="BI1645" s="206">
        <f>IF(N1645="nulová",J1645,0)</f>
        <v>0</v>
      </c>
      <c r="BJ1645" s="18" t="s">
        <v>83</v>
      </c>
      <c r="BK1645" s="206">
        <f>ROUND(I1645*H1645,2)</f>
        <v>0</v>
      </c>
      <c r="BL1645" s="18" t="s">
        <v>247</v>
      </c>
      <c r="BM1645" s="205" t="s">
        <v>2091</v>
      </c>
    </row>
    <row r="1646" spans="1:65" s="2" customFormat="1" ht="24.2" customHeight="1">
      <c r="A1646" s="35"/>
      <c r="B1646" s="36"/>
      <c r="C1646" s="193" t="s">
        <v>2092</v>
      </c>
      <c r="D1646" s="193" t="s">
        <v>211</v>
      </c>
      <c r="E1646" s="194" t="s">
        <v>2093</v>
      </c>
      <c r="F1646" s="195" t="s">
        <v>2094</v>
      </c>
      <c r="G1646" s="196" t="s">
        <v>513</v>
      </c>
      <c r="H1646" s="197">
        <v>1</v>
      </c>
      <c r="I1646" s="198"/>
      <c r="J1646" s="199">
        <f>ROUND(I1646*H1646,2)</f>
        <v>0</v>
      </c>
      <c r="K1646" s="200"/>
      <c r="L1646" s="40"/>
      <c r="M1646" s="201" t="s">
        <v>1</v>
      </c>
      <c r="N1646" s="202" t="s">
        <v>40</v>
      </c>
      <c r="O1646" s="72"/>
      <c r="P1646" s="203">
        <f>O1646*H1646</f>
        <v>0</v>
      </c>
      <c r="Q1646" s="203">
        <v>0</v>
      </c>
      <c r="R1646" s="203">
        <f>Q1646*H1646</f>
        <v>0</v>
      </c>
      <c r="S1646" s="203">
        <v>0</v>
      </c>
      <c r="T1646" s="204">
        <f>S1646*H1646</f>
        <v>0</v>
      </c>
      <c r="U1646" s="35"/>
      <c r="V1646" s="35"/>
      <c r="W1646" s="35"/>
      <c r="X1646" s="35"/>
      <c r="Y1646" s="35"/>
      <c r="Z1646" s="35"/>
      <c r="AA1646" s="35"/>
      <c r="AB1646" s="35"/>
      <c r="AC1646" s="35"/>
      <c r="AD1646" s="35"/>
      <c r="AE1646" s="35"/>
      <c r="AR1646" s="205" t="s">
        <v>247</v>
      </c>
      <c r="AT1646" s="205" t="s">
        <v>211</v>
      </c>
      <c r="AU1646" s="205" t="s">
        <v>85</v>
      </c>
      <c r="AY1646" s="18" t="s">
        <v>209</v>
      </c>
      <c r="BE1646" s="206">
        <f>IF(N1646="základní",J1646,0)</f>
        <v>0</v>
      </c>
      <c r="BF1646" s="206">
        <f>IF(N1646="snížená",J1646,0)</f>
        <v>0</v>
      </c>
      <c r="BG1646" s="206">
        <f>IF(N1646="zákl. přenesená",J1646,0)</f>
        <v>0</v>
      </c>
      <c r="BH1646" s="206">
        <f>IF(N1646="sníž. přenesená",J1646,0)</f>
        <v>0</v>
      </c>
      <c r="BI1646" s="206">
        <f>IF(N1646="nulová",J1646,0)</f>
        <v>0</v>
      </c>
      <c r="BJ1646" s="18" t="s">
        <v>83</v>
      </c>
      <c r="BK1646" s="206">
        <f>ROUND(I1646*H1646,2)</f>
        <v>0</v>
      </c>
      <c r="BL1646" s="18" t="s">
        <v>247</v>
      </c>
      <c r="BM1646" s="205" t="s">
        <v>2095</v>
      </c>
    </row>
    <row r="1647" spans="1:65" s="2" customFormat="1" ht="58.5">
      <c r="A1647" s="35"/>
      <c r="B1647" s="36"/>
      <c r="C1647" s="37"/>
      <c r="D1647" s="209" t="s">
        <v>253</v>
      </c>
      <c r="E1647" s="37"/>
      <c r="F1647" s="240" t="s">
        <v>2042</v>
      </c>
      <c r="G1647" s="37"/>
      <c r="H1647" s="37"/>
      <c r="I1647" s="241"/>
      <c r="J1647" s="37"/>
      <c r="K1647" s="37"/>
      <c r="L1647" s="40"/>
      <c r="M1647" s="242"/>
      <c r="N1647" s="243"/>
      <c r="O1647" s="72"/>
      <c r="P1647" s="72"/>
      <c r="Q1647" s="72"/>
      <c r="R1647" s="72"/>
      <c r="S1647" s="72"/>
      <c r="T1647" s="73"/>
      <c r="U1647" s="35"/>
      <c r="V1647" s="35"/>
      <c r="W1647" s="35"/>
      <c r="X1647" s="35"/>
      <c r="Y1647" s="35"/>
      <c r="Z1647" s="35"/>
      <c r="AA1647" s="35"/>
      <c r="AB1647" s="35"/>
      <c r="AC1647" s="35"/>
      <c r="AD1647" s="35"/>
      <c r="AE1647" s="35"/>
      <c r="AT1647" s="18" t="s">
        <v>253</v>
      </c>
      <c r="AU1647" s="18" t="s">
        <v>85</v>
      </c>
    </row>
    <row r="1648" spans="1:65" s="2" customFormat="1" ht="24.2" customHeight="1">
      <c r="A1648" s="35"/>
      <c r="B1648" s="36"/>
      <c r="C1648" s="193" t="s">
        <v>1245</v>
      </c>
      <c r="D1648" s="193" t="s">
        <v>211</v>
      </c>
      <c r="E1648" s="194" t="s">
        <v>2096</v>
      </c>
      <c r="F1648" s="195" t="s">
        <v>2097</v>
      </c>
      <c r="G1648" s="196" t="s">
        <v>513</v>
      </c>
      <c r="H1648" s="197">
        <v>1</v>
      </c>
      <c r="I1648" s="198"/>
      <c r="J1648" s="199">
        <f>ROUND(I1648*H1648,2)</f>
        <v>0</v>
      </c>
      <c r="K1648" s="200"/>
      <c r="L1648" s="40"/>
      <c r="M1648" s="201" t="s">
        <v>1</v>
      </c>
      <c r="N1648" s="202" t="s">
        <v>40</v>
      </c>
      <c r="O1648" s="72"/>
      <c r="P1648" s="203">
        <f>O1648*H1648</f>
        <v>0</v>
      </c>
      <c r="Q1648" s="203">
        <v>0</v>
      </c>
      <c r="R1648" s="203">
        <f>Q1648*H1648</f>
        <v>0</v>
      </c>
      <c r="S1648" s="203">
        <v>0</v>
      </c>
      <c r="T1648" s="204">
        <f>S1648*H1648</f>
        <v>0</v>
      </c>
      <c r="U1648" s="35"/>
      <c r="V1648" s="35"/>
      <c r="W1648" s="35"/>
      <c r="X1648" s="35"/>
      <c r="Y1648" s="35"/>
      <c r="Z1648" s="35"/>
      <c r="AA1648" s="35"/>
      <c r="AB1648" s="35"/>
      <c r="AC1648" s="35"/>
      <c r="AD1648" s="35"/>
      <c r="AE1648" s="35"/>
      <c r="AR1648" s="205" t="s">
        <v>247</v>
      </c>
      <c r="AT1648" s="205" t="s">
        <v>211</v>
      </c>
      <c r="AU1648" s="205" t="s">
        <v>85</v>
      </c>
      <c r="AY1648" s="18" t="s">
        <v>209</v>
      </c>
      <c r="BE1648" s="206">
        <f>IF(N1648="základní",J1648,0)</f>
        <v>0</v>
      </c>
      <c r="BF1648" s="206">
        <f>IF(N1648="snížená",J1648,0)</f>
        <v>0</v>
      </c>
      <c r="BG1648" s="206">
        <f>IF(N1648="zákl. přenesená",J1648,0)</f>
        <v>0</v>
      </c>
      <c r="BH1648" s="206">
        <f>IF(N1648="sníž. přenesená",J1648,0)</f>
        <v>0</v>
      </c>
      <c r="BI1648" s="206">
        <f>IF(N1648="nulová",J1648,0)</f>
        <v>0</v>
      </c>
      <c r="BJ1648" s="18" t="s">
        <v>83</v>
      </c>
      <c r="BK1648" s="206">
        <f>ROUND(I1648*H1648,2)</f>
        <v>0</v>
      </c>
      <c r="BL1648" s="18" t="s">
        <v>247</v>
      </c>
      <c r="BM1648" s="205" t="s">
        <v>2098</v>
      </c>
    </row>
    <row r="1649" spans="1:65" s="2" customFormat="1" ht="58.5">
      <c r="A1649" s="35"/>
      <c r="B1649" s="36"/>
      <c r="C1649" s="37"/>
      <c r="D1649" s="209" t="s">
        <v>253</v>
      </c>
      <c r="E1649" s="37"/>
      <c r="F1649" s="240" t="s">
        <v>2042</v>
      </c>
      <c r="G1649" s="37"/>
      <c r="H1649" s="37"/>
      <c r="I1649" s="241"/>
      <c r="J1649" s="37"/>
      <c r="K1649" s="37"/>
      <c r="L1649" s="40"/>
      <c r="M1649" s="242"/>
      <c r="N1649" s="243"/>
      <c r="O1649" s="72"/>
      <c r="P1649" s="72"/>
      <c r="Q1649" s="72"/>
      <c r="R1649" s="72"/>
      <c r="S1649" s="72"/>
      <c r="T1649" s="73"/>
      <c r="U1649" s="35"/>
      <c r="V1649" s="35"/>
      <c r="W1649" s="35"/>
      <c r="X1649" s="35"/>
      <c r="Y1649" s="35"/>
      <c r="Z1649" s="35"/>
      <c r="AA1649" s="35"/>
      <c r="AB1649" s="35"/>
      <c r="AC1649" s="35"/>
      <c r="AD1649" s="35"/>
      <c r="AE1649" s="35"/>
      <c r="AT1649" s="18" t="s">
        <v>253</v>
      </c>
      <c r="AU1649" s="18" t="s">
        <v>85</v>
      </c>
    </row>
    <row r="1650" spans="1:65" s="2" customFormat="1" ht="24.2" customHeight="1">
      <c r="A1650" s="35"/>
      <c r="B1650" s="36"/>
      <c r="C1650" s="193" t="s">
        <v>2099</v>
      </c>
      <c r="D1650" s="193" t="s">
        <v>211</v>
      </c>
      <c r="E1650" s="194" t="s">
        <v>2100</v>
      </c>
      <c r="F1650" s="195" t="s">
        <v>2101</v>
      </c>
      <c r="G1650" s="196" t="s">
        <v>513</v>
      </c>
      <c r="H1650" s="197">
        <v>2</v>
      </c>
      <c r="I1650" s="198"/>
      <c r="J1650" s="199">
        <f>ROUND(I1650*H1650,2)</f>
        <v>0</v>
      </c>
      <c r="K1650" s="200"/>
      <c r="L1650" s="40"/>
      <c r="M1650" s="201" t="s">
        <v>1</v>
      </c>
      <c r="N1650" s="202" t="s">
        <v>40</v>
      </c>
      <c r="O1650" s="72"/>
      <c r="P1650" s="203">
        <f>O1650*H1650</f>
        <v>0</v>
      </c>
      <c r="Q1650" s="203">
        <v>0</v>
      </c>
      <c r="R1650" s="203">
        <f>Q1650*H1650</f>
        <v>0</v>
      </c>
      <c r="S1650" s="203">
        <v>0</v>
      </c>
      <c r="T1650" s="204">
        <f>S1650*H1650</f>
        <v>0</v>
      </c>
      <c r="U1650" s="35"/>
      <c r="V1650" s="35"/>
      <c r="W1650" s="35"/>
      <c r="X1650" s="35"/>
      <c r="Y1650" s="35"/>
      <c r="Z1650" s="35"/>
      <c r="AA1650" s="35"/>
      <c r="AB1650" s="35"/>
      <c r="AC1650" s="35"/>
      <c r="AD1650" s="35"/>
      <c r="AE1650" s="35"/>
      <c r="AR1650" s="205" t="s">
        <v>247</v>
      </c>
      <c r="AT1650" s="205" t="s">
        <v>211</v>
      </c>
      <c r="AU1650" s="205" t="s">
        <v>85</v>
      </c>
      <c r="AY1650" s="18" t="s">
        <v>209</v>
      </c>
      <c r="BE1650" s="206">
        <f>IF(N1650="základní",J1650,0)</f>
        <v>0</v>
      </c>
      <c r="BF1650" s="206">
        <f>IF(N1650="snížená",J1650,0)</f>
        <v>0</v>
      </c>
      <c r="BG1650" s="206">
        <f>IF(N1650="zákl. přenesená",J1650,0)</f>
        <v>0</v>
      </c>
      <c r="BH1650" s="206">
        <f>IF(N1650="sníž. přenesená",J1650,0)</f>
        <v>0</v>
      </c>
      <c r="BI1650" s="206">
        <f>IF(N1650="nulová",J1650,0)</f>
        <v>0</v>
      </c>
      <c r="BJ1650" s="18" t="s">
        <v>83</v>
      </c>
      <c r="BK1650" s="206">
        <f>ROUND(I1650*H1650,2)</f>
        <v>0</v>
      </c>
      <c r="BL1650" s="18" t="s">
        <v>247</v>
      </c>
      <c r="BM1650" s="205" t="s">
        <v>2102</v>
      </c>
    </row>
    <row r="1651" spans="1:65" s="2" customFormat="1" ht="58.5">
      <c r="A1651" s="35"/>
      <c r="B1651" s="36"/>
      <c r="C1651" s="37"/>
      <c r="D1651" s="209" t="s">
        <v>253</v>
      </c>
      <c r="E1651" s="37"/>
      <c r="F1651" s="240" t="s">
        <v>2042</v>
      </c>
      <c r="G1651" s="37"/>
      <c r="H1651" s="37"/>
      <c r="I1651" s="241"/>
      <c r="J1651" s="37"/>
      <c r="K1651" s="37"/>
      <c r="L1651" s="40"/>
      <c r="M1651" s="242"/>
      <c r="N1651" s="243"/>
      <c r="O1651" s="72"/>
      <c r="P1651" s="72"/>
      <c r="Q1651" s="72"/>
      <c r="R1651" s="72"/>
      <c r="S1651" s="72"/>
      <c r="T1651" s="73"/>
      <c r="U1651" s="35"/>
      <c r="V1651" s="35"/>
      <c r="W1651" s="35"/>
      <c r="X1651" s="35"/>
      <c r="Y1651" s="35"/>
      <c r="Z1651" s="35"/>
      <c r="AA1651" s="35"/>
      <c r="AB1651" s="35"/>
      <c r="AC1651" s="35"/>
      <c r="AD1651" s="35"/>
      <c r="AE1651" s="35"/>
      <c r="AT1651" s="18" t="s">
        <v>253</v>
      </c>
      <c r="AU1651" s="18" t="s">
        <v>85</v>
      </c>
    </row>
    <row r="1652" spans="1:65" s="2" customFormat="1" ht="24.2" customHeight="1">
      <c r="A1652" s="35"/>
      <c r="B1652" s="36"/>
      <c r="C1652" s="193" t="s">
        <v>1249</v>
      </c>
      <c r="D1652" s="193" t="s">
        <v>211</v>
      </c>
      <c r="E1652" s="194" t="s">
        <v>2103</v>
      </c>
      <c r="F1652" s="195" t="s">
        <v>2104</v>
      </c>
      <c r="G1652" s="196" t="s">
        <v>513</v>
      </c>
      <c r="H1652" s="197">
        <v>1</v>
      </c>
      <c r="I1652" s="198"/>
      <c r="J1652" s="199">
        <f>ROUND(I1652*H1652,2)</f>
        <v>0</v>
      </c>
      <c r="K1652" s="200"/>
      <c r="L1652" s="40"/>
      <c r="M1652" s="201" t="s">
        <v>1</v>
      </c>
      <c r="N1652" s="202" t="s">
        <v>40</v>
      </c>
      <c r="O1652" s="72"/>
      <c r="P1652" s="203">
        <f>O1652*H1652</f>
        <v>0</v>
      </c>
      <c r="Q1652" s="203">
        <v>0</v>
      </c>
      <c r="R1652" s="203">
        <f>Q1652*H1652</f>
        <v>0</v>
      </c>
      <c r="S1652" s="203">
        <v>0</v>
      </c>
      <c r="T1652" s="204">
        <f>S1652*H1652</f>
        <v>0</v>
      </c>
      <c r="U1652" s="35"/>
      <c r="V1652" s="35"/>
      <c r="W1652" s="35"/>
      <c r="X1652" s="35"/>
      <c r="Y1652" s="35"/>
      <c r="Z1652" s="35"/>
      <c r="AA1652" s="35"/>
      <c r="AB1652" s="35"/>
      <c r="AC1652" s="35"/>
      <c r="AD1652" s="35"/>
      <c r="AE1652" s="35"/>
      <c r="AR1652" s="205" t="s">
        <v>247</v>
      </c>
      <c r="AT1652" s="205" t="s">
        <v>211</v>
      </c>
      <c r="AU1652" s="205" t="s">
        <v>85</v>
      </c>
      <c r="AY1652" s="18" t="s">
        <v>209</v>
      </c>
      <c r="BE1652" s="206">
        <f>IF(N1652="základní",J1652,0)</f>
        <v>0</v>
      </c>
      <c r="BF1652" s="206">
        <f>IF(N1652="snížená",J1652,0)</f>
        <v>0</v>
      </c>
      <c r="BG1652" s="206">
        <f>IF(N1652="zákl. přenesená",J1652,0)</f>
        <v>0</v>
      </c>
      <c r="BH1652" s="206">
        <f>IF(N1652="sníž. přenesená",J1652,0)</f>
        <v>0</v>
      </c>
      <c r="BI1652" s="206">
        <f>IF(N1652="nulová",J1652,0)</f>
        <v>0</v>
      </c>
      <c r="BJ1652" s="18" t="s">
        <v>83</v>
      </c>
      <c r="BK1652" s="206">
        <f>ROUND(I1652*H1652,2)</f>
        <v>0</v>
      </c>
      <c r="BL1652" s="18" t="s">
        <v>247</v>
      </c>
      <c r="BM1652" s="205" t="s">
        <v>2105</v>
      </c>
    </row>
    <row r="1653" spans="1:65" s="2" customFormat="1" ht="58.5">
      <c r="A1653" s="35"/>
      <c r="B1653" s="36"/>
      <c r="C1653" s="37"/>
      <c r="D1653" s="209" t="s">
        <v>253</v>
      </c>
      <c r="E1653" s="37"/>
      <c r="F1653" s="240" t="s">
        <v>2042</v>
      </c>
      <c r="G1653" s="37"/>
      <c r="H1653" s="37"/>
      <c r="I1653" s="241"/>
      <c r="J1653" s="37"/>
      <c r="K1653" s="37"/>
      <c r="L1653" s="40"/>
      <c r="M1653" s="242"/>
      <c r="N1653" s="243"/>
      <c r="O1653" s="72"/>
      <c r="P1653" s="72"/>
      <c r="Q1653" s="72"/>
      <c r="R1653" s="72"/>
      <c r="S1653" s="72"/>
      <c r="T1653" s="73"/>
      <c r="U1653" s="35"/>
      <c r="V1653" s="35"/>
      <c r="W1653" s="35"/>
      <c r="X1653" s="35"/>
      <c r="Y1653" s="35"/>
      <c r="Z1653" s="35"/>
      <c r="AA1653" s="35"/>
      <c r="AB1653" s="35"/>
      <c r="AC1653" s="35"/>
      <c r="AD1653" s="35"/>
      <c r="AE1653" s="35"/>
      <c r="AT1653" s="18" t="s">
        <v>253</v>
      </c>
      <c r="AU1653" s="18" t="s">
        <v>85</v>
      </c>
    </row>
    <row r="1654" spans="1:65" s="2" customFormat="1" ht="24.2" customHeight="1">
      <c r="A1654" s="35"/>
      <c r="B1654" s="36"/>
      <c r="C1654" s="193" t="s">
        <v>2106</v>
      </c>
      <c r="D1654" s="193" t="s">
        <v>211</v>
      </c>
      <c r="E1654" s="194" t="s">
        <v>2107</v>
      </c>
      <c r="F1654" s="195" t="s">
        <v>2108</v>
      </c>
      <c r="G1654" s="196" t="s">
        <v>513</v>
      </c>
      <c r="H1654" s="197">
        <v>1</v>
      </c>
      <c r="I1654" s="198"/>
      <c r="J1654" s="199">
        <f>ROUND(I1654*H1654,2)</f>
        <v>0</v>
      </c>
      <c r="K1654" s="200"/>
      <c r="L1654" s="40"/>
      <c r="M1654" s="201" t="s">
        <v>1</v>
      </c>
      <c r="N1654" s="202" t="s">
        <v>40</v>
      </c>
      <c r="O1654" s="72"/>
      <c r="P1654" s="203">
        <f>O1654*H1654</f>
        <v>0</v>
      </c>
      <c r="Q1654" s="203">
        <v>0</v>
      </c>
      <c r="R1654" s="203">
        <f>Q1654*H1654</f>
        <v>0</v>
      </c>
      <c r="S1654" s="203">
        <v>0</v>
      </c>
      <c r="T1654" s="204">
        <f>S1654*H1654</f>
        <v>0</v>
      </c>
      <c r="U1654" s="35"/>
      <c r="V1654" s="35"/>
      <c r="W1654" s="35"/>
      <c r="X1654" s="35"/>
      <c r="Y1654" s="35"/>
      <c r="Z1654" s="35"/>
      <c r="AA1654" s="35"/>
      <c r="AB1654" s="35"/>
      <c r="AC1654" s="35"/>
      <c r="AD1654" s="35"/>
      <c r="AE1654" s="35"/>
      <c r="AR1654" s="205" t="s">
        <v>247</v>
      </c>
      <c r="AT1654" s="205" t="s">
        <v>211</v>
      </c>
      <c r="AU1654" s="205" t="s">
        <v>85</v>
      </c>
      <c r="AY1654" s="18" t="s">
        <v>209</v>
      </c>
      <c r="BE1654" s="206">
        <f>IF(N1654="základní",J1654,0)</f>
        <v>0</v>
      </c>
      <c r="BF1654" s="206">
        <f>IF(N1654="snížená",J1654,0)</f>
        <v>0</v>
      </c>
      <c r="BG1654" s="206">
        <f>IF(N1654="zákl. přenesená",J1654,0)</f>
        <v>0</v>
      </c>
      <c r="BH1654" s="206">
        <f>IF(N1654="sníž. přenesená",J1654,0)</f>
        <v>0</v>
      </c>
      <c r="BI1654" s="206">
        <f>IF(N1654="nulová",J1654,0)</f>
        <v>0</v>
      </c>
      <c r="BJ1654" s="18" t="s">
        <v>83</v>
      </c>
      <c r="BK1654" s="206">
        <f>ROUND(I1654*H1654,2)</f>
        <v>0</v>
      </c>
      <c r="BL1654" s="18" t="s">
        <v>247</v>
      </c>
      <c r="BM1654" s="205" t="s">
        <v>2109</v>
      </c>
    </row>
    <row r="1655" spans="1:65" s="2" customFormat="1" ht="58.5">
      <c r="A1655" s="35"/>
      <c r="B1655" s="36"/>
      <c r="C1655" s="37"/>
      <c r="D1655" s="209" t="s">
        <v>253</v>
      </c>
      <c r="E1655" s="37"/>
      <c r="F1655" s="240" t="s">
        <v>2042</v>
      </c>
      <c r="G1655" s="37"/>
      <c r="H1655" s="37"/>
      <c r="I1655" s="241"/>
      <c r="J1655" s="37"/>
      <c r="K1655" s="37"/>
      <c r="L1655" s="40"/>
      <c r="M1655" s="242"/>
      <c r="N1655" s="243"/>
      <c r="O1655" s="72"/>
      <c r="P1655" s="72"/>
      <c r="Q1655" s="72"/>
      <c r="R1655" s="72"/>
      <c r="S1655" s="72"/>
      <c r="T1655" s="73"/>
      <c r="U1655" s="35"/>
      <c r="V1655" s="35"/>
      <c r="W1655" s="35"/>
      <c r="X1655" s="35"/>
      <c r="Y1655" s="35"/>
      <c r="Z1655" s="35"/>
      <c r="AA1655" s="35"/>
      <c r="AB1655" s="35"/>
      <c r="AC1655" s="35"/>
      <c r="AD1655" s="35"/>
      <c r="AE1655" s="35"/>
      <c r="AT1655" s="18" t="s">
        <v>253</v>
      </c>
      <c r="AU1655" s="18" t="s">
        <v>85</v>
      </c>
    </row>
    <row r="1656" spans="1:65" s="2" customFormat="1" ht="24.2" customHeight="1">
      <c r="A1656" s="35"/>
      <c r="B1656" s="36"/>
      <c r="C1656" s="193" t="s">
        <v>1254</v>
      </c>
      <c r="D1656" s="193" t="s">
        <v>211</v>
      </c>
      <c r="E1656" s="194" t="s">
        <v>2110</v>
      </c>
      <c r="F1656" s="195" t="s">
        <v>2111</v>
      </c>
      <c r="G1656" s="196" t="s">
        <v>513</v>
      </c>
      <c r="H1656" s="197">
        <v>1</v>
      </c>
      <c r="I1656" s="198"/>
      <c r="J1656" s="199">
        <f>ROUND(I1656*H1656,2)</f>
        <v>0</v>
      </c>
      <c r="K1656" s="200"/>
      <c r="L1656" s="40"/>
      <c r="M1656" s="201" t="s">
        <v>1</v>
      </c>
      <c r="N1656" s="202" t="s">
        <v>40</v>
      </c>
      <c r="O1656" s="72"/>
      <c r="P1656" s="203">
        <f>O1656*H1656</f>
        <v>0</v>
      </c>
      <c r="Q1656" s="203">
        <v>0</v>
      </c>
      <c r="R1656" s="203">
        <f>Q1656*H1656</f>
        <v>0</v>
      </c>
      <c r="S1656" s="203">
        <v>0</v>
      </c>
      <c r="T1656" s="204">
        <f>S1656*H1656</f>
        <v>0</v>
      </c>
      <c r="U1656" s="35"/>
      <c r="V1656" s="35"/>
      <c r="W1656" s="35"/>
      <c r="X1656" s="35"/>
      <c r="Y1656" s="35"/>
      <c r="Z1656" s="35"/>
      <c r="AA1656" s="35"/>
      <c r="AB1656" s="35"/>
      <c r="AC1656" s="35"/>
      <c r="AD1656" s="35"/>
      <c r="AE1656" s="35"/>
      <c r="AR1656" s="205" t="s">
        <v>247</v>
      </c>
      <c r="AT1656" s="205" t="s">
        <v>211</v>
      </c>
      <c r="AU1656" s="205" t="s">
        <v>85</v>
      </c>
      <c r="AY1656" s="18" t="s">
        <v>209</v>
      </c>
      <c r="BE1656" s="206">
        <f>IF(N1656="základní",J1656,0)</f>
        <v>0</v>
      </c>
      <c r="BF1656" s="206">
        <f>IF(N1656="snížená",J1656,0)</f>
        <v>0</v>
      </c>
      <c r="BG1656" s="206">
        <f>IF(N1656="zákl. přenesená",J1656,0)</f>
        <v>0</v>
      </c>
      <c r="BH1656" s="206">
        <f>IF(N1656="sníž. přenesená",J1656,0)</f>
        <v>0</v>
      </c>
      <c r="BI1656" s="206">
        <f>IF(N1656="nulová",J1656,0)</f>
        <v>0</v>
      </c>
      <c r="BJ1656" s="18" t="s">
        <v>83</v>
      </c>
      <c r="BK1656" s="206">
        <f>ROUND(I1656*H1656,2)</f>
        <v>0</v>
      </c>
      <c r="BL1656" s="18" t="s">
        <v>247</v>
      </c>
      <c r="BM1656" s="205" t="s">
        <v>2112</v>
      </c>
    </row>
    <row r="1657" spans="1:65" s="2" customFormat="1" ht="58.5">
      <c r="A1657" s="35"/>
      <c r="B1657" s="36"/>
      <c r="C1657" s="37"/>
      <c r="D1657" s="209" t="s">
        <v>253</v>
      </c>
      <c r="E1657" s="37"/>
      <c r="F1657" s="240" t="s">
        <v>2042</v>
      </c>
      <c r="G1657" s="37"/>
      <c r="H1657" s="37"/>
      <c r="I1657" s="241"/>
      <c r="J1657" s="37"/>
      <c r="K1657" s="37"/>
      <c r="L1657" s="40"/>
      <c r="M1657" s="242"/>
      <c r="N1657" s="243"/>
      <c r="O1657" s="72"/>
      <c r="P1657" s="72"/>
      <c r="Q1657" s="72"/>
      <c r="R1657" s="72"/>
      <c r="S1657" s="72"/>
      <c r="T1657" s="73"/>
      <c r="U1657" s="35"/>
      <c r="V1657" s="35"/>
      <c r="W1657" s="35"/>
      <c r="X1657" s="35"/>
      <c r="Y1657" s="35"/>
      <c r="Z1657" s="35"/>
      <c r="AA1657" s="35"/>
      <c r="AB1657" s="35"/>
      <c r="AC1657" s="35"/>
      <c r="AD1657" s="35"/>
      <c r="AE1657" s="35"/>
      <c r="AT1657" s="18" t="s">
        <v>253</v>
      </c>
      <c r="AU1657" s="18" t="s">
        <v>85</v>
      </c>
    </row>
    <row r="1658" spans="1:65" s="2" customFormat="1" ht="24.2" customHeight="1">
      <c r="A1658" s="35"/>
      <c r="B1658" s="36"/>
      <c r="C1658" s="193" t="s">
        <v>2113</v>
      </c>
      <c r="D1658" s="193" t="s">
        <v>211</v>
      </c>
      <c r="E1658" s="194" t="s">
        <v>2114</v>
      </c>
      <c r="F1658" s="195" t="s">
        <v>2115</v>
      </c>
      <c r="G1658" s="196" t="s">
        <v>513</v>
      </c>
      <c r="H1658" s="197">
        <v>2</v>
      </c>
      <c r="I1658" s="198"/>
      <c r="J1658" s="199">
        <f>ROUND(I1658*H1658,2)</f>
        <v>0</v>
      </c>
      <c r="K1658" s="200"/>
      <c r="L1658" s="40"/>
      <c r="M1658" s="201" t="s">
        <v>1</v>
      </c>
      <c r="N1658" s="202" t="s">
        <v>40</v>
      </c>
      <c r="O1658" s="72"/>
      <c r="P1658" s="203">
        <f>O1658*H1658</f>
        <v>0</v>
      </c>
      <c r="Q1658" s="203">
        <v>0</v>
      </c>
      <c r="R1658" s="203">
        <f>Q1658*H1658</f>
        <v>0</v>
      </c>
      <c r="S1658" s="203">
        <v>0</v>
      </c>
      <c r="T1658" s="204">
        <f>S1658*H1658</f>
        <v>0</v>
      </c>
      <c r="U1658" s="35"/>
      <c r="V1658" s="35"/>
      <c r="W1658" s="35"/>
      <c r="X1658" s="35"/>
      <c r="Y1658" s="35"/>
      <c r="Z1658" s="35"/>
      <c r="AA1658" s="35"/>
      <c r="AB1658" s="35"/>
      <c r="AC1658" s="35"/>
      <c r="AD1658" s="35"/>
      <c r="AE1658" s="35"/>
      <c r="AR1658" s="205" t="s">
        <v>247</v>
      </c>
      <c r="AT1658" s="205" t="s">
        <v>211</v>
      </c>
      <c r="AU1658" s="205" t="s">
        <v>85</v>
      </c>
      <c r="AY1658" s="18" t="s">
        <v>209</v>
      </c>
      <c r="BE1658" s="206">
        <f>IF(N1658="základní",J1658,0)</f>
        <v>0</v>
      </c>
      <c r="BF1658" s="206">
        <f>IF(N1658="snížená",J1658,0)</f>
        <v>0</v>
      </c>
      <c r="BG1658" s="206">
        <f>IF(N1658="zákl. přenesená",J1658,0)</f>
        <v>0</v>
      </c>
      <c r="BH1658" s="206">
        <f>IF(N1658="sníž. přenesená",J1658,0)</f>
        <v>0</v>
      </c>
      <c r="BI1658" s="206">
        <f>IF(N1658="nulová",J1658,0)</f>
        <v>0</v>
      </c>
      <c r="BJ1658" s="18" t="s">
        <v>83</v>
      </c>
      <c r="BK1658" s="206">
        <f>ROUND(I1658*H1658,2)</f>
        <v>0</v>
      </c>
      <c r="BL1658" s="18" t="s">
        <v>247</v>
      </c>
      <c r="BM1658" s="205" t="s">
        <v>2116</v>
      </c>
    </row>
    <row r="1659" spans="1:65" s="2" customFormat="1" ht="58.5">
      <c r="A1659" s="35"/>
      <c r="B1659" s="36"/>
      <c r="C1659" s="37"/>
      <c r="D1659" s="209" t="s">
        <v>253</v>
      </c>
      <c r="E1659" s="37"/>
      <c r="F1659" s="240" t="s">
        <v>2042</v>
      </c>
      <c r="G1659" s="37"/>
      <c r="H1659" s="37"/>
      <c r="I1659" s="241"/>
      <c r="J1659" s="37"/>
      <c r="K1659" s="37"/>
      <c r="L1659" s="40"/>
      <c r="M1659" s="242"/>
      <c r="N1659" s="243"/>
      <c r="O1659" s="72"/>
      <c r="P1659" s="72"/>
      <c r="Q1659" s="72"/>
      <c r="R1659" s="72"/>
      <c r="S1659" s="72"/>
      <c r="T1659" s="73"/>
      <c r="U1659" s="35"/>
      <c r="V1659" s="35"/>
      <c r="W1659" s="35"/>
      <c r="X1659" s="35"/>
      <c r="Y1659" s="35"/>
      <c r="Z1659" s="35"/>
      <c r="AA1659" s="35"/>
      <c r="AB1659" s="35"/>
      <c r="AC1659" s="35"/>
      <c r="AD1659" s="35"/>
      <c r="AE1659" s="35"/>
      <c r="AT1659" s="18" t="s">
        <v>253</v>
      </c>
      <c r="AU1659" s="18" t="s">
        <v>85</v>
      </c>
    </row>
    <row r="1660" spans="1:65" s="2" customFormat="1" ht="24.2" customHeight="1">
      <c r="A1660" s="35"/>
      <c r="B1660" s="36"/>
      <c r="C1660" s="193" t="s">
        <v>1258</v>
      </c>
      <c r="D1660" s="193" t="s">
        <v>211</v>
      </c>
      <c r="E1660" s="194" t="s">
        <v>2117</v>
      </c>
      <c r="F1660" s="195" t="s">
        <v>2118</v>
      </c>
      <c r="G1660" s="196" t="s">
        <v>513</v>
      </c>
      <c r="H1660" s="197">
        <v>1</v>
      </c>
      <c r="I1660" s="198"/>
      <c r="J1660" s="199">
        <f>ROUND(I1660*H1660,2)</f>
        <v>0</v>
      </c>
      <c r="K1660" s="200"/>
      <c r="L1660" s="40"/>
      <c r="M1660" s="201" t="s">
        <v>1</v>
      </c>
      <c r="N1660" s="202" t="s">
        <v>40</v>
      </c>
      <c r="O1660" s="72"/>
      <c r="P1660" s="203">
        <f>O1660*H1660</f>
        <v>0</v>
      </c>
      <c r="Q1660" s="203">
        <v>0</v>
      </c>
      <c r="R1660" s="203">
        <f>Q1660*H1660</f>
        <v>0</v>
      </c>
      <c r="S1660" s="203">
        <v>0</v>
      </c>
      <c r="T1660" s="204">
        <f>S1660*H1660</f>
        <v>0</v>
      </c>
      <c r="U1660" s="35"/>
      <c r="V1660" s="35"/>
      <c r="W1660" s="35"/>
      <c r="X1660" s="35"/>
      <c r="Y1660" s="35"/>
      <c r="Z1660" s="35"/>
      <c r="AA1660" s="35"/>
      <c r="AB1660" s="35"/>
      <c r="AC1660" s="35"/>
      <c r="AD1660" s="35"/>
      <c r="AE1660" s="35"/>
      <c r="AR1660" s="205" t="s">
        <v>247</v>
      </c>
      <c r="AT1660" s="205" t="s">
        <v>211</v>
      </c>
      <c r="AU1660" s="205" t="s">
        <v>85</v>
      </c>
      <c r="AY1660" s="18" t="s">
        <v>209</v>
      </c>
      <c r="BE1660" s="206">
        <f>IF(N1660="základní",J1660,0)</f>
        <v>0</v>
      </c>
      <c r="BF1660" s="206">
        <f>IF(N1660="snížená",J1660,0)</f>
        <v>0</v>
      </c>
      <c r="BG1660" s="206">
        <f>IF(N1660="zákl. přenesená",J1660,0)</f>
        <v>0</v>
      </c>
      <c r="BH1660" s="206">
        <f>IF(N1660="sníž. přenesená",J1660,0)</f>
        <v>0</v>
      </c>
      <c r="BI1660" s="206">
        <f>IF(N1660="nulová",J1660,0)</f>
        <v>0</v>
      </c>
      <c r="BJ1660" s="18" t="s">
        <v>83</v>
      </c>
      <c r="BK1660" s="206">
        <f>ROUND(I1660*H1660,2)</f>
        <v>0</v>
      </c>
      <c r="BL1660" s="18" t="s">
        <v>247</v>
      </c>
      <c r="BM1660" s="205" t="s">
        <v>2119</v>
      </c>
    </row>
    <row r="1661" spans="1:65" s="2" customFormat="1" ht="58.5">
      <c r="A1661" s="35"/>
      <c r="B1661" s="36"/>
      <c r="C1661" s="37"/>
      <c r="D1661" s="209" t="s">
        <v>253</v>
      </c>
      <c r="E1661" s="37"/>
      <c r="F1661" s="240" t="s">
        <v>2042</v>
      </c>
      <c r="G1661" s="37"/>
      <c r="H1661" s="37"/>
      <c r="I1661" s="241"/>
      <c r="J1661" s="37"/>
      <c r="K1661" s="37"/>
      <c r="L1661" s="40"/>
      <c r="M1661" s="242"/>
      <c r="N1661" s="243"/>
      <c r="O1661" s="72"/>
      <c r="P1661" s="72"/>
      <c r="Q1661" s="72"/>
      <c r="R1661" s="72"/>
      <c r="S1661" s="72"/>
      <c r="T1661" s="73"/>
      <c r="U1661" s="35"/>
      <c r="V1661" s="35"/>
      <c r="W1661" s="35"/>
      <c r="X1661" s="35"/>
      <c r="Y1661" s="35"/>
      <c r="Z1661" s="35"/>
      <c r="AA1661" s="35"/>
      <c r="AB1661" s="35"/>
      <c r="AC1661" s="35"/>
      <c r="AD1661" s="35"/>
      <c r="AE1661" s="35"/>
      <c r="AT1661" s="18" t="s">
        <v>253</v>
      </c>
      <c r="AU1661" s="18" t="s">
        <v>85</v>
      </c>
    </row>
    <row r="1662" spans="1:65" s="2" customFormat="1" ht="24.2" customHeight="1">
      <c r="A1662" s="35"/>
      <c r="B1662" s="36"/>
      <c r="C1662" s="193" t="s">
        <v>2120</v>
      </c>
      <c r="D1662" s="193" t="s">
        <v>211</v>
      </c>
      <c r="E1662" s="194" t="s">
        <v>2121</v>
      </c>
      <c r="F1662" s="195" t="s">
        <v>2122</v>
      </c>
      <c r="G1662" s="196" t="s">
        <v>513</v>
      </c>
      <c r="H1662" s="197">
        <v>1</v>
      </c>
      <c r="I1662" s="198"/>
      <c r="J1662" s="199">
        <f>ROUND(I1662*H1662,2)</f>
        <v>0</v>
      </c>
      <c r="K1662" s="200"/>
      <c r="L1662" s="40"/>
      <c r="M1662" s="201" t="s">
        <v>1</v>
      </c>
      <c r="N1662" s="202" t="s">
        <v>40</v>
      </c>
      <c r="O1662" s="72"/>
      <c r="P1662" s="203">
        <f>O1662*H1662</f>
        <v>0</v>
      </c>
      <c r="Q1662" s="203">
        <v>0</v>
      </c>
      <c r="R1662" s="203">
        <f>Q1662*H1662</f>
        <v>0</v>
      </c>
      <c r="S1662" s="203">
        <v>0</v>
      </c>
      <c r="T1662" s="204">
        <f>S1662*H1662</f>
        <v>0</v>
      </c>
      <c r="U1662" s="35"/>
      <c r="V1662" s="35"/>
      <c r="W1662" s="35"/>
      <c r="X1662" s="35"/>
      <c r="Y1662" s="35"/>
      <c r="Z1662" s="35"/>
      <c r="AA1662" s="35"/>
      <c r="AB1662" s="35"/>
      <c r="AC1662" s="35"/>
      <c r="AD1662" s="35"/>
      <c r="AE1662" s="35"/>
      <c r="AR1662" s="205" t="s">
        <v>247</v>
      </c>
      <c r="AT1662" s="205" t="s">
        <v>211</v>
      </c>
      <c r="AU1662" s="205" t="s">
        <v>85</v>
      </c>
      <c r="AY1662" s="18" t="s">
        <v>209</v>
      </c>
      <c r="BE1662" s="206">
        <f>IF(N1662="základní",J1662,0)</f>
        <v>0</v>
      </c>
      <c r="BF1662" s="206">
        <f>IF(N1662="snížená",J1662,0)</f>
        <v>0</v>
      </c>
      <c r="BG1662" s="206">
        <f>IF(N1662="zákl. přenesená",J1662,0)</f>
        <v>0</v>
      </c>
      <c r="BH1662" s="206">
        <f>IF(N1662="sníž. přenesená",J1662,0)</f>
        <v>0</v>
      </c>
      <c r="BI1662" s="206">
        <f>IF(N1662="nulová",J1662,0)</f>
        <v>0</v>
      </c>
      <c r="BJ1662" s="18" t="s">
        <v>83</v>
      </c>
      <c r="BK1662" s="206">
        <f>ROUND(I1662*H1662,2)</f>
        <v>0</v>
      </c>
      <c r="BL1662" s="18" t="s">
        <v>247</v>
      </c>
      <c r="BM1662" s="205" t="s">
        <v>2123</v>
      </c>
    </row>
    <row r="1663" spans="1:65" s="2" customFormat="1" ht="58.5">
      <c r="A1663" s="35"/>
      <c r="B1663" s="36"/>
      <c r="C1663" s="37"/>
      <c r="D1663" s="209" t="s">
        <v>253</v>
      </c>
      <c r="E1663" s="37"/>
      <c r="F1663" s="240" t="s">
        <v>2042</v>
      </c>
      <c r="G1663" s="37"/>
      <c r="H1663" s="37"/>
      <c r="I1663" s="241"/>
      <c r="J1663" s="37"/>
      <c r="K1663" s="37"/>
      <c r="L1663" s="40"/>
      <c r="M1663" s="242"/>
      <c r="N1663" s="243"/>
      <c r="O1663" s="72"/>
      <c r="P1663" s="72"/>
      <c r="Q1663" s="72"/>
      <c r="R1663" s="72"/>
      <c r="S1663" s="72"/>
      <c r="T1663" s="73"/>
      <c r="U1663" s="35"/>
      <c r="V1663" s="35"/>
      <c r="W1663" s="35"/>
      <c r="X1663" s="35"/>
      <c r="Y1663" s="35"/>
      <c r="Z1663" s="35"/>
      <c r="AA1663" s="35"/>
      <c r="AB1663" s="35"/>
      <c r="AC1663" s="35"/>
      <c r="AD1663" s="35"/>
      <c r="AE1663" s="35"/>
      <c r="AT1663" s="18" t="s">
        <v>253</v>
      </c>
      <c r="AU1663" s="18" t="s">
        <v>85</v>
      </c>
    </row>
    <row r="1664" spans="1:65" s="2" customFormat="1" ht="24.2" customHeight="1">
      <c r="A1664" s="35"/>
      <c r="B1664" s="36"/>
      <c r="C1664" s="193" t="s">
        <v>1263</v>
      </c>
      <c r="D1664" s="193" t="s">
        <v>211</v>
      </c>
      <c r="E1664" s="194" t="s">
        <v>2124</v>
      </c>
      <c r="F1664" s="195" t="s">
        <v>2125</v>
      </c>
      <c r="G1664" s="196" t="s">
        <v>513</v>
      </c>
      <c r="H1664" s="197">
        <v>2</v>
      </c>
      <c r="I1664" s="198"/>
      <c r="J1664" s="199">
        <f>ROUND(I1664*H1664,2)</f>
        <v>0</v>
      </c>
      <c r="K1664" s="200"/>
      <c r="L1664" s="40"/>
      <c r="M1664" s="201" t="s">
        <v>1</v>
      </c>
      <c r="N1664" s="202" t="s">
        <v>40</v>
      </c>
      <c r="O1664" s="72"/>
      <c r="P1664" s="203">
        <f>O1664*H1664</f>
        <v>0</v>
      </c>
      <c r="Q1664" s="203">
        <v>0</v>
      </c>
      <c r="R1664" s="203">
        <f>Q1664*H1664</f>
        <v>0</v>
      </c>
      <c r="S1664" s="203">
        <v>0</v>
      </c>
      <c r="T1664" s="204">
        <f>S1664*H1664</f>
        <v>0</v>
      </c>
      <c r="U1664" s="35"/>
      <c r="V1664" s="35"/>
      <c r="W1664" s="35"/>
      <c r="X1664" s="35"/>
      <c r="Y1664" s="35"/>
      <c r="Z1664" s="35"/>
      <c r="AA1664" s="35"/>
      <c r="AB1664" s="35"/>
      <c r="AC1664" s="35"/>
      <c r="AD1664" s="35"/>
      <c r="AE1664" s="35"/>
      <c r="AR1664" s="205" t="s">
        <v>247</v>
      </c>
      <c r="AT1664" s="205" t="s">
        <v>211</v>
      </c>
      <c r="AU1664" s="205" t="s">
        <v>85</v>
      </c>
      <c r="AY1664" s="18" t="s">
        <v>209</v>
      </c>
      <c r="BE1664" s="206">
        <f>IF(N1664="základní",J1664,0)</f>
        <v>0</v>
      </c>
      <c r="BF1664" s="206">
        <f>IF(N1664="snížená",J1664,0)</f>
        <v>0</v>
      </c>
      <c r="BG1664" s="206">
        <f>IF(N1664="zákl. přenesená",J1664,0)</f>
        <v>0</v>
      </c>
      <c r="BH1664" s="206">
        <f>IF(N1664="sníž. přenesená",J1664,0)</f>
        <v>0</v>
      </c>
      <c r="BI1664" s="206">
        <f>IF(N1664="nulová",J1664,0)</f>
        <v>0</v>
      </c>
      <c r="BJ1664" s="18" t="s">
        <v>83</v>
      </c>
      <c r="BK1664" s="206">
        <f>ROUND(I1664*H1664,2)</f>
        <v>0</v>
      </c>
      <c r="BL1664" s="18" t="s">
        <v>247</v>
      </c>
      <c r="BM1664" s="205" t="s">
        <v>2126</v>
      </c>
    </row>
    <row r="1665" spans="1:65" s="2" customFormat="1" ht="68.25">
      <c r="A1665" s="35"/>
      <c r="B1665" s="36"/>
      <c r="C1665" s="37"/>
      <c r="D1665" s="209" t="s">
        <v>253</v>
      </c>
      <c r="E1665" s="37"/>
      <c r="F1665" s="240" t="s">
        <v>2127</v>
      </c>
      <c r="G1665" s="37"/>
      <c r="H1665" s="37"/>
      <c r="I1665" s="241"/>
      <c r="J1665" s="37"/>
      <c r="K1665" s="37"/>
      <c r="L1665" s="40"/>
      <c r="M1665" s="242"/>
      <c r="N1665" s="243"/>
      <c r="O1665" s="72"/>
      <c r="P1665" s="72"/>
      <c r="Q1665" s="72"/>
      <c r="R1665" s="72"/>
      <c r="S1665" s="72"/>
      <c r="T1665" s="73"/>
      <c r="U1665" s="35"/>
      <c r="V1665" s="35"/>
      <c r="W1665" s="35"/>
      <c r="X1665" s="35"/>
      <c r="Y1665" s="35"/>
      <c r="Z1665" s="35"/>
      <c r="AA1665" s="35"/>
      <c r="AB1665" s="35"/>
      <c r="AC1665" s="35"/>
      <c r="AD1665" s="35"/>
      <c r="AE1665" s="35"/>
      <c r="AT1665" s="18" t="s">
        <v>253</v>
      </c>
      <c r="AU1665" s="18" t="s">
        <v>85</v>
      </c>
    </row>
    <row r="1666" spans="1:65" s="2" customFormat="1" ht="24.2" customHeight="1">
      <c r="A1666" s="35"/>
      <c r="B1666" s="36"/>
      <c r="C1666" s="193" t="s">
        <v>2128</v>
      </c>
      <c r="D1666" s="193" t="s">
        <v>211</v>
      </c>
      <c r="E1666" s="194" t="s">
        <v>2129</v>
      </c>
      <c r="F1666" s="195" t="s">
        <v>2130</v>
      </c>
      <c r="G1666" s="196" t="s">
        <v>513</v>
      </c>
      <c r="H1666" s="197">
        <v>4</v>
      </c>
      <c r="I1666" s="198"/>
      <c r="J1666" s="199">
        <f>ROUND(I1666*H1666,2)</f>
        <v>0</v>
      </c>
      <c r="K1666" s="200"/>
      <c r="L1666" s="40"/>
      <c r="M1666" s="201" t="s">
        <v>1</v>
      </c>
      <c r="N1666" s="202" t="s">
        <v>40</v>
      </c>
      <c r="O1666" s="72"/>
      <c r="P1666" s="203">
        <f>O1666*H1666</f>
        <v>0</v>
      </c>
      <c r="Q1666" s="203">
        <v>0</v>
      </c>
      <c r="R1666" s="203">
        <f>Q1666*H1666</f>
        <v>0</v>
      </c>
      <c r="S1666" s="203">
        <v>0</v>
      </c>
      <c r="T1666" s="204">
        <f>S1666*H1666</f>
        <v>0</v>
      </c>
      <c r="U1666" s="35"/>
      <c r="V1666" s="35"/>
      <c r="W1666" s="35"/>
      <c r="X1666" s="35"/>
      <c r="Y1666" s="35"/>
      <c r="Z1666" s="35"/>
      <c r="AA1666" s="35"/>
      <c r="AB1666" s="35"/>
      <c r="AC1666" s="35"/>
      <c r="AD1666" s="35"/>
      <c r="AE1666" s="35"/>
      <c r="AR1666" s="205" t="s">
        <v>247</v>
      </c>
      <c r="AT1666" s="205" t="s">
        <v>211</v>
      </c>
      <c r="AU1666" s="205" t="s">
        <v>85</v>
      </c>
      <c r="AY1666" s="18" t="s">
        <v>209</v>
      </c>
      <c r="BE1666" s="206">
        <f>IF(N1666="základní",J1666,0)</f>
        <v>0</v>
      </c>
      <c r="BF1666" s="206">
        <f>IF(N1666="snížená",J1666,0)</f>
        <v>0</v>
      </c>
      <c r="BG1666" s="206">
        <f>IF(N1666="zákl. přenesená",J1666,0)</f>
        <v>0</v>
      </c>
      <c r="BH1666" s="206">
        <f>IF(N1666="sníž. přenesená",J1666,0)</f>
        <v>0</v>
      </c>
      <c r="BI1666" s="206">
        <f>IF(N1666="nulová",J1666,0)</f>
        <v>0</v>
      </c>
      <c r="BJ1666" s="18" t="s">
        <v>83</v>
      </c>
      <c r="BK1666" s="206">
        <f>ROUND(I1666*H1666,2)</f>
        <v>0</v>
      </c>
      <c r="BL1666" s="18" t="s">
        <v>247</v>
      </c>
      <c r="BM1666" s="205" t="s">
        <v>2131</v>
      </c>
    </row>
    <row r="1667" spans="1:65" s="2" customFormat="1" ht="68.25">
      <c r="A1667" s="35"/>
      <c r="B1667" s="36"/>
      <c r="C1667" s="37"/>
      <c r="D1667" s="209" t="s">
        <v>253</v>
      </c>
      <c r="E1667" s="37"/>
      <c r="F1667" s="240" t="s">
        <v>2127</v>
      </c>
      <c r="G1667" s="37"/>
      <c r="H1667" s="37"/>
      <c r="I1667" s="241"/>
      <c r="J1667" s="37"/>
      <c r="K1667" s="37"/>
      <c r="L1667" s="40"/>
      <c r="M1667" s="242"/>
      <c r="N1667" s="243"/>
      <c r="O1667" s="72"/>
      <c r="P1667" s="72"/>
      <c r="Q1667" s="72"/>
      <c r="R1667" s="72"/>
      <c r="S1667" s="72"/>
      <c r="T1667" s="73"/>
      <c r="U1667" s="35"/>
      <c r="V1667" s="35"/>
      <c r="W1667" s="35"/>
      <c r="X1667" s="35"/>
      <c r="Y1667" s="35"/>
      <c r="Z1667" s="35"/>
      <c r="AA1667" s="35"/>
      <c r="AB1667" s="35"/>
      <c r="AC1667" s="35"/>
      <c r="AD1667" s="35"/>
      <c r="AE1667" s="35"/>
      <c r="AT1667" s="18" t="s">
        <v>253</v>
      </c>
      <c r="AU1667" s="18" t="s">
        <v>85</v>
      </c>
    </row>
    <row r="1668" spans="1:65" s="2" customFormat="1" ht="24.2" customHeight="1">
      <c r="A1668" s="35"/>
      <c r="B1668" s="36"/>
      <c r="C1668" s="193" t="s">
        <v>1266</v>
      </c>
      <c r="D1668" s="193" t="s">
        <v>211</v>
      </c>
      <c r="E1668" s="194" t="s">
        <v>2132</v>
      </c>
      <c r="F1668" s="195" t="s">
        <v>2133</v>
      </c>
      <c r="G1668" s="196" t="s">
        <v>513</v>
      </c>
      <c r="H1668" s="197">
        <v>4</v>
      </c>
      <c r="I1668" s="198"/>
      <c r="J1668" s="199">
        <f>ROUND(I1668*H1668,2)</f>
        <v>0</v>
      </c>
      <c r="K1668" s="200"/>
      <c r="L1668" s="40"/>
      <c r="M1668" s="201" t="s">
        <v>1</v>
      </c>
      <c r="N1668" s="202" t="s">
        <v>40</v>
      </c>
      <c r="O1668" s="72"/>
      <c r="P1668" s="203">
        <f>O1668*H1668</f>
        <v>0</v>
      </c>
      <c r="Q1668" s="203">
        <v>0</v>
      </c>
      <c r="R1668" s="203">
        <f>Q1668*H1668</f>
        <v>0</v>
      </c>
      <c r="S1668" s="203">
        <v>0</v>
      </c>
      <c r="T1668" s="204">
        <f>S1668*H1668</f>
        <v>0</v>
      </c>
      <c r="U1668" s="35"/>
      <c r="V1668" s="35"/>
      <c r="W1668" s="35"/>
      <c r="X1668" s="35"/>
      <c r="Y1668" s="35"/>
      <c r="Z1668" s="35"/>
      <c r="AA1668" s="35"/>
      <c r="AB1668" s="35"/>
      <c r="AC1668" s="35"/>
      <c r="AD1668" s="35"/>
      <c r="AE1668" s="35"/>
      <c r="AR1668" s="205" t="s">
        <v>247</v>
      </c>
      <c r="AT1668" s="205" t="s">
        <v>211</v>
      </c>
      <c r="AU1668" s="205" t="s">
        <v>85</v>
      </c>
      <c r="AY1668" s="18" t="s">
        <v>209</v>
      </c>
      <c r="BE1668" s="206">
        <f>IF(N1668="základní",J1668,0)</f>
        <v>0</v>
      </c>
      <c r="BF1668" s="206">
        <f>IF(N1668="snížená",J1668,0)</f>
        <v>0</v>
      </c>
      <c r="BG1668" s="206">
        <f>IF(N1668="zákl. přenesená",J1668,0)</f>
        <v>0</v>
      </c>
      <c r="BH1668" s="206">
        <f>IF(N1668="sníž. přenesená",J1668,0)</f>
        <v>0</v>
      </c>
      <c r="BI1668" s="206">
        <f>IF(N1668="nulová",J1668,0)</f>
        <v>0</v>
      </c>
      <c r="BJ1668" s="18" t="s">
        <v>83</v>
      </c>
      <c r="BK1668" s="206">
        <f>ROUND(I1668*H1668,2)</f>
        <v>0</v>
      </c>
      <c r="BL1668" s="18" t="s">
        <v>247</v>
      </c>
      <c r="BM1668" s="205" t="s">
        <v>2134</v>
      </c>
    </row>
    <row r="1669" spans="1:65" s="2" customFormat="1" ht="68.25">
      <c r="A1669" s="35"/>
      <c r="B1669" s="36"/>
      <c r="C1669" s="37"/>
      <c r="D1669" s="209" t="s">
        <v>253</v>
      </c>
      <c r="E1669" s="37"/>
      <c r="F1669" s="240" t="s">
        <v>2127</v>
      </c>
      <c r="G1669" s="37"/>
      <c r="H1669" s="37"/>
      <c r="I1669" s="241"/>
      <c r="J1669" s="37"/>
      <c r="K1669" s="37"/>
      <c r="L1669" s="40"/>
      <c r="M1669" s="242"/>
      <c r="N1669" s="243"/>
      <c r="O1669" s="72"/>
      <c r="P1669" s="72"/>
      <c r="Q1669" s="72"/>
      <c r="R1669" s="72"/>
      <c r="S1669" s="72"/>
      <c r="T1669" s="73"/>
      <c r="U1669" s="35"/>
      <c r="V1669" s="35"/>
      <c r="W1669" s="35"/>
      <c r="X1669" s="35"/>
      <c r="Y1669" s="35"/>
      <c r="Z1669" s="35"/>
      <c r="AA1669" s="35"/>
      <c r="AB1669" s="35"/>
      <c r="AC1669" s="35"/>
      <c r="AD1669" s="35"/>
      <c r="AE1669" s="35"/>
      <c r="AT1669" s="18" t="s">
        <v>253</v>
      </c>
      <c r="AU1669" s="18" t="s">
        <v>85</v>
      </c>
    </row>
    <row r="1670" spans="1:65" s="2" customFormat="1" ht="24.2" customHeight="1">
      <c r="A1670" s="35"/>
      <c r="B1670" s="36"/>
      <c r="C1670" s="193" t="s">
        <v>2135</v>
      </c>
      <c r="D1670" s="193" t="s">
        <v>211</v>
      </c>
      <c r="E1670" s="194" t="s">
        <v>2136</v>
      </c>
      <c r="F1670" s="195" t="s">
        <v>2137</v>
      </c>
      <c r="G1670" s="196" t="s">
        <v>513</v>
      </c>
      <c r="H1670" s="197">
        <v>5</v>
      </c>
      <c r="I1670" s="198"/>
      <c r="J1670" s="199">
        <f>ROUND(I1670*H1670,2)</f>
        <v>0</v>
      </c>
      <c r="K1670" s="200"/>
      <c r="L1670" s="40"/>
      <c r="M1670" s="201" t="s">
        <v>1</v>
      </c>
      <c r="N1670" s="202" t="s">
        <v>40</v>
      </c>
      <c r="O1670" s="72"/>
      <c r="P1670" s="203">
        <f>O1670*H1670</f>
        <v>0</v>
      </c>
      <c r="Q1670" s="203">
        <v>0</v>
      </c>
      <c r="R1670" s="203">
        <f>Q1670*H1670</f>
        <v>0</v>
      </c>
      <c r="S1670" s="203">
        <v>0</v>
      </c>
      <c r="T1670" s="204">
        <f>S1670*H1670</f>
        <v>0</v>
      </c>
      <c r="U1670" s="35"/>
      <c r="V1670" s="35"/>
      <c r="W1670" s="35"/>
      <c r="X1670" s="35"/>
      <c r="Y1670" s="35"/>
      <c r="Z1670" s="35"/>
      <c r="AA1670" s="35"/>
      <c r="AB1670" s="35"/>
      <c r="AC1670" s="35"/>
      <c r="AD1670" s="35"/>
      <c r="AE1670" s="35"/>
      <c r="AR1670" s="205" t="s">
        <v>247</v>
      </c>
      <c r="AT1670" s="205" t="s">
        <v>211</v>
      </c>
      <c r="AU1670" s="205" t="s">
        <v>85</v>
      </c>
      <c r="AY1670" s="18" t="s">
        <v>209</v>
      </c>
      <c r="BE1670" s="206">
        <f>IF(N1670="základní",J1670,0)</f>
        <v>0</v>
      </c>
      <c r="BF1670" s="206">
        <f>IF(N1670="snížená",J1670,0)</f>
        <v>0</v>
      </c>
      <c r="BG1670" s="206">
        <f>IF(N1670="zákl. přenesená",J1670,0)</f>
        <v>0</v>
      </c>
      <c r="BH1670" s="206">
        <f>IF(N1670="sníž. přenesená",J1670,0)</f>
        <v>0</v>
      </c>
      <c r="BI1670" s="206">
        <f>IF(N1670="nulová",J1670,0)</f>
        <v>0</v>
      </c>
      <c r="BJ1670" s="18" t="s">
        <v>83</v>
      </c>
      <c r="BK1670" s="206">
        <f>ROUND(I1670*H1670,2)</f>
        <v>0</v>
      </c>
      <c r="BL1670" s="18" t="s">
        <v>247</v>
      </c>
      <c r="BM1670" s="205" t="s">
        <v>2138</v>
      </c>
    </row>
    <row r="1671" spans="1:65" s="2" customFormat="1" ht="68.25">
      <c r="A1671" s="35"/>
      <c r="B1671" s="36"/>
      <c r="C1671" s="37"/>
      <c r="D1671" s="209" t="s">
        <v>253</v>
      </c>
      <c r="E1671" s="37"/>
      <c r="F1671" s="240" t="s">
        <v>2127</v>
      </c>
      <c r="G1671" s="37"/>
      <c r="H1671" s="37"/>
      <c r="I1671" s="241"/>
      <c r="J1671" s="37"/>
      <c r="K1671" s="37"/>
      <c r="L1671" s="40"/>
      <c r="M1671" s="242"/>
      <c r="N1671" s="243"/>
      <c r="O1671" s="72"/>
      <c r="P1671" s="72"/>
      <c r="Q1671" s="72"/>
      <c r="R1671" s="72"/>
      <c r="S1671" s="72"/>
      <c r="T1671" s="73"/>
      <c r="U1671" s="35"/>
      <c r="V1671" s="35"/>
      <c r="W1671" s="35"/>
      <c r="X1671" s="35"/>
      <c r="Y1671" s="35"/>
      <c r="Z1671" s="35"/>
      <c r="AA1671" s="35"/>
      <c r="AB1671" s="35"/>
      <c r="AC1671" s="35"/>
      <c r="AD1671" s="35"/>
      <c r="AE1671" s="35"/>
      <c r="AT1671" s="18" t="s">
        <v>253</v>
      </c>
      <c r="AU1671" s="18" t="s">
        <v>85</v>
      </c>
    </row>
    <row r="1672" spans="1:65" s="2" customFormat="1" ht="24.2" customHeight="1">
      <c r="A1672" s="35"/>
      <c r="B1672" s="36"/>
      <c r="C1672" s="193" t="s">
        <v>1271</v>
      </c>
      <c r="D1672" s="193" t="s">
        <v>211</v>
      </c>
      <c r="E1672" s="194" t="s">
        <v>2139</v>
      </c>
      <c r="F1672" s="195" t="s">
        <v>2140</v>
      </c>
      <c r="G1672" s="196" t="s">
        <v>513</v>
      </c>
      <c r="H1672" s="197">
        <v>9</v>
      </c>
      <c r="I1672" s="198"/>
      <c r="J1672" s="199">
        <f>ROUND(I1672*H1672,2)</f>
        <v>0</v>
      </c>
      <c r="K1672" s="200"/>
      <c r="L1672" s="40"/>
      <c r="M1672" s="201" t="s">
        <v>1</v>
      </c>
      <c r="N1672" s="202" t="s">
        <v>40</v>
      </c>
      <c r="O1672" s="72"/>
      <c r="P1672" s="203">
        <f>O1672*H1672</f>
        <v>0</v>
      </c>
      <c r="Q1672" s="203">
        <v>0</v>
      </c>
      <c r="R1672" s="203">
        <f>Q1672*H1672</f>
        <v>0</v>
      </c>
      <c r="S1672" s="203">
        <v>0</v>
      </c>
      <c r="T1672" s="204">
        <f>S1672*H1672</f>
        <v>0</v>
      </c>
      <c r="U1672" s="35"/>
      <c r="V1672" s="35"/>
      <c r="W1672" s="35"/>
      <c r="X1672" s="35"/>
      <c r="Y1672" s="35"/>
      <c r="Z1672" s="35"/>
      <c r="AA1672" s="35"/>
      <c r="AB1672" s="35"/>
      <c r="AC1672" s="35"/>
      <c r="AD1672" s="35"/>
      <c r="AE1672" s="35"/>
      <c r="AR1672" s="205" t="s">
        <v>247</v>
      </c>
      <c r="AT1672" s="205" t="s">
        <v>211</v>
      </c>
      <c r="AU1672" s="205" t="s">
        <v>85</v>
      </c>
      <c r="AY1672" s="18" t="s">
        <v>209</v>
      </c>
      <c r="BE1672" s="206">
        <f>IF(N1672="základní",J1672,0)</f>
        <v>0</v>
      </c>
      <c r="BF1672" s="206">
        <f>IF(N1672="snížená",J1672,0)</f>
        <v>0</v>
      </c>
      <c r="BG1672" s="206">
        <f>IF(N1672="zákl. přenesená",J1672,0)</f>
        <v>0</v>
      </c>
      <c r="BH1672" s="206">
        <f>IF(N1672="sníž. přenesená",J1672,0)</f>
        <v>0</v>
      </c>
      <c r="BI1672" s="206">
        <f>IF(N1672="nulová",J1672,0)</f>
        <v>0</v>
      </c>
      <c r="BJ1672" s="18" t="s">
        <v>83</v>
      </c>
      <c r="BK1672" s="206">
        <f>ROUND(I1672*H1672,2)</f>
        <v>0</v>
      </c>
      <c r="BL1672" s="18" t="s">
        <v>247</v>
      </c>
      <c r="BM1672" s="205" t="s">
        <v>2141</v>
      </c>
    </row>
    <row r="1673" spans="1:65" s="2" customFormat="1" ht="68.25">
      <c r="A1673" s="35"/>
      <c r="B1673" s="36"/>
      <c r="C1673" s="37"/>
      <c r="D1673" s="209" t="s">
        <v>253</v>
      </c>
      <c r="E1673" s="37"/>
      <c r="F1673" s="240" t="s">
        <v>2127</v>
      </c>
      <c r="G1673" s="37"/>
      <c r="H1673" s="37"/>
      <c r="I1673" s="241"/>
      <c r="J1673" s="37"/>
      <c r="K1673" s="37"/>
      <c r="L1673" s="40"/>
      <c r="M1673" s="242"/>
      <c r="N1673" s="243"/>
      <c r="O1673" s="72"/>
      <c r="P1673" s="72"/>
      <c r="Q1673" s="72"/>
      <c r="R1673" s="72"/>
      <c r="S1673" s="72"/>
      <c r="T1673" s="73"/>
      <c r="U1673" s="35"/>
      <c r="V1673" s="35"/>
      <c r="W1673" s="35"/>
      <c r="X1673" s="35"/>
      <c r="Y1673" s="35"/>
      <c r="Z1673" s="35"/>
      <c r="AA1673" s="35"/>
      <c r="AB1673" s="35"/>
      <c r="AC1673" s="35"/>
      <c r="AD1673" s="35"/>
      <c r="AE1673" s="35"/>
      <c r="AT1673" s="18" t="s">
        <v>253</v>
      </c>
      <c r="AU1673" s="18" t="s">
        <v>85</v>
      </c>
    </row>
    <row r="1674" spans="1:65" s="2" customFormat="1" ht="24.2" customHeight="1">
      <c r="A1674" s="35"/>
      <c r="B1674" s="36"/>
      <c r="C1674" s="193" t="s">
        <v>2142</v>
      </c>
      <c r="D1674" s="193" t="s">
        <v>211</v>
      </c>
      <c r="E1674" s="194" t="s">
        <v>2143</v>
      </c>
      <c r="F1674" s="195" t="s">
        <v>2144</v>
      </c>
      <c r="G1674" s="196" t="s">
        <v>513</v>
      </c>
      <c r="H1674" s="197">
        <v>20</v>
      </c>
      <c r="I1674" s="198"/>
      <c r="J1674" s="199">
        <f>ROUND(I1674*H1674,2)</f>
        <v>0</v>
      </c>
      <c r="K1674" s="200"/>
      <c r="L1674" s="40"/>
      <c r="M1674" s="201" t="s">
        <v>1</v>
      </c>
      <c r="N1674" s="202" t="s">
        <v>40</v>
      </c>
      <c r="O1674" s="72"/>
      <c r="P1674" s="203">
        <f>O1674*H1674</f>
        <v>0</v>
      </c>
      <c r="Q1674" s="203">
        <v>0</v>
      </c>
      <c r="R1674" s="203">
        <f>Q1674*H1674</f>
        <v>0</v>
      </c>
      <c r="S1674" s="203">
        <v>0</v>
      </c>
      <c r="T1674" s="204">
        <f>S1674*H1674</f>
        <v>0</v>
      </c>
      <c r="U1674" s="35"/>
      <c r="V1674" s="35"/>
      <c r="W1674" s="35"/>
      <c r="X1674" s="35"/>
      <c r="Y1674" s="35"/>
      <c r="Z1674" s="35"/>
      <c r="AA1674" s="35"/>
      <c r="AB1674" s="35"/>
      <c r="AC1674" s="35"/>
      <c r="AD1674" s="35"/>
      <c r="AE1674" s="35"/>
      <c r="AR1674" s="205" t="s">
        <v>247</v>
      </c>
      <c r="AT1674" s="205" t="s">
        <v>211</v>
      </c>
      <c r="AU1674" s="205" t="s">
        <v>85</v>
      </c>
      <c r="AY1674" s="18" t="s">
        <v>209</v>
      </c>
      <c r="BE1674" s="206">
        <f>IF(N1674="základní",J1674,0)</f>
        <v>0</v>
      </c>
      <c r="BF1674" s="206">
        <f>IF(N1674="snížená",J1674,0)</f>
        <v>0</v>
      </c>
      <c r="BG1674" s="206">
        <f>IF(N1674="zákl. přenesená",J1674,0)</f>
        <v>0</v>
      </c>
      <c r="BH1674" s="206">
        <f>IF(N1674="sníž. přenesená",J1674,0)</f>
        <v>0</v>
      </c>
      <c r="BI1674" s="206">
        <f>IF(N1674="nulová",J1674,0)</f>
        <v>0</v>
      </c>
      <c r="BJ1674" s="18" t="s">
        <v>83</v>
      </c>
      <c r="BK1674" s="206">
        <f>ROUND(I1674*H1674,2)</f>
        <v>0</v>
      </c>
      <c r="BL1674" s="18" t="s">
        <v>247</v>
      </c>
      <c r="BM1674" s="205" t="s">
        <v>2145</v>
      </c>
    </row>
    <row r="1675" spans="1:65" s="2" customFormat="1" ht="68.25">
      <c r="A1675" s="35"/>
      <c r="B1675" s="36"/>
      <c r="C1675" s="37"/>
      <c r="D1675" s="209" t="s">
        <v>253</v>
      </c>
      <c r="E1675" s="37"/>
      <c r="F1675" s="240" t="s">
        <v>2127</v>
      </c>
      <c r="G1675" s="37"/>
      <c r="H1675" s="37"/>
      <c r="I1675" s="241"/>
      <c r="J1675" s="37"/>
      <c r="K1675" s="37"/>
      <c r="L1675" s="40"/>
      <c r="M1675" s="242"/>
      <c r="N1675" s="243"/>
      <c r="O1675" s="72"/>
      <c r="P1675" s="72"/>
      <c r="Q1675" s="72"/>
      <c r="R1675" s="72"/>
      <c r="S1675" s="72"/>
      <c r="T1675" s="73"/>
      <c r="U1675" s="35"/>
      <c r="V1675" s="35"/>
      <c r="W1675" s="35"/>
      <c r="X1675" s="35"/>
      <c r="Y1675" s="35"/>
      <c r="Z1675" s="35"/>
      <c r="AA1675" s="35"/>
      <c r="AB1675" s="35"/>
      <c r="AC1675" s="35"/>
      <c r="AD1675" s="35"/>
      <c r="AE1675" s="35"/>
      <c r="AT1675" s="18" t="s">
        <v>253</v>
      </c>
      <c r="AU1675" s="18" t="s">
        <v>85</v>
      </c>
    </row>
    <row r="1676" spans="1:65" s="2" customFormat="1" ht="24.2" customHeight="1">
      <c r="A1676" s="35"/>
      <c r="B1676" s="36"/>
      <c r="C1676" s="193" t="s">
        <v>1274</v>
      </c>
      <c r="D1676" s="193" t="s">
        <v>211</v>
      </c>
      <c r="E1676" s="194" t="s">
        <v>2146</v>
      </c>
      <c r="F1676" s="195" t="s">
        <v>2147</v>
      </c>
      <c r="G1676" s="196" t="s">
        <v>513</v>
      </c>
      <c r="H1676" s="197">
        <v>8</v>
      </c>
      <c r="I1676" s="198"/>
      <c r="J1676" s="199">
        <f>ROUND(I1676*H1676,2)</f>
        <v>0</v>
      </c>
      <c r="K1676" s="200"/>
      <c r="L1676" s="40"/>
      <c r="M1676" s="201" t="s">
        <v>1</v>
      </c>
      <c r="N1676" s="202" t="s">
        <v>40</v>
      </c>
      <c r="O1676" s="72"/>
      <c r="P1676" s="203">
        <f>O1676*H1676</f>
        <v>0</v>
      </c>
      <c r="Q1676" s="203">
        <v>0</v>
      </c>
      <c r="R1676" s="203">
        <f>Q1676*H1676</f>
        <v>0</v>
      </c>
      <c r="S1676" s="203">
        <v>0</v>
      </c>
      <c r="T1676" s="204">
        <f>S1676*H1676</f>
        <v>0</v>
      </c>
      <c r="U1676" s="35"/>
      <c r="V1676" s="35"/>
      <c r="W1676" s="35"/>
      <c r="X1676" s="35"/>
      <c r="Y1676" s="35"/>
      <c r="Z1676" s="35"/>
      <c r="AA1676" s="35"/>
      <c r="AB1676" s="35"/>
      <c r="AC1676" s="35"/>
      <c r="AD1676" s="35"/>
      <c r="AE1676" s="35"/>
      <c r="AR1676" s="205" t="s">
        <v>247</v>
      </c>
      <c r="AT1676" s="205" t="s">
        <v>211</v>
      </c>
      <c r="AU1676" s="205" t="s">
        <v>85</v>
      </c>
      <c r="AY1676" s="18" t="s">
        <v>209</v>
      </c>
      <c r="BE1676" s="206">
        <f>IF(N1676="základní",J1676,0)</f>
        <v>0</v>
      </c>
      <c r="BF1676" s="206">
        <f>IF(N1676="snížená",J1676,0)</f>
        <v>0</v>
      </c>
      <c r="BG1676" s="206">
        <f>IF(N1676="zákl. přenesená",J1676,0)</f>
        <v>0</v>
      </c>
      <c r="BH1676" s="206">
        <f>IF(N1676="sníž. přenesená",J1676,0)</f>
        <v>0</v>
      </c>
      <c r="BI1676" s="206">
        <f>IF(N1676="nulová",J1676,0)</f>
        <v>0</v>
      </c>
      <c r="BJ1676" s="18" t="s">
        <v>83</v>
      </c>
      <c r="BK1676" s="206">
        <f>ROUND(I1676*H1676,2)</f>
        <v>0</v>
      </c>
      <c r="BL1676" s="18" t="s">
        <v>247</v>
      </c>
      <c r="BM1676" s="205" t="s">
        <v>2148</v>
      </c>
    </row>
    <row r="1677" spans="1:65" s="2" customFormat="1" ht="68.25">
      <c r="A1677" s="35"/>
      <c r="B1677" s="36"/>
      <c r="C1677" s="37"/>
      <c r="D1677" s="209" t="s">
        <v>253</v>
      </c>
      <c r="E1677" s="37"/>
      <c r="F1677" s="240" t="s">
        <v>2127</v>
      </c>
      <c r="G1677" s="37"/>
      <c r="H1677" s="37"/>
      <c r="I1677" s="241"/>
      <c r="J1677" s="37"/>
      <c r="K1677" s="37"/>
      <c r="L1677" s="40"/>
      <c r="M1677" s="242"/>
      <c r="N1677" s="243"/>
      <c r="O1677" s="72"/>
      <c r="P1677" s="72"/>
      <c r="Q1677" s="72"/>
      <c r="R1677" s="72"/>
      <c r="S1677" s="72"/>
      <c r="T1677" s="73"/>
      <c r="U1677" s="35"/>
      <c r="V1677" s="35"/>
      <c r="W1677" s="35"/>
      <c r="X1677" s="35"/>
      <c r="Y1677" s="35"/>
      <c r="Z1677" s="35"/>
      <c r="AA1677" s="35"/>
      <c r="AB1677" s="35"/>
      <c r="AC1677" s="35"/>
      <c r="AD1677" s="35"/>
      <c r="AE1677" s="35"/>
      <c r="AT1677" s="18" t="s">
        <v>253</v>
      </c>
      <c r="AU1677" s="18" t="s">
        <v>85</v>
      </c>
    </row>
    <row r="1678" spans="1:65" s="2" customFormat="1" ht="24.2" customHeight="1">
      <c r="A1678" s="35"/>
      <c r="B1678" s="36"/>
      <c r="C1678" s="193" t="s">
        <v>2149</v>
      </c>
      <c r="D1678" s="193" t="s">
        <v>211</v>
      </c>
      <c r="E1678" s="194" t="s">
        <v>2150</v>
      </c>
      <c r="F1678" s="195" t="s">
        <v>2151</v>
      </c>
      <c r="G1678" s="196" t="s">
        <v>513</v>
      </c>
      <c r="H1678" s="197">
        <v>5</v>
      </c>
      <c r="I1678" s="198"/>
      <c r="J1678" s="199">
        <f>ROUND(I1678*H1678,2)</f>
        <v>0</v>
      </c>
      <c r="K1678" s="200"/>
      <c r="L1678" s="40"/>
      <c r="M1678" s="201" t="s">
        <v>1</v>
      </c>
      <c r="N1678" s="202" t="s">
        <v>40</v>
      </c>
      <c r="O1678" s="72"/>
      <c r="P1678" s="203">
        <f>O1678*H1678</f>
        <v>0</v>
      </c>
      <c r="Q1678" s="203">
        <v>0</v>
      </c>
      <c r="R1678" s="203">
        <f>Q1678*H1678</f>
        <v>0</v>
      </c>
      <c r="S1678" s="203">
        <v>0</v>
      </c>
      <c r="T1678" s="204">
        <f>S1678*H1678</f>
        <v>0</v>
      </c>
      <c r="U1678" s="35"/>
      <c r="V1678" s="35"/>
      <c r="W1678" s="35"/>
      <c r="X1678" s="35"/>
      <c r="Y1678" s="35"/>
      <c r="Z1678" s="35"/>
      <c r="AA1678" s="35"/>
      <c r="AB1678" s="35"/>
      <c r="AC1678" s="35"/>
      <c r="AD1678" s="35"/>
      <c r="AE1678" s="35"/>
      <c r="AR1678" s="205" t="s">
        <v>247</v>
      </c>
      <c r="AT1678" s="205" t="s">
        <v>211</v>
      </c>
      <c r="AU1678" s="205" t="s">
        <v>85</v>
      </c>
      <c r="AY1678" s="18" t="s">
        <v>209</v>
      </c>
      <c r="BE1678" s="206">
        <f>IF(N1678="základní",J1678,0)</f>
        <v>0</v>
      </c>
      <c r="BF1678" s="206">
        <f>IF(N1678="snížená",J1678,0)</f>
        <v>0</v>
      </c>
      <c r="BG1678" s="206">
        <f>IF(N1678="zákl. přenesená",J1678,0)</f>
        <v>0</v>
      </c>
      <c r="BH1678" s="206">
        <f>IF(N1678="sníž. přenesená",J1678,0)</f>
        <v>0</v>
      </c>
      <c r="BI1678" s="206">
        <f>IF(N1678="nulová",J1678,0)</f>
        <v>0</v>
      </c>
      <c r="BJ1678" s="18" t="s">
        <v>83</v>
      </c>
      <c r="BK1678" s="206">
        <f>ROUND(I1678*H1678,2)</f>
        <v>0</v>
      </c>
      <c r="BL1678" s="18" t="s">
        <v>247</v>
      </c>
      <c r="BM1678" s="205" t="s">
        <v>2152</v>
      </c>
    </row>
    <row r="1679" spans="1:65" s="2" customFormat="1" ht="19.5">
      <c r="A1679" s="35"/>
      <c r="B1679" s="36"/>
      <c r="C1679" s="37"/>
      <c r="D1679" s="209" t="s">
        <v>253</v>
      </c>
      <c r="E1679" s="37"/>
      <c r="F1679" s="240" t="s">
        <v>2153</v>
      </c>
      <c r="G1679" s="37"/>
      <c r="H1679" s="37"/>
      <c r="I1679" s="241"/>
      <c r="J1679" s="37"/>
      <c r="K1679" s="37"/>
      <c r="L1679" s="40"/>
      <c r="M1679" s="242"/>
      <c r="N1679" s="243"/>
      <c r="O1679" s="72"/>
      <c r="P1679" s="72"/>
      <c r="Q1679" s="72"/>
      <c r="R1679" s="72"/>
      <c r="S1679" s="72"/>
      <c r="T1679" s="73"/>
      <c r="U1679" s="35"/>
      <c r="V1679" s="35"/>
      <c r="W1679" s="35"/>
      <c r="X1679" s="35"/>
      <c r="Y1679" s="35"/>
      <c r="Z1679" s="35"/>
      <c r="AA1679" s="35"/>
      <c r="AB1679" s="35"/>
      <c r="AC1679" s="35"/>
      <c r="AD1679" s="35"/>
      <c r="AE1679" s="35"/>
      <c r="AT1679" s="18" t="s">
        <v>253</v>
      </c>
      <c r="AU1679" s="18" t="s">
        <v>85</v>
      </c>
    </row>
    <row r="1680" spans="1:65" s="2" customFormat="1" ht="24.2" customHeight="1">
      <c r="A1680" s="35"/>
      <c r="B1680" s="36"/>
      <c r="C1680" s="193" t="s">
        <v>1280</v>
      </c>
      <c r="D1680" s="193" t="s">
        <v>211</v>
      </c>
      <c r="E1680" s="194" t="s">
        <v>2154</v>
      </c>
      <c r="F1680" s="195" t="s">
        <v>2155</v>
      </c>
      <c r="G1680" s="196" t="s">
        <v>513</v>
      </c>
      <c r="H1680" s="197">
        <v>5</v>
      </c>
      <c r="I1680" s="198"/>
      <c r="J1680" s="199">
        <f>ROUND(I1680*H1680,2)</f>
        <v>0</v>
      </c>
      <c r="K1680" s="200"/>
      <c r="L1680" s="40"/>
      <c r="M1680" s="201" t="s">
        <v>1</v>
      </c>
      <c r="N1680" s="202" t="s">
        <v>40</v>
      </c>
      <c r="O1680" s="72"/>
      <c r="P1680" s="203">
        <f>O1680*H1680</f>
        <v>0</v>
      </c>
      <c r="Q1680" s="203">
        <v>0</v>
      </c>
      <c r="R1680" s="203">
        <f>Q1680*H1680</f>
        <v>0</v>
      </c>
      <c r="S1680" s="203">
        <v>0</v>
      </c>
      <c r="T1680" s="204">
        <f>S1680*H1680</f>
        <v>0</v>
      </c>
      <c r="U1680" s="35"/>
      <c r="V1680" s="35"/>
      <c r="W1680" s="35"/>
      <c r="X1680" s="35"/>
      <c r="Y1680" s="35"/>
      <c r="Z1680" s="35"/>
      <c r="AA1680" s="35"/>
      <c r="AB1680" s="35"/>
      <c r="AC1680" s="35"/>
      <c r="AD1680" s="35"/>
      <c r="AE1680" s="35"/>
      <c r="AR1680" s="205" t="s">
        <v>247</v>
      </c>
      <c r="AT1680" s="205" t="s">
        <v>211</v>
      </c>
      <c r="AU1680" s="205" t="s">
        <v>85</v>
      </c>
      <c r="AY1680" s="18" t="s">
        <v>209</v>
      </c>
      <c r="BE1680" s="206">
        <f>IF(N1680="základní",J1680,0)</f>
        <v>0</v>
      </c>
      <c r="BF1680" s="206">
        <f>IF(N1680="snížená",J1680,0)</f>
        <v>0</v>
      </c>
      <c r="BG1680" s="206">
        <f>IF(N1680="zákl. přenesená",J1680,0)</f>
        <v>0</v>
      </c>
      <c r="BH1680" s="206">
        <f>IF(N1680="sníž. přenesená",J1680,0)</f>
        <v>0</v>
      </c>
      <c r="BI1680" s="206">
        <f>IF(N1680="nulová",J1680,0)</f>
        <v>0</v>
      </c>
      <c r="BJ1680" s="18" t="s">
        <v>83</v>
      </c>
      <c r="BK1680" s="206">
        <f>ROUND(I1680*H1680,2)</f>
        <v>0</v>
      </c>
      <c r="BL1680" s="18" t="s">
        <v>247</v>
      </c>
      <c r="BM1680" s="205" t="s">
        <v>2156</v>
      </c>
    </row>
    <row r="1681" spans="1:65" s="2" customFormat="1" ht="19.5">
      <c r="A1681" s="35"/>
      <c r="B1681" s="36"/>
      <c r="C1681" s="37"/>
      <c r="D1681" s="209" t="s">
        <v>253</v>
      </c>
      <c r="E1681" s="37"/>
      <c r="F1681" s="240" t="s">
        <v>2153</v>
      </c>
      <c r="G1681" s="37"/>
      <c r="H1681" s="37"/>
      <c r="I1681" s="241"/>
      <c r="J1681" s="37"/>
      <c r="K1681" s="37"/>
      <c r="L1681" s="40"/>
      <c r="M1681" s="242"/>
      <c r="N1681" s="243"/>
      <c r="O1681" s="72"/>
      <c r="P1681" s="72"/>
      <c r="Q1681" s="72"/>
      <c r="R1681" s="72"/>
      <c r="S1681" s="72"/>
      <c r="T1681" s="73"/>
      <c r="U1681" s="35"/>
      <c r="V1681" s="35"/>
      <c r="W1681" s="35"/>
      <c r="X1681" s="35"/>
      <c r="Y1681" s="35"/>
      <c r="Z1681" s="35"/>
      <c r="AA1681" s="35"/>
      <c r="AB1681" s="35"/>
      <c r="AC1681" s="35"/>
      <c r="AD1681" s="35"/>
      <c r="AE1681" s="35"/>
      <c r="AT1681" s="18" t="s">
        <v>253</v>
      </c>
      <c r="AU1681" s="18" t="s">
        <v>85</v>
      </c>
    </row>
    <row r="1682" spans="1:65" s="2" customFormat="1" ht="24.2" customHeight="1">
      <c r="A1682" s="35"/>
      <c r="B1682" s="36"/>
      <c r="C1682" s="193" t="s">
        <v>2157</v>
      </c>
      <c r="D1682" s="193" t="s">
        <v>211</v>
      </c>
      <c r="E1682" s="194" t="s">
        <v>2158</v>
      </c>
      <c r="F1682" s="195" t="s">
        <v>2159</v>
      </c>
      <c r="G1682" s="196" t="s">
        <v>513</v>
      </c>
      <c r="H1682" s="197">
        <v>1</v>
      </c>
      <c r="I1682" s="198"/>
      <c r="J1682" s="199">
        <f>ROUND(I1682*H1682,2)</f>
        <v>0</v>
      </c>
      <c r="K1682" s="200"/>
      <c r="L1682" s="40"/>
      <c r="M1682" s="201" t="s">
        <v>1</v>
      </c>
      <c r="N1682" s="202" t="s">
        <v>40</v>
      </c>
      <c r="O1682" s="72"/>
      <c r="P1682" s="203">
        <f>O1682*H1682</f>
        <v>0</v>
      </c>
      <c r="Q1682" s="203">
        <v>0</v>
      </c>
      <c r="R1682" s="203">
        <f>Q1682*H1682</f>
        <v>0</v>
      </c>
      <c r="S1682" s="203">
        <v>0</v>
      </c>
      <c r="T1682" s="204">
        <f>S1682*H1682</f>
        <v>0</v>
      </c>
      <c r="U1682" s="35"/>
      <c r="V1682" s="35"/>
      <c r="W1682" s="35"/>
      <c r="X1682" s="35"/>
      <c r="Y1682" s="35"/>
      <c r="Z1682" s="35"/>
      <c r="AA1682" s="35"/>
      <c r="AB1682" s="35"/>
      <c r="AC1682" s="35"/>
      <c r="AD1682" s="35"/>
      <c r="AE1682" s="35"/>
      <c r="AR1682" s="205" t="s">
        <v>247</v>
      </c>
      <c r="AT1682" s="205" t="s">
        <v>211</v>
      </c>
      <c r="AU1682" s="205" t="s">
        <v>85</v>
      </c>
      <c r="AY1682" s="18" t="s">
        <v>209</v>
      </c>
      <c r="BE1682" s="206">
        <f>IF(N1682="základní",J1682,0)</f>
        <v>0</v>
      </c>
      <c r="BF1682" s="206">
        <f>IF(N1682="snížená",J1682,0)</f>
        <v>0</v>
      </c>
      <c r="BG1682" s="206">
        <f>IF(N1682="zákl. přenesená",J1682,0)</f>
        <v>0</v>
      </c>
      <c r="BH1682" s="206">
        <f>IF(N1682="sníž. přenesená",J1682,0)</f>
        <v>0</v>
      </c>
      <c r="BI1682" s="206">
        <f>IF(N1682="nulová",J1682,0)</f>
        <v>0</v>
      </c>
      <c r="BJ1682" s="18" t="s">
        <v>83</v>
      </c>
      <c r="BK1682" s="206">
        <f>ROUND(I1682*H1682,2)</f>
        <v>0</v>
      </c>
      <c r="BL1682" s="18" t="s">
        <v>247</v>
      </c>
      <c r="BM1682" s="205" t="s">
        <v>2160</v>
      </c>
    </row>
    <row r="1683" spans="1:65" s="2" customFormat="1" ht="19.5">
      <c r="A1683" s="35"/>
      <c r="B1683" s="36"/>
      <c r="C1683" s="37"/>
      <c r="D1683" s="209" t="s">
        <v>253</v>
      </c>
      <c r="E1683" s="37"/>
      <c r="F1683" s="240" t="s">
        <v>2153</v>
      </c>
      <c r="G1683" s="37"/>
      <c r="H1683" s="37"/>
      <c r="I1683" s="241"/>
      <c r="J1683" s="37"/>
      <c r="K1683" s="37"/>
      <c r="L1683" s="40"/>
      <c r="M1683" s="242"/>
      <c r="N1683" s="243"/>
      <c r="O1683" s="72"/>
      <c r="P1683" s="72"/>
      <c r="Q1683" s="72"/>
      <c r="R1683" s="72"/>
      <c r="S1683" s="72"/>
      <c r="T1683" s="73"/>
      <c r="U1683" s="35"/>
      <c r="V1683" s="35"/>
      <c r="W1683" s="35"/>
      <c r="X1683" s="35"/>
      <c r="Y1683" s="35"/>
      <c r="Z1683" s="35"/>
      <c r="AA1683" s="35"/>
      <c r="AB1683" s="35"/>
      <c r="AC1683" s="35"/>
      <c r="AD1683" s="35"/>
      <c r="AE1683" s="35"/>
      <c r="AT1683" s="18" t="s">
        <v>253</v>
      </c>
      <c r="AU1683" s="18" t="s">
        <v>85</v>
      </c>
    </row>
    <row r="1684" spans="1:65" s="2" customFormat="1" ht="24.2" customHeight="1">
      <c r="A1684" s="35"/>
      <c r="B1684" s="36"/>
      <c r="C1684" s="193" t="s">
        <v>1284</v>
      </c>
      <c r="D1684" s="193" t="s">
        <v>211</v>
      </c>
      <c r="E1684" s="194" t="s">
        <v>2161</v>
      </c>
      <c r="F1684" s="195" t="s">
        <v>2162</v>
      </c>
      <c r="G1684" s="196" t="s">
        <v>513</v>
      </c>
      <c r="H1684" s="197">
        <v>1</v>
      </c>
      <c r="I1684" s="198"/>
      <c r="J1684" s="199">
        <f>ROUND(I1684*H1684,2)</f>
        <v>0</v>
      </c>
      <c r="K1684" s="200"/>
      <c r="L1684" s="40"/>
      <c r="M1684" s="201" t="s">
        <v>1</v>
      </c>
      <c r="N1684" s="202" t="s">
        <v>40</v>
      </c>
      <c r="O1684" s="72"/>
      <c r="P1684" s="203">
        <f>O1684*H1684</f>
        <v>0</v>
      </c>
      <c r="Q1684" s="203">
        <v>0</v>
      </c>
      <c r="R1684" s="203">
        <f>Q1684*H1684</f>
        <v>0</v>
      </c>
      <c r="S1684" s="203">
        <v>0</v>
      </c>
      <c r="T1684" s="204">
        <f>S1684*H1684</f>
        <v>0</v>
      </c>
      <c r="U1684" s="35"/>
      <c r="V1684" s="35"/>
      <c r="W1684" s="35"/>
      <c r="X1684" s="35"/>
      <c r="Y1684" s="35"/>
      <c r="Z1684" s="35"/>
      <c r="AA1684" s="35"/>
      <c r="AB1684" s="35"/>
      <c r="AC1684" s="35"/>
      <c r="AD1684" s="35"/>
      <c r="AE1684" s="35"/>
      <c r="AR1684" s="205" t="s">
        <v>247</v>
      </c>
      <c r="AT1684" s="205" t="s">
        <v>211</v>
      </c>
      <c r="AU1684" s="205" t="s">
        <v>85</v>
      </c>
      <c r="AY1684" s="18" t="s">
        <v>209</v>
      </c>
      <c r="BE1684" s="206">
        <f>IF(N1684="základní",J1684,0)</f>
        <v>0</v>
      </c>
      <c r="BF1684" s="206">
        <f>IF(N1684="snížená",J1684,0)</f>
        <v>0</v>
      </c>
      <c r="BG1684" s="206">
        <f>IF(N1684="zákl. přenesená",J1684,0)</f>
        <v>0</v>
      </c>
      <c r="BH1684" s="206">
        <f>IF(N1684="sníž. přenesená",J1684,0)</f>
        <v>0</v>
      </c>
      <c r="BI1684" s="206">
        <f>IF(N1684="nulová",J1684,0)</f>
        <v>0</v>
      </c>
      <c r="BJ1684" s="18" t="s">
        <v>83</v>
      </c>
      <c r="BK1684" s="206">
        <f>ROUND(I1684*H1684,2)</f>
        <v>0</v>
      </c>
      <c r="BL1684" s="18" t="s">
        <v>247</v>
      </c>
      <c r="BM1684" s="205" t="s">
        <v>2163</v>
      </c>
    </row>
    <row r="1685" spans="1:65" s="2" customFormat="1" ht="24.2" customHeight="1">
      <c r="A1685" s="35"/>
      <c r="B1685" s="36"/>
      <c r="C1685" s="193" t="s">
        <v>2164</v>
      </c>
      <c r="D1685" s="193" t="s">
        <v>211</v>
      </c>
      <c r="E1685" s="194" t="s">
        <v>2165</v>
      </c>
      <c r="F1685" s="195" t="s">
        <v>2166</v>
      </c>
      <c r="G1685" s="196" t="s">
        <v>513</v>
      </c>
      <c r="H1685" s="197">
        <v>1</v>
      </c>
      <c r="I1685" s="198"/>
      <c r="J1685" s="199">
        <f>ROUND(I1685*H1685,2)</f>
        <v>0</v>
      </c>
      <c r="K1685" s="200"/>
      <c r="L1685" s="40"/>
      <c r="M1685" s="201" t="s">
        <v>1</v>
      </c>
      <c r="N1685" s="202" t="s">
        <v>40</v>
      </c>
      <c r="O1685" s="72"/>
      <c r="P1685" s="203">
        <f>O1685*H1685</f>
        <v>0</v>
      </c>
      <c r="Q1685" s="203">
        <v>0</v>
      </c>
      <c r="R1685" s="203">
        <f>Q1685*H1685</f>
        <v>0</v>
      </c>
      <c r="S1685" s="203">
        <v>0</v>
      </c>
      <c r="T1685" s="204">
        <f>S1685*H1685</f>
        <v>0</v>
      </c>
      <c r="U1685" s="35"/>
      <c r="V1685" s="35"/>
      <c r="W1685" s="35"/>
      <c r="X1685" s="35"/>
      <c r="Y1685" s="35"/>
      <c r="Z1685" s="35"/>
      <c r="AA1685" s="35"/>
      <c r="AB1685" s="35"/>
      <c r="AC1685" s="35"/>
      <c r="AD1685" s="35"/>
      <c r="AE1685" s="35"/>
      <c r="AR1685" s="205" t="s">
        <v>247</v>
      </c>
      <c r="AT1685" s="205" t="s">
        <v>211</v>
      </c>
      <c r="AU1685" s="205" t="s">
        <v>85</v>
      </c>
      <c r="AY1685" s="18" t="s">
        <v>209</v>
      </c>
      <c r="BE1685" s="206">
        <f>IF(N1685="základní",J1685,0)</f>
        <v>0</v>
      </c>
      <c r="BF1685" s="206">
        <f>IF(N1685="snížená",J1685,0)</f>
        <v>0</v>
      </c>
      <c r="BG1685" s="206">
        <f>IF(N1685="zákl. přenesená",J1685,0)</f>
        <v>0</v>
      </c>
      <c r="BH1685" s="206">
        <f>IF(N1685="sníž. přenesená",J1685,0)</f>
        <v>0</v>
      </c>
      <c r="BI1685" s="206">
        <f>IF(N1685="nulová",J1685,0)</f>
        <v>0</v>
      </c>
      <c r="BJ1685" s="18" t="s">
        <v>83</v>
      </c>
      <c r="BK1685" s="206">
        <f>ROUND(I1685*H1685,2)</f>
        <v>0</v>
      </c>
      <c r="BL1685" s="18" t="s">
        <v>247</v>
      </c>
      <c r="BM1685" s="205" t="s">
        <v>2167</v>
      </c>
    </row>
    <row r="1686" spans="1:65" s="2" customFormat="1" ht="24.2" customHeight="1">
      <c r="A1686" s="35"/>
      <c r="B1686" s="36"/>
      <c r="C1686" s="193" t="s">
        <v>1292</v>
      </c>
      <c r="D1686" s="193" t="s">
        <v>211</v>
      </c>
      <c r="E1686" s="194" t="s">
        <v>2168</v>
      </c>
      <c r="F1686" s="195" t="s">
        <v>2169</v>
      </c>
      <c r="G1686" s="196" t="s">
        <v>513</v>
      </c>
      <c r="H1686" s="197">
        <v>1</v>
      </c>
      <c r="I1686" s="198"/>
      <c r="J1686" s="199">
        <f>ROUND(I1686*H1686,2)</f>
        <v>0</v>
      </c>
      <c r="K1686" s="200"/>
      <c r="L1686" s="40"/>
      <c r="M1686" s="201" t="s">
        <v>1</v>
      </c>
      <c r="N1686" s="202" t="s">
        <v>40</v>
      </c>
      <c r="O1686" s="72"/>
      <c r="P1686" s="203">
        <f>O1686*H1686</f>
        <v>0</v>
      </c>
      <c r="Q1686" s="203">
        <v>0</v>
      </c>
      <c r="R1686" s="203">
        <f>Q1686*H1686</f>
        <v>0</v>
      </c>
      <c r="S1686" s="203">
        <v>0</v>
      </c>
      <c r="T1686" s="204">
        <f>S1686*H1686</f>
        <v>0</v>
      </c>
      <c r="U1686" s="35"/>
      <c r="V1686" s="35"/>
      <c r="W1686" s="35"/>
      <c r="X1686" s="35"/>
      <c r="Y1686" s="35"/>
      <c r="Z1686" s="35"/>
      <c r="AA1686" s="35"/>
      <c r="AB1686" s="35"/>
      <c r="AC1686" s="35"/>
      <c r="AD1686" s="35"/>
      <c r="AE1686" s="35"/>
      <c r="AR1686" s="205" t="s">
        <v>247</v>
      </c>
      <c r="AT1686" s="205" t="s">
        <v>211</v>
      </c>
      <c r="AU1686" s="205" t="s">
        <v>85</v>
      </c>
      <c r="AY1686" s="18" t="s">
        <v>209</v>
      </c>
      <c r="BE1686" s="206">
        <f>IF(N1686="základní",J1686,0)</f>
        <v>0</v>
      </c>
      <c r="BF1686" s="206">
        <f>IF(N1686="snížená",J1686,0)</f>
        <v>0</v>
      </c>
      <c r="BG1686" s="206">
        <f>IF(N1686="zákl. přenesená",J1686,0)</f>
        <v>0</v>
      </c>
      <c r="BH1686" s="206">
        <f>IF(N1686="sníž. přenesená",J1686,0)</f>
        <v>0</v>
      </c>
      <c r="BI1686" s="206">
        <f>IF(N1686="nulová",J1686,0)</f>
        <v>0</v>
      </c>
      <c r="BJ1686" s="18" t="s">
        <v>83</v>
      </c>
      <c r="BK1686" s="206">
        <f>ROUND(I1686*H1686,2)</f>
        <v>0</v>
      </c>
      <c r="BL1686" s="18" t="s">
        <v>247</v>
      </c>
      <c r="BM1686" s="205" t="s">
        <v>2170</v>
      </c>
    </row>
    <row r="1687" spans="1:65" s="2" customFormat="1" ht="24.2" customHeight="1">
      <c r="A1687" s="35"/>
      <c r="B1687" s="36"/>
      <c r="C1687" s="193" t="s">
        <v>2171</v>
      </c>
      <c r="D1687" s="193" t="s">
        <v>211</v>
      </c>
      <c r="E1687" s="194" t="s">
        <v>2172</v>
      </c>
      <c r="F1687" s="195" t="s">
        <v>2173</v>
      </c>
      <c r="G1687" s="196" t="s">
        <v>513</v>
      </c>
      <c r="H1687" s="197">
        <v>1</v>
      </c>
      <c r="I1687" s="198"/>
      <c r="J1687" s="199">
        <f>ROUND(I1687*H1687,2)</f>
        <v>0</v>
      </c>
      <c r="K1687" s="200"/>
      <c r="L1687" s="40"/>
      <c r="M1687" s="201" t="s">
        <v>1</v>
      </c>
      <c r="N1687" s="202" t="s">
        <v>40</v>
      </c>
      <c r="O1687" s="72"/>
      <c r="P1687" s="203">
        <f>O1687*H1687</f>
        <v>0</v>
      </c>
      <c r="Q1687" s="203">
        <v>0</v>
      </c>
      <c r="R1687" s="203">
        <f>Q1687*H1687</f>
        <v>0</v>
      </c>
      <c r="S1687" s="203">
        <v>0</v>
      </c>
      <c r="T1687" s="204">
        <f>S1687*H1687</f>
        <v>0</v>
      </c>
      <c r="U1687" s="35"/>
      <c r="V1687" s="35"/>
      <c r="W1687" s="35"/>
      <c r="X1687" s="35"/>
      <c r="Y1687" s="35"/>
      <c r="Z1687" s="35"/>
      <c r="AA1687" s="35"/>
      <c r="AB1687" s="35"/>
      <c r="AC1687" s="35"/>
      <c r="AD1687" s="35"/>
      <c r="AE1687" s="35"/>
      <c r="AR1687" s="205" t="s">
        <v>247</v>
      </c>
      <c r="AT1687" s="205" t="s">
        <v>211</v>
      </c>
      <c r="AU1687" s="205" t="s">
        <v>85</v>
      </c>
      <c r="AY1687" s="18" t="s">
        <v>209</v>
      </c>
      <c r="BE1687" s="206">
        <f>IF(N1687="základní",J1687,0)</f>
        <v>0</v>
      </c>
      <c r="BF1687" s="206">
        <f>IF(N1687="snížená",J1687,0)</f>
        <v>0</v>
      </c>
      <c r="BG1687" s="206">
        <f>IF(N1687="zákl. přenesená",J1687,0)</f>
        <v>0</v>
      </c>
      <c r="BH1687" s="206">
        <f>IF(N1687="sníž. přenesená",J1687,0)</f>
        <v>0</v>
      </c>
      <c r="BI1687" s="206">
        <f>IF(N1687="nulová",J1687,0)</f>
        <v>0</v>
      </c>
      <c r="BJ1687" s="18" t="s">
        <v>83</v>
      </c>
      <c r="BK1687" s="206">
        <f>ROUND(I1687*H1687,2)</f>
        <v>0</v>
      </c>
      <c r="BL1687" s="18" t="s">
        <v>247</v>
      </c>
      <c r="BM1687" s="205" t="s">
        <v>2174</v>
      </c>
    </row>
    <row r="1688" spans="1:65" s="2" customFormat="1" ht="24.2" customHeight="1">
      <c r="A1688" s="35"/>
      <c r="B1688" s="36"/>
      <c r="C1688" s="193" t="s">
        <v>1299</v>
      </c>
      <c r="D1688" s="193" t="s">
        <v>211</v>
      </c>
      <c r="E1688" s="194" t="s">
        <v>2175</v>
      </c>
      <c r="F1688" s="195" t="s">
        <v>2176</v>
      </c>
      <c r="G1688" s="196" t="s">
        <v>513</v>
      </c>
      <c r="H1688" s="197">
        <v>10</v>
      </c>
      <c r="I1688" s="198"/>
      <c r="J1688" s="199">
        <f>ROUND(I1688*H1688,2)</f>
        <v>0</v>
      </c>
      <c r="K1688" s="200"/>
      <c r="L1688" s="40"/>
      <c r="M1688" s="201" t="s">
        <v>1</v>
      </c>
      <c r="N1688" s="202" t="s">
        <v>40</v>
      </c>
      <c r="O1688" s="72"/>
      <c r="P1688" s="203">
        <f>O1688*H1688</f>
        <v>0</v>
      </c>
      <c r="Q1688" s="203">
        <v>0</v>
      </c>
      <c r="R1688" s="203">
        <f>Q1688*H1688</f>
        <v>0</v>
      </c>
      <c r="S1688" s="203">
        <v>0</v>
      </c>
      <c r="T1688" s="204">
        <f>S1688*H1688</f>
        <v>0</v>
      </c>
      <c r="U1688" s="35"/>
      <c r="V1688" s="35"/>
      <c r="W1688" s="35"/>
      <c r="X1688" s="35"/>
      <c r="Y1688" s="35"/>
      <c r="Z1688" s="35"/>
      <c r="AA1688" s="35"/>
      <c r="AB1688" s="35"/>
      <c r="AC1688" s="35"/>
      <c r="AD1688" s="35"/>
      <c r="AE1688" s="35"/>
      <c r="AR1688" s="205" t="s">
        <v>247</v>
      </c>
      <c r="AT1688" s="205" t="s">
        <v>211</v>
      </c>
      <c r="AU1688" s="205" t="s">
        <v>85</v>
      </c>
      <c r="AY1688" s="18" t="s">
        <v>209</v>
      </c>
      <c r="BE1688" s="206">
        <f>IF(N1688="základní",J1688,0)</f>
        <v>0</v>
      </c>
      <c r="BF1688" s="206">
        <f>IF(N1688="snížená",J1688,0)</f>
        <v>0</v>
      </c>
      <c r="BG1688" s="206">
        <f>IF(N1688="zákl. přenesená",J1688,0)</f>
        <v>0</v>
      </c>
      <c r="BH1688" s="206">
        <f>IF(N1688="sníž. přenesená",J1688,0)</f>
        <v>0</v>
      </c>
      <c r="BI1688" s="206">
        <f>IF(N1688="nulová",J1688,0)</f>
        <v>0</v>
      </c>
      <c r="BJ1688" s="18" t="s">
        <v>83</v>
      </c>
      <c r="BK1688" s="206">
        <f>ROUND(I1688*H1688,2)</f>
        <v>0</v>
      </c>
      <c r="BL1688" s="18" t="s">
        <v>247</v>
      </c>
      <c r="BM1688" s="205" t="s">
        <v>2177</v>
      </c>
    </row>
    <row r="1689" spans="1:65" s="2" customFormat="1" ht="68.25">
      <c r="A1689" s="35"/>
      <c r="B1689" s="36"/>
      <c r="C1689" s="37"/>
      <c r="D1689" s="209" t="s">
        <v>253</v>
      </c>
      <c r="E1689" s="37"/>
      <c r="F1689" s="240" t="s">
        <v>2127</v>
      </c>
      <c r="G1689" s="37"/>
      <c r="H1689" s="37"/>
      <c r="I1689" s="241"/>
      <c r="J1689" s="37"/>
      <c r="K1689" s="37"/>
      <c r="L1689" s="40"/>
      <c r="M1689" s="242"/>
      <c r="N1689" s="243"/>
      <c r="O1689" s="72"/>
      <c r="P1689" s="72"/>
      <c r="Q1689" s="72"/>
      <c r="R1689" s="72"/>
      <c r="S1689" s="72"/>
      <c r="T1689" s="73"/>
      <c r="U1689" s="35"/>
      <c r="V1689" s="35"/>
      <c r="W1689" s="35"/>
      <c r="X1689" s="35"/>
      <c r="Y1689" s="35"/>
      <c r="Z1689" s="35"/>
      <c r="AA1689" s="35"/>
      <c r="AB1689" s="35"/>
      <c r="AC1689" s="35"/>
      <c r="AD1689" s="35"/>
      <c r="AE1689" s="35"/>
      <c r="AT1689" s="18" t="s">
        <v>253</v>
      </c>
      <c r="AU1689" s="18" t="s">
        <v>85</v>
      </c>
    </row>
    <row r="1690" spans="1:65" s="2" customFormat="1" ht="24.2" customHeight="1">
      <c r="A1690" s="35"/>
      <c r="B1690" s="36"/>
      <c r="C1690" s="193" t="s">
        <v>2178</v>
      </c>
      <c r="D1690" s="193" t="s">
        <v>211</v>
      </c>
      <c r="E1690" s="194" t="s">
        <v>2179</v>
      </c>
      <c r="F1690" s="195" t="s">
        <v>2180</v>
      </c>
      <c r="G1690" s="196" t="s">
        <v>513</v>
      </c>
      <c r="H1690" s="197">
        <v>19</v>
      </c>
      <c r="I1690" s="198"/>
      <c r="J1690" s="199">
        <f>ROUND(I1690*H1690,2)</f>
        <v>0</v>
      </c>
      <c r="K1690" s="200"/>
      <c r="L1690" s="40"/>
      <c r="M1690" s="201" t="s">
        <v>1</v>
      </c>
      <c r="N1690" s="202" t="s">
        <v>40</v>
      </c>
      <c r="O1690" s="72"/>
      <c r="P1690" s="203">
        <f>O1690*H1690</f>
        <v>0</v>
      </c>
      <c r="Q1690" s="203">
        <v>0</v>
      </c>
      <c r="R1690" s="203">
        <f>Q1690*H1690</f>
        <v>0</v>
      </c>
      <c r="S1690" s="203">
        <v>0</v>
      </c>
      <c r="T1690" s="204">
        <f>S1690*H1690</f>
        <v>0</v>
      </c>
      <c r="U1690" s="35"/>
      <c r="V1690" s="35"/>
      <c r="W1690" s="35"/>
      <c r="X1690" s="35"/>
      <c r="Y1690" s="35"/>
      <c r="Z1690" s="35"/>
      <c r="AA1690" s="35"/>
      <c r="AB1690" s="35"/>
      <c r="AC1690" s="35"/>
      <c r="AD1690" s="35"/>
      <c r="AE1690" s="35"/>
      <c r="AR1690" s="205" t="s">
        <v>247</v>
      </c>
      <c r="AT1690" s="205" t="s">
        <v>211</v>
      </c>
      <c r="AU1690" s="205" t="s">
        <v>85</v>
      </c>
      <c r="AY1690" s="18" t="s">
        <v>209</v>
      </c>
      <c r="BE1690" s="206">
        <f>IF(N1690="základní",J1690,0)</f>
        <v>0</v>
      </c>
      <c r="BF1690" s="206">
        <f>IF(N1690="snížená",J1690,0)</f>
        <v>0</v>
      </c>
      <c r="BG1690" s="206">
        <f>IF(N1690="zákl. přenesená",J1690,0)</f>
        <v>0</v>
      </c>
      <c r="BH1690" s="206">
        <f>IF(N1690="sníž. přenesená",J1690,0)</f>
        <v>0</v>
      </c>
      <c r="BI1690" s="206">
        <f>IF(N1690="nulová",J1690,0)</f>
        <v>0</v>
      </c>
      <c r="BJ1690" s="18" t="s">
        <v>83</v>
      </c>
      <c r="BK1690" s="206">
        <f>ROUND(I1690*H1690,2)</f>
        <v>0</v>
      </c>
      <c r="BL1690" s="18" t="s">
        <v>247</v>
      </c>
      <c r="BM1690" s="205" t="s">
        <v>2181</v>
      </c>
    </row>
    <row r="1691" spans="1:65" s="2" customFormat="1" ht="68.25">
      <c r="A1691" s="35"/>
      <c r="B1691" s="36"/>
      <c r="C1691" s="37"/>
      <c r="D1691" s="209" t="s">
        <v>253</v>
      </c>
      <c r="E1691" s="37"/>
      <c r="F1691" s="240" t="s">
        <v>2127</v>
      </c>
      <c r="G1691" s="37"/>
      <c r="H1691" s="37"/>
      <c r="I1691" s="241"/>
      <c r="J1691" s="37"/>
      <c r="K1691" s="37"/>
      <c r="L1691" s="40"/>
      <c r="M1691" s="242"/>
      <c r="N1691" s="243"/>
      <c r="O1691" s="72"/>
      <c r="P1691" s="72"/>
      <c r="Q1691" s="72"/>
      <c r="R1691" s="72"/>
      <c r="S1691" s="72"/>
      <c r="T1691" s="73"/>
      <c r="U1691" s="35"/>
      <c r="V1691" s="35"/>
      <c r="W1691" s="35"/>
      <c r="X1691" s="35"/>
      <c r="Y1691" s="35"/>
      <c r="Z1691" s="35"/>
      <c r="AA1691" s="35"/>
      <c r="AB1691" s="35"/>
      <c r="AC1691" s="35"/>
      <c r="AD1691" s="35"/>
      <c r="AE1691" s="35"/>
      <c r="AT1691" s="18" t="s">
        <v>253</v>
      </c>
      <c r="AU1691" s="18" t="s">
        <v>85</v>
      </c>
    </row>
    <row r="1692" spans="1:65" s="2" customFormat="1" ht="24.2" customHeight="1">
      <c r="A1692" s="35"/>
      <c r="B1692" s="36"/>
      <c r="C1692" s="193" t="s">
        <v>1305</v>
      </c>
      <c r="D1692" s="193" t="s">
        <v>211</v>
      </c>
      <c r="E1692" s="194" t="s">
        <v>2182</v>
      </c>
      <c r="F1692" s="195" t="s">
        <v>2183</v>
      </c>
      <c r="G1692" s="196" t="s">
        <v>513</v>
      </c>
      <c r="H1692" s="197">
        <v>9</v>
      </c>
      <c r="I1692" s="198"/>
      <c r="J1692" s="199">
        <f>ROUND(I1692*H1692,2)</f>
        <v>0</v>
      </c>
      <c r="K1692" s="200"/>
      <c r="L1692" s="40"/>
      <c r="M1692" s="201" t="s">
        <v>1</v>
      </c>
      <c r="N1692" s="202" t="s">
        <v>40</v>
      </c>
      <c r="O1692" s="72"/>
      <c r="P1692" s="203">
        <f>O1692*H1692</f>
        <v>0</v>
      </c>
      <c r="Q1692" s="203">
        <v>0</v>
      </c>
      <c r="R1692" s="203">
        <f>Q1692*H1692</f>
        <v>0</v>
      </c>
      <c r="S1692" s="203">
        <v>0</v>
      </c>
      <c r="T1692" s="204">
        <f>S1692*H1692</f>
        <v>0</v>
      </c>
      <c r="U1692" s="35"/>
      <c r="V1692" s="35"/>
      <c r="W1692" s="35"/>
      <c r="X1692" s="35"/>
      <c r="Y1692" s="35"/>
      <c r="Z1692" s="35"/>
      <c r="AA1692" s="35"/>
      <c r="AB1692" s="35"/>
      <c r="AC1692" s="35"/>
      <c r="AD1692" s="35"/>
      <c r="AE1692" s="35"/>
      <c r="AR1692" s="205" t="s">
        <v>247</v>
      </c>
      <c r="AT1692" s="205" t="s">
        <v>211</v>
      </c>
      <c r="AU1692" s="205" t="s">
        <v>85</v>
      </c>
      <c r="AY1692" s="18" t="s">
        <v>209</v>
      </c>
      <c r="BE1692" s="206">
        <f>IF(N1692="základní",J1692,0)</f>
        <v>0</v>
      </c>
      <c r="BF1692" s="206">
        <f>IF(N1692="snížená",J1692,0)</f>
        <v>0</v>
      </c>
      <c r="BG1692" s="206">
        <f>IF(N1692="zákl. přenesená",J1692,0)</f>
        <v>0</v>
      </c>
      <c r="BH1692" s="206">
        <f>IF(N1692="sníž. přenesená",J1692,0)</f>
        <v>0</v>
      </c>
      <c r="BI1692" s="206">
        <f>IF(N1692="nulová",J1692,0)</f>
        <v>0</v>
      </c>
      <c r="BJ1692" s="18" t="s">
        <v>83</v>
      </c>
      <c r="BK1692" s="206">
        <f>ROUND(I1692*H1692,2)</f>
        <v>0</v>
      </c>
      <c r="BL1692" s="18" t="s">
        <v>247</v>
      </c>
      <c r="BM1692" s="205" t="s">
        <v>2184</v>
      </c>
    </row>
    <row r="1693" spans="1:65" s="2" customFormat="1" ht="68.25">
      <c r="A1693" s="35"/>
      <c r="B1693" s="36"/>
      <c r="C1693" s="37"/>
      <c r="D1693" s="209" t="s">
        <v>253</v>
      </c>
      <c r="E1693" s="37"/>
      <c r="F1693" s="240" t="s">
        <v>2127</v>
      </c>
      <c r="G1693" s="37"/>
      <c r="H1693" s="37"/>
      <c r="I1693" s="241"/>
      <c r="J1693" s="37"/>
      <c r="K1693" s="37"/>
      <c r="L1693" s="40"/>
      <c r="M1693" s="242"/>
      <c r="N1693" s="243"/>
      <c r="O1693" s="72"/>
      <c r="P1693" s="72"/>
      <c r="Q1693" s="72"/>
      <c r="R1693" s="72"/>
      <c r="S1693" s="72"/>
      <c r="T1693" s="73"/>
      <c r="U1693" s="35"/>
      <c r="V1693" s="35"/>
      <c r="W1693" s="35"/>
      <c r="X1693" s="35"/>
      <c r="Y1693" s="35"/>
      <c r="Z1693" s="35"/>
      <c r="AA1693" s="35"/>
      <c r="AB1693" s="35"/>
      <c r="AC1693" s="35"/>
      <c r="AD1693" s="35"/>
      <c r="AE1693" s="35"/>
      <c r="AT1693" s="18" t="s">
        <v>253</v>
      </c>
      <c r="AU1693" s="18" t="s">
        <v>85</v>
      </c>
    </row>
    <row r="1694" spans="1:65" s="2" customFormat="1" ht="24.2" customHeight="1">
      <c r="A1694" s="35"/>
      <c r="B1694" s="36"/>
      <c r="C1694" s="193" t="s">
        <v>2185</v>
      </c>
      <c r="D1694" s="193" t="s">
        <v>211</v>
      </c>
      <c r="E1694" s="194" t="s">
        <v>2186</v>
      </c>
      <c r="F1694" s="195" t="s">
        <v>2187</v>
      </c>
      <c r="G1694" s="196" t="s">
        <v>513</v>
      </c>
      <c r="H1694" s="197">
        <v>1</v>
      </c>
      <c r="I1694" s="198"/>
      <c r="J1694" s="199">
        <f>ROUND(I1694*H1694,2)</f>
        <v>0</v>
      </c>
      <c r="K1694" s="200"/>
      <c r="L1694" s="40"/>
      <c r="M1694" s="201" t="s">
        <v>1</v>
      </c>
      <c r="N1694" s="202" t="s">
        <v>40</v>
      </c>
      <c r="O1694" s="72"/>
      <c r="P1694" s="203">
        <f>O1694*H1694</f>
        <v>0</v>
      </c>
      <c r="Q1694" s="203">
        <v>0</v>
      </c>
      <c r="R1694" s="203">
        <f>Q1694*H1694</f>
        <v>0</v>
      </c>
      <c r="S1694" s="203">
        <v>0</v>
      </c>
      <c r="T1694" s="204">
        <f>S1694*H1694</f>
        <v>0</v>
      </c>
      <c r="U1694" s="35"/>
      <c r="V1694" s="35"/>
      <c r="W1694" s="35"/>
      <c r="X1694" s="35"/>
      <c r="Y1694" s="35"/>
      <c r="Z1694" s="35"/>
      <c r="AA1694" s="35"/>
      <c r="AB1694" s="35"/>
      <c r="AC1694" s="35"/>
      <c r="AD1694" s="35"/>
      <c r="AE1694" s="35"/>
      <c r="AR1694" s="205" t="s">
        <v>247</v>
      </c>
      <c r="AT1694" s="205" t="s">
        <v>211</v>
      </c>
      <c r="AU1694" s="205" t="s">
        <v>85</v>
      </c>
      <c r="AY1694" s="18" t="s">
        <v>209</v>
      </c>
      <c r="BE1694" s="206">
        <f>IF(N1694="základní",J1694,0)</f>
        <v>0</v>
      </c>
      <c r="BF1694" s="206">
        <f>IF(N1694="snížená",J1694,0)</f>
        <v>0</v>
      </c>
      <c r="BG1694" s="206">
        <f>IF(N1694="zákl. přenesená",J1694,0)</f>
        <v>0</v>
      </c>
      <c r="BH1694" s="206">
        <f>IF(N1694="sníž. přenesená",J1694,0)</f>
        <v>0</v>
      </c>
      <c r="BI1694" s="206">
        <f>IF(N1694="nulová",J1694,0)</f>
        <v>0</v>
      </c>
      <c r="BJ1694" s="18" t="s">
        <v>83</v>
      </c>
      <c r="BK1694" s="206">
        <f>ROUND(I1694*H1694,2)</f>
        <v>0</v>
      </c>
      <c r="BL1694" s="18" t="s">
        <v>247</v>
      </c>
      <c r="BM1694" s="205" t="s">
        <v>2188</v>
      </c>
    </row>
    <row r="1695" spans="1:65" s="2" customFormat="1" ht="68.25">
      <c r="A1695" s="35"/>
      <c r="B1695" s="36"/>
      <c r="C1695" s="37"/>
      <c r="D1695" s="209" t="s">
        <v>253</v>
      </c>
      <c r="E1695" s="37"/>
      <c r="F1695" s="240" t="s">
        <v>2127</v>
      </c>
      <c r="G1695" s="37"/>
      <c r="H1695" s="37"/>
      <c r="I1695" s="241"/>
      <c r="J1695" s="37"/>
      <c r="K1695" s="37"/>
      <c r="L1695" s="40"/>
      <c r="M1695" s="242"/>
      <c r="N1695" s="243"/>
      <c r="O1695" s="72"/>
      <c r="P1695" s="72"/>
      <c r="Q1695" s="72"/>
      <c r="R1695" s="72"/>
      <c r="S1695" s="72"/>
      <c r="T1695" s="73"/>
      <c r="U1695" s="35"/>
      <c r="V1695" s="35"/>
      <c r="W1695" s="35"/>
      <c r="X1695" s="35"/>
      <c r="Y1695" s="35"/>
      <c r="Z1695" s="35"/>
      <c r="AA1695" s="35"/>
      <c r="AB1695" s="35"/>
      <c r="AC1695" s="35"/>
      <c r="AD1695" s="35"/>
      <c r="AE1695" s="35"/>
      <c r="AT1695" s="18" t="s">
        <v>253</v>
      </c>
      <c r="AU1695" s="18" t="s">
        <v>85</v>
      </c>
    </row>
    <row r="1696" spans="1:65" s="2" customFormat="1" ht="24.2" customHeight="1">
      <c r="A1696" s="35"/>
      <c r="B1696" s="36"/>
      <c r="C1696" s="193" t="s">
        <v>1310</v>
      </c>
      <c r="D1696" s="193" t="s">
        <v>211</v>
      </c>
      <c r="E1696" s="194" t="s">
        <v>2189</v>
      </c>
      <c r="F1696" s="195" t="s">
        <v>2190</v>
      </c>
      <c r="G1696" s="196" t="s">
        <v>513</v>
      </c>
      <c r="H1696" s="197">
        <v>1</v>
      </c>
      <c r="I1696" s="198"/>
      <c r="J1696" s="199">
        <f>ROUND(I1696*H1696,2)</f>
        <v>0</v>
      </c>
      <c r="K1696" s="200"/>
      <c r="L1696" s="40"/>
      <c r="M1696" s="201" t="s">
        <v>1</v>
      </c>
      <c r="N1696" s="202" t="s">
        <v>40</v>
      </c>
      <c r="O1696" s="72"/>
      <c r="P1696" s="203">
        <f>O1696*H1696</f>
        <v>0</v>
      </c>
      <c r="Q1696" s="203">
        <v>0</v>
      </c>
      <c r="R1696" s="203">
        <f>Q1696*H1696</f>
        <v>0</v>
      </c>
      <c r="S1696" s="203">
        <v>0</v>
      </c>
      <c r="T1696" s="204">
        <f>S1696*H1696</f>
        <v>0</v>
      </c>
      <c r="U1696" s="35"/>
      <c r="V1696" s="35"/>
      <c r="W1696" s="35"/>
      <c r="X1696" s="35"/>
      <c r="Y1696" s="35"/>
      <c r="Z1696" s="35"/>
      <c r="AA1696" s="35"/>
      <c r="AB1696" s="35"/>
      <c r="AC1696" s="35"/>
      <c r="AD1696" s="35"/>
      <c r="AE1696" s="35"/>
      <c r="AR1696" s="205" t="s">
        <v>247</v>
      </c>
      <c r="AT1696" s="205" t="s">
        <v>211</v>
      </c>
      <c r="AU1696" s="205" t="s">
        <v>85</v>
      </c>
      <c r="AY1696" s="18" t="s">
        <v>209</v>
      </c>
      <c r="BE1696" s="206">
        <f>IF(N1696="základní",J1696,0)</f>
        <v>0</v>
      </c>
      <c r="BF1696" s="206">
        <f>IF(N1696="snížená",J1696,0)</f>
        <v>0</v>
      </c>
      <c r="BG1696" s="206">
        <f>IF(N1696="zákl. přenesená",J1696,0)</f>
        <v>0</v>
      </c>
      <c r="BH1696" s="206">
        <f>IF(N1696="sníž. přenesená",J1696,0)</f>
        <v>0</v>
      </c>
      <c r="BI1696" s="206">
        <f>IF(N1696="nulová",J1696,0)</f>
        <v>0</v>
      </c>
      <c r="BJ1696" s="18" t="s">
        <v>83</v>
      </c>
      <c r="BK1696" s="206">
        <f>ROUND(I1696*H1696,2)</f>
        <v>0</v>
      </c>
      <c r="BL1696" s="18" t="s">
        <v>247</v>
      </c>
      <c r="BM1696" s="205" t="s">
        <v>2191</v>
      </c>
    </row>
    <row r="1697" spans="1:65" s="2" customFormat="1" ht="68.25">
      <c r="A1697" s="35"/>
      <c r="B1697" s="36"/>
      <c r="C1697" s="37"/>
      <c r="D1697" s="209" t="s">
        <v>253</v>
      </c>
      <c r="E1697" s="37"/>
      <c r="F1697" s="240" t="s">
        <v>2127</v>
      </c>
      <c r="G1697" s="37"/>
      <c r="H1697" s="37"/>
      <c r="I1697" s="241"/>
      <c r="J1697" s="37"/>
      <c r="K1697" s="37"/>
      <c r="L1697" s="40"/>
      <c r="M1697" s="242"/>
      <c r="N1697" s="243"/>
      <c r="O1697" s="72"/>
      <c r="P1697" s="72"/>
      <c r="Q1697" s="72"/>
      <c r="R1697" s="72"/>
      <c r="S1697" s="72"/>
      <c r="T1697" s="73"/>
      <c r="U1697" s="35"/>
      <c r="V1697" s="35"/>
      <c r="W1697" s="35"/>
      <c r="X1697" s="35"/>
      <c r="Y1697" s="35"/>
      <c r="Z1697" s="35"/>
      <c r="AA1697" s="35"/>
      <c r="AB1697" s="35"/>
      <c r="AC1697" s="35"/>
      <c r="AD1697" s="35"/>
      <c r="AE1697" s="35"/>
      <c r="AT1697" s="18" t="s">
        <v>253</v>
      </c>
      <c r="AU1697" s="18" t="s">
        <v>85</v>
      </c>
    </row>
    <row r="1698" spans="1:65" s="2" customFormat="1" ht="24.2" customHeight="1">
      <c r="A1698" s="35"/>
      <c r="B1698" s="36"/>
      <c r="C1698" s="193" t="s">
        <v>2192</v>
      </c>
      <c r="D1698" s="193" t="s">
        <v>211</v>
      </c>
      <c r="E1698" s="194" t="s">
        <v>2193</v>
      </c>
      <c r="F1698" s="195" t="s">
        <v>2194</v>
      </c>
      <c r="G1698" s="196" t="s">
        <v>513</v>
      </c>
      <c r="H1698" s="197">
        <v>6</v>
      </c>
      <c r="I1698" s="198"/>
      <c r="J1698" s="199">
        <f>ROUND(I1698*H1698,2)</f>
        <v>0</v>
      </c>
      <c r="K1698" s="200"/>
      <c r="L1698" s="40"/>
      <c r="M1698" s="201" t="s">
        <v>1</v>
      </c>
      <c r="N1698" s="202" t="s">
        <v>40</v>
      </c>
      <c r="O1698" s="72"/>
      <c r="P1698" s="203">
        <f>O1698*H1698</f>
        <v>0</v>
      </c>
      <c r="Q1698" s="203">
        <v>0</v>
      </c>
      <c r="R1698" s="203">
        <f>Q1698*H1698</f>
        <v>0</v>
      </c>
      <c r="S1698" s="203">
        <v>0</v>
      </c>
      <c r="T1698" s="204">
        <f>S1698*H1698</f>
        <v>0</v>
      </c>
      <c r="U1698" s="35"/>
      <c r="V1698" s="35"/>
      <c r="W1698" s="35"/>
      <c r="X1698" s="35"/>
      <c r="Y1698" s="35"/>
      <c r="Z1698" s="35"/>
      <c r="AA1698" s="35"/>
      <c r="AB1698" s="35"/>
      <c r="AC1698" s="35"/>
      <c r="AD1698" s="35"/>
      <c r="AE1698" s="35"/>
      <c r="AR1698" s="205" t="s">
        <v>247</v>
      </c>
      <c r="AT1698" s="205" t="s">
        <v>211</v>
      </c>
      <c r="AU1698" s="205" t="s">
        <v>85</v>
      </c>
      <c r="AY1698" s="18" t="s">
        <v>209</v>
      </c>
      <c r="BE1698" s="206">
        <f>IF(N1698="základní",J1698,0)</f>
        <v>0</v>
      </c>
      <c r="BF1698" s="206">
        <f>IF(N1698="snížená",J1698,0)</f>
        <v>0</v>
      </c>
      <c r="BG1698" s="206">
        <f>IF(N1698="zákl. přenesená",J1698,0)</f>
        <v>0</v>
      </c>
      <c r="BH1698" s="206">
        <f>IF(N1698="sníž. přenesená",J1698,0)</f>
        <v>0</v>
      </c>
      <c r="BI1698" s="206">
        <f>IF(N1698="nulová",J1698,0)</f>
        <v>0</v>
      </c>
      <c r="BJ1698" s="18" t="s">
        <v>83</v>
      </c>
      <c r="BK1698" s="206">
        <f>ROUND(I1698*H1698,2)</f>
        <v>0</v>
      </c>
      <c r="BL1698" s="18" t="s">
        <v>247</v>
      </c>
      <c r="BM1698" s="205" t="s">
        <v>2195</v>
      </c>
    </row>
    <row r="1699" spans="1:65" s="2" customFormat="1" ht="68.25">
      <c r="A1699" s="35"/>
      <c r="B1699" s="36"/>
      <c r="C1699" s="37"/>
      <c r="D1699" s="209" t="s">
        <v>253</v>
      </c>
      <c r="E1699" s="37"/>
      <c r="F1699" s="240" t="s">
        <v>2127</v>
      </c>
      <c r="G1699" s="37"/>
      <c r="H1699" s="37"/>
      <c r="I1699" s="241"/>
      <c r="J1699" s="37"/>
      <c r="K1699" s="37"/>
      <c r="L1699" s="40"/>
      <c r="M1699" s="242"/>
      <c r="N1699" s="243"/>
      <c r="O1699" s="72"/>
      <c r="P1699" s="72"/>
      <c r="Q1699" s="72"/>
      <c r="R1699" s="72"/>
      <c r="S1699" s="72"/>
      <c r="T1699" s="73"/>
      <c r="U1699" s="35"/>
      <c r="V1699" s="35"/>
      <c r="W1699" s="35"/>
      <c r="X1699" s="35"/>
      <c r="Y1699" s="35"/>
      <c r="Z1699" s="35"/>
      <c r="AA1699" s="35"/>
      <c r="AB1699" s="35"/>
      <c r="AC1699" s="35"/>
      <c r="AD1699" s="35"/>
      <c r="AE1699" s="35"/>
      <c r="AT1699" s="18" t="s">
        <v>253</v>
      </c>
      <c r="AU1699" s="18" t="s">
        <v>85</v>
      </c>
    </row>
    <row r="1700" spans="1:65" s="2" customFormat="1" ht="24.2" customHeight="1">
      <c r="A1700" s="35"/>
      <c r="B1700" s="36"/>
      <c r="C1700" s="193" t="s">
        <v>1316</v>
      </c>
      <c r="D1700" s="193" t="s">
        <v>211</v>
      </c>
      <c r="E1700" s="194" t="s">
        <v>2196</v>
      </c>
      <c r="F1700" s="195" t="s">
        <v>2197</v>
      </c>
      <c r="G1700" s="196" t="s">
        <v>513</v>
      </c>
      <c r="H1700" s="197">
        <v>9</v>
      </c>
      <c r="I1700" s="198"/>
      <c r="J1700" s="199">
        <f>ROUND(I1700*H1700,2)</f>
        <v>0</v>
      </c>
      <c r="K1700" s="200"/>
      <c r="L1700" s="40"/>
      <c r="M1700" s="201" t="s">
        <v>1</v>
      </c>
      <c r="N1700" s="202" t="s">
        <v>40</v>
      </c>
      <c r="O1700" s="72"/>
      <c r="P1700" s="203">
        <f>O1700*H1700</f>
        <v>0</v>
      </c>
      <c r="Q1700" s="203">
        <v>0</v>
      </c>
      <c r="R1700" s="203">
        <f>Q1700*H1700</f>
        <v>0</v>
      </c>
      <c r="S1700" s="203">
        <v>0</v>
      </c>
      <c r="T1700" s="204">
        <f>S1700*H1700</f>
        <v>0</v>
      </c>
      <c r="U1700" s="35"/>
      <c r="V1700" s="35"/>
      <c r="W1700" s="35"/>
      <c r="X1700" s="35"/>
      <c r="Y1700" s="35"/>
      <c r="Z1700" s="35"/>
      <c r="AA1700" s="35"/>
      <c r="AB1700" s="35"/>
      <c r="AC1700" s="35"/>
      <c r="AD1700" s="35"/>
      <c r="AE1700" s="35"/>
      <c r="AR1700" s="205" t="s">
        <v>247</v>
      </c>
      <c r="AT1700" s="205" t="s">
        <v>211</v>
      </c>
      <c r="AU1700" s="205" t="s">
        <v>85</v>
      </c>
      <c r="AY1700" s="18" t="s">
        <v>209</v>
      </c>
      <c r="BE1700" s="206">
        <f>IF(N1700="základní",J1700,0)</f>
        <v>0</v>
      </c>
      <c r="BF1700" s="206">
        <f>IF(N1700="snížená",J1700,0)</f>
        <v>0</v>
      </c>
      <c r="BG1700" s="206">
        <f>IF(N1700="zákl. přenesená",J1700,0)</f>
        <v>0</v>
      </c>
      <c r="BH1700" s="206">
        <f>IF(N1700="sníž. přenesená",J1700,0)</f>
        <v>0</v>
      </c>
      <c r="BI1700" s="206">
        <f>IF(N1700="nulová",J1700,0)</f>
        <v>0</v>
      </c>
      <c r="BJ1700" s="18" t="s">
        <v>83</v>
      </c>
      <c r="BK1700" s="206">
        <f>ROUND(I1700*H1700,2)</f>
        <v>0</v>
      </c>
      <c r="BL1700" s="18" t="s">
        <v>247</v>
      </c>
      <c r="BM1700" s="205" t="s">
        <v>2198</v>
      </c>
    </row>
    <row r="1701" spans="1:65" s="2" customFormat="1" ht="68.25">
      <c r="A1701" s="35"/>
      <c r="B1701" s="36"/>
      <c r="C1701" s="37"/>
      <c r="D1701" s="209" t="s">
        <v>253</v>
      </c>
      <c r="E1701" s="37"/>
      <c r="F1701" s="240" t="s">
        <v>2127</v>
      </c>
      <c r="G1701" s="37"/>
      <c r="H1701" s="37"/>
      <c r="I1701" s="241"/>
      <c r="J1701" s="37"/>
      <c r="K1701" s="37"/>
      <c r="L1701" s="40"/>
      <c r="M1701" s="242"/>
      <c r="N1701" s="243"/>
      <c r="O1701" s="72"/>
      <c r="P1701" s="72"/>
      <c r="Q1701" s="72"/>
      <c r="R1701" s="72"/>
      <c r="S1701" s="72"/>
      <c r="T1701" s="73"/>
      <c r="U1701" s="35"/>
      <c r="V1701" s="35"/>
      <c r="W1701" s="35"/>
      <c r="X1701" s="35"/>
      <c r="Y1701" s="35"/>
      <c r="Z1701" s="35"/>
      <c r="AA1701" s="35"/>
      <c r="AB1701" s="35"/>
      <c r="AC1701" s="35"/>
      <c r="AD1701" s="35"/>
      <c r="AE1701" s="35"/>
      <c r="AT1701" s="18" t="s">
        <v>253</v>
      </c>
      <c r="AU1701" s="18" t="s">
        <v>85</v>
      </c>
    </row>
    <row r="1702" spans="1:65" s="2" customFormat="1" ht="24.2" customHeight="1">
      <c r="A1702" s="35"/>
      <c r="B1702" s="36"/>
      <c r="C1702" s="193" t="s">
        <v>2199</v>
      </c>
      <c r="D1702" s="193" t="s">
        <v>211</v>
      </c>
      <c r="E1702" s="194" t="s">
        <v>2200</v>
      </c>
      <c r="F1702" s="195" t="s">
        <v>2201</v>
      </c>
      <c r="G1702" s="196" t="s">
        <v>513</v>
      </c>
      <c r="H1702" s="197">
        <v>5</v>
      </c>
      <c r="I1702" s="198"/>
      <c r="J1702" s="199">
        <f>ROUND(I1702*H1702,2)</f>
        <v>0</v>
      </c>
      <c r="K1702" s="200"/>
      <c r="L1702" s="40"/>
      <c r="M1702" s="201" t="s">
        <v>1</v>
      </c>
      <c r="N1702" s="202" t="s">
        <v>40</v>
      </c>
      <c r="O1702" s="72"/>
      <c r="P1702" s="203">
        <f>O1702*H1702</f>
        <v>0</v>
      </c>
      <c r="Q1702" s="203">
        <v>0</v>
      </c>
      <c r="R1702" s="203">
        <f>Q1702*H1702</f>
        <v>0</v>
      </c>
      <c r="S1702" s="203">
        <v>0</v>
      </c>
      <c r="T1702" s="204">
        <f>S1702*H1702</f>
        <v>0</v>
      </c>
      <c r="U1702" s="35"/>
      <c r="V1702" s="35"/>
      <c r="W1702" s="35"/>
      <c r="X1702" s="35"/>
      <c r="Y1702" s="35"/>
      <c r="Z1702" s="35"/>
      <c r="AA1702" s="35"/>
      <c r="AB1702" s="35"/>
      <c r="AC1702" s="35"/>
      <c r="AD1702" s="35"/>
      <c r="AE1702" s="35"/>
      <c r="AR1702" s="205" t="s">
        <v>247</v>
      </c>
      <c r="AT1702" s="205" t="s">
        <v>211</v>
      </c>
      <c r="AU1702" s="205" t="s">
        <v>85</v>
      </c>
      <c r="AY1702" s="18" t="s">
        <v>209</v>
      </c>
      <c r="BE1702" s="206">
        <f>IF(N1702="základní",J1702,0)</f>
        <v>0</v>
      </c>
      <c r="BF1702" s="206">
        <f>IF(N1702="snížená",J1702,0)</f>
        <v>0</v>
      </c>
      <c r="BG1702" s="206">
        <f>IF(N1702="zákl. přenesená",J1702,0)</f>
        <v>0</v>
      </c>
      <c r="BH1702" s="206">
        <f>IF(N1702="sníž. přenesená",J1702,0)</f>
        <v>0</v>
      </c>
      <c r="BI1702" s="206">
        <f>IF(N1702="nulová",J1702,0)</f>
        <v>0</v>
      </c>
      <c r="BJ1702" s="18" t="s">
        <v>83</v>
      </c>
      <c r="BK1702" s="206">
        <f>ROUND(I1702*H1702,2)</f>
        <v>0</v>
      </c>
      <c r="BL1702" s="18" t="s">
        <v>247</v>
      </c>
      <c r="BM1702" s="205" t="s">
        <v>2202</v>
      </c>
    </row>
    <row r="1703" spans="1:65" s="2" customFormat="1" ht="68.25">
      <c r="A1703" s="35"/>
      <c r="B1703" s="36"/>
      <c r="C1703" s="37"/>
      <c r="D1703" s="209" t="s">
        <v>253</v>
      </c>
      <c r="E1703" s="37"/>
      <c r="F1703" s="240" t="s">
        <v>2127</v>
      </c>
      <c r="G1703" s="37"/>
      <c r="H1703" s="37"/>
      <c r="I1703" s="241"/>
      <c r="J1703" s="37"/>
      <c r="K1703" s="37"/>
      <c r="L1703" s="40"/>
      <c r="M1703" s="242"/>
      <c r="N1703" s="243"/>
      <c r="O1703" s="72"/>
      <c r="P1703" s="72"/>
      <c r="Q1703" s="72"/>
      <c r="R1703" s="72"/>
      <c r="S1703" s="72"/>
      <c r="T1703" s="73"/>
      <c r="U1703" s="35"/>
      <c r="V1703" s="35"/>
      <c r="W1703" s="35"/>
      <c r="X1703" s="35"/>
      <c r="Y1703" s="35"/>
      <c r="Z1703" s="35"/>
      <c r="AA1703" s="35"/>
      <c r="AB1703" s="35"/>
      <c r="AC1703" s="35"/>
      <c r="AD1703" s="35"/>
      <c r="AE1703" s="35"/>
      <c r="AT1703" s="18" t="s">
        <v>253</v>
      </c>
      <c r="AU1703" s="18" t="s">
        <v>85</v>
      </c>
    </row>
    <row r="1704" spans="1:65" s="2" customFormat="1" ht="37.9" customHeight="1">
      <c r="A1704" s="35"/>
      <c r="B1704" s="36"/>
      <c r="C1704" s="193" t="s">
        <v>1319</v>
      </c>
      <c r="D1704" s="193" t="s">
        <v>211</v>
      </c>
      <c r="E1704" s="194" t="s">
        <v>2203</v>
      </c>
      <c r="F1704" s="195" t="s">
        <v>2204</v>
      </c>
      <c r="G1704" s="196" t="s">
        <v>513</v>
      </c>
      <c r="H1704" s="197">
        <v>1</v>
      </c>
      <c r="I1704" s="198"/>
      <c r="J1704" s="199">
        <f>ROUND(I1704*H1704,2)</f>
        <v>0</v>
      </c>
      <c r="K1704" s="200"/>
      <c r="L1704" s="40"/>
      <c r="M1704" s="201" t="s">
        <v>1</v>
      </c>
      <c r="N1704" s="202" t="s">
        <v>40</v>
      </c>
      <c r="O1704" s="72"/>
      <c r="P1704" s="203">
        <f>O1704*H1704</f>
        <v>0</v>
      </c>
      <c r="Q1704" s="203">
        <v>0</v>
      </c>
      <c r="R1704" s="203">
        <f>Q1704*H1704</f>
        <v>0</v>
      </c>
      <c r="S1704" s="203">
        <v>0</v>
      </c>
      <c r="T1704" s="204">
        <f>S1704*H1704</f>
        <v>0</v>
      </c>
      <c r="U1704" s="35"/>
      <c r="V1704" s="35"/>
      <c r="W1704" s="35"/>
      <c r="X1704" s="35"/>
      <c r="Y1704" s="35"/>
      <c r="Z1704" s="35"/>
      <c r="AA1704" s="35"/>
      <c r="AB1704" s="35"/>
      <c r="AC1704" s="35"/>
      <c r="AD1704" s="35"/>
      <c r="AE1704" s="35"/>
      <c r="AR1704" s="205" t="s">
        <v>247</v>
      </c>
      <c r="AT1704" s="205" t="s">
        <v>211</v>
      </c>
      <c r="AU1704" s="205" t="s">
        <v>85</v>
      </c>
      <c r="AY1704" s="18" t="s">
        <v>209</v>
      </c>
      <c r="BE1704" s="206">
        <f>IF(N1704="základní",J1704,0)</f>
        <v>0</v>
      </c>
      <c r="BF1704" s="206">
        <f>IF(N1704="snížená",J1704,0)</f>
        <v>0</v>
      </c>
      <c r="BG1704" s="206">
        <f>IF(N1704="zákl. přenesená",J1704,0)</f>
        <v>0</v>
      </c>
      <c r="BH1704" s="206">
        <f>IF(N1704="sníž. přenesená",J1704,0)</f>
        <v>0</v>
      </c>
      <c r="BI1704" s="206">
        <f>IF(N1704="nulová",J1704,0)</f>
        <v>0</v>
      </c>
      <c r="BJ1704" s="18" t="s">
        <v>83</v>
      </c>
      <c r="BK1704" s="206">
        <f>ROUND(I1704*H1704,2)</f>
        <v>0</v>
      </c>
      <c r="BL1704" s="18" t="s">
        <v>247</v>
      </c>
      <c r="BM1704" s="205" t="s">
        <v>2205</v>
      </c>
    </row>
    <row r="1705" spans="1:65" s="2" customFormat="1" ht="68.25">
      <c r="A1705" s="35"/>
      <c r="B1705" s="36"/>
      <c r="C1705" s="37"/>
      <c r="D1705" s="209" t="s">
        <v>253</v>
      </c>
      <c r="E1705" s="37"/>
      <c r="F1705" s="240" t="s">
        <v>2127</v>
      </c>
      <c r="G1705" s="37"/>
      <c r="H1705" s="37"/>
      <c r="I1705" s="241"/>
      <c r="J1705" s="37"/>
      <c r="K1705" s="37"/>
      <c r="L1705" s="40"/>
      <c r="M1705" s="242"/>
      <c r="N1705" s="243"/>
      <c r="O1705" s="72"/>
      <c r="P1705" s="72"/>
      <c r="Q1705" s="72"/>
      <c r="R1705" s="72"/>
      <c r="S1705" s="72"/>
      <c r="T1705" s="73"/>
      <c r="U1705" s="35"/>
      <c r="V1705" s="35"/>
      <c r="W1705" s="35"/>
      <c r="X1705" s="35"/>
      <c r="Y1705" s="35"/>
      <c r="Z1705" s="35"/>
      <c r="AA1705" s="35"/>
      <c r="AB1705" s="35"/>
      <c r="AC1705" s="35"/>
      <c r="AD1705" s="35"/>
      <c r="AE1705" s="35"/>
      <c r="AT1705" s="18" t="s">
        <v>253</v>
      </c>
      <c r="AU1705" s="18" t="s">
        <v>85</v>
      </c>
    </row>
    <row r="1706" spans="1:65" s="2" customFormat="1" ht="24.2" customHeight="1">
      <c r="A1706" s="35"/>
      <c r="B1706" s="36"/>
      <c r="C1706" s="193" t="s">
        <v>2206</v>
      </c>
      <c r="D1706" s="193" t="s">
        <v>211</v>
      </c>
      <c r="E1706" s="194" t="s">
        <v>2207</v>
      </c>
      <c r="F1706" s="195" t="s">
        <v>2208</v>
      </c>
      <c r="G1706" s="196" t="s">
        <v>513</v>
      </c>
      <c r="H1706" s="197">
        <v>1</v>
      </c>
      <c r="I1706" s="198"/>
      <c r="J1706" s="199">
        <f>ROUND(I1706*H1706,2)</f>
        <v>0</v>
      </c>
      <c r="K1706" s="200"/>
      <c r="L1706" s="40"/>
      <c r="M1706" s="201" t="s">
        <v>1</v>
      </c>
      <c r="N1706" s="202" t="s">
        <v>40</v>
      </c>
      <c r="O1706" s="72"/>
      <c r="P1706" s="203">
        <f>O1706*H1706</f>
        <v>0</v>
      </c>
      <c r="Q1706" s="203">
        <v>0</v>
      </c>
      <c r="R1706" s="203">
        <f>Q1706*H1706</f>
        <v>0</v>
      </c>
      <c r="S1706" s="203">
        <v>0</v>
      </c>
      <c r="T1706" s="204">
        <f>S1706*H1706</f>
        <v>0</v>
      </c>
      <c r="U1706" s="35"/>
      <c r="V1706" s="35"/>
      <c r="W1706" s="35"/>
      <c r="X1706" s="35"/>
      <c r="Y1706" s="35"/>
      <c r="Z1706" s="35"/>
      <c r="AA1706" s="35"/>
      <c r="AB1706" s="35"/>
      <c r="AC1706" s="35"/>
      <c r="AD1706" s="35"/>
      <c r="AE1706" s="35"/>
      <c r="AR1706" s="205" t="s">
        <v>247</v>
      </c>
      <c r="AT1706" s="205" t="s">
        <v>211</v>
      </c>
      <c r="AU1706" s="205" t="s">
        <v>85</v>
      </c>
      <c r="AY1706" s="18" t="s">
        <v>209</v>
      </c>
      <c r="BE1706" s="206">
        <f>IF(N1706="základní",J1706,0)</f>
        <v>0</v>
      </c>
      <c r="BF1706" s="206">
        <f>IF(N1706="snížená",J1706,0)</f>
        <v>0</v>
      </c>
      <c r="BG1706" s="206">
        <f>IF(N1706="zákl. přenesená",J1706,0)</f>
        <v>0</v>
      </c>
      <c r="BH1706" s="206">
        <f>IF(N1706="sníž. přenesená",J1706,0)</f>
        <v>0</v>
      </c>
      <c r="BI1706" s="206">
        <f>IF(N1706="nulová",J1706,0)</f>
        <v>0</v>
      </c>
      <c r="BJ1706" s="18" t="s">
        <v>83</v>
      </c>
      <c r="BK1706" s="206">
        <f>ROUND(I1706*H1706,2)</f>
        <v>0</v>
      </c>
      <c r="BL1706" s="18" t="s">
        <v>247</v>
      </c>
      <c r="BM1706" s="205" t="s">
        <v>2209</v>
      </c>
    </row>
    <row r="1707" spans="1:65" s="2" customFormat="1" ht="68.25">
      <c r="A1707" s="35"/>
      <c r="B1707" s="36"/>
      <c r="C1707" s="37"/>
      <c r="D1707" s="209" t="s">
        <v>253</v>
      </c>
      <c r="E1707" s="37"/>
      <c r="F1707" s="240" t="s">
        <v>2127</v>
      </c>
      <c r="G1707" s="37"/>
      <c r="H1707" s="37"/>
      <c r="I1707" s="241"/>
      <c r="J1707" s="37"/>
      <c r="K1707" s="37"/>
      <c r="L1707" s="40"/>
      <c r="M1707" s="242"/>
      <c r="N1707" s="243"/>
      <c r="O1707" s="72"/>
      <c r="P1707" s="72"/>
      <c r="Q1707" s="72"/>
      <c r="R1707" s="72"/>
      <c r="S1707" s="72"/>
      <c r="T1707" s="73"/>
      <c r="U1707" s="35"/>
      <c r="V1707" s="35"/>
      <c r="W1707" s="35"/>
      <c r="X1707" s="35"/>
      <c r="Y1707" s="35"/>
      <c r="Z1707" s="35"/>
      <c r="AA1707" s="35"/>
      <c r="AB1707" s="35"/>
      <c r="AC1707" s="35"/>
      <c r="AD1707" s="35"/>
      <c r="AE1707" s="35"/>
      <c r="AT1707" s="18" t="s">
        <v>253</v>
      </c>
      <c r="AU1707" s="18" t="s">
        <v>85</v>
      </c>
    </row>
    <row r="1708" spans="1:65" s="2" customFormat="1" ht="24.2" customHeight="1">
      <c r="A1708" s="35"/>
      <c r="B1708" s="36"/>
      <c r="C1708" s="193" t="s">
        <v>1330</v>
      </c>
      <c r="D1708" s="193" t="s">
        <v>211</v>
      </c>
      <c r="E1708" s="194" t="s">
        <v>2210</v>
      </c>
      <c r="F1708" s="195" t="s">
        <v>2211</v>
      </c>
      <c r="G1708" s="196" t="s">
        <v>1512</v>
      </c>
      <c r="H1708" s="197">
        <v>3.31</v>
      </c>
      <c r="I1708" s="198"/>
      <c r="J1708" s="199">
        <f>ROUND(I1708*H1708,2)</f>
        <v>0</v>
      </c>
      <c r="K1708" s="200"/>
      <c r="L1708" s="40"/>
      <c r="M1708" s="201" t="s">
        <v>1</v>
      </c>
      <c r="N1708" s="202" t="s">
        <v>40</v>
      </c>
      <c r="O1708" s="72"/>
      <c r="P1708" s="203">
        <f>O1708*H1708</f>
        <v>0</v>
      </c>
      <c r="Q1708" s="203">
        <v>0</v>
      </c>
      <c r="R1708" s="203">
        <f>Q1708*H1708</f>
        <v>0</v>
      </c>
      <c r="S1708" s="203">
        <v>0</v>
      </c>
      <c r="T1708" s="204">
        <f>S1708*H1708</f>
        <v>0</v>
      </c>
      <c r="U1708" s="35"/>
      <c r="V1708" s="35"/>
      <c r="W1708" s="35"/>
      <c r="X1708" s="35"/>
      <c r="Y1708" s="35"/>
      <c r="Z1708" s="35"/>
      <c r="AA1708" s="35"/>
      <c r="AB1708" s="35"/>
      <c r="AC1708" s="35"/>
      <c r="AD1708" s="35"/>
      <c r="AE1708" s="35"/>
      <c r="AR1708" s="205" t="s">
        <v>247</v>
      </c>
      <c r="AT1708" s="205" t="s">
        <v>211</v>
      </c>
      <c r="AU1708" s="205" t="s">
        <v>85</v>
      </c>
      <c r="AY1708" s="18" t="s">
        <v>209</v>
      </c>
      <c r="BE1708" s="206">
        <f>IF(N1708="základní",J1708,0)</f>
        <v>0</v>
      </c>
      <c r="BF1708" s="206">
        <f>IF(N1708="snížená",J1708,0)</f>
        <v>0</v>
      </c>
      <c r="BG1708" s="206">
        <f>IF(N1708="zákl. přenesená",J1708,0)</f>
        <v>0</v>
      </c>
      <c r="BH1708" s="206">
        <f>IF(N1708="sníž. přenesená",J1708,0)</f>
        <v>0</v>
      </c>
      <c r="BI1708" s="206">
        <f>IF(N1708="nulová",J1708,0)</f>
        <v>0</v>
      </c>
      <c r="BJ1708" s="18" t="s">
        <v>83</v>
      </c>
      <c r="BK1708" s="206">
        <f>ROUND(I1708*H1708,2)</f>
        <v>0</v>
      </c>
      <c r="BL1708" s="18" t="s">
        <v>247</v>
      </c>
      <c r="BM1708" s="205" t="s">
        <v>2212</v>
      </c>
    </row>
    <row r="1709" spans="1:65" s="2" customFormat="1" ht="68.25">
      <c r="A1709" s="35"/>
      <c r="B1709" s="36"/>
      <c r="C1709" s="37"/>
      <c r="D1709" s="209" t="s">
        <v>253</v>
      </c>
      <c r="E1709" s="37"/>
      <c r="F1709" s="240" t="s">
        <v>2127</v>
      </c>
      <c r="G1709" s="37"/>
      <c r="H1709" s="37"/>
      <c r="I1709" s="241"/>
      <c r="J1709" s="37"/>
      <c r="K1709" s="37"/>
      <c r="L1709" s="40"/>
      <c r="M1709" s="242"/>
      <c r="N1709" s="243"/>
      <c r="O1709" s="72"/>
      <c r="P1709" s="72"/>
      <c r="Q1709" s="72"/>
      <c r="R1709" s="72"/>
      <c r="S1709" s="72"/>
      <c r="T1709" s="73"/>
      <c r="U1709" s="35"/>
      <c r="V1709" s="35"/>
      <c r="W1709" s="35"/>
      <c r="X1709" s="35"/>
      <c r="Y1709" s="35"/>
      <c r="Z1709" s="35"/>
      <c r="AA1709" s="35"/>
      <c r="AB1709" s="35"/>
      <c r="AC1709" s="35"/>
      <c r="AD1709" s="35"/>
      <c r="AE1709" s="35"/>
      <c r="AT1709" s="18" t="s">
        <v>253</v>
      </c>
      <c r="AU1709" s="18" t="s">
        <v>85</v>
      </c>
    </row>
    <row r="1710" spans="1:65" s="2" customFormat="1" ht="24.2" customHeight="1">
      <c r="A1710" s="35"/>
      <c r="B1710" s="36"/>
      <c r="C1710" s="193" t="s">
        <v>2213</v>
      </c>
      <c r="D1710" s="193" t="s">
        <v>211</v>
      </c>
      <c r="E1710" s="194" t="s">
        <v>2214</v>
      </c>
      <c r="F1710" s="195" t="s">
        <v>2215</v>
      </c>
      <c r="G1710" s="196" t="s">
        <v>1512</v>
      </c>
      <c r="H1710" s="197">
        <v>3.64</v>
      </c>
      <c r="I1710" s="198"/>
      <c r="J1710" s="199">
        <f>ROUND(I1710*H1710,2)</f>
        <v>0</v>
      </c>
      <c r="K1710" s="200"/>
      <c r="L1710" s="40"/>
      <c r="M1710" s="201" t="s">
        <v>1</v>
      </c>
      <c r="N1710" s="202" t="s">
        <v>40</v>
      </c>
      <c r="O1710" s="72"/>
      <c r="P1710" s="203">
        <f>O1710*H1710</f>
        <v>0</v>
      </c>
      <c r="Q1710" s="203">
        <v>0</v>
      </c>
      <c r="R1710" s="203">
        <f>Q1710*H1710</f>
        <v>0</v>
      </c>
      <c r="S1710" s="203">
        <v>0</v>
      </c>
      <c r="T1710" s="204">
        <f>S1710*H1710</f>
        <v>0</v>
      </c>
      <c r="U1710" s="35"/>
      <c r="V1710" s="35"/>
      <c r="W1710" s="35"/>
      <c r="X1710" s="35"/>
      <c r="Y1710" s="35"/>
      <c r="Z1710" s="35"/>
      <c r="AA1710" s="35"/>
      <c r="AB1710" s="35"/>
      <c r="AC1710" s="35"/>
      <c r="AD1710" s="35"/>
      <c r="AE1710" s="35"/>
      <c r="AR1710" s="205" t="s">
        <v>247</v>
      </c>
      <c r="AT1710" s="205" t="s">
        <v>211</v>
      </c>
      <c r="AU1710" s="205" t="s">
        <v>85</v>
      </c>
      <c r="AY1710" s="18" t="s">
        <v>209</v>
      </c>
      <c r="BE1710" s="206">
        <f>IF(N1710="základní",J1710,0)</f>
        <v>0</v>
      </c>
      <c r="BF1710" s="206">
        <f>IF(N1710="snížená",J1710,0)</f>
        <v>0</v>
      </c>
      <c r="BG1710" s="206">
        <f>IF(N1710="zákl. přenesená",J1710,0)</f>
        <v>0</v>
      </c>
      <c r="BH1710" s="206">
        <f>IF(N1710="sníž. přenesená",J1710,0)</f>
        <v>0</v>
      </c>
      <c r="BI1710" s="206">
        <f>IF(N1710="nulová",J1710,0)</f>
        <v>0</v>
      </c>
      <c r="BJ1710" s="18" t="s">
        <v>83</v>
      </c>
      <c r="BK1710" s="206">
        <f>ROUND(I1710*H1710,2)</f>
        <v>0</v>
      </c>
      <c r="BL1710" s="18" t="s">
        <v>247</v>
      </c>
      <c r="BM1710" s="205" t="s">
        <v>2216</v>
      </c>
    </row>
    <row r="1711" spans="1:65" s="2" customFormat="1" ht="68.25">
      <c r="A1711" s="35"/>
      <c r="B1711" s="36"/>
      <c r="C1711" s="37"/>
      <c r="D1711" s="209" t="s">
        <v>253</v>
      </c>
      <c r="E1711" s="37"/>
      <c r="F1711" s="240" t="s">
        <v>2127</v>
      </c>
      <c r="G1711" s="37"/>
      <c r="H1711" s="37"/>
      <c r="I1711" s="241"/>
      <c r="J1711" s="37"/>
      <c r="K1711" s="37"/>
      <c r="L1711" s="40"/>
      <c r="M1711" s="242"/>
      <c r="N1711" s="243"/>
      <c r="O1711" s="72"/>
      <c r="P1711" s="72"/>
      <c r="Q1711" s="72"/>
      <c r="R1711" s="72"/>
      <c r="S1711" s="72"/>
      <c r="T1711" s="73"/>
      <c r="U1711" s="35"/>
      <c r="V1711" s="35"/>
      <c r="W1711" s="35"/>
      <c r="X1711" s="35"/>
      <c r="Y1711" s="35"/>
      <c r="Z1711" s="35"/>
      <c r="AA1711" s="35"/>
      <c r="AB1711" s="35"/>
      <c r="AC1711" s="35"/>
      <c r="AD1711" s="35"/>
      <c r="AE1711" s="35"/>
      <c r="AT1711" s="18" t="s">
        <v>253</v>
      </c>
      <c r="AU1711" s="18" t="s">
        <v>85</v>
      </c>
    </row>
    <row r="1712" spans="1:65" s="2" customFormat="1" ht="24.2" customHeight="1">
      <c r="A1712" s="35"/>
      <c r="B1712" s="36"/>
      <c r="C1712" s="193" t="s">
        <v>1335</v>
      </c>
      <c r="D1712" s="193" t="s">
        <v>211</v>
      </c>
      <c r="E1712" s="194" t="s">
        <v>2217</v>
      </c>
      <c r="F1712" s="195" t="s">
        <v>2218</v>
      </c>
      <c r="G1712" s="196" t="s">
        <v>1512</v>
      </c>
      <c r="H1712" s="197">
        <v>8.8249999999999993</v>
      </c>
      <c r="I1712" s="198"/>
      <c r="J1712" s="199">
        <f>ROUND(I1712*H1712,2)</f>
        <v>0</v>
      </c>
      <c r="K1712" s="200"/>
      <c r="L1712" s="40"/>
      <c r="M1712" s="201" t="s">
        <v>1</v>
      </c>
      <c r="N1712" s="202" t="s">
        <v>40</v>
      </c>
      <c r="O1712" s="72"/>
      <c r="P1712" s="203">
        <f>O1712*H1712</f>
        <v>0</v>
      </c>
      <c r="Q1712" s="203">
        <v>0</v>
      </c>
      <c r="R1712" s="203">
        <f>Q1712*H1712</f>
        <v>0</v>
      </c>
      <c r="S1712" s="203">
        <v>0</v>
      </c>
      <c r="T1712" s="204">
        <f>S1712*H1712</f>
        <v>0</v>
      </c>
      <c r="U1712" s="35"/>
      <c r="V1712" s="35"/>
      <c r="W1712" s="35"/>
      <c r="X1712" s="35"/>
      <c r="Y1712" s="35"/>
      <c r="Z1712" s="35"/>
      <c r="AA1712" s="35"/>
      <c r="AB1712" s="35"/>
      <c r="AC1712" s="35"/>
      <c r="AD1712" s="35"/>
      <c r="AE1712" s="35"/>
      <c r="AR1712" s="205" t="s">
        <v>247</v>
      </c>
      <c r="AT1712" s="205" t="s">
        <v>211</v>
      </c>
      <c r="AU1712" s="205" t="s">
        <v>85</v>
      </c>
      <c r="AY1712" s="18" t="s">
        <v>209</v>
      </c>
      <c r="BE1712" s="206">
        <f>IF(N1712="základní",J1712,0)</f>
        <v>0</v>
      </c>
      <c r="BF1712" s="206">
        <f>IF(N1712="snížená",J1712,0)</f>
        <v>0</v>
      </c>
      <c r="BG1712" s="206">
        <f>IF(N1712="zákl. přenesená",J1712,0)</f>
        <v>0</v>
      </c>
      <c r="BH1712" s="206">
        <f>IF(N1712="sníž. přenesená",J1712,0)</f>
        <v>0</v>
      </c>
      <c r="BI1712" s="206">
        <f>IF(N1712="nulová",J1712,0)</f>
        <v>0</v>
      </c>
      <c r="BJ1712" s="18" t="s">
        <v>83</v>
      </c>
      <c r="BK1712" s="206">
        <f>ROUND(I1712*H1712,2)</f>
        <v>0</v>
      </c>
      <c r="BL1712" s="18" t="s">
        <v>247</v>
      </c>
      <c r="BM1712" s="205" t="s">
        <v>2219</v>
      </c>
    </row>
    <row r="1713" spans="1:65" s="2" customFormat="1" ht="68.25">
      <c r="A1713" s="35"/>
      <c r="B1713" s="36"/>
      <c r="C1713" s="37"/>
      <c r="D1713" s="209" t="s">
        <v>253</v>
      </c>
      <c r="E1713" s="37"/>
      <c r="F1713" s="240" t="s">
        <v>2127</v>
      </c>
      <c r="G1713" s="37"/>
      <c r="H1713" s="37"/>
      <c r="I1713" s="241"/>
      <c r="J1713" s="37"/>
      <c r="K1713" s="37"/>
      <c r="L1713" s="40"/>
      <c r="M1713" s="242"/>
      <c r="N1713" s="243"/>
      <c r="O1713" s="72"/>
      <c r="P1713" s="72"/>
      <c r="Q1713" s="72"/>
      <c r="R1713" s="72"/>
      <c r="S1713" s="72"/>
      <c r="T1713" s="73"/>
      <c r="U1713" s="35"/>
      <c r="V1713" s="35"/>
      <c r="W1713" s="35"/>
      <c r="X1713" s="35"/>
      <c r="Y1713" s="35"/>
      <c r="Z1713" s="35"/>
      <c r="AA1713" s="35"/>
      <c r="AB1713" s="35"/>
      <c r="AC1713" s="35"/>
      <c r="AD1713" s="35"/>
      <c r="AE1713" s="35"/>
      <c r="AT1713" s="18" t="s">
        <v>253</v>
      </c>
      <c r="AU1713" s="18" t="s">
        <v>85</v>
      </c>
    </row>
    <row r="1714" spans="1:65" s="2" customFormat="1" ht="24.2" customHeight="1">
      <c r="A1714" s="35"/>
      <c r="B1714" s="36"/>
      <c r="C1714" s="193" t="s">
        <v>2220</v>
      </c>
      <c r="D1714" s="193" t="s">
        <v>211</v>
      </c>
      <c r="E1714" s="194" t="s">
        <v>2221</v>
      </c>
      <c r="F1714" s="195" t="s">
        <v>2222</v>
      </c>
      <c r="G1714" s="196" t="s">
        <v>1512</v>
      </c>
      <c r="H1714" s="197">
        <v>9.93</v>
      </c>
      <c r="I1714" s="198"/>
      <c r="J1714" s="199">
        <f>ROUND(I1714*H1714,2)</f>
        <v>0</v>
      </c>
      <c r="K1714" s="200"/>
      <c r="L1714" s="40"/>
      <c r="M1714" s="201" t="s">
        <v>1</v>
      </c>
      <c r="N1714" s="202" t="s">
        <v>40</v>
      </c>
      <c r="O1714" s="72"/>
      <c r="P1714" s="203">
        <f>O1714*H1714</f>
        <v>0</v>
      </c>
      <c r="Q1714" s="203">
        <v>0</v>
      </c>
      <c r="R1714" s="203">
        <f>Q1714*H1714</f>
        <v>0</v>
      </c>
      <c r="S1714" s="203">
        <v>0</v>
      </c>
      <c r="T1714" s="204">
        <f>S1714*H1714</f>
        <v>0</v>
      </c>
      <c r="U1714" s="35"/>
      <c r="V1714" s="35"/>
      <c r="W1714" s="35"/>
      <c r="X1714" s="35"/>
      <c r="Y1714" s="35"/>
      <c r="Z1714" s="35"/>
      <c r="AA1714" s="35"/>
      <c r="AB1714" s="35"/>
      <c r="AC1714" s="35"/>
      <c r="AD1714" s="35"/>
      <c r="AE1714" s="35"/>
      <c r="AR1714" s="205" t="s">
        <v>247</v>
      </c>
      <c r="AT1714" s="205" t="s">
        <v>211</v>
      </c>
      <c r="AU1714" s="205" t="s">
        <v>85</v>
      </c>
      <c r="AY1714" s="18" t="s">
        <v>209</v>
      </c>
      <c r="BE1714" s="206">
        <f>IF(N1714="základní",J1714,0)</f>
        <v>0</v>
      </c>
      <c r="BF1714" s="206">
        <f>IF(N1714="snížená",J1714,0)</f>
        <v>0</v>
      </c>
      <c r="BG1714" s="206">
        <f>IF(N1714="zákl. přenesená",J1714,0)</f>
        <v>0</v>
      </c>
      <c r="BH1714" s="206">
        <f>IF(N1714="sníž. přenesená",J1714,0)</f>
        <v>0</v>
      </c>
      <c r="BI1714" s="206">
        <f>IF(N1714="nulová",J1714,0)</f>
        <v>0</v>
      </c>
      <c r="BJ1714" s="18" t="s">
        <v>83</v>
      </c>
      <c r="BK1714" s="206">
        <f>ROUND(I1714*H1714,2)</f>
        <v>0</v>
      </c>
      <c r="BL1714" s="18" t="s">
        <v>247</v>
      </c>
      <c r="BM1714" s="205" t="s">
        <v>2223</v>
      </c>
    </row>
    <row r="1715" spans="1:65" s="2" customFormat="1" ht="68.25">
      <c r="A1715" s="35"/>
      <c r="B1715" s="36"/>
      <c r="C1715" s="37"/>
      <c r="D1715" s="209" t="s">
        <v>253</v>
      </c>
      <c r="E1715" s="37"/>
      <c r="F1715" s="240" t="s">
        <v>2127</v>
      </c>
      <c r="G1715" s="37"/>
      <c r="H1715" s="37"/>
      <c r="I1715" s="241"/>
      <c r="J1715" s="37"/>
      <c r="K1715" s="37"/>
      <c r="L1715" s="40"/>
      <c r="M1715" s="242"/>
      <c r="N1715" s="243"/>
      <c r="O1715" s="72"/>
      <c r="P1715" s="72"/>
      <c r="Q1715" s="72"/>
      <c r="R1715" s="72"/>
      <c r="S1715" s="72"/>
      <c r="T1715" s="73"/>
      <c r="U1715" s="35"/>
      <c r="V1715" s="35"/>
      <c r="W1715" s="35"/>
      <c r="X1715" s="35"/>
      <c r="Y1715" s="35"/>
      <c r="Z1715" s="35"/>
      <c r="AA1715" s="35"/>
      <c r="AB1715" s="35"/>
      <c r="AC1715" s="35"/>
      <c r="AD1715" s="35"/>
      <c r="AE1715" s="35"/>
      <c r="AT1715" s="18" t="s">
        <v>253</v>
      </c>
      <c r="AU1715" s="18" t="s">
        <v>85</v>
      </c>
    </row>
    <row r="1716" spans="1:65" s="2" customFormat="1" ht="24.2" customHeight="1">
      <c r="A1716" s="35"/>
      <c r="B1716" s="36"/>
      <c r="C1716" s="193" t="s">
        <v>1343</v>
      </c>
      <c r="D1716" s="193" t="s">
        <v>211</v>
      </c>
      <c r="E1716" s="194" t="s">
        <v>2224</v>
      </c>
      <c r="F1716" s="195" t="s">
        <v>2225</v>
      </c>
      <c r="G1716" s="196" t="s">
        <v>1512</v>
      </c>
      <c r="H1716" s="197">
        <v>8.875</v>
      </c>
      <c r="I1716" s="198"/>
      <c r="J1716" s="199">
        <f>ROUND(I1716*H1716,2)</f>
        <v>0</v>
      </c>
      <c r="K1716" s="200"/>
      <c r="L1716" s="40"/>
      <c r="M1716" s="201" t="s">
        <v>1</v>
      </c>
      <c r="N1716" s="202" t="s">
        <v>40</v>
      </c>
      <c r="O1716" s="72"/>
      <c r="P1716" s="203">
        <f>O1716*H1716</f>
        <v>0</v>
      </c>
      <c r="Q1716" s="203">
        <v>0</v>
      </c>
      <c r="R1716" s="203">
        <f>Q1716*H1716</f>
        <v>0</v>
      </c>
      <c r="S1716" s="203">
        <v>0</v>
      </c>
      <c r="T1716" s="204">
        <f>S1716*H1716</f>
        <v>0</v>
      </c>
      <c r="U1716" s="35"/>
      <c r="V1716" s="35"/>
      <c r="W1716" s="35"/>
      <c r="X1716" s="35"/>
      <c r="Y1716" s="35"/>
      <c r="Z1716" s="35"/>
      <c r="AA1716" s="35"/>
      <c r="AB1716" s="35"/>
      <c r="AC1716" s="35"/>
      <c r="AD1716" s="35"/>
      <c r="AE1716" s="35"/>
      <c r="AR1716" s="205" t="s">
        <v>247</v>
      </c>
      <c r="AT1716" s="205" t="s">
        <v>211</v>
      </c>
      <c r="AU1716" s="205" t="s">
        <v>85</v>
      </c>
      <c r="AY1716" s="18" t="s">
        <v>209</v>
      </c>
      <c r="BE1716" s="206">
        <f>IF(N1716="základní",J1716,0)</f>
        <v>0</v>
      </c>
      <c r="BF1716" s="206">
        <f>IF(N1716="snížená",J1716,0)</f>
        <v>0</v>
      </c>
      <c r="BG1716" s="206">
        <f>IF(N1716="zákl. přenesená",J1716,0)</f>
        <v>0</v>
      </c>
      <c r="BH1716" s="206">
        <f>IF(N1716="sníž. přenesená",J1716,0)</f>
        <v>0</v>
      </c>
      <c r="BI1716" s="206">
        <f>IF(N1716="nulová",J1716,0)</f>
        <v>0</v>
      </c>
      <c r="BJ1716" s="18" t="s">
        <v>83</v>
      </c>
      <c r="BK1716" s="206">
        <f>ROUND(I1716*H1716,2)</f>
        <v>0</v>
      </c>
      <c r="BL1716" s="18" t="s">
        <v>247</v>
      </c>
      <c r="BM1716" s="205" t="s">
        <v>2226</v>
      </c>
    </row>
    <row r="1717" spans="1:65" s="2" customFormat="1" ht="68.25">
      <c r="A1717" s="35"/>
      <c r="B1717" s="36"/>
      <c r="C1717" s="37"/>
      <c r="D1717" s="209" t="s">
        <v>253</v>
      </c>
      <c r="E1717" s="37"/>
      <c r="F1717" s="240" t="s">
        <v>2127</v>
      </c>
      <c r="G1717" s="37"/>
      <c r="H1717" s="37"/>
      <c r="I1717" s="241"/>
      <c r="J1717" s="37"/>
      <c r="K1717" s="37"/>
      <c r="L1717" s="40"/>
      <c r="M1717" s="242"/>
      <c r="N1717" s="243"/>
      <c r="O1717" s="72"/>
      <c r="P1717" s="72"/>
      <c r="Q1717" s="72"/>
      <c r="R1717" s="72"/>
      <c r="S1717" s="72"/>
      <c r="T1717" s="73"/>
      <c r="U1717" s="35"/>
      <c r="V1717" s="35"/>
      <c r="W1717" s="35"/>
      <c r="X1717" s="35"/>
      <c r="Y1717" s="35"/>
      <c r="Z1717" s="35"/>
      <c r="AA1717" s="35"/>
      <c r="AB1717" s="35"/>
      <c r="AC1717" s="35"/>
      <c r="AD1717" s="35"/>
      <c r="AE1717" s="35"/>
      <c r="AT1717" s="18" t="s">
        <v>253</v>
      </c>
      <c r="AU1717" s="18" t="s">
        <v>85</v>
      </c>
    </row>
    <row r="1718" spans="1:65" s="2" customFormat="1" ht="24.2" customHeight="1">
      <c r="A1718" s="35"/>
      <c r="B1718" s="36"/>
      <c r="C1718" s="193" t="s">
        <v>2227</v>
      </c>
      <c r="D1718" s="193" t="s">
        <v>211</v>
      </c>
      <c r="E1718" s="194" t="s">
        <v>2228</v>
      </c>
      <c r="F1718" s="195" t="s">
        <v>2229</v>
      </c>
      <c r="G1718" s="196" t="s">
        <v>1512</v>
      </c>
      <c r="H1718" s="197">
        <v>13.11</v>
      </c>
      <c r="I1718" s="198"/>
      <c r="J1718" s="199">
        <f>ROUND(I1718*H1718,2)</f>
        <v>0</v>
      </c>
      <c r="K1718" s="200"/>
      <c r="L1718" s="40"/>
      <c r="M1718" s="201" t="s">
        <v>1</v>
      </c>
      <c r="N1718" s="202" t="s">
        <v>40</v>
      </c>
      <c r="O1718" s="72"/>
      <c r="P1718" s="203">
        <f>O1718*H1718</f>
        <v>0</v>
      </c>
      <c r="Q1718" s="203">
        <v>0</v>
      </c>
      <c r="R1718" s="203">
        <f>Q1718*H1718</f>
        <v>0</v>
      </c>
      <c r="S1718" s="203">
        <v>0</v>
      </c>
      <c r="T1718" s="204">
        <f>S1718*H1718</f>
        <v>0</v>
      </c>
      <c r="U1718" s="35"/>
      <c r="V1718" s="35"/>
      <c r="W1718" s="35"/>
      <c r="X1718" s="35"/>
      <c r="Y1718" s="35"/>
      <c r="Z1718" s="35"/>
      <c r="AA1718" s="35"/>
      <c r="AB1718" s="35"/>
      <c r="AC1718" s="35"/>
      <c r="AD1718" s="35"/>
      <c r="AE1718" s="35"/>
      <c r="AR1718" s="205" t="s">
        <v>247</v>
      </c>
      <c r="AT1718" s="205" t="s">
        <v>211</v>
      </c>
      <c r="AU1718" s="205" t="s">
        <v>85</v>
      </c>
      <c r="AY1718" s="18" t="s">
        <v>209</v>
      </c>
      <c r="BE1718" s="206">
        <f>IF(N1718="základní",J1718,0)</f>
        <v>0</v>
      </c>
      <c r="BF1718" s="206">
        <f>IF(N1718="snížená",J1718,0)</f>
        <v>0</v>
      </c>
      <c r="BG1718" s="206">
        <f>IF(N1718="zákl. přenesená",J1718,0)</f>
        <v>0</v>
      </c>
      <c r="BH1718" s="206">
        <f>IF(N1718="sníž. přenesená",J1718,0)</f>
        <v>0</v>
      </c>
      <c r="BI1718" s="206">
        <f>IF(N1718="nulová",J1718,0)</f>
        <v>0</v>
      </c>
      <c r="BJ1718" s="18" t="s">
        <v>83</v>
      </c>
      <c r="BK1718" s="206">
        <f>ROUND(I1718*H1718,2)</f>
        <v>0</v>
      </c>
      <c r="BL1718" s="18" t="s">
        <v>247</v>
      </c>
      <c r="BM1718" s="205" t="s">
        <v>2230</v>
      </c>
    </row>
    <row r="1719" spans="1:65" s="2" customFormat="1" ht="58.5">
      <c r="A1719" s="35"/>
      <c r="B1719" s="36"/>
      <c r="C1719" s="37"/>
      <c r="D1719" s="209" t="s">
        <v>253</v>
      </c>
      <c r="E1719" s="37"/>
      <c r="F1719" s="240" t="s">
        <v>2231</v>
      </c>
      <c r="G1719" s="37"/>
      <c r="H1719" s="37"/>
      <c r="I1719" s="241"/>
      <c r="J1719" s="37"/>
      <c r="K1719" s="37"/>
      <c r="L1719" s="40"/>
      <c r="M1719" s="242"/>
      <c r="N1719" s="243"/>
      <c r="O1719" s="72"/>
      <c r="P1719" s="72"/>
      <c r="Q1719" s="72"/>
      <c r="R1719" s="72"/>
      <c r="S1719" s="72"/>
      <c r="T1719" s="73"/>
      <c r="U1719" s="35"/>
      <c r="V1719" s="35"/>
      <c r="W1719" s="35"/>
      <c r="X1719" s="35"/>
      <c r="Y1719" s="35"/>
      <c r="Z1719" s="35"/>
      <c r="AA1719" s="35"/>
      <c r="AB1719" s="35"/>
      <c r="AC1719" s="35"/>
      <c r="AD1719" s="35"/>
      <c r="AE1719" s="35"/>
      <c r="AT1719" s="18" t="s">
        <v>253</v>
      </c>
      <c r="AU1719" s="18" t="s">
        <v>85</v>
      </c>
    </row>
    <row r="1720" spans="1:65" s="2" customFormat="1" ht="37.9" customHeight="1">
      <c r="A1720" s="35"/>
      <c r="B1720" s="36"/>
      <c r="C1720" s="193" t="s">
        <v>1349</v>
      </c>
      <c r="D1720" s="193" t="s">
        <v>211</v>
      </c>
      <c r="E1720" s="194" t="s">
        <v>2232</v>
      </c>
      <c r="F1720" s="195" t="s">
        <v>2233</v>
      </c>
      <c r="G1720" s="196" t="s">
        <v>513</v>
      </c>
      <c r="H1720" s="197">
        <v>4</v>
      </c>
      <c r="I1720" s="198"/>
      <c r="J1720" s="199">
        <f>ROUND(I1720*H1720,2)</f>
        <v>0</v>
      </c>
      <c r="K1720" s="200"/>
      <c r="L1720" s="40"/>
      <c r="M1720" s="201" t="s">
        <v>1</v>
      </c>
      <c r="N1720" s="202" t="s">
        <v>40</v>
      </c>
      <c r="O1720" s="72"/>
      <c r="P1720" s="203">
        <f>O1720*H1720</f>
        <v>0</v>
      </c>
      <c r="Q1720" s="203">
        <v>0</v>
      </c>
      <c r="R1720" s="203">
        <f>Q1720*H1720</f>
        <v>0</v>
      </c>
      <c r="S1720" s="203">
        <v>0</v>
      </c>
      <c r="T1720" s="204">
        <f>S1720*H1720</f>
        <v>0</v>
      </c>
      <c r="U1720" s="35"/>
      <c r="V1720" s="35"/>
      <c r="W1720" s="35"/>
      <c r="X1720" s="35"/>
      <c r="Y1720" s="35"/>
      <c r="Z1720" s="35"/>
      <c r="AA1720" s="35"/>
      <c r="AB1720" s="35"/>
      <c r="AC1720" s="35"/>
      <c r="AD1720" s="35"/>
      <c r="AE1720" s="35"/>
      <c r="AR1720" s="205" t="s">
        <v>247</v>
      </c>
      <c r="AT1720" s="205" t="s">
        <v>211</v>
      </c>
      <c r="AU1720" s="205" t="s">
        <v>85</v>
      </c>
      <c r="AY1720" s="18" t="s">
        <v>209</v>
      </c>
      <c r="BE1720" s="206">
        <f>IF(N1720="základní",J1720,0)</f>
        <v>0</v>
      </c>
      <c r="BF1720" s="206">
        <f>IF(N1720="snížená",J1720,0)</f>
        <v>0</v>
      </c>
      <c r="BG1720" s="206">
        <f>IF(N1720="zákl. přenesená",J1720,0)</f>
        <v>0</v>
      </c>
      <c r="BH1720" s="206">
        <f>IF(N1720="sníž. přenesená",J1720,0)</f>
        <v>0</v>
      </c>
      <c r="BI1720" s="206">
        <f>IF(N1720="nulová",J1720,0)</f>
        <v>0</v>
      </c>
      <c r="BJ1720" s="18" t="s">
        <v>83</v>
      </c>
      <c r="BK1720" s="206">
        <f>ROUND(I1720*H1720,2)</f>
        <v>0</v>
      </c>
      <c r="BL1720" s="18" t="s">
        <v>247</v>
      </c>
      <c r="BM1720" s="205" t="s">
        <v>2234</v>
      </c>
    </row>
    <row r="1721" spans="1:65" s="2" customFormat="1" ht="58.5">
      <c r="A1721" s="35"/>
      <c r="B1721" s="36"/>
      <c r="C1721" s="37"/>
      <c r="D1721" s="209" t="s">
        <v>253</v>
      </c>
      <c r="E1721" s="37"/>
      <c r="F1721" s="240" t="s">
        <v>2231</v>
      </c>
      <c r="G1721" s="37"/>
      <c r="H1721" s="37"/>
      <c r="I1721" s="241"/>
      <c r="J1721" s="37"/>
      <c r="K1721" s="37"/>
      <c r="L1721" s="40"/>
      <c r="M1721" s="242"/>
      <c r="N1721" s="243"/>
      <c r="O1721" s="72"/>
      <c r="P1721" s="72"/>
      <c r="Q1721" s="72"/>
      <c r="R1721" s="72"/>
      <c r="S1721" s="72"/>
      <c r="T1721" s="73"/>
      <c r="U1721" s="35"/>
      <c r="V1721" s="35"/>
      <c r="W1721" s="35"/>
      <c r="X1721" s="35"/>
      <c r="Y1721" s="35"/>
      <c r="Z1721" s="35"/>
      <c r="AA1721" s="35"/>
      <c r="AB1721" s="35"/>
      <c r="AC1721" s="35"/>
      <c r="AD1721" s="35"/>
      <c r="AE1721" s="35"/>
      <c r="AT1721" s="18" t="s">
        <v>253</v>
      </c>
      <c r="AU1721" s="18" t="s">
        <v>85</v>
      </c>
    </row>
    <row r="1722" spans="1:65" s="2" customFormat="1" ht="37.9" customHeight="1">
      <c r="A1722" s="35"/>
      <c r="B1722" s="36"/>
      <c r="C1722" s="193" t="s">
        <v>2235</v>
      </c>
      <c r="D1722" s="193" t="s">
        <v>211</v>
      </c>
      <c r="E1722" s="194" t="s">
        <v>2236</v>
      </c>
      <c r="F1722" s="195" t="s">
        <v>2237</v>
      </c>
      <c r="G1722" s="196" t="s">
        <v>513</v>
      </c>
      <c r="H1722" s="197">
        <v>1</v>
      </c>
      <c r="I1722" s="198"/>
      <c r="J1722" s="199">
        <f>ROUND(I1722*H1722,2)</f>
        <v>0</v>
      </c>
      <c r="K1722" s="200"/>
      <c r="L1722" s="40"/>
      <c r="M1722" s="201" t="s">
        <v>1</v>
      </c>
      <c r="N1722" s="202" t="s">
        <v>40</v>
      </c>
      <c r="O1722" s="72"/>
      <c r="P1722" s="203">
        <f>O1722*H1722</f>
        <v>0</v>
      </c>
      <c r="Q1722" s="203">
        <v>0</v>
      </c>
      <c r="R1722" s="203">
        <f>Q1722*H1722</f>
        <v>0</v>
      </c>
      <c r="S1722" s="203">
        <v>0</v>
      </c>
      <c r="T1722" s="204">
        <f>S1722*H1722</f>
        <v>0</v>
      </c>
      <c r="U1722" s="35"/>
      <c r="V1722" s="35"/>
      <c r="W1722" s="35"/>
      <c r="X1722" s="35"/>
      <c r="Y1722" s="35"/>
      <c r="Z1722" s="35"/>
      <c r="AA1722" s="35"/>
      <c r="AB1722" s="35"/>
      <c r="AC1722" s="35"/>
      <c r="AD1722" s="35"/>
      <c r="AE1722" s="35"/>
      <c r="AR1722" s="205" t="s">
        <v>247</v>
      </c>
      <c r="AT1722" s="205" t="s">
        <v>211</v>
      </c>
      <c r="AU1722" s="205" t="s">
        <v>85</v>
      </c>
      <c r="AY1722" s="18" t="s">
        <v>209</v>
      </c>
      <c r="BE1722" s="206">
        <f>IF(N1722="základní",J1722,0)</f>
        <v>0</v>
      </c>
      <c r="BF1722" s="206">
        <f>IF(N1722="snížená",J1722,0)</f>
        <v>0</v>
      </c>
      <c r="BG1722" s="206">
        <f>IF(N1722="zákl. přenesená",J1722,0)</f>
        <v>0</v>
      </c>
      <c r="BH1722" s="206">
        <f>IF(N1722="sníž. přenesená",J1722,0)</f>
        <v>0</v>
      </c>
      <c r="BI1722" s="206">
        <f>IF(N1722="nulová",J1722,0)</f>
        <v>0</v>
      </c>
      <c r="BJ1722" s="18" t="s">
        <v>83</v>
      </c>
      <c r="BK1722" s="206">
        <f>ROUND(I1722*H1722,2)</f>
        <v>0</v>
      </c>
      <c r="BL1722" s="18" t="s">
        <v>247</v>
      </c>
      <c r="BM1722" s="205" t="s">
        <v>2238</v>
      </c>
    </row>
    <row r="1723" spans="1:65" s="2" customFormat="1" ht="58.5">
      <c r="A1723" s="35"/>
      <c r="B1723" s="36"/>
      <c r="C1723" s="37"/>
      <c r="D1723" s="209" t="s">
        <v>253</v>
      </c>
      <c r="E1723" s="37"/>
      <c r="F1723" s="240" t="s">
        <v>2231</v>
      </c>
      <c r="G1723" s="37"/>
      <c r="H1723" s="37"/>
      <c r="I1723" s="241"/>
      <c r="J1723" s="37"/>
      <c r="K1723" s="37"/>
      <c r="L1723" s="40"/>
      <c r="M1723" s="242"/>
      <c r="N1723" s="243"/>
      <c r="O1723" s="72"/>
      <c r="P1723" s="72"/>
      <c r="Q1723" s="72"/>
      <c r="R1723" s="72"/>
      <c r="S1723" s="72"/>
      <c r="T1723" s="73"/>
      <c r="U1723" s="35"/>
      <c r="V1723" s="35"/>
      <c r="W1723" s="35"/>
      <c r="X1723" s="35"/>
      <c r="Y1723" s="35"/>
      <c r="Z1723" s="35"/>
      <c r="AA1723" s="35"/>
      <c r="AB1723" s="35"/>
      <c r="AC1723" s="35"/>
      <c r="AD1723" s="35"/>
      <c r="AE1723" s="35"/>
      <c r="AT1723" s="18" t="s">
        <v>253</v>
      </c>
      <c r="AU1723" s="18" t="s">
        <v>85</v>
      </c>
    </row>
    <row r="1724" spans="1:65" s="2" customFormat="1" ht="37.9" customHeight="1">
      <c r="A1724" s="35"/>
      <c r="B1724" s="36"/>
      <c r="C1724" s="193" t="s">
        <v>1356</v>
      </c>
      <c r="D1724" s="193" t="s">
        <v>211</v>
      </c>
      <c r="E1724" s="194" t="s">
        <v>2239</v>
      </c>
      <c r="F1724" s="195" t="s">
        <v>2240</v>
      </c>
      <c r="G1724" s="196" t="s">
        <v>513</v>
      </c>
      <c r="H1724" s="197">
        <v>2</v>
      </c>
      <c r="I1724" s="198"/>
      <c r="J1724" s="199">
        <f>ROUND(I1724*H1724,2)</f>
        <v>0</v>
      </c>
      <c r="K1724" s="200"/>
      <c r="L1724" s="40"/>
      <c r="M1724" s="201" t="s">
        <v>1</v>
      </c>
      <c r="N1724" s="202" t="s">
        <v>40</v>
      </c>
      <c r="O1724" s="72"/>
      <c r="P1724" s="203">
        <f>O1724*H1724</f>
        <v>0</v>
      </c>
      <c r="Q1724" s="203">
        <v>0</v>
      </c>
      <c r="R1724" s="203">
        <f>Q1724*H1724</f>
        <v>0</v>
      </c>
      <c r="S1724" s="203">
        <v>0</v>
      </c>
      <c r="T1724" s="204">
        <f>S1724*H1724</f>
        <v>0</v>
      </c>
      <c r="U1724" s="35"/>
      <c r="V1724" s="35"/>
      <c r="W1724" s="35"/>
      <c r="X1724" s="35"/>
      <c r="Y1724" s="35"/>
      <c r="Z1724" s="35"/>
      <c r="AA1724" s="35"/>
      <c r="AB1724" s="35"/>
      <c r="AC1724" s="35"/>
      <c r="AD1724" s="35"/>
      <c r="AE1724" s="35"/>
      <c r="AR1724" s="205" t="s">
        <v>247</v>
      </c>
      <c r="AT1724" s="205" t="s">
        <v>211</v>
      </c>
      <c r="AU1724" s="205" t="s">
        <v>85</v>
      </c>
      <c r="AY1724" s="18" t="s">
        <v>209</v>
      </c>
      <c r="BE1724" s="206">
        <f>IF(N1724="základní",J1724,0)</f>
        <v>0</v>
      </c>
      <c r="BF1724" s="206">
        <f>IF(N1724="snížená",J1724,0)</f>
        <v>0</v>
      </c>
      <c r="BG1724" s="206">
        <f>IF(N1724="zákl. přenesená",J1724,0)</f>
        <v>0</v>
      </c>
      <c r="BH1724" s="206">
        <f>IF(N1724="sníž. přenesená",J1724,0)</f>
        <v>0</v>
      </c>
      <c r="BI1724" s="206">
        <f>IF(N1724="nulová",J1724,0)</f>
        <v>0</v>
      </c>
      <c r="BJ1724" s="18" t="s">
        <v>83</v>
      </c>
      <c r="BK1724" s="206">
        <f>ROUND(I1724*H1724,2)</f>
        <v>0</v>
      </c>
      <c r="BL1724" s="18" t="s">
        <v>247</v>
      </c>
      <c r="BM1724" s="205" t="s">
        <v>2241</v>
      </c>
    </row>
    <row r="1725" spans="1:65" s="2" customFormat="1" ht="58.5">
      <c r="A1725" s="35"/>
      <c r="B1725" s="36"/>
      <c r="C1725" s="37"/>
      <c r="D1725" s="209" t="s">
        <v>253</v>
      </c>
      <c r="E1725" s="37"/>
      <c r="F1725" s="240" t="s">
        <v>2231</v>
      </c>
      <c r="G1725" s="37"/>
      <c r="H1725" s="37"/>
      <c r="I1725" s="241"/>
      <c r="J1725" s="37"/>
      <c r="K1725" s="37"/>
      <c r="L1725" s="40"/>
      <c r="M1725" s="242"/>
      <c r="N1725" s="243"/>
      <c r="O1725" s="72"/>
      <c r="P1725" s="72"/>
      <c r="Q1725" s="72"/>
      <c r="R1725" s="72"/>
      <c r="S1725" s="72"/>
      <c r="T1725" s="73"/>
      <c r="U1725" s="35"/>
      <c r="V1725" s="35"/>
      <c r="W1725" s="35"/>
      <c r="X1725" s="35"/>
      <c r="Y1725" s="35"/>
      <c r="Z1725" s="35"/>
      <c r="AA1725" s="35"/>
      <c r="AB1725" s="35"/>
      <c r="AC1725" s="35"/>
      <c r="AD1725" s="35"/>
      <c r="AE1725" s="35"/>
      <c r="AT1725" s="18" t="s">
        <v>253</v>
      </c>
      <c r="AU1725" s="18" t="s">
        <v>85</v>
      </c>
    </row>
    <row r="1726" spans="1:65" s="2" customFormat="1" ht="37.9" customHeight="1">
      <c r="A1726" s="35"/>
      <c r="B1726" s="36"/>
      <c r="C1726" s="193" t="s">
        <v>2242</v>
      </c>
      <c r="D1726" s="193" t="s">
        <v>211</v>
      </c>
      <c r="E1726" s="194" t="s">
        <v>2243</v>
      </c>
      <c r="F1726" s="195" t="s">
        <v>2244</v>
      </c>
      <c r="G1726" s="196" t="s">
        <v>513</v>
      </c>
      <c r="H1726" s="197">
        <v>1</v>
      </c>
      <c r="I1726" s="198"/>
      <c r="J1726" s="199">
        <f>ROUND(I1726*H1726,2)</f>
        <v>0</v>
      </c>
      <c r="K1726" s="200"/>
      <c r="L1726" s="40"/>
      <c r="M1726" s="201" t="s">
        <v>1</v>
      </c>
      <c r="N1726" s="202" t="s">
        <v>40</v>
      </c>
      <c r="O1726" s="72"/>
      <c r="P1726" s="203">
        <f>O1726*H1726</f>
        <v>0</v>
      </c>
      <c r="Q1726" s="203">
        <v>0</v>
      </c>
      <c r="R1726" s="203">
        <f>Q1726*H1726</f>
        <v>0</v>
      </c>
      <c r="S1726" s="203">
        <v>0</v>
      </c>
      <c r="T1726" s="204">
        <f>S1726*H1726</f>
        <v>0</v>
      </c>
      <c r="U1726" s="35"/>
      <c r="V1726" s="35"/>
      <c r="W1726" s="35"/>
      <c r="X1726" s="35"/>
      <c r="Y1726" s="35"/>
      <c r="Z1726" s="35"/>
      <c r="AA1726" s="35"/>
      <c r="AB1726" s="35"/>
      <c r="AC1726" s="35"/>
      <c r="AD1726" s="35"/>
      <c r="AE1726" s="35"/>
      <c r="AR1726" s="205" t="s">
        <v>247</v>
      </c>
      <c r="AT1726" s="205" t="s">
        <v>211</v>
      </c>
      <c r="AU1726" s="205" t="s">
        <v>85</v>
      </c>
      <c r="AY1726" s="18" t="s">
        <v>209</v>
      </c>
      <c r="BE1726" s="206">
        <f>IF(N1726="základní",J1726,0)</f>
        <v>0</v>
      </c>
      <c r="BF1726" s="206">
        <f>IF(N1726="snížená",J1726,0)</f>
        <v>0</v>
      </c>
      <c r="BG1726" s="206">
        <f>IF(N1726="zákl. přenesená",J1726,0)</f>
        <v>0</v>
      </c>
      <c r="BH1726" s="206">
        <f>IF(N1726="sníž. přenesená",J1726,0)</f>
        <v>0</v>
      </c>
      <c r="BI1726" s="206">
        <f>IF(N1726="nulová",J1726,0)</f>
        <v>0</v>
      </c>
      <c r="BJ1726" s="18" t="s">
        <v>83</v>
      </c>
      <c r="BK1726" s="206">
        <f>ROUND(I1726*H1726,2)</f>
        <v>0</v>
      </c>
      <c r="BL1726" s="18" t="s">
        <v>247</v>
      </c>
      <c r="BM1726" s="205" t="s">
        <v>2245</v>
      </c>
    </row>
    <row r="1727" spans="1:65" s="2" customFormat="1" ht="58.5">
      <c r="A1727" s="35"/>
      <c r="B1727" s="36"/>
      <c r="C1727" s="37"/>
      <c r="D1727" s="209" t="s">
        <v>253</v>
      </c>
      <c r="E1727" s="37"/>
      <c r="F1727" s="240" t="s">
        <v>2231</v>
      </c>
      <c r="G1727" s="37"/>
      <c r="H1727" s="37"/>
      <c r="I1727" s="241"/>
      <c r="J1727" s="37"/>
      <c r="K1727" s="37"/>
      <c r="L1727" s="40"/>
      <c r="M1727" s="242"/>
      <c r="N1727" s="243"/>
      <c r="O1727" s="72"/>
      <c r="P1727" s="72"/>
      <c r="Q1727" s="72"/>
      <c r="R1727" s="72"/>
      <c r="S1727" s="72"/>
      <c r="T1727" s="73"/>
      <c r="U1727" s="35"/>
      <c r="V1727" s="35"/>
      <c r="W1727" s="35"/>
      <c r="X1727" s="35"/>
      <c r="Y1727" s="35"/>
      <c r="Z1727" s="35"/>
      <c r="AA1727" s="35"/>
      <c r="AB1727" s="35"/>
      <c r="AC1727" s="35"/>
      <c r="AD1727" s="35"/>
      <c r="AE1727" s="35"/>
      <c r="AT1727" s="18" t="s">
        <v>253</v>
      </c>
      <c r="AU1727" s="18" t="s">
        <v>85</v>
      </c>
    </row>
    <row r="1728" spans="1:65" s="2" customFormat="1" ht="24.2" customHeight="1">
      <c r="A1728" s="35"/>
      <c r="B1728" s="36"/>
      <c r="C1728" s="193" t="s">
        <v>1362</v>
      </c>
      <c r="D1728" s="193" t="s">
        <v>211</v>
      </c>
      <c r="E1728" s="194" t="s">
        <v>2246</v>
      </c>
      <c r="F1728" s="195" t="s">
        <v>2247</v>
      </c>
      <c r="G1728" s="196" t="s">
        <v>513</v>
      </c>
      <c r="H1728" s="197">
        <v>1</v>
      </c>
      <c r="I1728" s="198"/>
      <c r="J1728" s="199">
        <f>ROUND(I1728*H1728,2)</f>
        <v>0</v>
      </c>
      <c r="K1728" s="200"/>
      <c r="L1728" s="40"/>
      <c r="M1728" s="201" t="s">
        <v>1</v>
      </c>
      <c r="N1728" s="202" t="s">
        <v>40</v>
      </c>
      <c r="O1728" s="72"/>
      <c r="P1728" s="203">
        <f>O1728*H1728</f>
        <v>0</v>
      </c>
      <c r="Q1728" s="203">
        <v>0</v>
      </c>
      <c r="R1728" s="203">
        <f>Q1728*H1728</f>
        <v>0</v>
      </c>
      <c r="S1728" s="203">
        <v>0</v>
      </c>
      <c r="T1728" s="204">
        <f>S1728*H1728</f>
        <v>0</v>
      </c>
      <c r="U1728" s="35"/>
      <c r="V1728" s="35"/>
      <c r="W1728" s="35"/>
      <c r="X1728" s="35"/>
      <c r="Y1728" s="35"/>
      <c r="Z1728" s="35"/>
      <c r="AA1728" s="35"/>
      <c r="AB1728" s="35"/>
      <c r="AC1728" s="35"/>
      <c r="AD1728" s="35"/>
      <c r="AE1728" s="35"/>
      <c r="AR1728" s="205" t="s">
        <v>247</v>
      </c>
      <c r="AT1728" s="205" t="s">
        <v>211</v>
      </c>
      <c r="AU1728" s="205" t="s">
        <v>85</v>
      </c>
      <c r="AY1728" s="18" t="s">
        <v>209</v>
      </c>
      <c r="BE1728" s="206">
        <f>IF(N1728="základní",J1728,0)</f>
        <v>0</v>
      </c>
      <c r="BF1728" s="206">
        <f>IF(N1728="snížená",J1728,0)</f>
        <v>0</v>
      </c>
      <c r="BG1728" s="206">
        <f>IF(N1728="zákl. přenesená",J1728,0)</f>
        <v>0</v>
      </c>
      <c r="BH1728" s="206">
        <f>IF(N1728="sníž. přenesená",J1728,0)</f>
        <v>0</v>
      </c>
      <c r="BI1728" s="206">
        <f>IF(N1728="nulová",J1728,0)</f>
        <v>0</v>
      </c>
      <c r="BJ1728" s="18" t="s">
        <v>83</v>
      </c>
      <c r="BK1728" s="206">
        <f>ROUND(I1728*H1728,2)</f>
        <v>0</v>
      </c>
      <c r="BL1728" s="18" t="s">
        <v>247</v>
      </c>
      <c r="BM1728" s="205" t="s">
        <v>2248</v>
      </c>
    </row>
    <row r="1729" spans="1:65" s="2" customFormat="1" ht="58.5">
      <c r="A1729" s="35"/>
      <c r="B1729" s="36"/>
      <c r="C1729" s="37"/>
      <c r="D1729" s="209" t="s">
        <v>253</v>
      </c>
      <c r="E1729" s="37"/>
      <c r="F1729" s="240" t="s">
        <v>2231</v>
      </c>
      <c r="G1729" s="37"/>
      <c r="H1729" s="37"/>
      <c r="I1729" s="241"/>
      <c r="J1729" s="37"/>
      <c r="K1729" s="37"/>
      <c r="L1729" s="40"/>
      <c r="M1729" s="242"/>
      <c r="N1729" s="243"/>
      <c r="O1729" s="72"/>
      <c r="P1729" s="72"/>
      <c r="Q1729" s="72"/>
      <c r="R1729" s="72"/>
      <c r="S1729" s="72"/>
      <c r="T1729" s="73"/>
      <c r="U1729" s="35"/>
      <c r="V1729" s="35"/>
      <c r="W1729" s="35"/>
      <c r="X1729" s="35"/>
      <c r="Y1729" s="35"/>
      <c r="Z1729" s="35"/>
      <c r="AA1729" s="35"/>
      <c r="AB1729" s="35"/>
      <c r="AC1729" s="35"/>
      <c r="AD1729" s="35"/>
      <c r="AE1729" s="35"/>
      <c r="AT1729" s="18" t="s">
        <v>253</v>
      </c>
      <c r="AU1729" s="18" t="s">
        <v>85</v>
      </c>
    </row>
    <row r="1730" spans="1:65" s="2" customFormat="1" ht="16.5" customHeight="1">
      <c r="A1730" s="35"/>
      <c r="B1730" s="36"/>
      <c r="C1730" s="193" t="s">
        <v>2249</v>
      </c>
      <c r="D1730" s="193" t="s">
        <v>211</v>
      </c>
      <c r="E1730" s="194" t="s">
        <v>2250</v>
      </c>
      <c r="F1730" s="195" t="s">
        <v>2251</v>
      </c>
      <c r="G1730" s="196" t="s">
        <v>513</v>
      </c>
      <c r="H1730" s="197">
        <v>1</v>
      </c>
      <c r="I1730" s="198"/>
      <c r="J1730" s="199">
        <f>ROUND(I1730*H1730,2)</f>
        <v>0</v>
      </c>
      <c r="K1730" s="200"/>
      <c r="L1730" s="40"/>
      <c r="M1730" s="201" t="s">
        <v>1</v>
      </c>
      <c r="N1730" s="202" t="s">
        <v>40</v>
      </c>
      <c r="O1730" s="72"/>
      <c r="P1730" s="203">
        <f>O1730*H1730</f>
        <v>0</v>
      </c>
      <c r="Q1730" s="203">
        <v>0</v>
      </c>
      <c r="R1730" s="203">
        <f>Q1730*H1730</f>
        <v>0</v>
      </c>
      <c r="S1730" s="203">
        <v>0</v>
      </c>
      <c r="T1730" s="204">
        <f>S1730*H1730</f>
        <v>0</v>
      </c>
      <c r="U1730" s="35"/>
      <c r="V1730" s="35"/>
      <c r="W1730" s="35"/>
      <c r="X1730" s="35"/>
      <c r="Y1730" s="35"/>
      <c r="Z1730" s="35"/>
      <c r="AA1730" s="35"/>
      <c r="AB1730" s="35"/>
      <c r="AC1730" s="35"/>
      <c r="AD1730" s="35"/>
      <c r="AE1730" s="35"/>
      <c r="AR1730" s="205" t="s">
        <v>247</v>
      </c>
      <c r="AT1730" s="205" t="s">
        <v>211</v>
      </c>
      <c r="AU1730" s="205" t="s">
        <v>85</v>
      </c>
      <c r="AY1730" s="18" t="s">
        <v>209</v>
      </c>
      <c r="BE1730" s="206">
        <f>IF(N1730="základní",J1730,0)</f>
        <v>0</v>
      </c>
      <c r="BF1730" s="206">
        <f>IF(N1730="snížená",J1730,0)</f>
        <v>0</v>
      </c>
      <c r="BG1730" s="206">
        <f>IF(N1730="zákl. přenesená",J1730,0)</f>
        <v>0</v>
      </c>
      <c r="BH1730" s="206">
        <f>IF(N1730="sníž. přenesená",J1730,0)</f>
        <v>0</v>
      </c>
      <c r="BI1730" s="206">
        <f>IF(N1730="nulová",J1730,0)</f>
        <v>0</v>
      </c>
      <c r="BJ1730" s="18" t="s">
        <v>83</v>
      </c>
      <c r="BK1730" s="206">
        <f>ROUND(I1730*H1730,2)</f>
        <v>0</v>
      </c>
      <c r="BL1730" s="18" t="s">
        <v>247</v>
      </c>
      <c r="BM1730" s="205" t="s">
        <v>2252</v>
      </c>
    </row>
    <row r="1731" spans="1:65" s="2" customFormat="1" ht="58.5">
      <c r="A1731" s="35"/>
      <c r="B1731" s="36"/>
      <c r="C1731" s="37"/>
      <c r="D1731" s="209" t="s">
        <v>253</v>
      </c>
      <c r="E1731" s="37"/>
      <c r="F1731" s="240" t="s">
        <v>2231</v>
      </c>
      <c r="G1731" s="37"/>
      <c r="H1731" s="37"/>
      <c r="I1731" s="241"/>
      <c r="J1731" s="37"/>
      <c r="K1731" s="37"/>
      <c r="L1731" s="40"/>
      <c r="M1731" s="242"/>
      <c r="N1731" s="243"/>
      <c r="O1731" s="72"/>
      <c r="P1731" s="72"/>
      <c r="Q1731" s="72"/>
      <c r="R1731" s="72"/>
      <c r="S1731" s="72"/>
      <c r="T1731" s="73"/>
      <c r="U1731" s="35"/>
      <c r="V1731" s="35"/>
      <c r="W1731" s="35"/>
      <c r="X1731" s="35"/>
      <c r="Y1731" s="35"/>
      <c r="Z1731" s="35"/>
      <c r="AA1731" s="35"/>
      <c r="AB1731" s="35"/>
      <c r="AC1731" s="35"/>
      <c r="AD1731" s="35"/>
      <c r="AE1731" s="35"/>
      <c r="AT1731" s="18" t="s">
        <v>253</v>
      </c>
      <c r="AU1731" s="18" t="s">
        <v>85</v>
      </c>
    </row>
    <row r="1732" spans="1:65" s="2" customFormat="1" ht="24.2" customHeight="1">
      <c r="A1732" s="35"/>
      <c r="B1732" s="36"/>
      <c r="C1732" s="193" t="s">
        <v>1368</v>
      </c>
      <c r="D1732" s="193" t="s">
        <v>211</v>
      </c>
      <c r="E1732" s="194" t="s">
        <v>2253</v>
      </c>
      <c r="F1732" s="195" t="s">
        <v>2254</v>
      </c>
      <c r="G1732" s="196" t="s">
        <v>513</v>
      </c>
      <c r="H1732" s="197">
        <v>1</v>
      </c>
      <c r="I1732" s="198"/>
      <c r="J1732" s="199">
        <f>ROUND(I1732*H1732,2)</f>
        <v>0</v>
      </c>
      <c r="K1732" s="200"/>
      <c r="L1732" s="40"/>
      <c r="M1732" s="201" t="s">
        <v>1</v>
      </c>
      <c r="N1732" s="202" t="s">
        <v>40</v>
      </c>
      <c r="O1732" s="72"/>
      <c r="P1732" s="203">
        <f>O1732*H1732</f>
        <v>0</v>
      </c>
      <c r="Q1732" s="203">
        <v>0</v>
      </c>
      <c r="R1732" s="203">
        <f>Q1732*H1732</f>
        <v>0</v>
      </c>
      <c r="S1732" s="203">
        <v>0</v>
      </c>
      <c r="T1732" s="204">
        <f>S1732*H1732</f>
        <v>0</v>
      </c>
      <c r="U1732" s="35"/>
      <c r="V1732" s="35"/>
      <c r="W1732" s="35"/>
      <c r="X1732" s="35"/>
      <c r="Y1732" s="35"/>
      <c r="Z1732" s="35"/>
      <c r="AA1732" s="35"/>
      <c r="AB1732" s="35"/>
      <c r="AC1732" s="35"/>
      <c r="AD1732" s="35"/>
      <c r="AE1732" s="35"/>
      <c r="AR1732" s="205" t="s">
        <v>247</v>
      </c>
      <c r="AT1732" s="205" t="s">
        <v>211</v>
      </c>
      <c r="AU1732" s="205" t="s">
        <v>85</v>
      </c>
      <c r="AY1732" s="18" t="s">
        <v>209</v>
      </c>
      <c r="BE1732" s="206">
        <f>IF(N1732="základní",J1732,0)</f>
        <v>0</v>
      </c>
      <c r="BF1732" s="206">
        <f>IF(N1732="snížená",J1732,0)</f>
        <v>0</v>
      </c>
      <c r="BG1732" s="206">
        <f>IF(N1732="zákl. přenesená",J1732,0)</f>
        <v>0</v>
      </c>
      <c r="BH1732" s="206">
        <f>IF(N1732="sníž. přenesená",J1732,0)</f>
        <v>0</v>
      </c>
      <c r="BI1732" s="206">
        <f>IF(N1732="nulová",J1732,0)</f>
        <v>0</v>
      </c>
      <c r="BJ1732" s="18" t="s">
        <v>83</v>
      </c>
      <c r="BK1732" s="206">
        <f>ROUND(I1732*H1732,2)</f>
        <v>0</v>
      </c>
      <c r="BL1732" s="18" t="s">
        <v>247</v>
      </c>
      <c r="BM1732" s="205" t="s">
        <v>2255</v>
      </c>
    </row>
    <row r="1733" spans="1:65" s="2" customFormat="1" ht="58.5">
      <c r="A1733" s="35"/>
      <c r="B1733" s="36"/>
      <c r="C1733" s="37"/>
      <c r="D1733" s="209" t="s">
        <v>253</v>
      </c>
      <c r="E1733" s="37"/>
      <c r="F1733" s="240" t="s">
        <v>2231</v>
      </c>
      <c r="G1733" s="37"/>
      <c r="H1733" s="37"/>
      <c r="I1733" s="241"/>
      <c r="J1733" s="37"/>
      <c r="K1733" s="37"/>
      <c r="L1733" s="40"/>
      <c r="M1733" s="242"/>
      <c r="N1733" s="243"/>
      <c r="O1733" s="72"/>
      <c r="P1733" s="72"/>
      <c r="Q1733" s="72"/>
      <c r="R1733" s="72"/>
      <c r="S1733" s="72"/>
      <c r="T1733" s="73"/>
      <c r="U1733" s="35"/>
      <c r="V1733" s="35"/>
      <c r="W1733" s="35"/>
      <c r="X1733" s="35"/>
      <c r="Y1733" s="35"/>
      <c r="Z1733" s="35"/>
      <c r="AA1733" s="35"/>
      <c r="AB1733" s="35"/>
      <c r="AC1733" s="35"/>
      <c r="AD1733" s="35"/>
      <c r="AE1733" s="35"/>
      <c r="AT1733" s="18" t="s">
        <v>253</v>
      </c>
      <c r="AU1733" s="18" t="s">
        <v>85</v>
      </c>
    </row>
    <row r="1734" spans="1:65" s="2" customFormat="1" ht="24.2" customHeight="1">
      <c r="A1734" s="35"/>
      <c r="B1734" s="36"/>
      <c r="C1734" s="193" t="s">
        <v>2256</v>
      </c>
      <c r="D1734" s="193" t="s">
        <v>211</v>
      </c>
      <c r="E1734" s="194" t="s">
        <v>2257</v>
      </c>
      <c r="F1734" s="195" t="s">
        <v>2258</v>
      </c>
      <c r="G1734" s="196" t="s">
        <v>324</v>
      </c>
      <c r="H1734" s="197">
        <v>75</v>
      </c>
      <c r="I1734" s="198"/>
      <c r="J1734" s="199">
        <f>ROUND(I1734*H1734,2)</f>
        <v>0</v>
      </c>
      <c r="K1734" s="200"/>
      <c r="L1734" s="40"/>
      <c r="M1734" s="201" t="s">
        <v>1</v>
      </c>
      <c r="N1734" s="202" t="s">
        <v>40</v>
      </c>
      <c r="O1734" s="72"/>
      <c r="P1734" s="203">
        <f>O1734*H1734</f>
        <v>0</v>
      </c>
      <c r="Q1734" s="203">
        <v>0</v>
      </c>
      <c r="R1734" s="203">
        <f>Q1734*H1734</f>
        <v>0</v>
      </c>
      <c r="S1734" s="203">
        <v>0</v>
      </c>
      <c r="T1734" s="204">
        <f>S1734*H1734</f>
        <v>0</v>
      </c>
      <c r="U1734" s="35"/>
      <c r="V1734" s="35"/>
      <c r="W1734" s="35"/>
      <c r="X1734" s="35"/>
      <c r="Y1734" s="35"/>
      <c r="Z1734" s="35"/>
      <c r="AA1734" s="35"/>
      <c r="AB1734" s="35"/>
      <c r="AC1734" s="35"/>
      <c r="AD1734" s="35"/>
      <c r="AE1734" s="35"/>
      <c r="AR1734" s="205" t="s">
        <v>247</v>
      </c>
      <c r="AT1734" s="205" t="s">
        <v>211</v>
      </c>
      <c r="AU1734" s="205" t="s">
        <v>85</v>
      </c>
      <c r="AY1734" s="18" t="s">
        <v>209</v>
      </c>
      <c r="BE1734" s="206">
        <f>IF(N1734="základní",J1734,0)</f>
        <v>0</v>
      </c>
      <c r="BF1734" s="206">
        <f>IF(N1734="snížená",J1734,0)</f>
        <v>0</v>
      </c>
      <c r="BG1734" s="206">
        <f>IF(N1734="zákl. přenesená",J1734,0)</f>
        <v>0</v>
      </c>
      <c r="BH1734" s="206">
        <f>IF(N1734="sníž. přenesená",J1734,0)</f>
        <v>0</v>
      </c>
      <c r="BI1734" s="206">
        <f>IF(N1734="nulová",J1734,0)</f>
        <v>0</v>
      </c>
      <c r="BJ1734" s="18" t="s">
        <v>83</v>
      </c>
      <c r="BK1734" s="206">
        <f>ROUND(I1734*H1734,2)</f>
        <v>0</v>
      </c>
      <c r="BL1734" s="18" t="s">
        <v>247</v>
      </c>
      <c r="BM1734" s="205" t="s">
        <v>2259</v>
      </c>
    </row>
    <row r="1735" spans="1:65" s="2" customFormat="1" ht="58.5">
      <c r="A1735" s="35"/>
      <c r="B1735" s="36"/>
      <c r="C1735" s="37"/>
      <c r="D1735" s="209" t="s">
        <v>253</v>
      </c>
      <c r="E1735" s="37"/>
      <c r="F1735" s="240" t="s">
        <v>2231</v>
      </c>
      <c r="G1735" s="37"/>
      <c r="H1735" s="37"/>
      <c r="I1735" s="241"/>
      <c r="J1735" s="37"/>
      <c r="K1735" s="37"/>
      <c r="L1735" s="40"/>
      <c r="M1735" s="242"/>
      <c r="N1735" s="243"/>
      <c r="O1735" s="72"/>
      <c r="P1735" s="72"/>
      <c r="Q1735" s="72"/>
      <c r="R1735" s="72"/>
      <c r="S1735" s="72"/>
      <c r="T1735" s="73"/>
      <c r="U1735" s="35"/>
      <c r="V1735" s="35"/>
      <c r="W1735" s="35"/>
      <c r="X1735" s="35"/>
      <c r="Y1735" s="35"/>
      <c r="Z1735" s="35"/>
      <c r="AA1735" s="35"/>
      <c r="AB1735" s="35"/>
      <c r="AC1735" s="35"/>
      <c r="AD1735" s="35"/>
      <c r="AE1735" s="35"/>
      <c r="AT1735" s="18" t="s">
        <v>253</v>
      </c>
      <c r="AU1735" s="18" t="s">
        <v>85</v>
      </c>
    </row>
    <row r="1736" spans="1:65" s="2" customFormat="1" ht="44.25" customHeight="1">
      <c r="A1736" s="35"/>
      <c r="B1736" s="36"/>
      <c r="C1736" s="193" t="s">
        <v>1373</v>
      </c>
      <c r="D1736" s="193" t="s">
        <v>211</v>
      </c>
      <c r="E1736" s="194" t="s">
        <v>2260</v>
      </c>
      <c r="F1736" s="195" t="s">
        <v>2261</v>
      </c>
      <c r="G1736" s="196" t="s">
        <v>2262</v>
      </c>
      <c r="H1736" s="197">
        <v>6.03</v>
      </c>
      <c r="I1736" s="198"/>
      <c r="J1736" s="199">
        <f>ROUND(I1736*H1736,2)</f>
        <v>0</v>
      </c>
      <c r="K1736" s="200"/>
      <c r="L1736" s="40"/>
      <c r="M1736" s="201" t="s">
        <v>1</v>
      </c>
      <c r="N1736" s="202" t="s">
        <v>40</v>
      </c>
      <c r="O1736" s="72"/>
      <c r="P1736" s="203">
        <f>O1736*H1736</f>
        <v>0</v>
      </c>
      <c r="Q1736" s="203">
        <v>0</v>
      </c>
      <c r="R1736" s="203">
        <f>Q1736*H1736</f>
        <v>0</v>
      </c>
      <c r="S1736" s="203">
        <v>0</v>
      </c>
      <c r="T1736" s="204">
        <f>S1736*H1736</f>
        <v>0</v>
      </c>
      <c r="U1736" s="35"/>
      <c r="V1736" s="35"/>
      <c r="W1736" s="35"/>
      <c r="X1736" s="35"/>
      <c r="Y1736" s="35"/>
      <c r="Z1736" s="35"/>
      <c r="AA1736" s="35"/>
      <c r="AB1736" s="35"/>
      <c r="AC1736" s="35"/>
      <c r="AD1736" s="35"/>
      <c r="AE1736" s="35"/>
      <c r="AR1736" s="205" t="s">
        <v>247</v>
      </c>
      <c r="AT1736" s="205" t="s">
        <v>211</v>
      </c>
      <c r="AU1736" s="205" t="s">
        <v>85</v>
      </c>
      <c r="AY1736" s="18" t="s">
        <v>209</v>
      </c>
      <c r="BE1736" s="206">
        <f>IF(N1736="základní",J1736,0)</f>
        <v>0</v>
      </c>
      <c r="BF1736" s="206">
        <f>IF(N1736="snížená",J1736,0)</f>
        <v>0</v>
      </c>
      <c r="BG1736" s="206">
        <f>IF(N1736="zákl. přenesená",J1736,0)</f>
        <v>0</v>
      </c>
      <c r="BH1736" s="206">
        <f>IF(N1736="sníž. přenesená",J1736,0)</f>
        <v>0</v>
      </c>
      <c r="BI1736" s="206">
        <f>IF(N1736="nulová",J1736,0)</f>
        <v>0</v>
      </c>
      <c r="BJ1736" s="18" t="s">
        <v>83</v>
      </c>
      <c r="BK1736" s="206">
        <f>ROUND(I1736*H1736,2)</f>
        <v>0</v>
      </c>
      <c r="BL1736" s="18" t="s">
        <v>247</v>
      </c>
      <c r="BM1736" s="205" t="s">
        <v>2263</v>
      </c>
    </row>
    <row r="1737" spans="1:65" s="2" customFormat="1" ht="58.5">
      <c r="A1737" s="35"/>
      <c r="B1737" s="36"/>
      <c r="C1737" s="37"/>
      <c r="D1737" s="209" t="s">
        <v>253</v>
      </c>
      <c r="E1737" s="37"/>
      <c r="F1737" s="240" t="s">
        <v>2231</v>
      </c>
      <c r="G1737" s="37"/>
      <c r="H1737" s="37"/>
      <c r="I1737" s="241"/>
      <c r="J1737" s="37"/>
      <c r="K1737" s="37"/>
      <c r="L1737" s="40"/>
      <c r="M1737" s="242"/>
      <c r="N1737" s="243"/>
      <c r="O1737" s="72"/>
      <c r="P1737" s="72"/>
      <c r="Q1737" s="72"/>
      <c r="R1737" s="72"/>
      <c r="S1737" s="72"/>
      <c r="T1737" s="73"/>
      <c r="U1737" s="35"/>
      <c r="V1737" s="35"/>
      <c r="W1737" s="35"/>
      <c r="X1737" s="35"/>
      <c r="Y1737" s="35"/>
      <c r="Z1737" s="35"/>
      <c r="AA1737" s="35"/>
      <c r="AB1737" s="35"/>
      <c r="AC1737" s="35"/>
      <c r="AD1737" s="35"/>
      <c r="AE1737" s="35"/>
      <c r="AT1737" s="18" t="s">
        <v>253</v>
      </c>
      <c r="AU1737" s="18" t="s">
        <v>85</v>
      </c>
    </row>
    <row r="1738" spans="1:65" s="2" customFormat="1" ht="44.25" customHeight="1">
      <c r="A1738" s="35"/>
      <c r="B1738" s="36"/>
      <c r="C1738" s="193" t="s">
        <v>2264</v>
      </c>
      <c r="D1738" s="193" t="s">
        <v>211</v>
      </c>
      <c r="E1738" s="194" t="s">
        <v>2265</v>
      </c>
      <c r="F1738" s="195" t="s">
        <v>2266</v>
      </c>
      <c r="G1738" s="196" t="s">
        <v>214</v>
      </c>
      <c r="H1738" s="197">
        <v>3.6</v>
      </c>
      <c r="I1738" s="198"/>
      <c r="J1738" s="199">
        <f>ROUND(I1738*H1738,2)</f>
        <v>0</v>
      </c>
      <c r="K1738" s="200"/>
      <c r="L1738" s="40"/>
      <c r="M1738" s="201" t="s">
        <v>1</v>
      </c>
      <c r="N1738" s="202" t="s">
        <v>40</v>
      </c>
      <c r="O1738" s="72"/>
      <c r="P1738" s="203">
        <f>O1738*H1738</f>
        <v>0</v>
      </c>
      <c r="Q1738" s="203">
        <v>0</v>
      </c>
      <c r="R1738" s="203">
        <f>Q1738*H1738</f>
        <v>0</v>
      </c>
      <c r="S1738" s="203">
        <v>0</v>
      </c>
      <c r="T1738" s="204">
        <f>S1738*H1738</f>
        <v>0</v>
      </c>
      <c r="U1738" s="35"/>
      <c r="V1738" s="35"/>
      <c r="W1738" s="35"/>
      <c r="X1738" s="35"/>
      <c r="Y1738" s="35"/>
      <c r="Z1738" s="35"/>
      <c r="AA1738" s="35"/>
      <c r="AB1738" s="35"/>
      <c r="AC1738" s="35"/>
      <c r="AD1738" s="35"/>
      <c r="AE1738" s="35"/>
      <c r="AR1738" s="205" t="s">
        <v>247</v>
      </c>
      <c r="AT1738" s="205" t="s">
        <v>211</v>
      </c>
      <c r="AU1738" s="205" t="s">
        <v>85</v>
      </c>
      <c r="AY1738" s="18" t="s">
        <v>209</v>
      </c>
      <c r="BE1738" s="206">
        <f>IF(N1738="základní",J1738,0)</f>
        <v>0</v>
      </c>
      <c r="BF1738" s="206">
        <f>IF(N1738="snížená",J1738,0)</f>
        <v>0</v>
      </c>
      <c r="BG1738" s="206">
        <f>IF(N1738="zákl. přenesená",J1738,0)</f>
        <v>0</v>
      </c>
      <c r="BH1738" s="206">
        <f>IF(N1738="sníž. přenesená",J1738,0)</f>
        <v>0</v>
      </c>
      <c r="BI1738" s="206">
        <f>IF(N1738="nulová",J1738,0)</f>
        <v>0</v>
      </c>
      <c r="BJ1738" s="18" t="s">
        <v>83</v>
      </c>
      <c r="BK1738" s="206">
        <f>ROUND(I1738*H1738,2)</f>
        <v>0</v>
      </c>
      <c r="BL1738" s="18" t="s">
        <v>247</v>
      </c>
      <c r="BM1738" s="205" t="s">
        <v>2267</v>
      </c>
    </row>
    <row r="1739" spans="1:65" s="2" customFormat="1" ht="58.5">
      <c r="A1739" s="35"/>
      <c r="B1739" s="36"/>
      <c r="C1739" s="37"/>
      <c r="D1739" s="209" t="s">
        <v>253</v>
      </c>
      <c r="E1739" s="37"/>
      <c r="F1739" s="240" t="s">
        <v>2231</v>
      </c>
      <c r="G1739" s="37"/>
      <c r="H1739" s="37"/>
      <c r="I1739" s="241"/>
      <c r="J1739" s="37"/>
      <c r="K1739" s="37"/>
      <c r="L1739" s="40"/>
      <c r="M1739" s="242"/>
      <c r="N1739" s="243"/>
      <c r="O1739" s="72"/>
      <c r="P1739" s="72"/>
      <c r="Q1739" s="72"/>
      <c r="R1739" s="72"/>
      <c r="S1739" s="72"/>
      <c r="T1739" s="73"/>
      <c r="U1739" s="35"/>
      <c r="V1739" s="35"/>
      <c r="W1739" s="35"/>
      <c r="X1739" s="35"/>
      <c r="Y1739" s="35"/>
      <c r="Z1739" s="35"/>
      <c r="AA1739" s="35"/>
      <c r="AB1739" s="35"/>
      <c r="AC1739" s="35"/>
      <c r="AD1739" s="35"/>
      <c r="AE1739" s="35"/>
      <c r="AT1739" s="18" t="s">
        <v>253</v>
      </c>
      <c r="AU1739" s="18" t="s">
        <v>85</v>
      </c>
    </row>
    <row r="1740" spans="1:65" s="2" customFormat="1" ht="21.75" customHeight="1">
      <c r="A1740" s="35"/>
      <c r="B1740" s="36"/>
      <c r="C1740" s="193" t="s">
        <v>1379</v>
      </c>
      <c r="D1740" s="193" t="s">
        <v>211</v>
      </c>
      <c r="E1740" s="194" t="s">
        <v>2268</v>
      </c>
      <c r="F1740" s="195" t="s">
        <v>2269</v>
      </c>
      <c r="G1740" s="196" t="s">
        <v>1034</v>
      </c>
      <c r="H1740" s="266"/>
      <c r="I1740" s="198"/>
      <c r="J1740" s="199">
        <f>ROUND(I1740*H1740,2)</f>
        <v>0</v>
      </c>
      <c r="K1740" s="200"/>
      <c r="L1740" s="40"/>
      <c r="M1740" s="201" t="s">
        <v>1</v>
      </c>
      <c r="N1740" s="202" t="s">
        <v>40</v>
      </c>
      <c r="O1740" s="72"/>
      <c r="P1740" s="203">
        <f>O1740*H1740</f>
        <v>0</v>
      </c>
      <c r="Q1740" s="203">
        <v>0</v>
      </c>
      <c r="R1740" s="203">
        <f>Q1740*H1740</f>
        <v>0</v>
      </c>
      <c r="S1740" s="203">
        <v>0</v>
      </c>
      <c r="T1740" s="204">
        <f>S1740*H1740</f>
        <v>0</v>
      </c>
      <c r="U1740" s="35"/>
      <c r="V1740" s="35"/>
      <c r="W1740" s="35"/>
      <c r="X1740" s="35"/>
      <c r="Y1740" s="35"/>
      <c r="Z1740" s="35"/>
      <c r="AA1740" s="35"/>
      <c r="AB1740" s="35"/>
      <c r="AC1740" s="35"/>
      <c r="AD1740" s="35"/>
      <c r="AE1740" s="35"/>
      <c r="AR1740" s="205" t="s">
        <v>247</v>
      </c>
      <c r="AT1740" s="205" t="s">
        <v>211</v>
      </c>
      <c r="AU1740" s="205" t="s">
        <v>85</v>
      </c>
      <c r="AY1740" s="18" t="s">
        <v>209</v>
      </c>
      <c r="BE1740" s="206">
        <f>IF(N1740="základní",J1740,0)</f>
        <v>0</v>
      </c>
      <c r="BF1740" s="206">
        <f>IF(N1740="snížená",J1740,0)</f>
        <v>0</v>
      </c>
      <c r="BG1740" s="206">
        <f>IF(N1740="zákl. přenesená",J1740,0)</f>
        <v>0</v>
      </c>
      <c r="BH1740" s="206">
        <f>IF(N1740="sníž. přenesená",J1740,0)</f>
        <v>0</v>
      </c>
      <c r="BI1740" s="206">
        <f>IF(N1740="nulová",J1740,0)</f>
        <v>0</v>
      </c>
      <c r="BJ1740" s="18" t="s">
        <v>83</v>
      </c>
      <c r="BK1740" s="206">
        <f>ROUND(I1740*H1740,2)</f>
        <v>0</v>
      </c>
      <c r="BL1740" s="18" t="s">
        <v>247</v>
      </c>
      <c r="BM1740" s="205" t="s">
        <v>2270</v>
      </c>
    </row>
    <row r="1741" spans="1:65" s="12" customFormat="1" ht="22.9" customHeight="1">
      <c r="B1741" s="177"/>
      <c r="C1741" s="178"/>
      <c r="D1741" s="179" t="s">
        <v>74</v>
      </c>
      <c r="E1741" s="191" t="s">
        <v>2271</v>
      </c>
      <c r="F1741" s="191" t="s">
        <v>2272</v>
      </c>
      <c r="G1741" s="178"/>
      <c r="H1741" s="178"/>
      <c r="I1741" s="181"/>
      <c r="J1741" s="192">
        <f>BK1741</f>
        <v>0</v>
      </c>
      <c r="K1741" s="178"/>
      <c r="L1741" s="183"/>
      <c r="M1741" s="184"/>
      <c r="N1741" s="185"/>
      <c r="O1741" s="185"/>
      <c r="P1741" s="186">
        <f>SUM(P1742:P1788)</f>
        <v>0</v>
      </c>
      <c r="Q1741" s="185"/>
      <c r="R1741" s="186">
        <f>SUM(R1742:R1788)</f>
        <v>0</v>
      </c>
      <c r="S1741" s="185"/>
      <c r="T1741" s="187">
        <f>SUM(T1742:T1788)</f>
        <v>0</v>
      </c>
      <c r="AR1741" s="188" t="s">
        <v>85</v>
      </c>
      <c r="AT1741" s="189" t="s">
        <v>74</v>
      </c>
      <c r="AU1741" s="189" t="s">
        <v>83</v>
      </c>
      <c r="AY1741" s="188" t="s">
        <v>209</v>
      </c>
      <c r="BK1741" s="190">
        <f>SUM(BK1742:BK1788)</f>
        <v>0</v>
      </c>
    </row>
    <row r="1742" spans="1:65" s="2" customFormat="1" ht="16.5" customHeight="1">
      <c r="A1742" s="35"/>
      <c r="B1742" s="36"/>
      <c r="C1742" s="193" t="s">
        <v>2273</v>
      </c>
      <c r="D1742" s="193" t="s">
        <v>211</v>
      </c>
      <c r="E1742" s="194" t="s">
        <v>2274</v>
      </c>
      <c r="F1742" s="195" t="s">
        <v>2275</v>
      </c>
      <c r="G1742" s="196" t="s">
        <v>214</v>
      </c>
      <c r="H1742" s="197">
        <v>302.17</v>
      </c>
      <c r="I1742" s="198"/>
      <c r="J1742" s="199">
        <f>ROUND(I1742*H1742,2)</f>
        <v>0</v>
      </c>
      <c r="K1742" s="200"/>
      <c r="L1742" s="40"/>
      <c r="M1742" s="201" t="s">
        <v>1</v>
      </c>
      <c r="N1742" s="202" t="s">
        <v>40</v>
      </c>
      <c r="O1742" s="72"/>
      <c r="P1742" s="203">
        <f>O1742*H1742</f>
        <v>0</v>
      </c>
      <c r="Q1742" s="203">
        <v>0</v>
      </c>
      <c r="R1742" s="203">
        <f>Q1742*H1742</f>
        <v>0</v>
      </c>
      <c r="S1742" s="203">
        <v>0</v>
      </c>
      <c r="T1742" s="204">
        <f>S1742*H1742</f>
        <v>0</v>
      </c>
      <c r="U1742" s="35"/>
      <c r="V1742" s="35"/>
      <c r="W1742" s="35"/>
      <c r="X1742" s="35"/>
      <c r="Y1742" s="35"/>
      <c r="Z1742" s="35"/>
      <c r="AA1742" s="35"/>
      <c r="AB1742" s="35"/>
      <c r="AC1742" s="35"/>
      <c r="AD1742" s="35"/>
      <c r="AE1742" s="35"/>
      <c r="AR1742" s="205" t="s">
        <v>247</v>
      </c>
      <c r="AT1742" s="205" t="s">
        <v>211</v>
      </c>
      <c r="AU1742" s="205" t="s">
        <v>85</v>
      </c>
      <c r="AY1742" s="18" t="s">
        <v>209</v>
      </c>
      <c r="BE1742" s="206">
        <f>IF(N1742="základní",J1742,0)</f>
        <v>0</v>
      </c>
      <c r="BF1742" s="206">
        <f>IF(N1742="snížená",J1742,0)</f>
        <v>0</v>
      </c>
      <c r="BG1742" s="206">
        <f>IF(N1742="zákl. přenesená",J1742,0)</f>
        <v>0</v>
      </c>
      <c r="BH1742" s="206">
        <f>IF(N1742="sníž. přenesená",J1742,0)</f>
        <v>0</v>
      </c>
      <c r="BI1742" s="206">
        <f>IF(N1742="nulová",J1742,0)</f>
        <v>0</v>
      </c>
      <c r="BJ1742" s="18" t="s">
        <v>83</v>
      </c>
      <c r="BK1742" s="206">
        <f>ROUND(I1742*H1742,2)</f>
        <v>0</v>
      </c>
      <c r="BL1742" s="18" t="s">
        <v>247</v>
      </c>
      <c r="BM1742" s="205" t="s">
        <v>2276</v>
      </c>
    </row>
    <row r="1743" spans="1:65" s="13" customFormat="1" ht="11.25">
      <c r="B1743" s="207"/>
      <c r="C1743" s="208"/>
      <c r="D1743" s="209" t="s">
        <v>216</v>
      </c>
      <c r="E1743" s="210" t="s">
        <v>1</v>
      </c>
      <c r="F1743" s="211" t="s">
        <v>236</v>
      </c>
      <c r="G1743" s="208"/>
      <c r="H1743" s="210" t="s">
        <v>1</v>
      </c>
      <c r="I1743" s="212"/>
      <c r="J1743" s="208"/>
      <c r="K1743" s="208"/>
      <c r="L1743" s="213"/>
      <c r="M1743" s="214"/>
      <c r="N1743" s="215"/>
      <c r="O1743" s="215"/>
      <c r="P1743" s="215"/>
      <c r="Q1743" s="215"/>
      <c r="R1743" s="215"/>
      <c r="S1743" s="215"/>
      <c r="T1743" s="216"/>
      <c r="AT1743" s="217" t="s">
        <v>216</v>
      </c>
      <c r="AU1743" s="217" t="s">
        <v>85</v>
      </c>
      <c r="AV1743" s="13" t="s">
        <v>83</v>
      </c>
      <c r="AW1743" s="13" t="s">
        <v>31</v>
      </c>
      <c r="AX1743" s="13" t="s">
        <v>75</v>
      </c>
      <c r="AY1743" s="217" t="s">
        <v>209</v>
      </c>
    </row>
    <row r="1744" spans="1:65" s="14" customFormat="1" ht="11.25">
      <c r="B1744" s="218"/>
      <c r="C1744" s="219"/>
      <c r="D1744" s="209" t="s">
        <v>216</v>
      </c>
      <c r="E1744" s="220" t="s">
        <v>1</v>
      </c>
      <c r="F1744" s="221" t="s">
        <v>1027</v>
      </c>
      <c r="G1744" s="219"/>
      <c r="H1744" s="222">
        <v>80.7</v>
      </c>
      <c r="I1744" s="223"/>
      <c r="J1744" s="219"/>
      <c r="K1744" s="219"/>
      <c r="L1744" s="224"/>
      <c r="M1744" s="225"/>
      <c r="N1744" s="226"/>
      <c r="O1744" s="226"/>
      <c r="P1744" s="226"/>
      <c r="Q1744" s="226"/>
      <c r="R1744" s="226"/>
      <c r="S1744" s="226"/>
      <c r="T1744" s="227"/>
      <c r="AT1744" s="228" t="s">
        <v>216</v>
      </c>
      <c r="AU1744" s="228" t="s">
        <v>85</v>
      </c>
      <c r="AV1744" s="14" t="s">
        <v>85</v>
      </c>
      <c r="AW1744" s="14" t="s">
        <v>31</v>
      </c>
      <c r="AX1744" s="14" t="s">
        <v>75</v>
      </c>
      <c r="AY1744" s="228" t="s">
        <v>209</v>
      </c>
    </row>
    <row r="1745" spans="1:65" s="14" customFormat="1" ht="11.25">
      <c r="B1745" s="218"/>
      <c r="C1745" s="219"/>
      <c r="D1745" s="209" t="s">
        <v>216</v>
      </c>
      <c r="E1745" s="220" t="s">
        <v>1</v>
      </c>
      <c r="F1745" s="221" t="s">
        <v>1028</v>
      </c>
      <c r="G1745" s="219"/>
      <c r="H1745" s="222">
        <v>94.5</v>
      </c>
      <c r="I1745" s="223"/>
      <c r="J1745" s="219"/>
      <c r="K1745" s="219"/>
      <c r="L1745" s="224"/>
      <c r="M1745" s="225"/>
      <c r="N1745" s="226"/>
      <c r="O1745" s="226"/>
      <c r="P1745" s="226"/>
      <c r="Q1745" s="226"/>
      <c r="R1745" s="226"/>
      <c r="S1745" s="226"/>
      <c r="T1745" s="227"/>
      <c r="AT1745" s="228" t="s">
        <v>216</v>
      </c>
      <c r="AU1745" s="228" t="s">
        <v>85</v>
      </c>
      <c r="AV1745" s="14" t="s">
        <v>85</v>
      </c>
      <c r="AW1745" s="14" t="s">
        <v>31</v>
      </c>
      <c r="AX1745" s="14" t="s">
        <v>75</v>
      </c>
      <c r="AY1745" s="228" t="s">
        <v>209</v>
      </c>
    </row>
    <row r="1746" spans="1:65" s="14" customFormat="1" ht="11.25">
      <c r="B1746" s="218"/>
      <c r="C1746" s="219"/>
      <c r="D1746" s="209" t="s">
        <v>216</v>
      </c>
      <c r="E1746" s="220" t="s">
        <v>1</v>
      </c>
      <c r="F1746" s="221" t="s">
        <v>1029</v>
      </c>
      <c r="G1746" s="219"/>
      <c r="H1746" s="222">
        <v>99.5</v>
      </c>
      <c r="I1746" s="223"/>
      <c r="J1746" s="219"/>
      <c r="K1746" s="219"/>
      <c r="L1746" s="224"/>
      <c r="M1746" s="225"/>
      <c r="N1746" s="226"/>
      <c r="O1746" s="226"/>
      <c r="P1746" s="226"/>
      <c r="Q1746" s="226"/>
      <c r="R1746" s="226"/>
      <c r="S1746" s="226"/>
      <c r="T1746" s="227"/>
      <c r="AT1746" s="228" t="s">
        <v>216</v>
      </c>
      <c r="AU1746" s="228" t="s">
        <v>85</v>
      </c>
      <c r="AV1746" s="14" t="s">
        <v>85</v>
      </c>
      <c r="AW1746" s="14" t="s">
        <v>31</v>
      </c>
      <c r="AX1746" s="14" t="s">
        <v>75</v>
      </c>
      <c r="AY1746" s="228" t="s">
        <v>209</v>
      </c>
    </row>
    <row r="1747" spans="1:65" s="16" customFormat="1" ht="11.25">
      <c r="B1747" s="255"/>
      <c r="C1747" s="256"/>
      <c r="D1747" s="209" t="s">
        <v>216</v>
      </c>
      <c r="E1747" s="257" t="s">
        <v>1</v>
      </c>
      <c r="F1747" s="258" t="s">
        <v>360</v>
      </c>
      <c r="G1747" s="256"/>
      <c r="H1747" s="259">
        <v>274.7</v>
      </c>
      <c r="I1747" s="260"/>
      <c r="J1747" s="256"/>
      <c r="K1747" s="256"/>
      <c r="L1747" s="261"/>
      <c r="M1747" s="262"/>
      <c r="N1747" s="263"/>
      <c r="O1747" s="263"/>
      <c r="P1747" s="263"/>
      <c r="Q1747" s="263"/>
      <c r="R1747" s="263"/>
      <c r="S1747" s="263"/>
      <c r="T1747" s="264"/>
      <c r="AT1747" s="265" t="s">
        <v>216</v>
      </c>
      <c r="AU1747" s="265" t="s">
        <v>85</v>
      </c>
      <c r="AV1747" s="16" t="s">
        <v>106</v>
      </c>
      <c r="AW1747" s="16" t="s">
        <v>31</v>
      </c>
      <c r="AX1747" s="16" t="s">
        <v>75</v>
      </c>
      <c r="AY1747" s="265" t="s">
        <v>209</v>
      </c>
    </row>
    <row r="1748" spans="1:65" s="14" customFormat="1" ht="11.25">
      <c r="B1748" s="218"/>
      <c r="C1748" s="219"/>
      <c r="D1748" s="209" t="s">
        <v>216</v>
      </c>
      <c r="E1748" s="220" t="s">
        <v>1</v>
      </c>
      <c r="F1748" s="221" t="s">
        <v>1030</v>
      </c>
      <c r="G1748" s="219"/>
      <c r="H1748" s="222">
        <v>27.47</v>
      </c>
      <c r="I1748" s="223"/>
      <c r="J1748" s="219"/>
      <c r="K1748" s="219"/>
      <c r="L1748" s="224"/>
      <c r="M1748" s="225"/>
      <c r="N1748" s="226"/>
      <c r="O1748" s="226"/>
      <c r="P1748" s="226"/>
      <c r="Q1748" s="226"/>
      <c r="R1748" s="226"/>
      <c r="S1748" s="226"/>
      <c r="T1748" s="227"/>
      <c r="AT1748" s="228" t="s">
        <v>216</v>
      </c>
      <c r="AU1748" s="228" t="s">
        <v>85</v>
      </c>
      <c r="AV1748" s="14" t="s">
        <v>85</v>
      </c>
      <c r="AW1748" s="14" t="s">
        <v>31</v>
      </c>
      <c r="AX1748" s="14" t="s">
        <v>75</v>
      </c>
      <c r="AY1748" s="228" t="s">
        <v>209</v>
      </c>
    </row>
    <row r="1749" spans="1:65" s="15" customFormat="1" ht="11.25">
      <c r="B1749" s="229"/>
      <c r="C1749" s="230"/>
      <c r="D1749" s="209" t="s">
        <v>216</v>
      </c>
      <c r="E1749" s="231" t="s">
        <v>1</v>
      </c>
      <c r="F1749" s="232" t="s">
        <v>219</v>
      </c>
      <c r="G1749" s="230"/>
      <c r="H1749" s="233">
        <v>302.17</v>
      </c>
      <c r="I1749" s="234"/>
      <c r="J1749" s="230"/>
      <c r="K1749" s="230"/>
      <c r="L1749" s="235"/>
      <c r="M1749" s="236"/>
      <c r="N1749" s="237"/>
      <c r="O1749" s="237"/>
      <c r="P1749" s="237"/>
      <c r="Q1749" s="237"/>
      <c r="R1749" s="237"/>
      <c r="S1749" s="237"/>
      <c r="T1749" s="238"/>
      <c r="AT1749" s="239" t="s">
        <v>216</v>
      </c>
      <c r="AU1749" s="239" t="s">
        <v>85</v>
      </c>
      <c r="AV1749" s="15" t="s">
        <v>215</v>
      </c>
      <c r="AW1749" s="15" t="s">
        <v>31</v>
      </c>
      <c r="AX1749" s="15" t="s">
        <v>83</v>
      </c>
      <c r="AY1749" s="239" t="s">
        <v>209</v>
      </c>
    </row>
    <row r="1750" spans="1:65" s="2" customFormat="1" ht="16.5" customHeight="1">
      <c r="A1750" s="35"/>
      <c r="B1750" s="36"/>
      <c r="C1750" s="193" t="s">
        <v>1392</v>
      </c>
      <c r="D1750" s="193" t="s">
        <v>211</v>
      </c>
      <c r="E1750" s="194" t="s">
        <v>2277</v>
      </c>
      <c r="F1750" s="195" t="s">
        <v>2278</v>
      </c>
      <c r="G1750" s="196" t="s">
        <v>214</v>
      </c>
      <c r="H1750" s="197">
        <v>302.17</v>
      </c>
      <c r="I1750" s="198"/>
      <c r="J1750" s="199">
        <f>ROUND(I1750*H1750,2)</f>
        <v>0</v>
      </c>
      <c r="K1750" s="200"/>
      <c r="L1750" s="40"/>
      <c r="M1750" s="201" t="s">
        <v>1</v>
      </c>
      <c r="N1750" s="202" t="s">
        <v>40</v>
      </c>
      <c r="O1750" s="72"/>
      <c r="P1750" s="203">
        <f>O1750*H1750</f>
        <v>0</v>
      </c>
      <c r="Q1750" s="203">
        <v>0</v>
      </c>
      <c r="R1750" s="203">
        <f>Q1750*H1750</f>
        <v>0</v>
      </c>
      <c r="S1750" s="203">
        <v>0</v>
      </c>
      <c r="T1750" s="204">
        <f>S1750*H1750</f>
        <v>0</v>
      </c>
      <c r="U1750" s="35"/>
      <c r="V1750" s="35"/>
      <c r="W1750" s="35"/>
      <c r="X1750" s="35"/>
      <c r="Y1750" s="35"/>
      <c r="Z1750" s="35"/>
      <c r="AA1750" s="35"/>
      <c r="AB1750" s="35"/>
      <c r="AC1750" s="35"/>
      <c r="AD1750" s="35"/>
      <c r="AE1750" s="35"/>
      <c r="AR1750" s="205" t="s">
        <v>247</v>
      </c>
      <c r="AT1750" s="205" t="s">
        <v>211</v>
      </c>
      <c r="AU1750" s="205" t="s">
        <v>85</v>
      </c>
      <c r="AY1750" s="18" t="s">
        <v>209</v>
      </c>
      <c r="BE1750" s="206">
        <f>IF(N1750="základní",J1750,0)</f>
        <v>0</v>
      </c>
      <c r="BF1750" s="206">
        <f>IF(N1750="snížená",J1750,0)</f>
        <v>0</v>
      </c>
      <c r="BG1750" s="206">
        <f>IF(N1750="zákl. přenesená",J1750,0)</f>
        <v>0</v>
      </c>
      <c r="BH1750" s="206">
        <f>IF(N1750="sníž. přenesená",J1750,0)</f>
        <v>0</v>
      </c>
      <c r="BI1750" s="206">
        <f>IF(N1750="nulová",J1750,0)</f>
        <v>0</v>
      </c>
      <c r="BJ1750" s="18" t="s">
        <v>83</v>
      </c>
      <c r="BK1750" s="206">
        <f>ROUND(I1750*H1750,2)</f>
        <v>0</v>
      </c>
      <c r="BL1750" s="18" t="s">
        <v>247</v>
      </c>
      <c r="BM1750" s="205" t="s">
        <v>2279</v>
      </c>
    </row>
    <row r="1751" spans="1:65" s="13" customFormat="1" ht="11.25">
      <c r="B1751" s="207"/>
      <c r="C1751" s="208"/>
      <c r="D1751" s="209" t="s">
        <v>216</v>
      </c>
      <c r="E1751" s="210" t="s">
        <v>1</v>
      </c>
      <c r="F1751" s="211" t="s">
        <v>236</v>
      </c>
      <c r="G1751" s="208"/>
      <c r="H1751" s="210" t="s">
        <v>1</v>
      </c>
      <c r="I1751" s="212"/>
      <c r="J1751" s="208"/>
      <c r="K1751" s="208"/>
      <c r="L1751" s="213"/>
      <c r="M1751" s="214"/>
      <c r="N1751" s="215"/>
      <c r="O1751" s="215"/>
      <c r="P1751" s="215"/>
      <c r="Q1751" s="215"/>
      <c r="R1751" s="215"/>
      <c r="S1751" s="215"/>
      <c r="T1751" s="216"/>
      <c r="AT1751" s="217" t="s">
        <v>216</v>
      </c>
      <c r="AU1751" s="217" t="s">
        <v>85</v>
      </c>
      <c r="AV1751" s="13" t="s">
        <v>83</v>
      </c>
      <c r="AW1751" s="13" t="s">
        <v>31</v>
      </c>
      <c r="AX1751" s="13" t="s">
        <v>75</v>
      </c>
      <c r="AY1751" s="217" t="s">
        <v>209</v>
      </c>
    </row>
    <row r="1752" spans="1:65" s="14" customFormat="1" ht="11.25">
      <c r="B1752" s="218"/>
      <c r="C1752" s="219"/>
      <c r="D1752" s="209" t="s">
        <v>216</v>
      </c>
      <c r="E1752" s="220" t="s">
        <v>1</v>
      </c>
      <c r="F1752" s="221" t="s">
        <v>1027</v>
      </c>
      <c r="G1752" s="219"/>
      <c r="H1752" s="222">
        <v>80.7</v>
      </c>
      <c r="I1752" s="223"/>
      <c r="J1752" s="219"/>
      <c r="K1752" s="219"/>
      <c r="L1752" s="224"/>
      <c r="M1752" s="225"/>
      <c r="N1752" s="226"/>
      <c r="O1752" s="226"/>
      <c r="P1752" s="226"/>
      <c r="Q1752" s="226"/>
      <c r="R1752" s="226"/>
      <c r="S1752" s="226"/>
      <c r="T1752" s="227"/>
      <c r="AT1752" s="228" t="s">
        <v>216</v>
      </c>
      <c r="AU1752" s="228" t="s">
        <v>85</v>
      </c>
      <c r="AV1752" s="14" t="s">
        <v>85</v>
      </c>
      <c r="AW1752" s="14" t="s">
        <v>31</v>
      </c>
      <c r="AX1752" s="14" t="s">
        <v>75</v>
      </c>
      <c r="AY1752" s="228" t="s">
        <v>209</v>
      </c>
    </row>
    <row r="1753" spans="1:65" s="14" customFormat="1" ht="11.25">
      <c r="B1753" s="218"/>
      <c r="C1753" s="219"/>
      <c r="D1753" s="209" t="s">
        <v>216</v>
      </c>
      <c r="E1753" s="220" t="s">
        <v>1</v>
      </c>
      <c r="F1753" s="221" t="s">
        <v>1028</v>
      </c>
      <c r="G1753" s="219"/>
      <c r="H1753" s="222">
        <v>94.5</v>
      </c>
      <c r="I1753" s="223"/>
      <c r="J1753" s="219"/>
      <c r="K1753" s="219"/>
      <c r="L1753" s="224"/>
      <c r="M1753" s="225"/>
      <c r="N1753" s="226"/>
      <c r="O1753" s="226"/>
      <c r="P1753" s="226"/>
      <c r="Q1753" s="226"/>
      <c r="R1753" s="226"/>
      <c r="S1753" s="226"/>
      <c r="T1753" s="227"/>
      <c r="AT1753" s="228" t="s">
        <v>216</v>
      </c>
      <c r="AU1753" s="228" t="s">
        <v>85</v>
      </c>
      <c r="AV1753" s="14" t="s">
        <v>85</v>
      </c>
      <c r="AW1753" s="14" t="s">
        <v>31</v>
      </c>
      <c r="AX1753" s="14" t="s">
        <v>75</v>
      </c>
      <c r="AY1753" s="228" t="s">
        <v>209</v>
      </c>
    </row>
    <row r="1754" spans="1:65" s="14" customFormat="1" ht="11.25">
      <c r="B1754" s="218"/>
      <c r="C1754" s="219"/>
      <c r="D1754" s="209" t="s">
        <v>216</v>
      </c>
      <c r="E1754" s="220" t="s">
        <v>1</v>
      </c>
      <c r="F1754" s="221" t="s">
        <v>1029</v>
      </c>
      <c r="G1754" s="219"/>
      <c r="H1754" s="222">
        <v>99.5</v>
      </c>
      <c r="I1754" s="223"/>
      <c r="J1754" s="219"/>
      <c r="K1754" s="219"/>
      <c r="L1754" s="224"/>
      <c r="M1754" s="225"/>
      <c r="N1754" s="226"/>
      <c r="O1754" s="226"/>
      <c r="P1754" s="226"/>
      <c r="Q1754" s="226"/>
      <c r="R1754" s="226"/>
      <c r="S1754" s="226"/>
      <c r="T1754" s="227"/>
      <c r="AT1754" s="228" t="s">
        <v>216</v>
      </c>
      <c r="AU1754" s="228" t="s">
        <v>85</v>
      </c>
      <c r="AV1754" s="14" t="s">
        <v>85</v>
      </c>
      <c r="AW1754" s="14" t="s">
        <v>31</v>
      </c>
      <c r="AX1754" s="14" t="s">
        <v>75</v>
      </c>
      <c r="AY1754" s="228" t="s">
        <v>209</v>
      </c>
    </row>
    <row r="1755" spans="1:65" s="16" customFormat="1" ht="11.25">
      <c r="B1755" s="255"/>
      <c r="C1755" s="256"/>
      <c r="D1755" s="209" t="s">
        <v>216</v>
      </c>
      <c r="E1755" s="257" t="s">
        <v>1</v>
      </c>
      <c r="F1755" s="258" t="s">
        <v>360</v>
      </c>
      <c r="G1755" s="256"/>
      <c r="H1755" s="259">
        <v>274.7</v>
      </c>
      <c r="I1755" s="260"/>
      <c r="J1755" s="256"/>
      <c r="K1755" s="256"/>
      <c r="L1755" s="261"/>
      <c r="M1755" s="262"/>
      <c r="N1755" s="263"/>
      <c r="O1755" s="263"/>
      <c r="P1755" s="263"/>
      <c r="Q1755" s="263"/>
      <c r="R1755" s="263"/>
      <c r="S1755" s="263"/>
      <c r="T1755" s="264"/>
      <c r="AT1755" s="265" t="s">
        <v>216</v>
      </c>
      <c r="AU1755" s="265" t="s">
        <v>85</v>
      </c>
      <c r="AV1755" s="16" t="s">
        <v>106</v>
      </c>
      <c r="AW1755" s="16" t="s">
        <v>31</v>
      </c>
      <c r="AX1755" s="16" t="s">
        <v>75</v>
      </c>
      <c r="AY1755" s="265" t="s">
        <v>209</v>
      </c>
    </row>
    <row r="1756" spans="1:65" s="14" customFormat="1" ht="11.25">
      <c r="B1756" s="218"/>
      <c r="C1756" s="219"/>
      <c r="D1756" s="209" t="s">
        <v>216</v>
      </c>
      <c r="E1756" s="220" t="s">
        <v>1</v>
      </c>
      <c r="F1756" s="221" t="s">
        <v>1030</v>
      </c>
      <c r="G1756" s="219"/>
      <c r="H1756" s="222">
        <v>27.47</v>
      </c>
      <c r="I1756" s="223"/>
      <c r="J1756" s="219"/>
      <c r="K1756" s="219"/>
      <c r="L1756" s="224"/>
      <c r="M1756" s="225"/>
      <c r="N1756" s="226"/>
      <c r="O1756" s="226"/>
      <c r="P1756" s="226"/>
      <c r="Q1756" s="226"/>
      <c r="R1756" s="226"/>
      <c r="S1756" s="226"/>
      <c r="T1756" s="227"/>
      <c r="AT1756" s="228" t="s">
        <v>216</v>
      </c>
      <c r="AU1756" s="228" t="s">
        <v>85</v>
      </c>
      <c r="AV1756" s="14" t="s">
        <v>85</v>
      </c>
      <c r="AW1756" s="14" t="s">
        <v>31</v>
      </c>
      <c r="AX1756" s="14" t="s">
        <v>75</v>
      </c>
      <c r="AY1756" s="228" t="s">
        <v>209</v>
      </c>
    </row>
    <row r="1757" spans="1:65" s="15" customFormat="1" ht="11.25">
      <c r="B1757" s="229"/>
      <c r="C1757" s="230"/>
      <c r="D1757" s="209" t="s">
        <v>216</v>
      </c>
      <c r="E1757" s="231" t="s">
        <v>1</v>
      </c>
      <c r="F1757" s="232" t="s">
        <v>219</v>
      </c>
      <c r="G1757" s="230"/>
      <c r="H1757" s="233">
        <v>302.17</v>
      </c>
      <c r="I1757" s="234"/>
      <c r="J1757" s="230"/>
      <c r="K1757" s="230"/>
      <c r="L1757" s="235"/>
      <c r="M1757" s="236"/>
      <c r="N1757" s="237"/>
      <c r="O1757" s="237"/>
      <c r="P1757" s="237"/>
      <c r="Q1757" s="237"/>
      <c r="R1757" s="237"/>
      <c r="S1757" s="237"/>
      <c r="T1757" s="238"/>
      <c r="AT1757" s="239" t="s">
        <v>216</v>
      </c>
      <c r="AU1757" s="239" t="s">
        <v>85</v>
      </c>
      <c r="AV1757" s="15" t="s">
        <v>215</v>
      </c>
      <c r="AW1757" s="15" t="s">
        <v>31</v>
      </c>
      <c r="AX1757" s="15" t="s">
        <v>83</v>
      </c>
      <c r="AY1757" s="239" t="s">
        <v>209</v>
      </c>
    </row>
    <row r="1758" spans="1:65" s="2" customFormat="1" ht="21.75" customHeight="1">
      <c r="A1758" s="35"/>
      <c r="B1758" s="36"/>
      <c r="C1758" s="193" t="s">
        <v>2280</v>
      </c>
      <c r="D1758" s="193" t="s">
        <v>211</v>
      </c>
      <c r="E1758" s="194" t="s">
        <v>2281</v>
      </c>
      <c r="F1758" s="195" t="s">
        <v>2282</v>
      </c>
      <c r="G1758" s="196" t="s">
        <v>214</v>
      </c>
      <c r="H1758" s="197">
        <v>302.17</v>
      </c>
      <c r="I1758" s="198"/>
      <c r="J1758" s="199">
        <f>ROUND(I1758*H1758,2)</f>
        <v>0</v>
      </c>
      <c r="K1758" s="200"/>
      <c r="L1758" s="40"/>
      <c r="M1758" s="201" t="s">
        <v>1</v>
      </c>
      <c r="N1758" s="202" t="s">
        <v>40</v>
      </c>
      <c r="O1758" s="72"/>
      <c r="P1758" s="203">
        <f>O1758*H1758</f>
        <v>0</v>
      </c>
      <c r="Q1758" s="203">
        <v>0</v>
      </c>
      <c r="R1758" s="203">
        <f>Q1758*H1758</f>
        <v>0</v>
      </c>
      <c r="S1758" s="203">
        <v>0</v>
      </c>
      <c r="T1758" s="204">
        <f>S1758*H1758</f>
        <v>0</v>
      </c>
      <c r="U1758" s="35"/>
      <c r="V1758" s="35"/>
      <c r="W1758" s="35"/>
      <c r="X1758" s="35"/>
      <c r="Y1758" s="35"/>
      <c r="Z1758" s="35"/>
      <c r="AA1758" s="35"/>
      <c r="AB1758" s="35"/>
      <c r="AC1758" s="35"/>
      <c r="AD1758" s="35"/>
      <c r="AE1758" s="35"/>
      <c r="AR1758" s="205" t="s">
        <v>247</v>
      </c>
      <c r="AT1758" s="205" t="s">
        <v>211</v>
      </c>
      <c r="AU1758" s="205" t="s">
        <v>85</v>
      </c>
      <c r="AY1758" s="18" t="s">
        <v>209</v>
      </c>
      <c r="BE1758" s="206">
        <f>IF(N1758="základní",J1758,0)</f>
        <v>0</v>
      </c>
      <c r="BF1758" s="206">
        <f>IF(N1758="snížená",J1758,0)</f>
        <v>0</v>
      </c>
      <c r="BG1758" s="206">
        <f>IF(N1758="zákl. přenesená",J1758,0)</f>
        <v>0</v>
      </c>
      <c r="BH1758" s="206">
        <f>IF(N1758="sníž. přenesená",J1758,0)</f>
        <v>0</v>
      </c>
      <c r="BI1758" s="206">
        <f>IF(N1758="nulová",J1758,0)</f>
        <v>0</v>
      </c>
      <c r="BJ1758" s="18" t="s">
        <v>83</v>
      </c>
      <c r="BK1758" s="206">
        <f>ROUND(I1758*H1758,2)</f>
        <v>0</v>
      </c>
      <c r="BL1758" s="18" t="s">
        <v>247</v>
      </c>
      <c r="BM1758" s="205" t="s">
        <v>2283</v>
      </c>
    </row>
    <row r="1759" spans="1:65" s="13" customFormat="1" ht="11.25">
      <c r="B1759" s="207"/>
      <c r="C1759" s="208"/>
      <c r="D1759" s="209" t="s">
        <v>216</v>
      </c>
      <c r="E1759" s="210" t="s">
        <v>1</v>
      </c>
      <c r="F1759" s="211" t="s">
        <v>236</v>
      </c>
      <c r="G1759" s="208"/>
      <c r="H1759" s="210" t="s">
        <v>1</v>
      </c>
      <c r="I1759" s="212"/>
      <c r="J1759" s="208"/>
      <c r="K1759" s="208"/>
      <c r="L1759" s="213"/>
      <c r="M1759" s="214"/>
      <c r="N1759" s="215"/>
      <c r="O1759" s="215"/>
      <c r="P1759" s="215"/>
      <c r="Q1759" s="215"/>
      <c r="R1759" s="215"/>
      <c r="S1759" s="215"/>
      <c r="T1759" s="216"/>
      <c r="AT1759" s="217" t="s">
        <v>216</v>
      </c>
      <c r="AU1759" s="217" t="s">
        <v>85</v>
      </c>
      <c r="AV1759" s="13" t="s">
        <v>83</v>
      </c>
      <c r="AW1759" s="13" t="s">
        <v>31</v>
      </c>
      <c r="AX1759" s="13" t="s">
        <v>75</v>
      </c>
      <c r="AY1759" s="217" t="s">
        <v>209</v>
      </c>
    </row>
    <row r="1760" spans="1:65" s="14" customFormat="1" ht="11.25">
      <c r="B1760" s="218"/>
      <c r="C1760" s="219"/>
      <c r="D1760" s="209" t="s">
        <v>216</v>
      </c>
      <c r="E1760" s="220" t="s">
        <v>1</v>
      </c>
      <c r="F1760" s="221" t="s">
        <v>1027</v>
      </c>
      <c r="G1760" s="219"/>
      <c r="H1760" s="222">
        <v>80.7</v>
      </c>
      <c r="I1760" s="223"/>
      <c r="J1760" s="219"/>
      <c r="K1760" s="219"/>
      <c r="L1760" s="224"/>
      <c r="M1760" s="225"/>
      <c r="N1760" s="226"/>
      <c r="O1760" s="226"/>
      <c r="P1760" s="226"/>
      <c r="Q1760" s="226"/>
      <c r="R1760" s="226"/>
      <c r="S1760" s="226"/>
      <c r="T1760" s="227"/>
      <c r="AT1760" s="228" t="s">
        <v>216</v>
      </c>
      <c r="AU1760" s="228" t="s">
        <v>85</v>
      </c>
      <c r="AV1760" s="14" t="s">
        <v>85</v>
      </c>
      <c r="AW1760" s="14" t="s">
        <v>31</v>
      </c>
      <c r="AX1760" s="14" t="s">
        <v>75</v>
      </c>
      <c r="AY1760" s="228" t="s">
        <v>209</v>
      </c>
    </row>
    <row r="1761" spans="1:65" s="14" customFormat="1" ht="11.25">
      <c r="B1761" s="218"/>
      <c r="C1761" s="219"/>
      <c r="D1761" s="209" t="s">
        <v>216</v>
      </c>
      <c r="E1761" s="220" t="s">
        <v>1</v>
      </c>
      <c r="F1761" s="221" t="s">
        <v>1028</v>
      </c>
      <c r="G1761" s="219"/>
      <c r="H1761" s="222">
        <v>94.5</v>
      </c>
      <c r="I1761" s="223"/>
      <c r="J1761" s="219"/>
      <c r="K1761" s="219"/>
      <c r="L1761" s="224"/>
      <c r="M1761" s="225"/>
      <c r="N1761" s="226"/>
      <c r="O1761" s="226"/>
      <c r="P1761" s="226"/>
      <c r="Q1761" s="226"/>
      <c r="R1761" s="226"/>
      <c r="S1761" s="226"/>
      <c r="T1761" s="227"/>
      <c r="AT1761" s="228" t="s">
        <v>216</v>
      </c>
      <c r="AU1761" s="228" t="s">
        <v>85</v>
      </c>
      <c r="AV1761" s="14" t="s">
        <v>85</v>
      </c>
      <c r="AW1761" s="14" t="s">
        <v>31</v>
      </c>
      <c r="AX1761" s="14" t="s">
        <v>75</v>
      </c>
      <c r="AY1761" s="228" t="s">
        <v>209</v>
      </c>
    </row>
    <row r="1762" spans="1:65" s="14" customFormat="1" ht="11.25">
      <c r="B1762" s="218"/>
      <c r="C1762" s="219"/>
      <c r="D1762" s="209" t="s">
        <v>216</v>
      </c>
      <c r="E1762" s="220" t="s">
        <v>1</v>
      </c>
      <c r="F1762" s="221" t="s">
        <v>1029</v>
      </c>
      <c r="G1762" s="219"/>
      <c r="H1762" s="222">
        <v>99.5</v>
      </c>
      <c r="I1762" s="223"/>
      <c r="J1762" s="219"/>
      <c r="K1762" s="219"/>
      <c r="L1762" s="224"/>
      <c r="M1762" s="225"/>
      <c r="N1762" s="226"/>
      <c r="O1762" s="226"/>
      <c r="P1762" s="226"/>
      <c r="Q1762" s="226"/>
      <c r="R1762" s="226"/>
      <c r="S1762" s="226"/>
      <c r="T1762" s="227"/>
      <c r="AT1762" s="228" t="s">
        <v>216</v>
      </c>
      <c r="AU1762" s="228" t="s">
        <v>85</v>
      </c>
      <c r="AV1762" s="14" t="s">
        <v>85</v>
      </c>
      <c r="AW1762" s="14" t="s">
        <v>31</v>
      </c>
      <c r="AX1762" s="14" t="s">
        <v>75</v>
      </c>
      <c r="AY1762" s="228" t="s">
        <v>209</v>
      </c>
    </row>
    <row r="1763" spans="1:65" s="16" customFormat="1" ht="11.25">
      <c r="B1763" s="255"/>
      <c r="C1763" s="256"/>
      <c r="D1763" s="209" t="s">
        <v>216</v>
      </c>
      <c r="E1763" s="257" t="s">
        <v>1</v>
      </c>
      <c r="F1763" s="258" t="s">
        <v>360</v>
      </c>
      <c r="G1763" s="256"/>
      <c r="H1763" s="259">
        <v>274.7</v>
      </c>
      <c r="I1763" s="260"/>
      <c r="J1763" s="256"/>
      <c r="K1763" s="256"/>
      <c r="L1763" s="261"/>
      <c r="M1763" s="262"/>
      <c r="N1763" s="263"/>
      <c r="O1763" s="263"/>
      <c r="P1763" s="263"/>
      <c r="Q1763" s="263"/>
      <c r="R1763" s="263"/>
      <c r="S1763" s="263"/>
      <c r="T1763" s="264"/>
      <c r="AT1763" s="265" t="s">
        <v>216</v>
      </c>
      <c r="AU1763" s="265" t="s">
        <v>85</v>
      </c>
      <c r="AV1763" s="16" t="s">
        <v>106</v>
      </c>
      <c r="AW1763" s="16" t="s">
        <v>31</v>
      </c>
      <c r="AX1763" s="16" t="s">
        <v>75</v>
      </c>
      <c r="AY1763" s="265" t="s">
        <v>209</v>
      </c>
    </row>
    <row r="1764" spans="1:65" s="14" customFormat="1" ht="11.25">
      <c r="B1764" s="218"/>
      <c r="C1764" s="219"/>
      <c r="D1764" s="209" t="s">
        <v>216</v>
      </c>
      <c r="E1764" s="220" t="s">
        <v>1</v>
      </c>
      <c r="F1764" s="221" t="s">
        <v>1030</v>
      </c>
      <c r="G1764" s="219"/>
      <c r="H1764" s="222">
        <v>27.47</v>
      </c>
      <c r="I1764" s="223"/>
      <c r="J1764" s="219"/>
      <c r="K1764" s="219"/>
      <c r="L1764" s="224"/>
      <c r="M1764" s="225"/>
      <c r="N1764" s="226"/>
      <c r="O1764" s="226"/>
      <c r="P1764" s="226"/>
      <c r="Q1764" s="226"/>
      <c r="R1764" s="226"/>
      <c r="S1764" s="226"/>
      <c r="T1764" s="227"/>
      <c r="AT1764" s="228" t="s">
        <v>216</v>
      </c>
      <c r="AU1764" s="228" t="s">
        <v>85</v>
      </c>
      <c r="AV1764" s="14" t="s">
        <v>85</v>
      </c>
      <c r="AW1764" s="14" t="s">
        <v>31</v>
      </c>
      <c r="AX1764" s="14" t="s">
        <v>75</v>
      </c>
      <c r="AY1764" s="228" t="s">
        <v>209</v>
      </c>
    </row>
    <row r="1765" spans="1:65" s="15" customFormat="1" ht="11.25">
      <c r="B1765" s="229"/>
      <c r="C1765" s="230"/>
      <c r="D1765" s="209" t="s">
        <v>216</v>
      </c>
      <c r="E1765" s="231" t="s">
        <v>1</v>
      </c>
      <c r="F1765" s="232" t="s">
        <v>219</v>
      </c>
      <c r="G1765" s="230"/>
      <c r="H1765" s="233">
        <v>302.17</v>
      </c>
      <c r="I1765" s="234"/>
      <c r="J1765" s="230"/>
      <c r="K1765" s="230"/>
      <c r="L1765" s="235"/>
      <c r="M1765" s="236"/>
      <c r="N1765" s="237"/>
      <c r="O1765" s="237"/>
      <c r="P1765" s="237"/>
      <c r="Q1765" s="237"/>
      <c r="R1765" s="237"/>
      <c r="S1765" s="237"/>
      <c r="T1765" s="238"/>
      <c r="AT1765" s="239" t="s">
        <v>216</v>
      </c>
      <c r="AU1765" s="239" t="s">
        <v>85</v>
      </c>
      <c r="AV1765" s="15" t="s">
        <v>215</v>
      </c>
      <c r="AW1765" s="15" t="s">
        <v>31</v>
      </c>
      <c r="AX1765" s="15" t="s">
        <v>83</v>
      </c>
      <c r="AY1765" s="239" t="s">
        <v>209</v>
      </c>
    </row>
    <row r="1766" spans="1:65" s="2" customFormat="1" ht="24.2" customHeight="1">
      <c r="A1766" s="35"/>
      <c r="B1766" s="36"/>
      <c r="C1766" s="193" t="s">
        <v>1399</v>
      </c>
      <c r="D1766" s="193" t="s">
        <v>211</v>
      </c>
      <c r="E1766" s="194" t="s">
        <v>2284</v>
      </c>
      <c r="F1766" s="195" t="s">
        <v>2285</v>
      </c>
      <c r="G1766" s="196" t="s">
        <v>214</v>
      </c>
      <c r="H1766" s="197">
        <v>302.17</v>
      </c>
      <c r="I1766" s="198"/>
      <c r="J1766" s="199">
        <f>ROUND(I1766*H1766,2)</f>
        <v>0</v>
      </c>
      <c r="K1766" s="200"/>
      <c r="L1766" s="40"/>
      <c r="M1766" s="201" t="s">
        <v>1</v>
      </c>
      <c r="N1766" s="202" t="s">
        <v>40</v>
      </c>
      <c r="O1766" s="72"/>
      <c r="P1766" s="203">
        <f>O1766*H1766</f>
        <v>0</v>
      </c>
      <c r="Q1766" s="203">
        <v>0</v>
      </c>
      <c r="R1766" s="203">
        <f>Q1766*H1766</f>
        <v>0</v>
      </c>
      <c r="S1766" s="203">
        <v>0</v>
      </c>
      <c r="T1766" s="204">
        <f>S1766*H1766</f>
        <v>0</v>
      </c>
      <c r="U1766" s="35"/>
      <c r="V1766" s="35"/>
      <c r="W1766" s="35"/>
      <c r="X1766" s="35"/>
      <c r="Y1766" s="35"/>
      <c r="Z1766" s="35"/>
      <c r="AA1766" s="35"/>
      <c r="AB1766" s="35"/>
      <c r="AC1766" s="35"/>
      <c r="AD1766" s="35"/>
      <c r="AE1766" s="35"/>
      <c r="AR1766" s="205" t="s">
        <v>247</v>
      </c>
      <c r="AT1766" s="205" t="s">
        <v>211</v>
      </c>
      <c r="AU1766" s="205" t="s">
        <v>85</v>
      </c>
      <c r="AY1766" s="18" t="s">
        <v>209</v>
      </c>
      <c r="BE1766" s="206">
        <f>IF(N1766="základní",J1766,0)</f>
        <v>0</v>
      </c>
      <c r="BF1766" s="206">
        <f>IF(N1766="snížená",J1766,0)</f>
        <v>0</v>
      </c>
      <c r="BG1766" s="206">
        <f>IF(N1766="zákl. přenesená",J1766,0)</f>
        <v>0</v>
      </c>
      <c r="BH1766" s="206">
        <f>IF(N1766="sníž. přenesená",J1766,0)</f>
        <v>0</v>
      </c>
      <c r="BI1766" s="206">
        <f>IF(N1766="nulová",J1766,0)</f>
        <v>0</v>
      </c>
      <c r="BJ1766" s="18" t="s">
        <v>83</v>
      </c>
      <c r="BK1766" s="206">
        <f>ROUND(I1766*H1766,2)</f>
        <v>0</v>
      </c>
      <c r="BL1766" s="18" t="s">
        <v>247</v>
      </c>
      <c r="BM1766" s="205" t="s">
        <v>2286</v>
      </c>
    </row>
    <row r="1767" spans="1:65" s="2" customFormat="1" ht="39">
      <c r="A1767" s="35"/>
      <c r="B1767" s="36"/>
      <c r="C1767" s="37"/>
      <c r="D1767" s="209" t="s">
        <v>253</v>
      </c>
      <c r="E1767" s="37"/>
      <c r="F1767" s="240" t="s">
        <v>2287</v>
      </c>
      <c r="G1767" s="37"/>
      <c r="H1767" s="37"/>
      <c r="I1767" s="241"/>
      <c r="J1767" s="37"/>
      <c r="K1767" s="37"/>
      <c r="L1767" s="40"/>
      <c r="M1767" s="242"/>
      <c r="N1767" s="243"/>
      <c r="O1767" s="72"/>
      <c r="P1767" s="72"/>
      <c r="Q1767" s="72"/>
      <c r="R1767" s="72"/>
      <c r="S1767" s="72"/>
      <c r="T1767" s="73"/>
      <c r="U1767" s="35"/>
      <c r="V1767" s="35"/>
      <c r="W1767" s="35"/>
      <c r="X1767" s="35"/>
      <c r="Y1767" s="35"/>
      <c r="Z1767" s="35"/>
      <c r="AA1767" s="35"/>
      <c r="AB1767" s="35"/>
      <c r="AC1767" s="35"/>
      <c r="AD1767" s="35"/>
      <c r="AE1767" s="35"/>
      <c r="AT1767" s="18" t="s">
        <v>253</v>
      </c>
      <c r="AU1767" s="18" t="s">
        <v>85</v>
      </c>
    </row>
    <row r="1768" spans="1:65" s="13" customFormat="1" ht="11.25">
      <c r="B1768" s="207"/>
      <c r="C1768" s="208"/>
      <c r="D1768" s="209" t="s">
        <v>216</v>
      </c>
      <c r="E1768" s="210" t="s">
        <v>1</v>
      </c>
      <c r="F1768" s="211" t="s">
        <v>236</v>
      </c>
      <c r="G1768" s="208"/>
      <c r="H1768" s="210" t="s">
        <v>1</v>
      </c>
      <c r="I1768" s="212"/>
      <c r="J1768" s="208"/>
      <c r="K1768" s="208"/>
      <c r="L1768" s="213"/>
      <c r="M1768" s="214"/>
      <c r="N1768" s="215"/>
      <c r="O1768" s="215"/>
      <c r="P1768" s="215"/>
      <c r="Q1768" s="215"/>
      <c r="R1768" s="215"/>
      <c r="S1768" s="215"/>
      <c r="T1768" s="216"/>
      <c r="AT1768" s="217" t="s">
        <v>216</v>
      </c>
      <c r="AU1768" s="217" t="s">
        <v>85</v>
      </c>
      <c r="AV1768" s="13" t="s">
        <v>83</v>
      </c>
      <c r="AW1768" s="13" t="s">
        <v>31</v>
      </c>
      <c r="AX1768" s="13" t="s">
        <v>75</v>
      </c>
      <c r="AY1768" s="217" t="s">
        <v>209</v>
      </c>
    </row>
    <row r="1769" spans="1:65" s="14" customFormat="1" ht="11.25">
      <c r="B1769" s="218"/>
      <c r="C1769" s="219"/>
      <c r="D1769" s="209" t="s">
        <v>216</v>
      </c>
      <c r="E1769" s="220" t="s">
        <v>1</v>
      </c>
      <c r="F1769" s="221" t="s">
        <v>1027</v>
      </c>
      <c r="G1769" s="219"/>
      <c r="H1769" s="222">
        <v>80.7</v>
      </c>
      <c r="I1769" s="223"/>
      <c r="J1769" s="219"/>
      <c r="K1769" s="219"/>
      <c r="L1769" s="224"/>
      <c r="M1769" s="225"/>
      <c r="N1769" s="226"/>
      <c r="O1769" s="226"/>
      <c r="P1769" s="226"/>
      <c r="Q1769" s="226"/>
      <c r="R1769" s="226"/>
      <c r="S1769" s="226"/>
      <c r="T1769" s="227"/>
      <c r="AT1769" s="228" t="s">
        <v>216</v>
      </c>
      <c r="AU1769" s="228" t="s">
        <v>85</v>
      </c>
      <c r="AV1769" s="14" t="s">
        <v>85</v>
      </c>
      <c r="AW1769" s="14" t="s">
        <v>31</v>
      </c>
      <c r="AX1769" s="14" t="s">
        <v>75</v>
      </c>
      <c r="AY1769" s="228" t="s">
        <v>209</v>
      </c>
    </row>
    <row r="1770" spans="1:65" s="14" customFormat="1" ht="11.25">
      <c r="B1770" s="218"/>
      <c r="C1770" s="219"/>
      <c r="D1770" s="209" t="s">
        <v>216</v>
      </c>
      <c r="E1770" s="220" t="s">
        <v>1</v>
      </c>
      <c r="F1770" s="221" t="s">
        <v>1028</v>
      </c>
      <c r="G1770" s="219"/>
      <c r="H1770" s="222">
        <v>94.5</v>
      </c>
      <c r="I1770" s="223"/>
      <c r="J1770" s="219"/>
      <c r="K1770" s="219"/>
      <c r="L1770" s="224"/>
      <c r="M1770" s="225"/>
      <c r="N1770" s="226"/>
      <c r="O1770" s="226"/>
      <c r="P1770" s="226"/>
      <c r="Q1770" s="226"/>
      <c r="R1770" s="226"/>
      <c r="S1770" s="226"/>
      <c r="T1770" s="227"/>
      <c r="AT1770" s="228" t="s">
        <v>216</v>
      </c>
      <c r="AU1770" s="228" t="s">
        <v>85</v>
      </c>
      <c r="AV1770" s="14" t="s">
        <v>85</v>
      </c>
      <c r="AW1770" s="14" t="s">
        <v>31</v>
      </c>
      <c r="AX1770" s="14" t="s">
        <v>75</v>
      </c>
      <c r="AY1770" s="228" t="s">
        <v>209</v>
      </c>
    </row>
    <row r="1771" spans="1:65" s="14" customFormat="1" ht="11.25">
      <c r="B1771" s="218"/>
      <c r="C1771" s="219"/>
      <c r="D1771" s="209" t="s">
        <v>216</v>
      </c>
      <c r="E1771" s="220" t="s">
        <v>1</v>
      </c>
      <c r="F1771" s="221" t="s">
        <v>1029</v>
      </c>
      <c r="G1771" s="219"/>
      <c r="H1771" s="222">
        <v>99.5</v>
      </c>
      <c r="I1771" s="223"/>
      <c r="J1771" s="219"/>
      <c r="K1771" s="219"/>
      <c r="L1771" s="224"/>
      <c r="M1771" s="225"/>
      <c r="N1771" s="226"/>
      <c r="O1771" s="226"/>
      <c r="P1771" s="226"/>
      <c r="Q1771" s="226"/>
      <c r="R1771" s="226"/>
      <c r="S1771" s="226"/>
      <c r="T1771" s="227"/>
      <c r="AT1771" s="228" t="s">
        <v>216</v>
      </c>
      <c r="AU1771" s="228" t="s">
        <v>85</v>
      </c>
      <c r="AV1771" s="14" t="s">
        <v>85</v>
      </c>
      <c r="AW1771" s="14" t="s">
        <v>31</v>
      </c>
      <c r="AX1771" s="14" t="s">
        <v>75</v>
      </c>
      <c r="AY1771" s="228" t="s">
        <v>209</v>
      </c>
    </row>
    <row r="1772" spans="1:65" s="16" customFormat="1" ht="11.25">
      <c r="B1772" s="255"/>
      <c r="C1772" s="256"/>
      <c r="D1772" s="209" t="s">
        <v>216</v>
      </c>
      <c r="E1772" s="257" t="s">
        <v>1</v>
      </c>
      <c r="F1772" s="258" t="s">
        <v>360</v>
      </c>
      <c r="G1772" s="256"/>
      <c r="H1772" s="259">
        <v>274.7</v>
      </c>
      <c r="I1772" s="260"/>
      <c r="J1772" s="256"/>
      <c r="K1772" s="256"/>
      <c r="L1772" s="261"/>
      <c r="M1772" s="262"/>
      <c r="N1772" s="263"/>
      <c r="O1772" s="263"/>
      <c r="P1772" s="263"/>
      <c r="Q1772" s="263"/>
      <c r="R1772" s="263"/>
      <c r="S1772" s="263"/>
      <c r="T1772" s="264"/>
      <c r="AT1772" s="265" t="s">
        <v>216</v>
      </c>
      <c r="AU1772" s="265" t="s">
        <v>85</v>
      </c>
      <c r="AV1772" s="16" t="s">
        <v>106</v>
      </c>
      <c r="AW1772" s="16" t="s">
        <v>31</v>
      </c>
      <c r="AX1772" s="16" t="s">
        <v>75</v>
      </c>
      <c r="AY1772" s="265" t="s">
        <v>209</v>
      </c>
    </row>
    <row r="1773" spans="1:65" s="14" customFormat="1" ht="11.25">
      <c r="B1773" s="218"/>
      <c r="C1773" s="219"/>
      <c r="D1773" s="209" t="s">
        <v>216</v>
      </c>
      <c r="E1773" s="220" t="s">
        <v>1</v>
      </c>
      <c r="F1773" s="221" t="s">
        <v>1030</v>
      </c>
      <c r="G1773" s="219"/>
      <c r="H1773" s="222">
        <v>27.47</v>
      </c>
      <c r="I1773" s="223"/>
      <c r="J1773" s="219"/>
      <c r="K1773" s="219"/>
      <c r="L1773" s="224"/>
      <c r="M1773" s="225"/>
      <c r="N1773" s="226"/>
      <c r="O1773" s="226"/>
      <c r="P1773" s="226"/>
      <c r="Q1773" s="226"/>
      <c r="R1773" s="226"/>
      <c r="S1773" s="226"/>
      <c r="T1773" s="227"/>
      <c r="AT1773" s="228" t="s">
        <v>216</v>
      </c>
      <c r="AU1773" s="228" t="s">
        <v>85</v>
      </c>
      <c r="AV1773" s="14" t="s">
        <v>85</v>
      </c>
      <c r="AW1773" s="14" t="s">
        <v>31</v>
      </c>
      <c r="AX1773" s="14" t="s">
        <v>75</v>
      </c>
      <c r="AY1773" s="228" t="s">
        <v>209</v>
      </c>
    </row>
    <row r="1774" spans="1:65" s="15" customFormat="1" ht="11.25">
      <c r="B1774" s="229"/>
      <c r="C1774" s="230"/>
      <c r="D1774" s="209" t="s">
        <v>216</v>
      </c>
      <c r="E1774" s="231" t="s">
        <v>1</v>
      </c>
      <c r="F1774" s="232" t="s">
        <v>219</v>
      </c>
      <c r="G1774" s="230"/>
      <c r="H1774" s="233">
        <v>302.17</v>
      </c>
      <c r="I1774" s="234"/>
      <c r="J1774" s="230"/>
      <c r="K1774" s="230"/>
      <c r="L1774" s="235"/>
      <c r="M1774" s="236"/>
      <c r="N1774" s="237"/>
      <c r="O1774" s="237"/>
      <c r="P1774" s="237"/>
      <c r="Q1774" s="237"/>
      <c r="R1774" s="237"/>
      <c r="S1774" s="237"/>
      <c r="T1774" s="238"/>
      <c r="AT1774" s="239" t="s">
        <v>216</v>
      </c>
      <c r="AU1774" s="239" t="s">
        <v>85</v>
      </c>
      <c r="AV1774" s="15" t="s">
        <v>215</v>
      </c>
      <c r="AW1774" s="15" t="s">
        <v>31</v>
      </c>
      <c r="AX1774" s="15" t="s">
        <v>83</v>
      </c>
      <c r="AY1774" s="239" t="s">
        <v>209</v>
      </c>
    </row>
    <row r="1775" spans="1:65" s="2" customFormat="1" ht="16.5" customHeight="1">
      <c r="A1775" s="35"/>
      <c r="B1775" s="36"/>
      <c r="C1775" s="244" t="s">
        <v>2288</v>
      </c>
      <c r="D1775" s="244" t="s">
        <v>287</v>
      </c>
      <c r="E1775" s="245" t="s">
        <v>2289</v>
      </c>
      <c r="F1775" s="246" t="s">
        <v>2290</v>
      </c>
      <c r="G1775" s="247" t="s">
        <v>214</v>
      </c>
      <c r="H1775" s="248">
        <v>347.49599999999998</v>
      </c>
      <c r="I1775" s="249"/>
      <c r="J1775" s="250">
        <f>ROUND(I1775*H1775,2)</f>
        <v>0</v>
      </c>
      <c r="K1775" s="251"/>
      <c r="L1775" s="252"/>
      <c r="M1775" s="253" t="s">
        <v>1</v>
      </c>
      <c r="N1775" s="254" t="s">
        <v>40</v>
      </c>
      <c r="O1775" s="72"/>
      <c r="P1775" s="203">
        <f>O1775*H1775</f>
        <v>0</v>
      </c>
      <c r="Q1775" s="203">
        <v>0</v>
      </c>
      <c r="R1775" s="203">
        <f>Q1775*H1775</f>
        <v>0</v>
      </c>
      <c r="S1775" s="203">
        <v>0</v>
      </c>
      <c r="T1775" s="204">
        <f>S1775*H1775</f>
        <v>0</v>
      </c>
      <c r="U1775" s="35"/>
      <c r="V1775" s="35"/>
      <c r="W1775" s="35"/>
      <c r="X1775" s="35"/>
      <c r="Y1775" s="35"/>
      <c r="Z1775" s="35"/>
      <c r="AA1775" s="35"/>
      <c r="AB1775" s="35"/>
      <c r="AC1775" s="35"/>
      <c r="AD1775" s="35"/>
      <c r="AE1775" s="35"/>
      <c r="AR1775" s="205" t="s">
        <v>277</v>
      </c>
      <c r="AT1775" s="205" t="s">
        <v>287</v>
      </c>
      <c r="AU1775" s="205" t="s">
        <v>85</v>
      </c>
      <c r="AY1775" s="18" t="s">
        <v>209</v>
      </c>
      <c r="BE1775" s="206">
        <f>IF(N1775="základní",J1775,0)</f>
        <v>0</v>
      </c>
      <c r="BF1775" s="206">
        <f>IF(N1775="snížená",J1775,0)</f>
        <v>0</v>
      </c>
      <c r="BG1775" s="206">
        <f>IF(N1775="zákl. přenesená",J1775,0)</f>
        <v>0</v>
      </c>
      <c r="BH1775" s="206">
        <f>IF(N1775="sníž. přenesená",J1775,0)</f>
        <v>0</v>
      </c>
      <c r="BI1775" s="206">
        <f>IF(N1775="nulová",J1775,0)</f>
        <v>0</v>
      </c>
      <c r="BJ1775" s="18" t="s">
        <v>83</v>
      </c>
      <c r="BK1775" s="206">
        <f>ROUND(I1775*H1775,2)</f>
        <v>0</v>
      </c>
      <c r="BL1775" s="18" t="s">
        <v>247</v>
      </c>
      <c r="BM1775" s="205" t="s">
        <v>2291</v>
      </c>
    </row>
    <row r="1776" spans="1:65" s="2" customFormat="1" ht="97.5">
      <c r="A1776" s="35"/>
      <c r="B1776" s="36"/>
      <c r="C1776" s="37"/>
      <c r="D1776" s="209" t="s">
        <v>253</v>
      </c>
      <c r="E1776" s="37"/>
      <c r="F1776" s="240" t="s">
        <v>2292</v>
      </c>
      <c r="G1776" s="37"/>
      <c r="H1776" s="37"/>
      <c r="I1776" s="241"/>
      <c r="J1776" s="37"/>
      <c r="K1776" s="37"/>
      <c r="L1776" s="40"/>
      <c r="M1776" s="242"/>
      <c r="N1776" s="243"/>
      <c r="O1776" s="72"/>
      <c r="P1776" s="72"/>
      <c r="Q1776" s="72"/>
      <c r="R1776" s="72"/>
      <c r="S1776" s="72"/>
      <c r="T1776" s="73"/>
      <c r="U1776" s="35"/>
      <c r="V1776" s="35"/>
      <c r="W1776" s="35"/>
      <c r="X1776" s="35"/>
      <c r="Y1776" s="35"/>
      <c r="Z1776" s="35"/>
      <c r="AA1776" s="35"/>
      <c r="AB1776" s="35"/>
      <c r="AC1776" s="35"/>
      <c r="AD1776" s="35"/>
      <c r="AE1776" s="35"/>
      <c r="AT1776" s="18" t="s">
        <v>253</v>
      </c>
      <c r="AU1776" s="18" t="s">
        <v>85</v>
      </c>
    </row>
    <row r="1777" spans="1:65" s="14" customFormat="1" ht="11.25">
      <c r="B1777" s="218"/>
      <c r="C1777" s="219"/>
      <c r="D1777" s="209" t="s">
        <v>216</v>
      </c>
      <c r="E1777" s="220" t="s">
        <v>1</v>
      </c>
      <c r="F1777" s="221" t="s">
        <v>2293</v>
      </c>
      <c r="G1777" s="219"/>
      <c r="H1777" s="222">
        <v>347.49599999999998</v>
      </c>
      <c r="I1777" s="223"/>
      <c r="J1777" s="219"/>
      <c r="K1777" s="219"/>
      <c r="L1777" s="224"/>
      <c r="M1777" s="225"/>
      <c r="N1777" s="226"/>
      <c r="O1777" s="226"/>
      <c r="P1777" s="226"/>
      <c r="Q1777" s="226"/>
      <c r="R1777" s="226"/>
      <c r="S1777" s="226"/>
      <c r="T1777" s="227"/>
      <c r="AT1777" s="228" t="s">
        <v>216</v>
      </c>
      <c r="AU1777" s="228" t="s">
        <v>85</v>
      </c>
      <c r="AV1777" s="14" t="s">
        <v>85</v>
      </c>
      <c r="AW1777" s="14" t="s">
        <v>31</v>
      </c>
      <c r="AX1777" s="14" t="s">
        <v>75</v>
      </c>
      <c r="AY1777" s="228" t="s">
        <v>209</v>
      </c>
    </row>
    <row r="1778" spans="1:65" s="15" customFormat="1" ht="11.25">
      <c r="B1778" s="229"/>
      <c r="C1778" s="230"/>
      <c r="D1778" s="209" t="s">
        <v>216</v>
      </c>
      <c r="E1778" s="231" t="s">
        <v>1</v>
      </c>
      <c r="F1778" s="232" t="s">
        <v>219</v>
      </c>
      <c r="G1778" s="230"/>
      <c r="H1778" s="233">
        <v>347.49599999999998</v>
      </c>
      <c r="I1778" s="234"/>
      <c r="J1778" s="230"/>
      <c r="K1778" s="230"/>
      <c r="L1778" s="235"/>
      <c r="M1778" s="236"/>
      <c r="N1778" s="237"/>
      <c r="O1778" s="237"/>
      <c r="P1778" s="237"/>
      <c r="Q1778" s="237"/>
      <c r="R1778" s="237"/>
      <c r="S1778" s="237"/>
      <c r="T1778" s="238"/>
      <c r="AT1778" s="239" t="s">
        <v>216</v>
      </c>
      <c r="AU1778" s="239" t="s">
        <v>85</v>
      </c>
      <c r="AV1778" s="15" t="s">
        <v>215</v>
      </c>
      <c r="AW1778" s="15" t="s">
        <v>31</v>
      </c>
      <c r="AX1778" s="15" t="s">
        <v>83</v>
      </c>
      <c r="AY1778" s="239" t="s">
        <v>209</v>
      </c>
    </row>
    <row r="1779" spans="1:65" s="2" customFormat="1" ht="33" customHeight="1">
      <c r="A1779" s="35"/>
      <c r="B1779" s="36"/>
      <c r="C1779" s="193" t="s">
        <v>1403</v>
      </c>
      <c r="D1779" s="193" t="s">
        <v>211</v>
      </c>
      <c r="E1779" s="194" t="s">
        <v>2294</v>
      </c>
      <c r="F1779" s="195" t="s">
        <v>2295</v>
      </c>
      <c r="G1779" s="196" t="s">
        <v>214</v>
      </c>
      <c r="H1779" s="197">
        <v>302.17</v>
      </c>
      <c r="I1779" s="198"/>
      <c r="J1779" s="199">
        <f>ROUND(I1779*H1779,2)</f>
        <v>0</v>
      </c>
      <c r="K1779" s="200"/>
      <c r="L1779" s="40"/>
      <c r="M1779" s="201" t="s">
        <v>1</v>
      </c>
      <c r="N1779" s="202" t="s">
        <v>40</v>
      </c>
      <c r="O1779" s="72"/>
      <c r="P1779" s="203">
        <f>O1779*H1779</f>
        <v>0</v>
      </c>
      <c r="Q1779" s="203">
        <v>0</v>
      </c>
      <c r="R1779" s="203">
        <f>Q1779*H1779</f>
        <v>0</v>
      </c>
      <c r="S1779" s="203">
        <v>0</v>
      </c>
      <c r="T1779" s="204">
        <f>S1779*H1779</f>
        <v>0</v>
      </c>
      <c r="U1779" s="35"/>
      <c r="V1779" s="35"/>
      <c r="W1779" s="35"/>
      <c r="X1779" s="35"/>
      <c r="Y1779" s="35"/>
      <c r="Z1779" s="35"/>
      <c r="AA1779" s="35"/>
      <c r="AB1779" s="35"/>
      <c r="AC1779" s="35"/>
      <c r="AD1779" s="35"/>
      <c r="AE1779" s="35"/>
      <c r="AR1779" s="205" t="s">
        <v>247</v>
      </c>
      <c r="AT1779" s="205" t="s">
        <v>211</v>
      </c>
      <c r="AU1779" s="205" t="s">
        <v>85</v>
      </c>
      <c r="AY1779" s="18" t="s">
        <v>209</v>
      </c>
      <c r="BE1779" s="206">
        <f>IF(N1779="základní",J1779,0)</f>
        <v>0</v>
      </c>
      <c r="BF1779" s="206">
        <f>IF(N1779="snížená",J1779,0)</f>
        <v>0</v>
      </c>
      <c r="BG1779" s="206">
        <f>IF(N1779="zákl. přenesená",J1779,0)</f>
        <v>0</v>
      </c>
      <c r="BH1779" s="206">
        <f>IF(N1779="sníž. přenesená",J1779,0)</f>
        <v>0</v>
      </c>
      <c r="BI1779" s="206">
        <f>IF(N1779="nulová",J1779,0)</f>
        <v>0</v>
      </c>
      <c r="BJ1779" s="18" t="s">
        <v>83</v>
      </c>
      <c r="BK1779" s="206">
        <f>ROUND(I1779*H1779,2)</f>
        <v>0</v>
      </c>
      <c r="BL1779" s="18" t="s">
        <v>247</v>
      </c>
      <c r="BM1779" s="205" t="s">
        <v>2296</v>
      </c>
    </row>
    <row r="1780" spans="1:65" s="2" customFormat="1" ht="58.5">
      <c r="A1780" s="35"/>
      <c r="B1780" s="36"/>
      <c r="C1780" s="37"/>
      <c r="D1780" s="209" t="s">
        <v>253</v>
      </c>
      <c r="E1780" s="37"/>
      <c r="F1780" s="240" t="s">
        <v>2297</v>
      </c>
      <c r="G1780" s="37"/>
      <c r="H1780" s="37"/>
      <c r="I1780" s="241"/>
      <c r="J1780" s="37"/>
      <c r="K1780" s="37"/>
      <c r="L1780" s="40"/>
      <c r="M1780" s="242"/>
      <c r="N1780" s="243"/>
      <c r="O1780" s="72"/>
      <c r="P1780" s="72"/>
      <c r="Q1780" s="72"/>
      <c r="R1780" s="72"/>
      <c r="S1780" s="72"/>
      <c r="T1780" s="73"/>
      <c r="U1780" s="35"/>
      <c r="V1780" s="35"/>
      <c r="W1780" s="35"/>
      <c r="X1780" s="35"/>
      <c r="Y1780" s="35"/>
      <c r="Z1780" s="35"/>
      <c r="AA1780" s="35"/>
      <c r="AB1780" s="35"/>
      <c r="AC1780" s="35"/>
      <c r="AD1780" s="35"/>
      <c r="AE1780" s="35"/>
      <c r="AT1780" s="18" t="s">
        <v>253</v>
      </c>
      <c r="AU1780" s="18" t="s">
        <v>85</v>
      </c>
    </row>
    <row r="1781" spans="1:65" s="13" customFormat="1" ht="11.25">
      <c r="B1781" s="207"/>
      <c r="C1781" s="208"/>
      <c r="D1781" s="209" t="s">
        <v>216</v>
      </c>
      <c r="E1781" s="210" t="s">
        <v>1</v>
      </c>
      <c r="F1781" s="211" t="s">
        <v>236</v>
      </c>
      <c r="G1781" s="208"/>
      <c r="H1781" s="210" t="s">
        <v>1</v>
      </c>
      <c r="I1781" s="212"/>
      <c r="J1781" s="208"/>
      <c r="K1781" s="208"/>
      <c r="L1781" s="213"/>
      <c r="M1781" s="214"/>
      <c r="N1781" s="215"/>
      <c r="O1781" s="215"/>
      <c r="P1781" s="215"/>
      <c r="Q1781" s="215"/>
      <c r="R1781" s="215"/>
      <c r="S1781" s="215"/>
      <c r="T1781" s="216"/>
      <c r="AT1781" s="217" t="s">
        <v>216</v>
      </c>
      <c r="AU1781" s="217" t="s">
        <v>85</v>
      </c>
      <c r="AV1781" s="13" t="s">
        <v>83</v>
      </c>
      <c r="AW1781" s="13" t="s">
        <v>31</v>
      </c>
      <c r="AX1781" s="13" t="s">
        <v>75</v>
      </c>
      <c r="AY1781" s="217" t="s">
        <v>209</v>
      </c>
    </row>
    <row r="1782" spans="1:65" s="14" customFormat="1" ht="11.25">
      <c r="B1782" s="218"/>
      <c r="C1782" s="219"/>
      <c r="D1782" s="209" t="s">
        <v>216</v>
      </c>
      <c r="E1782" s="220" t="s">
        <v>1</v>
      </c>
      <c r="F1782" s="221" t="s">
        <v>1027</v>
      </c>
      <c r="G1782" s="219"/>
      <c r="H1782" s="222">
        <v>80.7</v>
      </c>
      <c r="I1782" s="223"/>
      <c r="J1782" s="219"/>
      <c r="K1782" s="219"/>
      <c r="L1782" s="224"/>
      <c r="M1782" s="225"/>
      <c r="N1782" s="226"/>
      <c r="O1782" s="226"/>
      <c r="P1782" s="226"/>
      <c r="Q1782" s="226"/>
      <c r="R1782" s="226"/>
      <c r="S1782" s="226"/>
      <c r="T1782" s="227"/>
      <c r="AT1782" s="228" t="s">
        <v>216</v>
      </c>
      <c r="AU1782" s="228" t="s">
        <v>85</v>
      </c>
      <c r="AV1782" s="14" t="s">
        <v>85</v>
      </c>
      <c r="AW1782" s="14" t="s">
        <v>31</v>
      </c>
      <c r="AX1782" s="14" t="s">
        <v>75</v>
      </c>
      <c r="AY1782" s="228" t="s">
        <v>209</v>
      </c>
    </row>
    <row r="1783" spans="1:65" s="14" customFormat="1" ht="11.25">
      <c r="B1783" s="218"/>
      <c r="C1783" s="219"/>
      <c r="D1783" s="209" t="s">
        <v>216</v>
      </c>
      <c r="E1783" s="220" t="s">
        <v>1</v>
      </c>
      <c r="F1783" s="221" t="s">
        <v>1028</v>
      </c>
      <c r="G1783" s="219"/>
      <c r="H1783" s="222">
        <v>94.5</v>
      </c>
      <c r="I1783" s="223"/>
      <c r="J1783" s="219"/>
      <c r="K1783" s="219"/>
      <c r="L1783" s="224"/>
      <c r="M1783" s="225"/>
      <c r="N1783" s="226"/>
      <c r="O1783" s="226"/>
      <c r="P1783" s="226"/>
      <c r="Q1783" s="226"/>
      <c r="R1783" s="226"/>
      <c r="S1783" s="226"/>
      <c r="T1783" s="227"/>
      <c r="AT1783" s="228" t="s">
        <v>216</v>
      </c>
      <c r="AU1783" s="228" t="s">
        <v>85</v>
      </c>
      <c r="AV1783" s="14" t="s">
        <v>85</v>
      </c>
      <c r="AW1783" s="14" t="s">
        <v>31</v>
      </c>
      <c r="AX1783" s="14" t="s">
        <v>75</v>
      </c>
      <c r="AY1783" s="228" t="s">
        <v>209</v>
      </c>
    </row>
    <row r="1784" spans="1:65" s="14" customFormat="1" ht="11.25">
      <c r="B1784" s="218"/>
      <c r="C1784" s="219"/>
      <c r="D1784" s="209" t="s">
        <v>216</v>
      </c>
      <c r="E1784" s="220" t="s">
        <v>1</v>
      </c>
      <c r="F1784" s="221" t="s">
        <v>1029</v>
      </c>
      <c r="G1784" s="219"/>
      <c r="H1784" s="222">
        <v>99.5</v>
      </c>
      <c r="I1784" s="223"/>
      <c r="J1784" s="219"/>
      <c r="K1784" s="219"/>
      <c r="L1784" s="224"/>
      <c r="M1784" s="225"/>
      <c r="N1784" s="226"/>
      <c r="O1784" s="226"/>
      <c r="P1784" s="226"/>
      <c r="Q1784" s="226"/>
      <c r="R1784" s="226"/>
      <c r="S1784" s="226"/>
      <c r="T1784" s="227"/>
      <c r="AT1784" s="228" t="s">
        <v>216</v>
      </c>
      <c r="AU1784" s="228" t="s">
        <v>85</v>
      </c>
      <c r="AV1784" s="14" t="s">
        <v>85</v>
      </c>
      <c r="AW1784" s="14" t="s">
        <v>31</v>
      </c>
      <c r="AX1784" s="14" t="s">
        <v>75</v>
      </c>
      <c r="AY1784" s="228" t="s">
        <v>209</v>
      </c>
    </row>
    <row r="1785" spans="1:65" s="16" customFormat="1" ht="11.25">
      <c r="B1785" s="255"/>
      <c r="C1785" s="256"/>
      <c r="D1785" s="209" t="s">
        <v>216</v>
      </c>
      <c r="E1785" s="257" t="s">
        <v>1</v>
      </c>
      <c r="F1785" s="258" t="s">
        <v>360</v>
      </c>
      <c r="G1785" s="256"/>
      <c r="H1785" s="259">
        <v>274.7</v>
      </c>
      <c r="I1785" s="260"/>
      <c r="J1785" s="256"/>
      <c r="K1785" s="256"/>
      <c r="L1785" s="261"/>
      <c r="M1785" s="262"/>
      <c r="N1785" s="263"/>
      <c r="O1785" s="263"/>
      <c r="P1785" s="263"/>
      <c r="Q1785" s="263"/>
      <c r="R1785" s="263"/>
      <c r="S1785" s="263"/>
      <c r="T1785" s="264"/>
      <c r="AT1785" s="265" t="s">
        <v>216</v>
      </c>
      <c r="AU1785" s="265" t="s">
        <v>85</v>
      </c>
      <c r="AV1785" s="16" t="s">
        <v>106</v>
      </c>
      <c r="AW1785" s="16" t="s">
        <v>31</v>
      </c>
      <c r="AX1785" s="16" t="s">
        <v>75</v>
      </c>
      <c r="AY1785" s="265" t="s">
        <v>209</v>
      </c>
    </row>
    <row r="1786" spans="1:65" s="14" customFormat="1" ht="11.25">
      <c r="B1786" s="218"/>
      <c r="C1786" s="219"/>
      <c r="D1786" s="209" t="s">
        <v>216</v>
      </c>
      <c r="E1786" s="220" t="s">
        <v>1</v>
      </c>
      <c r="F1786" s="221" t="s">
        <v>1030</v>
      </c>
      <c r="G1786" s="219"/>
      <c r="H1786" s="222">
        <v>27.47</v>
      </c>
      <c r="I1786" s="223"/>
      <c r="J1786" s="219"/>
      <c r="K1786" s="219"/>
      <c r="L1786" s="224"/>
      <c r="M1786" s="225"/>
      <c r="N1786" s="226"/>
      <c r="O1786" s="226"/>
      <c r="P1786" s="226"/>
      <c r="Q1786" s="226"/>
      <c r="R1786" s="226"/>
      <c r="S1786" s="226"/>
      <c r="T1786" s="227"/>
      <c r="AT1786" s="228" t="s">
        <v>216</v>
      </c>
      <c r="AU1786" s="228" t="s">
        <v>85</v>
      </c>
      <c r="AV1786" s="14" t="s">
        <v>85</v>
      </c>
      <c r="AW1786" s="14" t="s">
        <v>31</v>
      </c>
      <c r="AX1786" s="14" t="s">
        <v>75</v>
      </c>
      <c r="AY1786" s="228" t="s">
        <v>209</v>
      </c>
    </row>
    <row r="1787" spans="1:65" s="15" customFormat="1" ht="11.25">
      <c r="B1787" s="229"/>
      <c r="C1787" s="230"/>
      <c r="D1787" s="209" t="s">
        <v>216</v>
      </c>
      <c r="E1787" s="231" t="s">
        <v>1</v>
      </c>
      <c r="F1787" s="232" t="s">
        <v>219</v>
      </c>
      <c r="G1787" s="230"/>
      <c r="H1787" s="233">
        <v>302.17</v>
      </c>
      <c r="I1787" s="234"/>
      <c r="J1787" s="230"/>
      <c r="K1787" s="230"/>
      <c r="L1787" s="235"/>
      <c r="M1787" s="236"/>
      <c r="N1787" s="237"/>
      <c r="O1787" s="237"/>
      <c r="P1787" s="237"/>
      <c r="Q1787" s="237"/>
      <c r="R1787" s="237"/>
      <c r="S1787" s="237"/>
      <c r="T1787" s="238"/>
      <c r="AT1787" s="239" t="s">
        <v>216</v>
      </c>
      <c r="AU1787" s="239" t="s">
        <v>85</v>
      </c>
      <c r="AV1787" s="15" t="s">
        <v>215</v>
      </c>
      <c r="AW1787" s="15" t="s">
        <v>31</v>
      </c>
      <c r="AX1787" s="15" t="s">
        <v>83</v>
      </c>
      <c r="AY1787" s="239" t="s">
        <v>209</v>
      </c>
    </row>
    <row r="1788" spans="1:65" s="2" customFormat="1" ht="16.5" customHeight="1">
      <c r="A1788" s="35"/>
      <c r="B1788" s="36"/>
      <c r="C1788" s="193" t="s">
        <v>2298</v>
      </c>
      <c r="D1788" s="193" t="s">
        <v>211</v>
      </c>
      <c r="E1788" s="194" t="s">
        <v>2299</v>
      </c>
      <c r="F1788" s="195" t="s">
        <v>2300</v>
      </c>
      <c r="G1788" s="196" t="s">
        <v>1034</v>
      </c>
      <c r="H1788" s="266"/>
      <c r="I1788" s="198"/>
      <c r="J1788" s="199">
        <f>ROUND(I1788*H1788,2)</f>
        <v>0</v>
      </c>
      <c r="K1788" s="200"/>
      <c r="L1788" s="40"/>
      <c r="M1788" s="201" t="s">
        <v>1</v>
      </c>
      <c r="N1788" s="202" t="s">
        <v>40</v>
      </c>
      <c r="O1788" s="72"/>
      <c r="P1788" s="203">
        <f>O1788*H1788</f>
        <v>0</v>
      </c>
      <c r="Q1788" s="203">
        <v>0</v>
      </c>
      <c r="R1788" s="203">
        <f>Q1788*H1788</f>
        <v>0</v>
      </c>
      <c r="S1788" s="203">
        <v>0</v>
      </c>
      <c r="T1788" s="204">
        <f>S1788*H1788</f>
        <v>0</v>
      </c>
      <c r="U1788" s="35"/>
      <c r="V1788" s="35"/>
      <c r="W1788" s="35"/>
      <c r="X1788" s="35"/>
      <c r="Y1788" s="35"/>
      <c r="Z1788" s="35"/>
      <c r="AA1788" s="35"/>
      <c r="AB1788" s="35"/>
      <c r="AC1788" s="35"/>
      <c r="AD1788" s="35"/>
      <c r="AE1788" s="35"/>
      <c r="AR1788" s="205" t="s">
        <v>247</v>
      </c>
      <c r="AT1788" s="205" t="s">
        <v>211</v>
      </c>
      <c r="AU1788" s="205" t="s">
        <v>85</v>
      </c>
      <c r="AY1788" s="18" t="s">
        <v>209</v>
      </c>
      <c r="BE1788" s="206">
        <f>IF(N1788="základní",J1788,0)</f>
        <v>0</v>
      </c>
      <c r="BF1788" s="206">
        <f>IF(N1788="snížená",J1788,0)</f>
        <v>0</v>
      </c>
      <c r="BG1788" s="206">
        <f>IF(N1788="zákl. přenesená",J1788,0)</f>
        <v>0</v>
      </c>
      <c r="BH1788" s="206">
        <f>IF(N1788="sníž. přenesená",J1788,0)</f>
        <v>0</v>
      </c>
      <c r="BI1788" s="206">
        <f>IF(N1788="nulová",J1788,0)</f>
        <v>0</v>
      </c>
      <c r="BJ1788" s="18" t="s">
        <v>83</v>
      </c>
      <c r="BK1788" s="206">
        <f>ROUND(I1788*H1788,2)</f>
        <v>0</v>
      </c>
      <c r="BL1788" s="18" t="s">
        <v>247</v>
      </c>
      <c r="BM1788" s="205" t="s">
        <v>2301</v>
      </c>
    </row>
    <row r="1789" spans="1:65" s="12" customFormat="1" ht="22.9" customHeight="1">
      <c r="B1789" s="177"/>
      <c r="C1789" s="178"/>
      <c r="D1789" s="179" t="s">
        <v>74</v>
      </c>
      <c r="E1789" s="191" t="s">
        <v>1937</v>
      </c>
      <c r="F1789" s="191" t="s">
        <v>2302</v>
      </c>
      <c r="G1789" s="178"/>
      <c r="H1789" s="178"/>
      <c r="I1789" s="181"/>
      <c r="J1789" s="192">
        <f>BK1789</f>
        <v>0</v>
      </c>
      <c r="K1789" s="178"/>
      <c r="L1789" s="183"/>
      <c r="M1789" s="184"/>
      <c r="N1789" s="185"/>
      <c r="O1789" s="185"/>
      <c r="P1789" s="186">
        <f>SUM(P1790:P1802)</f>
        <v>0</v>
      </c>
      <c r="Q1789" s="185"/>
      <c r="R1789" s="186">
        <f>SUM(R1790:R1802)</f>
        <v>0</v>
      </c>
      <c r="S1789" s="185"/>
      <c r="T1789" s="187">
        <f>SUM(T1790:T1802)</f>
        <v>0</v>
      </c>
      <c r="AR1789" s="188" t="s">
        <v>85</v>
      </c>
      <c r="AT1789" s="189" t="s">
        <v>74</v>
      </c>
      <c r="AU1789" s="189" t="s">
        <v>83</v>
      </c>
      <c r="AY1789" s="188" t="s">
        <v>209</v>
      </c>
      <c r="BK1789" s="190">
        <f>SUM(BK1790:BK1802)</f>
        <v>0</v>
      </c>
    </row>
    <row r="1790" spans="1:65" s="2" customFormat="1" ht="16.5" customHeight="1">
      <c r="A1790" s="35"/>
      <c r="B1790" s="36"/>
      <c r="C1790" s="193" t="s">
        <v>1408</v>
      </c>
      <c r="D1790" s="193" t="s">
        <v>211</v>
      </c>
      <c r="E1790" s="194" t="s">
        <v>2303</v>
      </c>
      <c r="F1790" s="195" t="s">
        <v>2304</v>
      </c>
      <c r="G1790" s="196" t="s">
        <v>425</v>
      </c>
      <c r="H1790" s="197">
        <v>365.2</v>
      </c>
      <c r="I1790" s="198"/>
      <c r="J1790" s="199">
        <f>ROUND(I1790*H1790,2)</f>
        <v>0</v>
      </c>
      <c r="K1790" s="200"/>
      <c r="L1790" s="40"/>
      <c r="M1790" s="201" t="s">
        <v>1</v>
      </c>
      <c r="N1790" s="202" t="s">
        <v>40</v>
      </c>
      <c r="O1790" s="72"/>
      <c r="P1790" s="203">
        <f>O1790*H1790</f>
        <v>0</v>
      </c>
      <c r="Q1790" s="203">
        <v>0</v>
      </c>
      <c r="R1790" s="203">
        <f>Q1790*H1790</f>
        <v>0</v>
      </c>
      <c r="S1790" s="203">
        <v>0</v>
      </c>
      <c r="T1790" s="204">
        <f>S1790*H1790</f>
        <v>0</v>
      </c>
      <c r="U1790" s="35"/>
      <c r="V1790" s="35"/>
      <c r="W1790" s="35"/>
      <c r="X1790" s="35"/>
      <c r="Y1790" s="35"/>
      <c r="Z1790" s="35"/>
      <c r="AA1790" s="35"/>
      <c r="AB1790" s="35"/>
      <c r="AC1790" s="35"/>
      <c r="AD1790" s="35"/>
      <c r="AE1790" s="35"/>
      <c r="AR1790" s="205" t="s">
        <v>247</v>
      </c>
      <c r="AT1790" s="205" t="s">
        <v>211</v>
      </c>
      <c r="AU1790" s="205" t="s">
        <v>85</v>
      </c>
      <c r="AY1790" s="18" t="s">
        <v>209</v>
      </c>
      <c r="BE1790" s="206">
        <f>IF(N1790="základní",J1790,0)</f>
        <v>0</v>
      </c>
      <c r="BF1790" s="206">
        <f>IF(N1790="snížená",J1790,0)</f>
        <v>0</v>
      </c>
      <c r="BG1790" s="206">
        <f>IF(N1790="zákl. přenesená",J1790,0)</f>
        <v>0</v>
      </c>
      <c r="BH1790" s="206">
        <f>IF(N1790="sníž. přenesená",J1790,0)</f>
        <v>0</v>
      </c>
      <c r="BI1790" s="206">
        <f>IF(N1790="nulová",J1790,0)</f>
        <v>0</v>
      </c>
      <c r="BJ1790" s="18" t="s">
        <v>83</v>
      </c>
      <c r="BK1790" s="206">
        <f>ROUND(I1790*H1790,2)</f>
        <v>0</v>
      </c>
      <c r="BL1790" s="18" t="s">
        <v>247</v>
      </c>
      <c r="BM1790" s="205" t="s">
        <v>2305</v>
      </c>
    </row>
    <row r="1791" spans="1:65" s="2" customFormat="1" ht="253.5">
      <c r="A1791" s="35"/>
      <c r="B1791" s="36"/>
      <c r="C1791" s="37"/>
      <c r="D1791" s="209" t="s">
        <v>253</v>
      </c>
      <c r="E1791" s="37"/>
      <c r="F1791" s="240" t="s">
        <v>2306</v>
      </c>
      <c r="G1791" s="37"/>
      <c r="H1791" s="37"/>
      <c r="I1791" s="241"/>
      <c r="J1791" s="37"/>
      <c r="K1791" s="37"/>
      <c r="L1791" s="40"/>
      <c r="M1791" s="242"/>
      <c r="N1791" s="243"/>
      <c r="O1791" s="72"/>
      <c r="P1791" s="72"/>
      <c r="Q1791" s="72"/>
      <c r="R1791" s="72"/>
      <c r="S1791" s="72"/>
      <c r="T1791" s="73"/>
      <c r="U1791" s="35"/>
      <c r="V1791" s="35"/>
      <c r="W1791" s="35"/>
      <c r="X1791" s="35"/>
      <c r="Y1791" s="35"/>
      <c r="Z1791" s="35"/>
      <c r="AA1791" s="35"/>
      <c r="AB1791" s="35"/>
      <c r="AC1791" s="35"/>
      <c r="AD1791" s="35"/>
      <c r="AE1791" s="35"/>
      <c r="AT1791" s="18" t="s">
        <v>253</v>
      </c>
      <c r="AU1791" s="18" t="s">
        <v>85</v>
      </c>
    </row>
    <row r="1792" spans="1:65" s="13" customFormat="1" ht="11.25">
      <c r="B1792" s="207"/>
      <c r="C1792" s="208"/>
      <c r="D1792" s="209" t="s">
        <v>216</v>
      </c>
      <c r="E1792" s="210" t="s">
        <v>1</v>
      </c>
      <c r="F1792" s="211" t="s">
        <v>236</v>
      </c>
      <c r="G1792" s="208"/>
      <c r="H1792" s="210" t="s">
        <v>1</v>
      </c>
      <c r="I1792" s="212"/>
      <c r="J1792" s="208"/>
      <c r="K1792" s="208"/>
      <c r="L1792" s="213"/>
      <c r="M1792" s="214"/>
      <c r="N1792" s="215"/>
      <c r="O1792" s="215"/>
      <c r="P1792" s="215"/>
      <c r="Q1792" s="215"/>
      <c r="R1792" s="215"/>
      <c r="S1792" s="215"/>
      <c r="T1792" s="216"/>
      <c r="AT1792" s="217" t="s">
        <v>216</v>
      </c>
      <c r="AU1792" s="217" t="s">
        <v>85</v>
      </c>
      <c r="AV1792" s="13" t="s">
        <v>83</v>
      </c>
      <c r="AW1792" s="13" t="s">
        <v>31</v>
      </c>
      <c r="AX1792" s="13" t="s">
        <v>75</v>
      </c>
      <c r="AY1792" s="217" t="s">
        <v>209</v>
      </c>
    </row>
    <row r="1793" spans="1:65" s="14" customFormat="1" ht="11.25">
      <c r="B1793" s="218"/>
      <c r="C1793" s="219"/>
      <c r="D1793" s="209" t="s">
        <v>216</v>
      </c>
      <c r="E1793" s="220" t="s">
        <v>1</v>
      </c>
      <c r="F1793" s="221" t="s">
        <v>2307</v>
      </c>
      <c r="G1793" s="219"/>
      <c r="H1793" s="222">
        <v>365.2</v>
      </c>
      <c r="I1793" s="223"/>
      <c r="J1793" s="219"/>
      <c r="K1793" s="219"/>
      <c r="L1793" s="224"/>
      <c r="M1793" s="225"/>
      <c r="N1793" s="226"/>
      <c r="O1793" s="226"/>
      <c r="P1793" s="226"/>
      <c r="Q1793" s="226"/>
      <c r="R1793" s="226"/>
      <c r="S1793" s="226"/>
      <c r="T1793" s="227"/>
      <c r="AT1793" s="228" t="s">
        <v>216</v>
      </c>
      <c r="AU1793" s="228" t="s">
        <v>85</v>
      </c>
      <c r="AV1793" s="14" t="s">
        <v>85</v>
      </c>
      <c r="AW1793" s="14" t="s">
        <v>31</v>
      </c>
      <c r="AX1793" s="14" t="s">
        <v>75</v>
      </c>
      <c r="AY1793" s="228" t="s">
        <v>209</v>
      </c>
    </row>
    <row r="1794" spans="1:65" s="15" customFormat="1" ht="11.25">
      <c r="B1794" s="229"/>
      <c r="C1794" s="230"/>
      <c r="D1794" s="209" t="s">
        <v>216</v>
      </c>
      <c r="E1794" s="231" t="s">
        <v>1</v>
      </c>
      <c r="F1794" s="232" t="s">
        <v>219</v>
      </c>
      <c r="G1794" s="230"/>
      <c r="H1794" s="233">
        <v>365.2</v>
      </c>
      <c r="I1794" s="234"/>
      <c r="J1794" s="230"/>
      <c r="K1794" s="230"/>
      <c r="L1794" s="235"/>
      <c r="M1794" s="236"/>
      <c r="N1794" s="237"/>
      <c r="O1794" s="237"/>
      <c r="P1794" s="237"/>
      <c r="Q1794" s="237"/>
      <c r="R1794" s="237"/>
      <c r="S1794" s="237"/>
      <c r="T1794" s="238"/>
      <c r="AT1794" s="239" t="s">
        <v>216</v>
      </c>
      <c r="AU1794" s="239" t="s">
        <v>85</v>
      </c>
      <c r="AV1794" s="15" t="s">
        <v>215</v>
      </c>
      <c r="AW1794" s="15" t="s">
        <v>31</v>
      </c>
      <c r="AX1794" s="15" t="s">
        <v>83</v>
      </c>
      <c r="AY1794" s="239" t="s">
        <v>209</v>
      </c>
    </row>
    <row r="1795" spans="1:65" s="2" customFormat="1" ht="16.5" customHeight="1">
      <c r="A1795" s="35"/>
      <c r="B1795" s="36"/>
      <c r="C1795" s="193" t="s">
        <v>2308</v>
      </c>
      <c r="D1795" s="193" t="s">
        <v>211</v>
      </c>
      <c r="E1795" s="194" t="s">
        <v>2309</v>
      </c>
      <c r="F1795" s="195" t="s">
        <v>2310</v>
      </c>
      <c r="G1795" s="196" t="s">
        <v>214</v>
      </c>
      <c r="H1795" s="197">
        <v>185.5</v>
      </c>
      <c r="I1795" s="198"/>
      <c r="J1795" s="199">
        <f>ROUND(I1795*H1795,2)</f>
        <v>0</v>
      </c>
      <c r="K1795" s="200"/>
      <c r="L1795" s="40"/>
      <c r="M1795" s="201" t="s">
        <v>1</v>
      </c>
      <c r="N1795" s="202" t="s">
        <v>40</v>
      </c>
      <c r="O1795" s="72"/>
      <c r="P1795" s="203">
        <f>O1795*H1795</f>
        <v>0</v>
      </c>
      <c r="Q1795" s="203">
        <v>0</v>
      </c>
      <c r="R1795" s="203">
        <f>Q1795*H1795</f>
        <v>0</v>
      </c>
      <c r="S1795" s="203">
        <v>0</v>
      </c>
      <c r="T1795" s="204">
        <f>S1795*H1795</f>
        <v>0</v>
      </c>
      <c r="U1795" s="35"/>
      <c r="V1795" s="35"/>
      <c r="W1795" s="35"/>
      <c r="X1795" s="35"/>
      <c r="Y1795" s="35"/>
      <c r="Z1795" s="35"/>
      <c r="AA1795" s="35"/>
      <c r="AB1795" s="35"/>
      <c r="AC1795" s="35"/>
      <c r="AD1795" s="35"/>
      <c r="AE1795" s="35"/>
      <c r="AR1795" s="205" t="s">
        <v>247</v>
      </c>
      <c r="AT1795" s="205" t="s">
        <v>211</v>
      </c>
      <c r="AU1795" s="205" t="s">
        <v>85</v>
      </c>
      <c r="AY1795" s="18" t="s">
        <v>209</v>
      </c>
      <c r="BE1795" s="206">
        <f>IF(N1795="základní",J1795,0)</f>
        <v>0</v>
      </c>
      <c r="BF1795" s="206">
        <f>IF(N1795="snížená",J1795,0)</f>
        <v>0</v>
      </c>
      <c r="BG1795" s="206">
        <f>IF(N1795="zákl. přenesená",J1795,0)</f>
        <v>0</v>
      </c>
      <c r="BH1795" s="206">
        <f>IF(N1795="sníž. přenesená",J1795,0)</f>
        <v>0</v>
      </c>
      <c r="BI1795" s="206">
        <f>IF(N1795="nulová",J1795,0)</f>
        <v>0</v>
      </c>
      <c r="BJ1795" s="18" t="s">
        <v>83</v>
      </c>
      <c r="BK1795" s="206">
        <f>ROUND(I1795*H1795,2)</f>
        <v>0</v>
      </c>
      <c r="BL1795" s="18" t="s">
        <v>247</v>
      </c>
      <c r="BM1795" s="205" t="s">
        <v>2311</v>
      </c>
    </row>
    <row r="1796" spans="1:65" s="2" customFormat="1" ht="224.25">
      <c r="A1796" s="35"/>
      <c r="B1796" s="36"/>
      <c r="C1796" s="37"/>
      <c r="D1796" s="209" t="s">
        <v>253</v>
      </c>
      <c r="E1796" s="37"/>
      <c r="F1796" s="240" t="s">
        <v>2312</v>
      </c>
      <c r="G1796" s="37"/>
      <c r="H1796" s="37"/>
      <c r="I1796" s="241"/>
      <c r="J1796" s="37"/>
      <c r="K1796" s="37"/>
      <c r="L1796" s="40"/>
      <c r="M1796" s="242"/>
      <c r="N1796" s="243"/>
      <c r="O1796" s="72"/>
      <c r="P1796" s="72"/>
      <c r="Q1796" s="72"/>
      <c r="R1796" s="72"/>
      <c r="S1796" s="72"/>
      <c r="T1796" s="73"/>
      <c r="U1796" s="35"/>
      <c r="V1796" s="35"/>
      <c r="W1796" s="35"/>
      <c r="X1796" s="35"/>
      <c r="Y1796" s="35"/>
      <c r="Z1796" s="35"/>
      <c r="AA1796" s="35"/>
      <c r="AB1796" s="35"/>
      <c r="AC1796" s="35"/>
      <c r="AD1796" s="35"/>
      <c r="AE1796" s="35"/>
      <c r="AT1796" s="18" t="s">
        <v>253</v>
      </c>
      <c r="AU1796" s="18" t="s">
        <v>85</v>
      </c>
    </row>
    <row r="1797" spans="1:65" s="13" customFormat="1" ht="11.25">
      <c r="B1797" s="207"/>
      <c r="C1797" s="208"/>
      <c r="D1797" s="209" t="s">
        <v>216</v>
      </c>
      <c r="E1797" s="210" t="s">
        <v>1</v>
      </c>
      <c r="F1797" s="211" t="s">
        <v>236</v>
      </c>
      <c r="G1797" s="208"/>
      <c r="H1797" s="210" t="s">
        <v>1</v>
      </c>
      <c r="I1797" s="212"/>
      <c r="J1797" s="208"/>
      <c r="K1797" s="208"/>
      <c r="L1797" s="213"/>
      <c r="M1797" s="214"/>
      <c r="N1797" s="215"/>
      <c r="O1797" s="215"/>
      <c r="P1797" s="215"/>
      <c r="Q1797" s="215"/>
      <c r="R1797" s="215"/>
      <c r="S1797" s="215"/>
      <c r="T1797" s="216"/>
      <c r="AT1797" s="217" t="s">
        <v>216</v>
      </c>
      <c r="AU1797" s="217" t="s">
        <v>85</v>
      </c>
      <c r="AV1797" s="13" t="s">
        <v>83</v>
      </c>
      <c r="AW1797" s="13" t="s">
        <v>31</v>
      </c>
      <c r="AX1797" s="13" t="s">
        <v>75</v>
      </c>
      <c r="AY1797" s="217" t="s">
        <v>209</v>
      </c>
    </row>
    <row r="1798" spans="1:65" s="14" customFormat="1" ht="11.25">
      <c r="B1798" s="218"/>
      <c r="C1798" s="219"/>
      <c r="D1798" s="209" t="s">
        <v>216</v>
      </c>
      <c r="E1798" s="220" t="s">
        <v>1</v>
      </c>
      <c r="F1798" s="221" t="s">
        <v>2313</v>
      </c>
      <c r="G1798" s="219"/>
      <c r="H1798" s="222">
        <v>68.400000000000006</v>
      </c>
      <c r="I1798" s="223"/>
      <c r="J1798" s="219"/>
      <c r="K1798" s="219"/>
      <c r="L1798" s="224"/>
      <c r="M1798" s="225"/>
      <c r="N1798" s="226"/>
      <c r="O1798" s="226"/>
      <c r="P1798" s="226"/>
      <c r="Q1798" s="226"/>
      <c r="R1798" s="226"/>
      <c r="S1798" s="226"/>
      <c r="T1798" s="227"/>
      <c r="AT1798" s="228" t="s">
        <v>216</v>
      </c>
      <c r="AU1798" s="228" t="s">
        <v>85</v>
      </c>
      <c r="AV1798" s="14" t="s">
        <v>85</v>
      </c>
      <c r="AW1798" s="14" t="s">
        <v>31</v>
      </c>
      <c r="AX1798" s="14" t="s">
        <v>75</v>
      </c>
      <c r="AY1798" s="228" t="s">
        <v>209</v>
      </c>
    </row>
    <row r="1799" spans="1:65" s="14" customFormat="1" ht="11.25">
      <c r="B1799" s="218"/>
      <c r="C1799" s="219"/>
      <c r="D1799" s="209" t="s">
        <v>216</v>
      </c>
      <c r="E1799" s="220" t="s">
        <v>1</v>
      </c>
      <c r="F1799" s="221" t="s">
        <v>2314</v>
      </c>
      <c r="G1799" s="219"/>
      <c r="H1799" s="222">
        <v>59.4</v>
      </c>
      <c r="I1799" s="223"/>
      <c r="J1799" s="219"/>
      <c r="K1799" s="219"/>
      <c r="L1799" s="224"/>
      <c r="M1799" s="225"/>
      <c r="N1799" s="226"/>
      <c r="O1799" s="226"/>
      <c r="P1799" s="226"/>
      <c r="Q1799" s="226"/>
      <c r="R1799" s="226"/>
      <c r="S1799" s="226"/>
      <c r="T1799" s="227"/>
      <c r="AT1799" s="228" t="s">
        <v>216</v>
      </c>
      <c r="AU1799" s="228" t="s">
        <v>85</v>
      </c>
      <c r="AV1799" s="14" t="s">
        <v>85</v>
      </c>
      <c r="AW1799" s="14" t="s">
        <v>31</v>
      </c>
      <c r="AX1799" s="14" t="s">
        <v>75</v>
      </c>
      <c r="AY1799" s="228" t="s">
        <v>209</v>
      </c>
    </row>
    <row r="1800" spans="1:65" s="14" customFormat="1" ht="11.25">
      <c r="B1800" s="218"/>
      <c r="C1800" s="219"/>
      <c r="D1800" s="209" t="s">
        <v>216</v>
      </c>
      <c r="E1800" s="220" t="s">
        <v>1</v>
      </c>
      <c r="F1800" s="221" t="s">
        <v>2315</v>
      </c>
      <c r="G1800" s="219"/>
      <c r="H1800" s="222">
        <v>57.7</v>
      </c>
      <c r="I1800" s="223"/>
      <c r="J1800" s="219"/>
      <c r="K1800" s="219"/>
      <c r="L1800" s="224"/>
      <c r="M1800" s="225"/>
      <c r="N1800" s="226"/>
      <c r="O1800" s="226"/>
      <c r="P1800" s="226"/>
      <c r="Q1800" s="226"/>
      <c r="R1800" s="226"/>
      <c r="S1800" s="226"/>
      <c r="T1800" s="227"/>
      <c r="AT1800" s="228" t="s">
        <v>216</v>
      </c>
      <c r="AU1800" s="228" t="s">
        <v>85</v>
      </c>
      <c r="AV1800" s="14" t="s">
        <v>85</v>
      </c>
      <c r="AW1800" s="14" t="s">
        <v>31</v>
      </c>
      <c r="AX1800" s="14" t="s">
        <v>75</v>
      </c>
      <c r="AY1800" s="228" t="s">
        <v>209</v>
      </c>
    </row>
    <row r="1801" spans="1:65" s="15" customFormat="1" ht="11.25">
      <c r="B1801" s="229"/>
      <c r="C1801" s="230"/>
      <c r="D1801" s="209" t="s">
        <v>216</v>
      </c>
      <c r="E1801" s="231" t="s">
        <v>1</v>
      </c>
      <c r="F1801" s="232" t="s">
        <v>219</v>
      </c>
      <c r="G1801" s="230"/>
      <c r="H1801" s="233">
        <v>185.5</v>
      </c>
      <c r="I1801" s="234"/>
      <c r="J1801" s="230"/>
      <c r="K1801" s="230"/>
      <c r="L1801" s="235"/>
      <c r="M1801" s="236"/>
      <c r="N1801" s="237"/>
      <c r="O1801" s="237"/>
      <c r="P1801" s="237"/>
      <c r="Q1801" s="237"/>
      <c r="R1801" s="237"/>
      <c r="S1801" s="237"/>
      <c r="T1801" s="238"/>
      <c r="AT1801" s="239" t="s">
        <v>216</v>
      </c>
      <c r="AU1801" s="239" t="s">
        <v>85</v>
      </c>
      <c r="AV1801" s="15" t="s">
        <v>215</v>
      </c>
      <c r="AW1801" s="15" t="s">
        <v>31</v>
      </c>
      <c r="AX1801" s="15" t="s">
        <v>83</v>
      </c>
      <c r="AY1801" s="239" t="s">
        <v>209</v>
      </c>
    </row>
    <row r="1802" spans="1:65" s="2" customFormat="1" ht="16.5" customHeight="1">
      <c r="A1802" s="35"/>
      <c r="B1802" s="36"/>
      <c r="C1802" s="193" t="s">
        <v>1414</v>
      </c>
      <c r="D1802" s="193" t="s">
        <v>211</v>
      </c>
      <c r="E1802" s="194" t="s">
        <v>2316</v>
      </c>
      <c r="F1802" s="195" t="s">
        <v>2317</v>
      </c>
      <c r="G1802" s="196" t="s">
        <v>1034</v>
      </c>
      <c r="H1802" s="266"/>
      <c r="I1802" s="198"/>
      <c r="J1802" s="199">
        <f>ROUND(I1802*H1802,2)</f>
        <v>0</v>
      </c>
      <c r="K1802" s="200"/>
      <c r="L1802" s="40"/>
      <c r="M1802" s="201" t="s">
        <v>1</v>
      </c>
      <c r="N1802" s="202" t="s">
        <v>40</v>
      </c>
      <c r="O1802" s="72"/>
      <c r="P1802" s="203">
        <f>O1802*H1802</f>
        <v>0</v>
      </c>
      <c r="Q1802" s="203">
        <v>0</v>
      </c>
      <c r="R1802" s="203">
        <f>Q1802*H1802</f>
        <v>0</v>
      </c>
      <c r="S1802" s="203">
        <v>0</v>
      </c>
      <c r="T1802" s="204">
        <f>S1802*H1802</f>
        <v>0</v>
      </c>
      <c r="U1802" s="35"/>
      <c r="V1802" s="35"/>
      <c r="W1802" s="35"/>
      <c r="X1802" s="35"/>
      <c r="Y1802" s="35"/>
      <c r="Z1802" s="35"/>
      <c r="AA1802" s="35"/>
      <c r="AB1802" s="35"/>
      <c r="AC1802" s="35"/>
      <c r="AD1802" s="35"/>
      <c r="AE1802" s="35"/>
      <c r="AR1802" s="205" t="s">
        <v>247</v>
      </c>
      <c r="AT1802" s="205" t="s">
        <v>211</v>
      </c>
      <c r="AU1802" s="205" t="s">
        <v>85</v>
      </c>
      <c r="AY1802" s="18" t="s">
        <v>209</v>
      </c>
      <c r="BE1802" s="206">
        <f>IF(N1802="základní",J1802,0)</f>
        <v>0</v>
      </c>
      <c r="BF1802" s="206">
        <f>IF(N1802="snížená",J1802,0)</f>
        <v>0</v>
      </c>
      <c r="BG1802" s="206">
        <f>IF(N1802="zákl. přenesená",J1802,0)</f>
        <v>0</v>
      </c>
      <c r="BH1802" s="206">
        <f>IF(N1802="sníž. přenesená",J1802,0)</f>
        <v>0</v>
      </c>
      <c r="BI1802" s="206">
        <f>IF(N1802="nulová",J1802,0)</f>
        <v>0</v>
      </c>
      <c r="BJ1802" s="18" t="s">
        <v>83</v>
      </c>
      <c r="BK1802" s="206">
        <f>ROUND(I1802*H1802,2)</f>
        <v>0</v>
      </c>
      <c r="BL1802" s="18" t="s">
        <v>247</v>
      </c>
      <c r="BM1802" s="205" t="s">
        <v>2318</v>
      </c>
    </row>
    <row r="1803" spans="1:65" s="12" customFormat="1" ht="22.9" customHeight="1">
      <c r="B1803" s="177"/>
      <c r="C1803" s="178"/>
      <c r="D1803" s="179" t="s">
        <v>74</v>
      </c>
      <c r="E1803" s="191" t="s">
        <v>2319</v>
      </c>
      <c r="F1803" s="191" t="s">
        <v>2320</v>
      </c>
      <c r="G1803" s="178"/>
      <c r="H1803" s="178"/>
      <c r="I1803" s="181"/>
      <c r="J1803" s="192">
        <f>BK1803</f>
        <v>0</v>
      </c>
      <c r="K1803" s="178"/>
      <c r="L1803" s="183"/>
      <c r="M1803" s="184"/>
      <c r="N1803" s="185"/>
      <c r="O1803" s="185"/>
      <c r="P1803" s="186">
        <f>SUM(P1804:P1815)</f>
        <v>0</v>
      </c>
      <c r="Q1803" s="185"/>
      <c r="R1803" s="186">
        <f>SUM(R1804:R1815)</f>
        <v>7.1255360000000003</v>
      </c>
      <c r="S1803" s="185"/>
      <c r="T1803" s="187">
        <f>SUM(T1804:T1815)</f>
        <v>0</v>
      </c>
      <c r="AR1803" s="188" t="s">
        <v>85</v>
      </c>
      <c r="AT1803" s="189" t="s">
        <v>74</v>
      </c>
      <c r="AU1803" s="189" t="s">
        <v>83</v>
      </c>
      <c r="AY1803" s="188" t="s">
        <v>209</v>
      </c>
      <c r="BK1803" s="190">
        <f>SUM(BK1804:BK1815)</f>
        <v>0</v>
      </c>
    </row>
    <row r="1804" spans="1:65" s="2" customFormat="1" ht="24.2" customHeight="1">
      <c r="A1804" s="35"/>
      <c r="B1804" s="36"/>
      <c r="C1804" s="193" t="s">
        <v>2321</v>
      </c>
      <c r="D1804" s="193" t="s">
        <v>211</v>
      </c>
      <c r="E1804" s="194" t="s">
        <v>2322</v>
      </c>
      <c r="F1804" s="195" t="s">
        <v>2323</v>
      </c>
      <c r="G1804" s="196" t="s">
        <v>214</v>
      </c>
      <c r="H1804" s="197">
        <v>71.83</v>
      </c>
      <c r="I1804" s="198"/>
      <c r="J1804" s="199">
        <f>ROUND(I1804*H1804,2)</f>
        <v>0</v>
      </c>
      <c r="K1804" s="200"/>
      <c r="L1804" s="40"/>
      <c r="M1804" s="201" t="s">
        <v>1</v>
      </c>
      <c r="N1804" s="202" t="s">
        <v>40</v>
      </c>
      <c r="O1804" s="72"/>
      <c r="P1804" s="203">
        <f>O1804*H1804</f>
        <v>0</v>
      </c>
      <c r="Q1804" s="203">
        <v>6.5820000000000004E-2</v>
      </c>
      <c r="R1804" s="203">
        <f>Q1804*H1804</f>
        <v>4.7278506</v>
      </c>
      <c r="S1804" s="203">
        <v>0</v>
      </c>
      <c r="T1804" s="204">
        <f>S1804*H1804</f>
        <v>0</v>
      </c>
      <c r="U1804" s="35"/>
      <c r="V1804" s="35"/>
      <c r="W1804" s="35"/>
      <c r="X1804" s="35"/>
      <c r="Y1804" s="35"/>
      <c r="Z1804" s="35"/>
      <c r="AA1804" s="35"/>
      <c r="AB1804" s="35"/>
      <c r="AC1804" s="35"/>
      <c r="AD1804" s="35"/>
      <c r="AE1804" s="35"/>
      <c r="AR1804" s="205" t="s">
        <v>247</v>
      </c>
      <c r="AT1804" s="205" t="s">
        <v>211</v>
      </c>
      <c r="AU1804" s="205" t="s">
        <v>85</v>
      </c>
      <c r="AY1804" s="18" t="s">
        <v>209</v>
      </c>
      <c r="BE1804" s="206">
        <f>IF(N1804="základní",J1804,0)</f>
        <v>0</v>
      </c>
      <c r="BF1804" s="206">
        <f>IF(N1804="snížená",J1804,0)</f>
        <v>0</v>
      </c>
      <c r="BG1804" s="206">
        <f>IF(N1804="zákl. přenesená",J1804,0)</f>
        <v>0</v>
      </c>
      <c r="BH1804" s="206">
        <f>IF(N1804="sníž. přenesená",J1804,0)</f>
        <v>0</v>
      </c>
      <c r="BI1804" s="206">
        <f>IF(N1804="nulová",J1804,0)</f>
        <v>0</v>
      </c>
      <c r="BJ1804" s="18" t="s">
        <v>83</v>
      </c>
      <c r="BK1804" s="206">
        <f>ROUND(I1804*H1804,2)</f>
        <v>0</v>
      </c>
      <c r="BL1804" s="18" t="s">
        <v>247</v>
      </c>
      <c r="BM1804" s="205" t="s">
        <v>2324</v>
      </c>
    </row>
    <row r="1805" spans="1:65" s="13" customFormat="1" ht="11.25">
      <c r="B1805" s="207"/>
      <c r="C1805" s="208"/>
      <c r="D1805" s="209" t="s">
        <v>216</v>
      </c>
      <c r="E1805" s="210" t="s">
        <v>1</v>
      </c>
      <c r="F1805" s="211" t="s">
        <v>236</v>
      </c>
      <c r="G1805" s="208"/>
      <c r="H1805" s="210" t="s">
        <v>1</v>
      </c>
      <c r="I1805" s="212"/>
      <c r="J1805" s="208"/>
      <c r="K1805" s="208"/>
      <c r="L1805" s="213"/>
      <c r="M1805" s="214"/>
      <c r="N1805" s="215"/>
      <c r="O1805" s="215"/>
      <c r="P1805" s="215"/>
      <c r="Q1805" s="215"/>
      <c r="R1805" s="215"/>
      <c r="S1805" s="215"/>
      <c r="T1805" s="216"/>
      <c r="AT1805" s="217" t="s">
        <v>216</v>
      </c>
      <c r="AU1805" s="217" t="s">
        <v>85</v>
      </c>
      <c r="AV1805" s="13" t="s">
        <v>83</v>
      </c>
      <c r="AW1805" s="13" t="s">
        <v>31</v>
      </c>
      <c r="AX1805" s="13" t="s">
        <v>75</v>
      </c>
      <c r="AY1805" s="217" t="s">
        <v>209</v>
      </c>
    </row>
    <row r="1806" spans="1:65" s="14" customFormat="1" ht="11.25">
      <c r="B1806" s="218"/>
      <c r="C1806" s="219"/>
      <c r="D1806" s="209" t="s">
        <v>216</v>
      </c>
      <c r="E1806" s="220" t="s">
        <v>1</v>
      </c>
      <c r="F1806" s="221" t="s">
        <v>2325</v>
      </c>
      <c r="G1806" s="219"/>
      <c r="H1806" s="222">
        <v>65.3</v>
      </c>
      <c r="I1806" s="223"/>
      <c r="J1806" s="219"/>
      <c r="K1806" s="219"/>
      <c r="L1806" s="224"/>
      <c r="M1806" s="225"/>
      <c r="N1806" s="226"/>
      <c r="O1806" s="226"/>
      <c r="P1806" s="226"/>
      <c r="Q1806" s="226"/>
      <c r="R1806" s="226"/>
      <c r="S1806" s="226"/>
      <c r="T1806" s="227"/>
      <c r="AT1806" s="228" t="s">
        <v>216</v>
      </c>
      <c r="AU1806" s="228" t="s">
        <v>85</v>
      </c>
      <c r="AV1806" s="14" t="s">
        <v>85</v>
      </c>
      <c r="AW1806" s="14" t="s">
        <v>31</v>
      </c>
      <c r="AX1806" s="14" t="s">
        <v>75</v>
      </c>
      <c r="AY1806" s="228" t="s">
        <v>209</v>
      </c>
    </row>
    <row r="1807" spans="1:65" s="16" customFormat="1" ht="11.25">
      <c r="B1807" s="255"/>
      <c r="C1807" s="256"/>
      <c r="D1807" s="209" t="s">
        <v>216</v>
      </c>
      <c r="E1807" s="257" t="s">
        <v>1</v>
      </c>
      <c r="F1807" s="258" t="s">
        <v>360</v>
      </c>
      <c r="G1807" s="256"/>
      <c r="H1807" s="259">
        <v>65.3</v>
      </c>
      <c r="I1807" s="260"/>
      <c r="J1807" s="256"/>
      <c r="K1807" s="256"/>
      <c r="L1807" s="261"/>
      <c r="M1807" s="262"/>
      <c r="N1807" s="263"/>
      <c r="O1807" s="263"/>
      <c r="P1807" s="263"/>
      <c r="Q1807" s="263"/>
      <c r="R1807" s="263"/>
      <c r="S1807" s="263"/>
      <c r="T1807" s="264"/>
      <c r="AT1807" s="265" t="s">
        <v>216</v>
      </c>
      <c r="AU1807" s="265" t="s">
        <v>85</v>
      </c>
      <c r="AV1807" s="16" t="s">
        <v>106</v>
      </c>
      <c r="AW1807" s="16" t="s">
        <v>31</v>
      </c>
      <c r="AX1807" s="16" t="s">
        <v>75</v>
      </c>
      <c r="AY1807" s="265" t="s">
        <v>209</v>
      </c>
    </row>
    <row r="1808" spans="1:65" s="14" customFormat="1" ht="11.25">
      <c r="B1808" s="218"/>
      <c r="C1808" s="219"/>
      <c r="D1808" s="209" t="s">
        <v>216</v>
      </c>
      <c r="E1808" s="220" t="s">
        <v>1</v>
      </c>
      <c r="F1808" s="221" t="s">
        <v>2326</v>
      </c>
      <c r="G1808" s="219"/>
      <c r="H1808" s="222">
        <v>6.53</v>
      </c>
      <c r="I1808" s="223"/>
      <c r="J1808" s="219"/>
      <c r="K1808" s="219"/>
      <c r="L1808" s="224"/>
      <c r="M1808" s="225"/>
      <c r="N1808" s="226"/>
      <c r="O1808" s="226"/>
      <c r="P1808" s="226"/>
      <c r="Q1808" s="226"/>
      <c r="R1808" s="226"/>
      <c r="S1808" s="226"/>
      <c r="T1808" s="227"/>
      <c r="AT1808" s="228" t="s">
        <v>216</v>
      </c>
      <c r="AU1808" s="228" t="s">
        <v>85</v>
      </c>
      <c r="AV1808" s="14" t="s">
        <v>85</v>
      </c>
      <c r="AW1808" s="14" t="s">
        <v>31</v>
      </c>
      <c r="AX1808" s="14" t="s">
        <v>75</v>
      </c>
      <c r="AY1808" s="228" t="s">
        <v>209</v>
      </c>
    </row>
    <row r="1809" spans="1:65" s="15" customFormat="1" ht="11.25">
      <c r="B1809" s="229"/>
      <c r="C1809" s="230"/>
      <c r="D1809" s="209" t="s">
        <v>216</v>
      </c>
      <c r="E1809" s="231" t="s">
        <v>1</v>
      </c>
      <c r="F1809" s="232" t="s">
        <v>219</v>
      </c>
      <c r="G1809" s="230"/>
      <c r="H1809" s="233">
        <v>71.83</v>
      </c>
      <c r="I1809" s="234"/>
      <c r="J1809" s="230"/>
      <c r="K1809" s="230"/>
      <c r="L1809" s="235"/>
      <c r="M1809" s="236"/>
      <c r="N1809" s="237"/>
      <c r="O1809" s="237"/>
      <c r="P1809" s="237"/>
      <c r="Q1809" s="237"/>
      <c r="R1809" s="237"/>
      <c r="S1809" s="237"/>
      <c r="T1809" s="238"/>
      <c r="AT1809" s="239" t="s">
        <v>216</v>
      </c>
      <c r="AU1809" s="239" t="s">
        <v>85</v>
      </c>
      <c r="AV1809" s="15" t="s">
        <v>215</v>
      </c>
      <c r="AW1809" s="15" t="s">
        <v>31</v>
      </c>
      <c r="AX1809" s="15" t="s">
        <v>83</v>
      </c>
      <c r="AY1809" s="239" t="s">
        <v>209</v>
      </c>
    </row>
    <row r="1810" spans="1:65" s="2" customFormat="1" ht="16.5" customHeight="1">
      <c r="A1810" s="35"/>
      <c r="B1810" s="36"/>
      <c r="C1810" s="244" t="s">
        <v>1418</v>
      </c>
      <c r="D1810" s="244" t="s">
        <v>287</v>
      </c>
      <c r="E1810" s="245" t="s">
        <v>2327</v>
      </c>
      <c r="F1810" s="246" t="s">
        <v>2328</v>
      </c>
      <c r="G1810" s="247" t="s">
        <v>270</v>
      </c>
      <c r="H1810" s="248">
        <v>4.3099999999999996</v>
      </c>
      <c r="I1810" s="249"/>
      <c r="J1810" s="250">
        <f>ROUND(I1810*H1810,2)</f>
        <v>0</v>
      </c>
      <c r="K1810" s="251"/>
      <c r="L1810" s="252"/>
      <c r="M1810" s="253" t="s">
        <v>1</v>
      </c>
      <c r="N1810" s="254" t="s">
        <v>40</v>
      </c>
      <c r="O1810" s="72"/>
      <c r="P1810" s="203">
        <f>O1810*H1810</f>
        <v>0</v>
      </c>
      <c r="Q1810" s="203">
        <v>0</v>
      </c>
      <c r="R1810" s="203">
        <f>Q1810*H1810</f>
        <v>0</v>
      </c>
      <c r="S1810" s="203">
        <v>0</v>
      </c>
      <c r="T1810" s="204">
        <f>S1810*H1810</f>
        <v>0</v>
      </c>
      <c r="U1810" s="35"/>
      <c r="V1810" s="35"/>
      <c r="W1810" s="35"/>
      <c r="X1810" s="35"/>
      <c r="Y1810" s="35"/>
      <c r="Z1810" s="35"/>
      <c r="AA1810" s="35"/>
      <c r="AB1810" s="35"/>
      <c r="AC1810" s="35"/>
      <c r="AD1810" s="35"/>
      <c r="AE1810" s="35"/>
      <c r="AR1810" s="205" t="s">
        <v>277</v>
      </c>
      <c r="AT1810" s="205" t="s">
        <v>287</v>
      </c>
      <c r="AU1810" s="205" t="s">
        <v>85</v>
      </c>
      <c r="AY1810" s="18" t="s">
        <v>209</v>
      </c>
      <c r="BE1810" s="206">
        <f>IF(N1810="základní",J1810,0)</f>
        <v>0</v>
      </c>
      <c r="BF1810" s="206">
        <f>IF(N1810="snížená",J1810,0)</f>
        <v>0</v>
      </c>
      <c r="BG1810" s="206">
        <f>IF(N1810="zákl. přenesená",J1810,0)</f>
        <v>0</v>
      </c>
      <c r="BH1810" s="206">
        <f>IF(N1810="sníž. přenesená",J1810,0)</f>
        <v>0</v>
      </c>
      <c r="BI1810" s="206">
        <f>IF(N1810="nulová",J1810,0)</f>
        <v>0</v>
      </c>
      <c r="BJ1810" s="18" t="s">
        <v>83</v>
      </c>
      <c r="BK1810" s="206">
        <f>ROUND(I1810*H1810,2)</f>
        <v>0</v>
      </c>
      <c r="BL1810" s="18" t="s">
        <v>247</v>
      </c>
      <c r="BM1810" s="205" t="s">
        <v>2329</v>
      </c>
    </row>
    <row r="1811" spans="1:65" s="14" customFormat="1" ht="11.25">
      <c r="B1811" s="218"/>
      <c r="C1811" s="219"/>
      <c r="D1811" s="209" t="s">
        <v>216</v>
      </c>
      <c r="E1811" s="220" t="s">
        <v>1</v>
      </c>
      <c r="F1811" s="221" t="s">
        <v>2330</v>
      </c>
      <c r="G1811" s="219"/>
      <c r="H1811" s="222">
        <v>4.3099999999999996</v>
      </c>
      <c r="I1811" s="223"/>
      <c r="J1811" s="219"/>
      <c r="K1811" s="219"/>
      <c r="L1811" s="224"/>
      <c r="M1811" s="225"/>
      <c r="N1811" s="226"/>
      <c r="O1811" s="226"/>
      <c r="P1811" s="226"/>
      <c r="Q1811" s="226"/>
      <c r="R1811" s="226"/>
      <c r="S1811" s="226"/>
      <c r="T1811" s="227"/>
      <c r="AT1811" s="228" t="s">
        <v>216</v>
      </c>
      <c r="AU1811" s="228" t="s">
        <v>85</v>
      </c>
      <c r="AV1811" s="14" t="s">
        <v>85</v>
      </c>
      <c r="AW1811" s="14" t="s">
        <v>31</v>
      </c>
      <c r="AX1811" s="14" t="s">
        <v>75</v>
      </c>
      <c r="AY1811" s="228" t="s">
        <v>209</v>
      </c>
    </row>
    <row r="1812" spans="1:65" s="15" customFormat="1" ht="11.25">
      <c r="B1812" s="229"/>
      <c r="C1812" s="230"/>
      <c r="D1812" s="209" t="s">
        <v>216</v>
      </c>
      <c r="E1812" s="231" t="s">
        <v>1</v>
      </c>
      <c r="F1812" s="232" t="s">
        <v>219</v>
      </c>
      <c r="G1812" s="230"/>
      <c r="H1812" s="233">
        <v>4.3099999999999996</v>
      </c>
      <c r="I1812" s="234"/>
      <c r="J1812" s="230"/>
      <c r="K1812" s="230"/>
      <c r="L1812" s="235"/>
      <c r="M1812" s="236"/>
      <c r="N1812" s="237"/>
      <c r="O1812" s="237"/>
      <c r="P1812" s="237"/>
      <c r="Q1812" s="237"/>
      <c r="R1812" s="237"/>
      <c r="S1812" s="237"/>
      <c r="T1812" s="238"/>
      <c r="AT1812" s="239" t="s">
        <v>216</v>
      </c>
      <c r="AU1812" s="239" t="s">
        <v>85</v>
      </c>
      <c r="AV1812" s="15" t="s">
        <v>215</v>
      </c>
      <c r="AW1812" s="15" t="s">
        <v>31</v>
      </c>
      <c r="AX1812" s="15" t="s">
        <v>83</v>
      </c>
      <c r="AY1812" s="239" t="s">
        <v>209</v>
      </c>
    </row>
    <row r="1813" spans="1:65" s="2" customFormat="1" ht="24.2" customHeight="1">
      <c r="A1813" s="35"/>
      <c r="B1813" s="36"/>
      <c r="C1813" s="193" t="s">
        <v>2331</v>
      </c>
      <c r="D1813" s="193" t="s">
        <v>211</v>
      </c>
      <c r="E1813" s="194" t="s">
        <v>2332</v>
      </c>
      <c r="F1813" s="195" t="s">
        <v>2333</v>
      </c>
      <c r="G1813" s="196" t="s">
        <v>214</v>
      </c>
      <c r="H1813" s="197">
        <v>143.66</v>
      </c>
      <c r="I1813" s="198"/>
      <c r="J1813" s="199">
        <f>ROUND(I1813*H1813,2)</f>
        <v>0</v>
      </c>
      <c r="K1813" s="200"/>
      <c r="L1813" s="40"/>
      <c r="M1813" s="201" t="s">
        <v>1</v>
      </c>
      <c r="N1813" s="202" t="s">
        <v>40</v>
      </c>
      <c r="O1813" s="72"/>
      <c r="P1813" s="203">
        <f>O1813*H1813</f>
        <v>0</v>
      </c>
      <c r="Q1813" s="203">
        <v>1.669E-2</v>
      </c>
      <c r="R1813" s="203">
        <f>Q1813*H1813</f>
        <v>2.3976853999999999</v>
      </c>
      <c r="S1813" s="203">
        <v>0</v>
      </c>
      <c r="T1813" s="204">
        <f>S1813*H1813</f>
        <v>0</v>
      </c>
      <c r="U1813" s="35"/>
      <c r="V1813" s="35"/>
      <c r="W1813" s="35"/>
      <c r="X1813" s="35"/>
      <c r="Y1813" s="35"/>
      <c r="Z1813" s="35"/>
      <c r="AA1813" s="35"/>
      <c r="AB1813" s="35"/>
      <c r="AC1813" s="35"/>
      <c r="AD1813" s="35"/>
      <c r="AE1813" s="35"/>
      <c r="AR1813" s="205" t="s">
        <v>247</v>
      </c>
      <c r="AT1813" s="205" t="s">
        <v>211</v>
      </c>
      <c r="AU1813" s="205" t="s">
        <v>85</v>
      </c>
      <c r="AY1813" s="18" t="s">
        <v>209</v>
      </c>
      <c r="BE1813" s="206">
        <f>IF(N1813="základní",J1813,0)</f>
        <v>0</v>
      </c>
      <c r="BF1813" s="206">
        <f>IF(N1813="snížená",J1813,0)</f>
        <v>0</v>
      </c>
      <c r="BG1813" s="206">
        <f>IF(N1813="zákl. přenesená",J1813,0)</f>
        <v>0</v>
      </c>
      <c r="BH1813" s="206">
        <f>IF(N1813="sníž. přenesená",J1813,0)</f>
        <v>0</v>
      </c>
      <c r="BI1813" s="206">
        <f>IF(N1813="nulová",J1813,0)</f>
        <v>0</v>
      </c>
      <c r="BJ1813" s="18" t="s">
        <v>83</v>
      </c>
      <c r="BK1813" s="206">
        <f>ROUND(I1813*H1813,2)</f>
        <v>0</v>
      </c>
      <c r="BL1813" s="18" t="s">
        <v>247</v>
      </c>
      <c r="BM1813" s="205" t="s">
        <v>2334</v>
      </c>
    </row>
    <row r="1814" spans="1:65" s="14" customFormat="1" ht="11.25">
      <c r="B1814" s="218"/>
      <c r="C1814" s="219"/>
      <c r="D1814" s="209" t="s">
        <v>216</v>
      </c>
      <c r="E1814" s="219"/>
      <c r="F1814" s="221" t="s">
        <v>2335</v>
      </c>
      <c r="G1814" s="219"/>
      <c r="H1814" s="222">
        <v>143.66</v>
      </c>
      <c r="I1814" s="223"/>
      <c r="J1814" s="219"/>
      <c r="K1814" s="219"/>
      <c r="L1814" s="224"/>
      <c r="M1814" s="225"/>
      <c r="N1814" s="226"/>
      <c r="O1814" s="226"/>
      <c r="P1814" s="226"/>
      <c r="Q1814" s="226"/>
      <c r="R1814" s="226"/>
      <c r="S1814" s="226"/>
      <c r="T1814" s="227"/>
      <c r="AT1814" s="228" t="s">
        <v>216</v>
      </c>
      <c r="AU1814" s="228" t="s">
        <v>85</v>
      </c>
      <c r="AV1814" s="14" t="s">
        <v>85</v>
      </c>
      <c r="AW1814" s="14" t="s">
        <v>4</v>
      </c>
      <c r="AX1814" s="14" t="s">
        <v>83</v>
      </c>
      <c r="AY1814" s="228" t="s">
        <v>209</v>
      </c>
    </row>
    <row r="1815" spans="1:65" s="2" customFormat="1" ht="16.5" customHeight="1">
      <c r="A1815" s="35"/>
      <c r="B1815" s="36"/>
      <c r="C1815" s="193" t="s">
        <v>1421</v>
      </c>
      <c r="D1815" s="193" t="s">
        <v>211</v>
      </c>
      <c r="E1815" s="194" t="s">
        <v>2336</v>
      </c>
      <c r="F1815" s="195" t="s">
        <v>2337</v>
      </c>
      <c r="G1815" s="196" t="s">
        <v>1034</v>
      </c>
      <c r="H1815" s="266"/>
      <c r="I1815" s="198"/>
      <c r="J1815" s="199">
        <f>ROUND(I1815*H1815,2)</f>
        <v>0</v>
      </c>
      <c r="K1815" s="200"/>
      <c r="L1815" s="40"/>
      <c r="M1815" s="201" t="s">
        <v>1</v>
      </c>
      <c r="N1815" s="202" t="s">
        <v>40</v>
      </c>
      <c r="O1815" s="72"/>
      <c r="P1815" s="203">
        <f>O1815*H1815</f>
        <v>0</v>
      </c>
      <c r="Q1815" s="203">
        <v>0</v>
      </c>
      <c r="R1815" s="203">
        <f>Q1815*H1815</f>
        <v>0</v>
      </c>
      <c r="S1815" s="203">
        <v>0</v>
      </c>
      <c r="T1815" s="204">
        <f>S1815*H1815</f>
        <v>0</v>
      </c>
      <c r="U1815" s="35"/>
      <c r="V1815" s="35"/>
      <c r="W1815" s="35"/>
      <c r="X1815" s="35"/>
      <c r="Y1815" s="35"/>
      <c r="Z1815" s="35"/>
      <c r="AA1815" s="35"/>
      <c r="AB1815" s="35"/>
      <c r="AC1815" s="35"/>
      <c r="AD1815" s="35"/>
      <c r="AE1815" s="35"/>
      <c r="AR1815" s="205" t="s">
        <v>247</v>
      </c>
      <c r="AT1815" s="205" t="s">
        <v>211</v>
      </c>
      <c r="AU1815" s="205" t="s">
        <v>85</v>
      </c>
      <c r="AY1815" s="18" t="s">
        <v>209</v>
      </c>
      <c r="BE1815" s="206">
        <f>IF(N1815="základní",J1815,0)</f>
        <v>0</v>
      </c>
      <c r="BF1815" s="206">
        <f>IF(N1815="snížená",J1815,0)</f>
        <v>0</v>
      </c>
      <c r="BG1815" s="206">
        <f>IF(N1815="zákl. přenesená",J1815,0)</f>
        <v>0</v>
      </c>
      <c r="BH1815" s="206">
        <f>IF(N1815="sníž. přenesená",J1815,0)</f>
        <v>0</v>
      </c>
      <c r="BI1815" s="206">
        <f>IF(N1815="nulová",J1815,0)</f>
        <v>0</v>
      </c>
      <c r="BJ1815" s="18" t="s">
        <v>83</v>
      </c>
      <c r="BK1815" s="206">
        <f>ROUND(I1815*H1815,2)</f>
        <v>0</v>
      </c>
      <c r="BL1815" s="18" t="s">
        <v>247</v>
      </c>
      <c r="BM1815" s="205" t="s">
        <v>2338</v>
      </c>
    </row>
    <row r="1816" spans="1:65" s="12" customFormat="1" ht="22.9" customHeight="1">
      <c r="B1816" s="177"/>
      <c r="C1816" s="178"/>
      <c r="D1816" s="179" t="s">
        <v>74</v>
      </c>
      <c r="E1816" s="191" t="s">
        <v>1944</v>
      </c>
      <c r="F1816" s="191" t="s">
        <v>2339</v>
      </c>
      <c r="G1816" s="178"/>
      <c r="H1816" s="178"/>
      <c r="I1816" s="181"/>
      <c r="J1816" s="192">
        <f>BK1816</f>
        <v>0</v>
      </c>
      <c r="K1816" s="178"/>
      <c r="L1816" s="183"/>
      <c r="M1816" s="184"/>
      <c r="N1816" s="185"/>
      <c r="O1816" s="185"/>
      <c r="P1816" s="186">
        <f>SUM(P1817:P1903)</f>
        <v>0</v>
      </c>
      <c r="Q1816" s="185"/>
      <c r="R1816" s="186">
        <f>SUM(R1817:R1903)</f>
        <v>0</v>
      </c>
      <c r="S1816" s="185"/>
      <c r="T1816" s="187">
        <f>SUM(T1817:T1903)</f>
        <v>0</v>
      </c>
      <c r="AR1816" s="188" t="s">
        <v>85</v>
      </c>
      <c r="AT1816" s="189" t="s">
        <v>74</v>
      </c>
      <c r="AU1816" s="189" t="s">
        <v>83</v>
      </c>
      <c r="AY1816" s="188" t="s">
        <v>209</v>
      </c>
      <c r="BK1816" s="190">
        <f>SUM(BK1817:BK1903)</f>
        <v>0</v>
      </c>
    </row>
    <row r="1817" spans="1:65" s="2" customFormat="1" ht="16.5" customHeight="1">
      <c r="A1817" s="35"/>
      <c r="B1817" s="36"/>
      <c r="C1817" s="193" t="s">
        <v>2340</v>
      </c>
      <c r="D1817" s="193" t="s">
        <v>211</v>
      </c>
      <c r="E1817" s="194" t="s">
        <v>2341</v>
      </c>
      <c r="F1817" s="195" t="s">
        <v>2342</v>
      </c>
      <c r="G1817" s="196" t="s">
        <v>214</v>
      </c>
      <c r="H1817" s="197">
        <v>2997.3679999999999</v>
      </c>
      <c r="I1817" s="198"/>
      <c r="J1817" s="199">
        <f>ROUND(I1817*H1817,2)</f>
        <v>0</v>
      </c>
      <c r="K1817" s="200"/>
      <c r="L1817" s="40"/>
      <c r="M1817" s="201" t="s">
        <v>1</v>
      </c>
      <c r="N1817" s="202" t="s">
        <v>40</v>
      </c>
      <c r="O1817" s="72"/>
      <c r="P1817" s="203">
        <f>O1817*H1817</f>
        <v>0</v>
      </c>
      <c r="Q1817" s="203">
        <v>0</v>
      </c>
      <c r="R1817" s="203">
        <f>Q1817*H1817</f>
        <v>0</v>
      </c>
      <c r="S1817" s="203">
        <v>0</v>
      </c>
      <c r="T1817" s="204">
        <f>S1817*H1817</f>
        <v>0</v>
      </c>
      <c r="U1817" s="35"/>
      <c r="V1817" s="35"/>
      <c r="W1817" s="35"/>
      <c r="X1817" s="35"/>
      <c r="Y1817" s="35"/>
      <c r="Z1817" s="35"/>
      <c r="AA1817" s="35"/>
      <c r="AB1817" s="35"/>
      <c r="AC1817" s="35"/>
      <c r="AD1817" s="35"/>
      <c r="AE1817" s="35"/>
      <c r="AR1817" s="205" t="s">
        <v>247</v>
      </c>
      <c r="AT1817" s="205" t="s">
        <v>211</v>
      </c>
      <c r="AU1817" s="205" t="s">
        <v>85</v>
      </c>
      <c r="AY1817" s="18" t="s">
        <v>209</v>
      </c>
      <c r="BE1817" s="206">
        <f>IF(N1817="základní",J1817,0)</f>
        <v>0</v>
      </c>
      <c r="BF1817" s="206">
        <f>IF(N1817="snížená",J1817,0)</f>
        <v>0</v>
      </c>
      <c r="BG1817" s="206">
        <f>IF(N1817="zákl. přenesená",J1817,0)</f>
        <v>0</v>
      </c>
      <c r="BH1817" s="206">
        <f>IF(N1817="sníž. přenesená",J1817,0)</f>
        <v>0</v>
      </c>
      <c r="BI1817" s="206">
        <f>IF(N1817="nulová",J1817,0)</f>
        <v>0</v>
      </c>
      <c r="BJ1817" s="18" t="s">
        <v>83</v>
      </c>
      <c r="BK1817" s="206">
        <f>ROUND(I1817*H1817,2)</f>
        <v>0</v>
      </c>
      <c r="BL1817" s="18" t="s">
        <v>247</v>
      </c>
      <c r="BM1817" s="205" t="s">
        <v>2343</v>
      </c>
    </row>
    <row r="1818" spans="1:65" s="13" customFormat="1" ht="11.25">
      <c r="B1818" s="207"/>
      <c r="C1818" s="208"/>
      <c r="D1818" s="209" t="s">
        <v>216</v>
      </c>
      <c r="E1818" s="210" t="s">
        <v>1</v>
      </c>
      <c r="F1818" s="211" t="s">
        <v>236</v>
      </c>
      <c r="G1818" s="208"/>
      <c r="H1818" s="210" t="s">
        <v>1</v>
      </c>
      <c r="I1818" s="212"/>
      <c r="J1818" s="208"/>
      <c r="K1818" s="208"/>
      <c r="L1818" s="213"/>
      <c r="M1818" s="214"/>
      <c r="N1818" s="215"/>
      <c r="O1818" s="215"/>
      <c r="P1818" s="215"/>
      <c r="Q1818" s="215"/>
      <c r="R1818" s="215"/>
      <c r="S1818" s="215"/>
      <c r="T1818" s="216"/>
      <c r="AT1818" s="217" t="s">
        <v>216</v>
      </c>
      <c r="AU1818" s="217" t="s">
        <v>85</v>
      </c>
      <c r="AV1818" s="13" t="s">
        <v>83</v>
      </c>
      <c r="AW1818" s="13" t="s">
        <v>31</v>
      </c>
      <c r="AX1818" s="13" t="s">
        <v>75</v>
      </c>
      <c r="AY1818" s="217" t="s">
        <v>209</v>
      </c>
    </row>
    <row r="1819" spans="1:65" s="14" customFormat="1" ht="11.25">
      <c r="B1819" s="218"/>
      <c r="C1819" s="219"/>
      <c r="D1819" s="209" t="s">
        <v>216</v>
      </c>
      <c r="E1819" s="220" t="s">
        <v>1</v>
      </c>
      <c r="F1819" s="221" t="s">
        <v>2344</v>
      </c>
      <c r="G1819" s="219"/>
      <c r="H1819" s="222">
        <v>173.14</v>
      </c>
      <c r="I1819" s="223"/>
      <c r="J1819" s="219"/>
      <c r="K1819" s="219"/>
      <c r="L1819" s="224"/>
      <c r="M1819" s="225"/>
      <c r="N1819" s="226"/>
      <c r="O1819" s="226"/>
      <c r="P1819" s="226"/>
      <c r="Q1819" s="226"/>
      <c r="R1819" s="226"/>
      <c r="S1819" s="226"/>
      <c r="T1819" s="227"/>
      <c r="AT1819" s="228" t="s">
        <v>216</v>
      </c>
      <c r="AU1819" s="228" t="s">
        <v>85</v>
      </c>
      <c r="AV1819" s="14" t="s">
        <v>85</v>
      </c>
      <c r="AW1819" s="14" t="s">
        <v>31</v>
      </c>
      <c r="AX1819" s="14" t="s">
        <v>75</v>
      </c>
      <c r="AY1819" s="228" t="s">
        <v>209</v>
      </c>
    </row>
    <row r="1820" spans="1:65" s="14" customFormat="1" ht="11.25">
      <c r="B1820" s="218"/>
      <c r="C1820" s="219"/>
      <c r="D1820" s="209" t="s">
        <v>216</v>
      </c>
      <c r="E1820" s="220" t="s">
        <v>1</v>
      </c>
      <c r="F1820" s="221" t="s">
        <v>2345</v>
      </c>
      <c r="G1820" s="219"/>
      <c r="H1820" s="222">
        <v>2824.2280000000001</v>
      </c>
      <c r="I1820" s="223"/>
      <c r="J1820" s="219"/>
      <c r="K1820" s="219"/>
      <c r="L1820" s="224"/>
      <c r="M1820" s="225"/>
      <c r="N1820" s="226"/>
      <c r="O1820" s="226"/>
      <c r="P1820" s="226"/>
      <c r="Q1820" s="226"/>
      <c r="R1820" s="226"/>
      <c r="S1820" s="226"/>
      <c r="T1820" s="227"/>
      <c r="AT1820" s="228" t="s">
        <v>216</v>
      </c>
      <c r="AU1820" s="228" t="s">
        <v>85</v>
      </c>
      <c r="AV1820" s="14" t="s">
        <v>85</v>
      </c>
      <c r="AW1820" s="14" t="s">
        <v>31</v>
      </c>
      <c r="AX1820" s="14" t="s">
        <v>75</v>
      </c>
      <c r="AY1820" s="228" t="s">
        <v>209</v>
      </c>
    </row>
    <row r="1821" spans="1:65" s="15" customFormat="1" ht="11.25">
      <c r="B1821" s="229"/>
      <c r="C1821" s="230"/>
      <c r="D1821" s="209" t="s">
        <v>216</v>
      </c>
      <c r="E1821" s="231" t="s">
        <v>1</v>
      </c>
      <c r="F1821" s="232" t="s">
        <v>219</v>
      </c>
      <c r="G1821" s="230"/>
      <c r="H1821" s="233">
        <v>2997.3679999999999</v>
      </c>
      <c r="I1821" s="234"/>
      <c r="J1821" s="230"/>
      <c r="K1821" s="230"/>
      <c r="L1821" s="235"/>
      <c r="M1821" s="236"/>
      <c r="N1821" s="237"/>
      <c r="O1821" s="237"/>
      <c r="P1821" s="237"/>
      <c r="Q1821" s="237"/>
      <c r="R1821" s="237"/>
      <c r="S1821" s="237"/>
      <c r="T1821" s="238"/>
      <c r="AT1821" s="239" t="s">
        <v>216</v>
      </c>
      <c r="AU1821" s="239" t="s">
        <v>85</v>
      </c>
      <c r="AV1821" s="15" t="s">
        <v>215</v>
      </c>
      <c r="AW1821" s="15" t="s">
        <v>31</v>
      </c>
      <c r="AX1821" s="15" t="s">
        <v>83</v>
      </c>
      <c r="AY1821" s="239" t="s">
        <v>209</v>
      </c>
    </row>
    <row r="1822" spans="1:65" s="2" customFormat="1" ht="24.2" customHeight="1">
      <c r="A1822" s="35"/>
      <c r="B1822" s="36"/>
      <c r="C1822" s="193" t="s">
        <v>1426</v>
      </c>
      <c r="D1822" s="193" t="s">
        <v>211</v>
      </c>
      <c r="E1822" s="194" t="s">
        <v>2346</v>
      </c>
      <c r="F1822" s="195" t="s">
        <v>2347</v>
      </c>
      <c r="G1822" s="196" t="s">
        <v>214</v>
      </c>
      <c r="H1822" s="197">
        <v>2997.3679999999999</v>
      </c>
      <c r="I1822" s="198"/>
      <c r="J1822" s="199">
        <f>ROUND(I1822*H1822,2)</f>
        <v>0</v>
      </c>
      <c r="K1822" s="200"/>
      <c r="L1822" s="40"/>
      <c r="M1822" s="201" t="s">
        <v>1</v>
      </c>
      <c r="N1822" s="202" t="s">
        <v>40</v>
      </c>
      <c r="O1822" s="72"/>
      <c r="P1822" s="203">
        <f>O1822*H1822</f>
        <v>0</v>
      </c>
      <c r="Q1822" s="203">
        <v>0</v>
      </c>
      <c r="R1822" s="203">
        <f>Q1822*H1822</f>
        <v>0</v>
      </c>
      <c r="S1822" s="203">
        <v>0</v>
      </c>
      <c r="T1822" s="204">
        <f>S1822*H1822</f>
        <v>0</v>
      </c>
      <c r="U1822" s="35"/>
      <c r="V1822" s="35"/>
      <c r="W1822" s="35"/>
      <c r="X1822" s="35"/>
      <c r="Y1822" s="35"/>
      <c r="Z1822" s="35"/>
      <c r="AA1822" s="35"/>
      <c r="AB1822" s="35"/>
      <c r="AC1822" s="35"/>
      <c r="AD1822" s="35"/>
      <c r="AE1822" s="35"/>
      <c r="AR1822" s="205" t="s">
        <v>247</v>
      </c>
      <c r="AT1822" s="205" t="s">
        <v>211</v>
      </c>
      <c r="AU1822" s="205" t="s">
        <v>85</v>
      </c>
      <c r="AY1822" s="18" t="s">
        <v>209</v>
      </c>
      <c r="BE1822" s="206">
        <f>IF(N1822="základní",J1822,0)</f>
        <v>0</v>
      </c>
      <c r="BF1822" s="206">
        <f>IF(N1822="snížená",J1822,0)</f>
        <v>0</v>
      </c>
      <c r="BG1822" s="206">
        <f>IF(N1822="zákl. přenesená",J1822,0)</f>
        <v>0</v>
      </c>
      <c r="BH1822" s="206">
        <f>IF(N1822="sníž. přenesená",J1822,0)</f>
        <v>0</v>
      </c>
      <c r="BI1822" s="206">
        <f>IF(N1822="nulová",J1822,0)</f>
        <v>0</v>
      </c>
      <c r="BJ1822" s="18" t="s">
        <v>83</v>
      </c>
      <c r="BK1822" s="206">
        <f>ROUND(I1822*H1822,2)</f>
        <v>0</v>
      </c>
      <c r="BL1822" s="18" t="s">
        <v>247</v>
      </c>
      <c r="BM1822" s="205" t="s">
        <v>2348</v>
      </c>
    </row>
    <row r="1823" spans="1:65" s="13" customFormat="1" ht="11.25">
      <c r="B1823" s="207"/>
      <c r="C1823" s="208"/>
      <c r="D1823" s="209" t="s">
        <v>216</v>
      </c>
      <c r="E1823" s="210" t="s">
        <v>1</v>
      </c>
      <c r="F1823" s="211" t="s">
        <v>236</v>
      </c>
      <c r="G1823" s="208"/>
      <c r="H1823" s="210" t="s">
        <v>1</v>
      </c>
      <c r="I1823" s="212"/>
      <c r="J1823" s="208"/>
      <c r="K1823" s="208"/>
      <c r="L1823" s="213"/>
      <c r="M1823" s="214"/>
      <c r="N1823" s="215"/>
      <c r="O1823" s="215"/>
      <c r="P1823" s="215"/>
      <c r="Q1823" s="215"/>
      <c r="R1823" s="215"/>
      <c r="S1823" s="215"/>
      <c r="T1823" s="216"/>
      <c r="AT1823" s="217" t="s">
        <v>216</v>
      </c>
      <c r="AU1823" s="217" t="s">
        <v>85</v>
      </c>
      <c r="AV1823" s="13" t="s">
        <v>83</v>
      </c>
      <c r="AW1823" s="13" t="s">
        <v>31</v>
      </c>
      <c r="AX1823" s="13" t="s">
        <v>75</v>
      </c>
      <c r="AY1823" s="217" t="s">
        <v>209</v>
      </c>
    </row>
    <row r="1824" spans="1:65" s="14" customFormat="1" ht="11.25">
      <c r="B1824" s="218"/>
      <c r="C1824" s="219"/>
      <c r="D1824" s="209" t="s">
        <v>216</v>
      </c>
      <c r="E1824" s="220" t="s">
        <v>1</v>
      </c>
      <c r="F1824" s="221" t="s">
        <v>2344</v>
      </c>
      <c r="G1824" s="219"/>
      <c r="H1824" s="222">
        <v>173.14</v>
      </c>
      <c r="I1824" s="223"/>
      <c r="J1824" s="219"/>
      <c r="K1824" s="219"/>
      <c r="L1824" s="224"/>
      <c r="M1824" s="225"/>
      <c r="N1824" s="226"/>
      <c r="O1824" s="226"/>
      <c r="P1824" s="226"/>
      <c r="Q1824" s="226"/>
      <c r="R1824" s="226"/>
      <c r="S1824" s="226"/>
      <c r="T1824" s="227"/>
      <c r="AT1824" s="228" t="s">
        <v>216</v>
      </c>
      <c r="AU1824" s="228" t="s">
        <v>85</v>
      </c>
      <c r="AV1824" s="14" t="s">
        <v>85</v>
      </c>
      <c r="AW1824" s="14" t="s">
        <v>31</v>
      </c>
      <c r="AX1824" s="14" t="s">
        <v>75</v>
      </c>
      <c r="AY1824" s="228" t="s">
        <v>209</v>
      </c>
    </row>
    <row r="1825" spans="1:65" s="14" customFormat="1" ht="11.25">
      <c r="B1825" s="218"/>
      <c r="C1825" s="219"/>
      <c r="D1825" s="209" t="s">
        <v>216</v>
      </c>
      <c r="E1825" s="220" t="s">
        <v>1</v>
      </c>
      <c r="F1825" s="221" t="s">
        <v>2345</v>
      </c>
      <c r="G1825" s="219"/>
      <c r="H1825" s="222">
        <v>2824.2280000000001</v>
      </c>
      <c r="I1825" s="223"/>
      <c r="J1825" s="219"/>
      <c r="K1825" s="219"/>
      <c r="L1825" s="224"/>
      <c r="M1825" s="225"/>
      <c r="N1825" s="226"/>
      <c r="O1825" s="226"/>
      <c r="P1825" s="226"/>
      <c r="Q1825" s="226"/>
      <c r="R1825" s="226"/>
      <c r="S1825" s="226"/>
      <c r="T1825" s="227"/>
      <c r="AT1825" s="228" t="s">
        <v>216</v>
      </c>
      <c r="AU1825" s="228" t="s">
        <v>85</v>
      </c>
      <c r="AV1825" s="14" t="s">
        <v>85</v>
      </c>
      <c r="AW1825" s="14" t="s">
        <v>31</v>
      </c>
      <c r="AX1825" s="14" t="s">
        <v>75</v>
      </c>
      <c r="AY1825" s="228" t="s">
        <v>209</v>
      </c>
    </row>
    <row r="1826" spans="1:65" s="15" customFormat="1" ht="11.25">
      <c r="B1826" s="229"/>
      <c r="C1826" s="230"/>
      <c r="D1826" s="209" t="s">
        <v>216</v>
      </c>
      <c r="E1826" s="231" t="s">
        <v>1</v>
      </c>
      <c r="F1826" s="232" t="s">
        <v>219</v>
      </c>
      <c r="G1826" s="230"/>
      <c r="H1826" s="233">
        <v>2997.3679999999999</v>
      </c>
      <c r="I1826" s="234"/>
      <c r="J1826" s="230"/>
      <c r="K1826" s="230"/>
      <c r="L1826" s="235"/>
      <c r="M1826" s="236"/>
      <c r="N1826" s="237"/>
      <c r="O1826" s="237"/>
      <c r="P1826" s="237"/>
      <c r="Q1826" s="237"/>
      <c r="R1826" s="237"/>
      <c r="S1826" s="237"/>
      <c r="T1826" s="238"/>
      <c r="AT1826" s="239" t="s">
        <v>216</v>
      </c>
      <c r="AU1826" s="239" t="s">
        <v>85</v>
      </c>
      <c r="AV1826" s="15" t="s">
        <v>215</v>
      </c>
      <c r="AW1826" s="15" t="s">
        <v>31</v>
      </c>
      <c r="AX1826" s="15" t="s">
        <v>83</v>
      </c>
      <c r="AY1826" s="239" t="s">
        <v>209</v>
      </c>
    </row>
    <row r="1827" spans="1:65" s="2" customFormat="1" ht="24.2" customHeight="1">
      <c r="A1827" s="35"/>
      <c r="B1827" s="36"/>
      <c r="C1827" s="193" t="s">
        <v>2349</v>
      </c>
      <c r="D1827" s="193" t="s">
        <v>211</v>
      </c>
      <c r="E1827" s="194" t="s">
        <v>2350</v>
      </c>
      <c r="F1827" s="195" t="s">
        <v>2351</v>
      </c>
      <c r="G1827" s="196" t="s">
        <v>214</v>
      </c>
      <c r="H1827" s="197">
        <v>2997.3679999999999</v>
      </c>
      <c r="I1827" s="198"/>
      <c r="J1827" s="199">
        <f>ROUND(I1827*H1827,2)</f>
        <v>0</v>
      </c>
      <c r="K1827" s="200"/>
      <c r="L1827" s="40"/>
      <c r="M1827" s="201" t="s">
        <v>1</v>
      </c>
      <c r="N1827" s="202" t="s">
        <v>40</v>
      </c>
      <c r="O1827" s="72"/>
      <c r="P1827" s="203">
        <f>O1827*H1827</f>
        <v>0</v>
      </c>
      <c r="Q1827" s="203">
        <v>0</v>
      </c>
      <c r="R1827" s="203">
        <f>Q1827*H1827</f>
        <v>0</v>
      </c>
      <c r="S1827" s="203">
        <v>0</v>
      </c>
      <c r="T1827" s="204">
        <f>S1827*H1827</f>
        <v>0</v>
      </c>
      <c r="U1827" s="35"/>
      <c r="V1827" s="35"/>
      <c r="W1827" s="35"/>
      <c r="X1827" s="35"/>
      <c r="Y1827" s="35"/>
      <c r="Z1827" s="35"/>
      <c r="AA1827" s="35"/>
      <c r="AB1827" s="35"/>
      <c r="AC1827" s="35"/>
      <c r="AD1827" s="35"/>
      <c r="AE1827" s="35"/>
      <c r="AR1827" s="205" t="s">
        <v>247</v>
      </c>
      <c r="AT1827" s="205" t="s">
        <v>211</v>
      </c>
      <c r="AU1827" s="205" t="s">
        <v>85</v>
      </c>
      <c r="AY1827" s="18" t="s">
        <v>209</v>
      </c>
      <c r="BE1827" s="206">
        <f>IF(N1827="základní",J1827,0)</f>
        <v>0</v>
      </c>
      <c r="BF1827" s="206">
        <f>IF(N1827="snížená",J1827,0)</f>
        <v>0</v>
      </c>
      <c r="BG1827" s="206">
        <f>IF(N1827="zákl. přenesená",J1827,0)</f>
        <v>0</v>
      </c>
      <c r="BH1827" s="206">
        <f>IF(N1827="sníž. přenesená",J1827,0)</f>
        <v>0</v>
      </c>
      <c r="BI1827" s="206">
        <f>IF(N1827="nulová",J1827,0)</f>
        <v>0</v>
      </c>
      <c r="BJ1827" s="18" t="s">
        <v>83</v>
      </c>
      <c r="BK1827" s="206">
        <f>ROUND(I1827*H1827,2)</f>
        <v>0</v>
      </c>
      <c r="BL1827" s="18" t="s">
        <v>247</v>
      </c>
      <c r="BM1827" s="205" t="s">
        <v>2352</v>
      </c>
    </row>
    <row r="1828" spans="1:65" s="13" customFormat="1" ht="11.25">
      <c r="B1828" s="207"/>
      <c r="C1828" s="208"/>
      <c r="D1828" s="209" t="s">
        <v>216</v>
      </c>
      <c r="E1828" s="210" t="s">
        <v>1</v>
      </c>
      <c r="F1828" s="211" t="s">
        <v>236</v>
      </c>
      <c r="G1828" s="208"/>
      <c r="H1828" s="210" t="s">
        <v>1</v>
      </c>
      <c r="I1828" s="212"/>
      <c r="J1828" s="208"/>
      <c r="K1828" s="208"/>
      <c r="L1828" s="213"/>
      <c r="M1828" s="214"/>
      <c r="N1828" s="215"/>
      <c r="O1828" s="215"/>
      <c r="P1828" s="215"/>
      <c r="Q1828" s="215"/>
      <c r="R1828" s="215"/>
      <c r="S1828" s="215"/>
      <c r="T1828" s="216"/>
      <c r="AT1828" s="217" t="s">
        <v>216</v>
      </c>
      <c r="AU1828" s="217" t="s">
        <v>85</v>
      </c>
      <c r="AV1828" s="13" t="s">
        <v>83</v>
      </c>
      <c r="AW1828" s="13" t="s">
        <v>31</v>
      </c>
      <c r="AX1828" s="13" t="s">
        <v>75</v>
      </c>
      <c r="AY1828" s="217" t="s">
        <v>209</v>
      </c>
    </row>
    <row r="1829" spans="1:65" s="14" customFormat="1" ht="11.25">
      <c r="B1829" s="218"/>
      <c r="C1829" s="219"/>
      <c r="D1829" s="209" t="s">
        <v>216</v>
      </c>
      <c r="E1829" s="220" t="s">
        <v>1</v>
      </c>
      <c r="F1829" s="221" t="s">
        <v>2344</v>
      </c>
      <c r="G1829" s="219"/>
      <c r="H1829" s="222">
        <v>173.14</v>
      </c>
      <c r="I1829" s="223"/>
      <c r="J1829" s="219"/>
      <c r="K1829" s="219"/>
      <c r="L1829" s="224"/>
      <c r="M1829" s="225"/>
      <c r="N1829" s="226"/>
      <c r="O1829" s="226"/>
      <c r="P1829" s="226"/>
      <c r="Q1829" s="226"/>
      <c r="R1829" s="226"/>
      <c r="S1829" s="226"/>
      <c r="T1829" s="227"/>
      <c r="AT1829" s="228" t="s">
        <v>216</v>
      </c>
      <c r="AU1829" s="228" t="s">
        <v>85</v>
      </c>
      <c r="AV1829" s="14" t="s">
        <v>85</v>
      </c>
      <c r="AW1829" s="14" t="s">
        <v>31</v>
      </c>
      <c r="AX1829" s="14" t="s">
        <v>75</v>
      </c>
      <c r="AY1829" s="228" t="s">
        <v>209</v>
      </c>
    </row>
    <row r="1830" spans="1:65" s="14" customFormat="1" ht="11.25">
      <c r="B1830" s="218"/>
      <c r="C1830" s="219"/>
      <c r="D1830" s="209" t="s">
        <v>216</v>
      </c>
      <c r="E1830" s="220" t="s">
        <v>1</v>
      </c>
      <c r="F1830" s="221" t="s">
        <v>2345</v>
      </c>
      <c r="G1830" s="219"/>
      <c r="H1830" s="222">
        <v>2824.2280000000001</v>
      </c>
      <c r="I1830" s="223"/>
      <c r="J1830" s="219"/>
      <c r="K1830" s="219"/>
      <c r="L1830" s="224"/>
      <c r="M1830" s="225"/>
      <c r="N1830" s="226"/>
      <c r="O1830" s="226"/>
      <c r="P1830" s="226"/>
      <c r="Q1830" s="226"/>
      <c r="R1830" s="226"/>
      <c r="S1830" s="226"/>
      <c r="T1830" s="227"/>
      <c r="AT1830" s="228" t="s">
        <v>216</v>
      </c>
      <c r="AU1830" s="228" t="s">
        <v>85</v>
      </c>
      <c r="AV1830" s="14" t="s">
        <v>85</v>
      </c>
      <c r="AW1830" s="14" t="s">
        <v>31</v>
      </c>
      <c r="AX1830" s="14" t="s">
        <v>75</v>
      </c>
      <c r="AY1830" s="228" t="s">
        <v>209</v>
      </c>
    </row>
    <row r="1831" spans="1:65" s="15" customFormat="1" ht="11.25">
      <c r="B1831" s="229"/>
      <c r="C1831" s="230"/>
      <c r="D1831" s="209" t="s">
        <v>216</v>
      </c>
      <c r="E1831" s="231" t="s">
        <v>1</v>
      </c>
      <c r="F1831" s="232" t="s">
        <v>219</v>
      </c>
      <c r="G1831" s="230"/>
      <c r="H1831" s="233">
        <v>2997.3679999999999</v>
      </c>
      <c r="I1831" s="234"/>
      <c r="J1831" s="230"/>
      <c r="K1831" s="230"/>
      <c r="L1831" s="235"/>
      <c r="M1831" s="236"/>
      <c r="N1831" s="237"/>
      <c r="O1831" s="237"/>
      <c r="P1831" s="237"/>
      <c r="Q1831" s="237"/>
      <c r="R1831" s="237"/>
      <c r="S1831" s="237"/>
      <c r="T1831" s="238"/>
      <c r="AT1831" s="239" t="s">
        <v>216</v>
      </c>
      <c r="AU1831" s="239" t="s">
        <v>85</v>
      </c>
      <c r="AV1831" s="15" t="s">
        <v>215</v>
      </c>
      <c r="AW1831" s="15" t="s">
        <v>31</v>
      </c>
      <c r="AX1831" s="15" t="s">
        <v>83</v>
      </c>
      <c r="AY1831" s="239" t="s">
        <v>209</v>
      </c>
    </row>
    <row r="1832" spans="1:65" s="2" customFormat="1" ht="24.2" customHeight="1">
      <c r="A1832" s="35"/>
      <c r="B1832" s="36"/>
      <c r="C1832" s="193" t="s">
        <v>1429</v>
      </c>
      <c r="D1832" s="193" t="s">
        <v>211</v>
      </c>
      <c r="E1832" s="194" t="s">
        <v>2353</v>
      </c>
      <c r="F1832" s="195" t="s">
        <v>2354</v>
      </c>
      <c r="G1832" s="196" t="s">
        <v>214</v>
      </c>
      <c r="H1832" s="197">
        <v>2661.35</v>
      </c>
      <c r="I1832" s="198"/>
      <c r="J1832" s="199">
        <f>ROUND(I1832*H1832,2)</f>
        <v>0</v>
      </c>
      <c r="K1832" s="200"/>
      <c r="L1832" s="40"/>
      <c r="M1832" s="201" t="s">
        <v>1</v>
      </c>
      <c r="N1832" s="202" t="s">
        <v>40</v>
      </c>
      <c r="O1832" s="72"/>
      <c r="P1832" s="203">
        <f>O1832*H1832</f>
        <v>0</v>
      </c>
      <c r="Q1832" s="203">
        <v>0</v>
      </c>
      <c r="R1832" s="203">
        <f>Q1832*H1832</f>
        <v>0</v>
      </c>
      <c r="S1832" s="203">
        <v>0</v>
      </c>
      <c r="T1832" s="204">
        <f>S1832*H1832</f>
        <v>0</v>
      </c>
      <c r="U1832" s="35"/>
      <c r="V1832" s="35"/>
      <c r="W1832" s="35"/>
      <c r="X1832" s="35"/>
      <c r="Y1832" s="35"/>
      <c r="Z1832" s="35"/>
      <c r="AA1832" s="35"/>
      <c r="AB1832" s="35"/>
      <c r="AC1832" s="35"/>
      <c r="AD1832" s="35"/>
      <c r="AE1832" s="35"/>
      <c r="AR1832" s="205" t="s">
        <v>247</v>
      </c>
      <c r="AT1832" s="205" t="s">
        <v>211</v>
      </c>
      <c r="AU1832" s="205" t="s">
        <v>85</v>
      </c>
      <c r="AY1832" s="18" t="s">
        <v>209</v>
      </c>
      <c r="BE1832" s="206">
        <f>IF(N1832="základní",J1832,0)</f>
        <v>0</v>
      </c>
      <c r="BF1832" s="206">
        <f>IF(N1832="snížená",J1832,0)</f>
        <v>0</v>
      </c>
      <c r="BG1832" s="206">
        <f>IF(N1832="zákl. přenesená",J1832,0)</f>
        <v>0</v>
      </c>
      <c r="BH1832" s="206">
        <f>IF(N1832="sníž. přenesená",J1832,0)</f>
        <v>0</v>
      </c>
      <c r="BI1832" s="206">
        <f>IF(N1832="nulová",J1832,0)</f>
        <v>0</v>
      </c>
      <c r="BJ1832" s="18" t="s">
        <v>83</v>
      </c>
      <c r="BK1832" s="206">
        <f>ROUND(I1832*H1832,2)</f>
        <v>0</v>
      </c>
      <c r="BL1832" s="18" t="s">
        <v>247</v>
      </c>
      <c r="BM1832" s="205" t="s">
        <v>2355</v>
      </c>
    </row>
    <row r="1833" spans="1:65" s="2" customFormat="1" ht="29.25">
      <c r="A1833" s="35"/>
      <c r="B1833" s="36"/>
      <c r="C1833" s="37"/>
      <c r="D1833" s="209" t="s">
        <v>253</v>
      </c>
      <c r="E1833" s="37"/>
      <c r="F1833" s="240" t="s">
        <v>2356</v>
      </c>
      <c r="G1833" s="37"/>
      <c r="H1833" s="37"/>
      <c r="I1833" s="241"/>
      <c r="J1833" s="37"/>
      <c r="K1833" s="37"/>
      <c r="L1833" s="40"/>
      <c r="M1833" s="242"/>
      <c r="N1833" s="243"/>
      <c r="O1833" s="72"/>
      <c r="P1833" s="72"/>
      <c r="Q1833" s="72"/>
      <c r="R1833" s="72"/>
      <c r="S1833" s="72"/>
      <c r="T1833" s="73"/>
      <c r="U1833" s="35"/>
      <c r="V1833" s="35"/>
      <c r="W1833" s="35"/>
      <c r="X1833" s="35"/>
      <c r="Y1833" s="35"/>
      <c r="Z1833" s="35"/>
      <c r="AA1833" s="35"/>
      <c r="AB1833" s="35"/>
      <c r="AC1833" s="35"/>
      <c r="AD1833" s="35"/>
      <c r="AE1833" s="35"/>
      <c r="AT1833" s="18" t="s">
        <v>253</v>
      </c>
      <c r="AU1833" s="18" t="s">
        <v>85</v>
      </c>
    </row>
    <row r="1834" spans="1:65" s="13" customFormat="1" ht="11.25">
      <c r="B1834" s="207"/>
      <c r="C1834" s="208"/>
      <c r="D1834" s="209" t="s">
        <v>216</v>
      </c>
      <c r="E1834" s="210" t="s">
        <v>1</v>
      </c>
      <c r="F1834" s="211" t="s">
        <v>390</v>
      </c>
      <c r="G1834" s="208"/>
      <c r="H1834" s="210" t="s">
        <v>1</v>
      </c>
      <c r="I1834" s="212"/>
      <c r="J1834" s="208"/>
      <c r="K1834" s="208"/>
      <c r="L1834" s="213"/>
      <c r="M1834" s="214"/>
      <c r="N1834" s="215"/>
      <c r="O1834" s="215"/>
      <c r="P1834" s="215"/>
      <c r="Q1834" s="215"/>
      <c r="R1834" s="215"/>
      <c r="S1834" s="215"/>
      <c r="T1834" s="216"/>
      <c r="AT1834" s="217" t="s">
        <v>216</v>
      </c>
      <c r="AU1834" s="217" t="s">
        <v>85</v>
      </c>
      <c r="AV1834" s="13" t="s">
        <v>83</v>
      </c>
      <c r="AW1834" s="13" t="s">
        <v>31</v>
      </c>
      <c r="AX1834" s="13" t="s">
        <v>75</v>
      </c>
      <c r="AY1834" s="217" t="s">
        <v>209</v>
      </c>
    </row>
    <row r="1835" spans="1:65" s="14" customFormat="1" ht="11.25">
      <c r="B1835" s="218"/>
      <c r="C1835" s="219"/>
      <c r="D1835" s="209" t="s">
        <v>216</v>
      </c>
      <c r="E1835" s="220" t="s">
        <v>1</v>
      </c>
      <c r="F1835" s="221" t="s">
        <v>2357</v>
      </c>
      <c r="G1835" s="219"/>
      <c r="H1835" s="222">
        <v>659.1</v>
      </c>
      <c r="I1835" s="223"/>
      <c r="J1835" s="219"/>
      <c r="K1835" s="219"/>
      <c r="L1835" s="224"/>
      <c r="M1835" s="225"/>
      <c r="N1835" s="226"/>
      <c r="O1835" s="226"/>
      <c r="P1835" s="226"/>
      <c r="Q1835" s="226"/>
      <c r="R1835" s="226"/>
      <c r="S1835" s="226"/>
      <c r="T1835" s="227"/>
      <c r="AT1835" s="228" t="s">
        <v>216</v>
      </c>
      <c r="AU1835" s="228" t="s">
        <v>85</v>
      </c>
      <c r="AV1835" s="14" t="s">
        <v>85</v>
      </c>
      <c r="AW1835" s="14" t="s">
        <v>31</v>
      </c>
      <c r="AX1835" s="14" t="s">
        <v>75</v>
      </c>
      <c r="AY1835" s="228" t="s">
        <v>209</v>
      </c>
    </row>
    <row r="1836" spans="1:65" s="14" customFormat="1" ht="22.5">
      <c r="B1836" s="218"/>
      <c r="C1836" s="219"/>
      <c r="D1836" s="209" t="s">
        <v>216</v>
      </c>
      <c r="E1836" s="220" t="s">
        <v>1</v>
      </c>
      <c r="F1836" s="221" t="s">
        <v>2358</v>
      </c>
      <c r="G1836" s="219"/>
      <c r="H1836" s="222">
        <v>814.6</v>
      </c>
      <c r="I1836" s="223"/>
      <c r="J1836" s="219"/>
      <c r="K1836" s="219"/>
      <c r="L1836" s="224"/>
      <c r="M1836" s="225"/>
      <c r="N1836" s="226"/>
      <c r="O1836" s="226"/>
      <c r="P1836" s="226"/>
      <c r="Q1836" s="226"/>
      <c r="R1836" s="226"/>
      <c r="S1836" s="226"/>
      <c r="T1836" s="227"/>
      <c r="AT1836" s="228" t="s">
        <v>216</v>
      </c>
      <c r="AU1836" s="228" t="s">
        <v>85</v>
      </c>
      <c r="AV1836" s="14" t="s">
        <v>85</v>
      </c>
      <c r="AW1836" s="14" t="s">
        <v>31</v>
      </c>
      <c r="AX1836" s="14" t="s">
        <v>75</v>
      </c>
      <c r="AY1836" s="228" t="s">
        <v>209</v>
      </c>
    </row>
    <row r="1837" spans="1:65" s="14" customFormat="1" ht="11.25">
      <c r="B1837" s="218"/>
      <c r="C1837" s="219"/>
      <c r="D1837" s="209" t="s">
        <v>216</v>
      </c>
      <c r="E1837" s="220" t="s">
        <v>1</v>
      </c>
      <c r="F1837" s="221" t="s">
        <v>2359</v>
      </c>
      <c r="G1837" s="219"/>
      <c r="H1837" s="222">
        <v>417.7</v>
      </c>
      <c r="I1837" s="223"/>
      <c r="J1837" s="219"/>
      <c r="K1837" s="219"/>
      <c r="L1837" s="224"/>
      <c r="M1837" s="225"/>
      <c r="N1837" s="226"/>
      <c r="O1837" s="226"/>
      <c r="P1837" s="226"/>
      <c r="Q1837" s="226"/>
      <c r="R1837" s="226"/>
      <c r="S1837" s="226"/>
      <c r="T1837" s="227"/>
      <c r="AT1837" s="228" t="s">
        <v>216</v>
      </c>
      <c r="AU1837" s="228" t="s">
        <v>85</v>
      </c>
      <c r="AV1837" s="14" t="s">
        <v>85</v>
      </c>
      <c r="AW1837" s="14" t="s">
        <v>31</v>
      </c>
      <c r="AX1837" s="14" t="s">
        <v>75</v>
      </c>
      <c r="AY1837" s="228" t="s">
        <v>209</v>
      </c>
    </row>
    <row r="1838" spans="1:65" s="16" customFormat="1" ht="11.25">
      <c r="B1838" s="255"/>
      <c r="C1838" s="256"/>
      <c r="D1838" s="209" t="s">
        <v>216</v>
      </c>
      <c r="E1838" s="257" t="s">
        <v>1</v>
      </c>
      <c r="F1838" s="258" t="s">
        <v>360</v>
      </c>
      <c r="G1838" s="256"/>
      <c r="H1838" s="259">
        <v>1891.4</v>
      </c>
      <c r="I1838" s="260"/>
      <c r="J1838" s="256"/>
      <c r="K1838" s="256"/>
      <c r="L1838" s="261"/>
      <c r="M1838" s="262"/>
      <c r="N1838" s="263"/>
      <c r="O1838" s="263"/>
      <c r="P1838" s="263"/>
      <c r="Q1838" s="263"/>
      <c r="R1838" s="263"/>
      <c r="S1838" s="263"/>
      <c r="T1838" s="264"/>
      <c r="AT1838" s="265" t="s">
        <v>216</v>
      </c>
      <c r="AU1838" s="265" t="s">
        <v>85</v>
      </c>
      <c r="AV1838" s="16" t="s">
        <v>106</v>
      </c>
      <c r="AW1838" s="16" t="s">
        <v>31</v>
      </c>
      <c r="AX1838" s="16" t="s">
        <v>75</v>
      </c>
      <c r="AY1838" s="265" t="s">
        <v>209</v>
      </c>
    </row>
    <row r="1839" spans="1:65" s="14" customFormat="1" ht="11.25">
      <c r="B1839" s="218"/>
      <c r="C1839" s="219"/>
      <c r="D1839" s="209" t="s">
        <v>216</v>
      </c>
      <c r="E1839" s="220" t="s">
        <v>1</v>
      </c>
      <c r="F1839" s="221" t="s">
        <v>2360</v>
      </c>
      <c r="G1839" s="219"/>
      <c r="H1839" s="222">
        <v>769.95</v>
      </c>
      <c r="I1839" s="223"/>
      <c r="J1839" s="219"/>
      <c r="K1839" s="219"/>
      <c r="L1839" s="224"/>
      <c r="M1839" s="225"/>
      <c r="N1839" s="226"/>
      <c r="O1839" s="226"/>
      <c r="P1839" s="226"/>
      <c r="Q1839" s="226"/>
      <c r="R1839" s="226"/>
      <c r="S1839" s="226"/>
      <c r="T1839" s="227"/>
      <c r="AT1839" s="228" t="s">
        <v>216</v>
      </c>
      <c r="AU1839" s="228" t="s">
        <v>85</v>
      </c>
      <c r="AV1839" s="14" t="s">
        <v>85</v>
      </c>
      <c r="AW1839" s="14" t="s">
        <v>31</v>
      </c>
      <c r="AX1839" s="14" t="s">
        <v>75</v>
      </c>
      <c r="AY1839" s="228" t="s">
        <v>209</v>
      </c>
    </row>
    <row r="1840" spans="1:65" s="15" customFormat="1" ht="11.25">
      <c r="B1840" s="229"/>
      <c r="C1840" s="230"/>
      <c r="D1840" s="209" t="s">
        <v>216</v>
      </c>
      <c r="E1840" s="231" t="s">
        <v>1</v>
      </c>
      <c r="F1840" s="232" t="s">
        <v>219</v>
      </c>
      <c r="G1840" s="230"/>
      <c r="H1840" s="233">
        <v>2661.35</v>
      </c>
      <c r="I1840" s="234"/>
      <c r="J1840" s="230"/>
      <c r="K1840" s="230"/>
      <c r="L1840" s="235"/>
      <c r="M1840" s="236"/>
      <c r="N1840" s="237"/>
      <c r="O1840" s="237"/>
      <c r="P1840" s="237"/>
      <c r="Q1840" s="237"/>
      <c r="R1840" s="237"/>
      <c r="S1840" s="237"/>
      <c r="T1840" s="238"/>
      <c r="AT1840" s="239" t="s">
        <v>216</v>
      </c>
      <c r="AU1840" s="239" t="s">
        <v>85</v>
      </c>
      <c r="AV1840" s="15" t="s">
        <v>215</v>
      </c>
      <c r="AW1840" s="15" t="s">
        <v>31</v>
      </c>
      <c r="AX1840" s="15" t="s">
        <v>83</v>
      </c>
      <c r="AY1840" s="239" t="s">
        <v>209</v>
      </c>
    </row>
    <row r="1841" spans="1:65" s="2" customFormat="1" ht="16.5" customHeight="1">
      <c r="A1841" s="35"/>
      <c r="B1841" s="36"/>
      <c r="C1841" s="193" t="s">
        <v>2361</v>
      </c>
      <c r="D1841" s="193" t="s">
        <v>211</v>
      </c>
      <c r="E1841" s="194" t="s">
        <v>2362</v>
      </c>
      <c r="F1841" s="195" t="s">
        <v>2363</v>
      </c>
      <c r="G1841" s="196" t="s">
        <v>214</v>
      </c>
      <c r="H1841" s="197">
        <v>173.14</v>
      </c>
      <c r="I1841" s="198"/>
      <c r="J1841" s="199">
        <f>ROUND(I1841*H1841,2)</f>
        <v>0</v>
      </c>
      <c r="K1841" s="200"/>
      <c r="L1841" s="40"/>
      <c r="M1841" s="201" t="s">
        <v>1</v>
      </c>
      <c r="N1841" s="202" t="s">
        <v>40</v>
      </c>
      <c r="O1841" s="72"/>
      <c r="P1841" s="203">
        <f>O1841*H1841</f>
        <v>0</v>
      </c>
      <c r="Q1841" s="203">
        <v>0</v>
      </c>
      <c r="R1841" s="203">
        <f>Q1841*H1841</f>
        <v>0</v>
      </c>
      <c r="S1841" s="203">
        <v>0</v>
      </c>
      <c r="T1841" s="204">
        <f>S1841*H1841</f>
        <v>0</v>
      </c>
      <c r="U1841" s="35"/>
      <c r="V1841" s="35"/>
      <c r="W1841" s="35"/>
      <c r="X1841" s="35"/>
      <c r="Y1841" s="35"/>
      <c r="Z1841" s="35"/>
      <c r="AA1841" s="35"/>
      <c r="AB1841" s="35"/>
      <c r="AC1841" s="35"/>
      <c r="AD1841" s="35"/>
      <c r="AE1841" s="35"/>
      <c r="AR1841" s="205" t="s">
        <v>247</v>
      </c>
      <c r="AT1841" s="205" t="s">
        <v>211</v>
      </c>
      <c r="AU1841" s="205" t="s">
        <v>85</v>
      </c>
      <c r="AY1841" s="18" t="s">
        <v>209</v>
      </c>
      <c r="BE1841" s="206">
        <f>IF(N1841="základní",J1841,0)</f>
        <v>0</v>
      </c>
      <c r="BF1841" s="206">
        <f>IF(N1841="snížená",J1841,0)</f>
        <v>0</v>
      </c>
      <c r="BG1841" s="206">
        <f>IF(N1841="zákl. přenesená",J1841,0)</f>
        <v>0</v>
      </c>
      <c r="BH1841" s="206">
        <f>IF(N1841="sníž. přenesená",J1841,0)</f>
        <v>0</v>
      </c>
      <c r="BI1841" s="206">
        <f>IF(N1841="nulová",J1841,0)</f>
        <v>0</v>
      </c>
      <c r="BJ1841" s="18" t="s">
        <v>83</v>
      </c>
      <c r="BK1841" s="206">
        <f>ROUND(I1841*H1841,2)</f>
        <v>0</v>
      </c>
      <c r="BL1841" s="18" t="s">
        <v>247</v>
      </c>
      <c r="BM1841" s="205" t="s">
        <v>2364</v>
      </c>
    </row>
    <row r="1842" spans="1:65" s="2" customFormat="1" ht="39">
      <c r="A1842" s="35"/>
      <c r="B1842" s="36"/>
      <c r="C1842" s="37"/>
      <c r="D1842" s="209" t="s">
        <v>253</v>
      </c>
      <c r="E1842" s="37"/>
      <c r="F1842" s="240" t="s">
        <v>2287</v>
      </c>
      <c r="G1842" s="37"/>
      <c r="H1842" s="37"/>
      <c r="I1842" s="241"/>
      <c r="J1842" s="37"/>
      <c r="K1842" s="37"/>
      <c r="L1842" s="40"/>
      <c r="M1842" s="242"/>
      <c r="N1842" s="243"/>
      <c r="O1842" s="72"/>
      <c r="P1842" s="72"/>
      <c r="Q1842" s="72"/>
      <c r="R1842" s="72"/>
      <c r="S1842" s="72"/>
      <c r="T1842" s="73"/>
      <c r="U1842" s="35"/>
      <c r="V1842" s="35"/>
      <c r="W1842" s="35"/>
      <c r="X1842" s="35"/>
      <c r="Y1842" s="35"/>
      <c r="Z1842" s="35"/>
      <c r="AA1842" s="35"/>
      <c r="AB1842" s="35"/>
      <c r="AC1842" s="35"/>
      <c r="AD1842" s="35"/>
      <c r="AE1842" s="35"/>
      <c r="AT1842" s="18" t="s">
        <v>253</v>
      </c>
      <c r="AU1842" s="18" t="s">
        <v>85</v>
      </c>
    </row>
    <row r="1843" spans="1:65" s="13" customFormat="1" ht="11.25">
      <c r="B1843" s="207"/>
      <c r="C1843" s="208"/>
      <c r="D1843" s="209" t="s">
        <v>216</v>
      </c>
      <c r="E1843" s="210" t="s">
        <v>1</v>
      </c>
      <c r="F1843" s="211" t="s">
        <v>236</v>
      </c>
      <c r="G1843" s="208"/>
      <c r="H1843" s="210" t="s">
        <v>1</v>
      </c>
      <c r="I1843" s="212"/>
      <c r="J1843" s="208"/>
      <c r="K1843" s="208"/>
      <c r="L1843" s="213"/>
      <c r="M1843" s="214"/>
      <c r="N1843" s="215"/>
      <c r="O1843" s="215"/>
      <c r="P1843" s="215"/>
      <c r="Q1843" s="215"/>
      <c r="R1843" s="215"/>
      <c r="S1843" s="215"/>
      <c r="T1843" s="216"/>
      <c r="AT1843" s="217" t="s">
        <v>216</v>
      </c>
      <c r="AU1843" s="217" t="s">
        <v>85</v>
      </c>
      <c r="AV1843" s="13" t="s">
        <v>83</v>
      </c>
      <c r="AW1843" s="13" t="s">
        <v>31</v>
      </c>
      <c r="AX1843" s="13" t="s">
        <v>75</v>
      </c>
      <c r="AY1843" s="217" t="s">
        <v>209</v>
      </c>
    </row>
    <row r="1844" spans="1:65" s="14" customFormat="1" ht="11.25">
      <c r="B1844" s="218"/>
      <c r="C1844" s="219"/>
      <c r="D1844" s="209" t="s">
        <v>216</v>
      </c>
      <c r="E1844" s="220" t="s">
        <v>1</v>
      </c>
      <c r="F1844" s="221" t="s">
        <v>2365</v>
      </c>
      <c r="G1844" s="219"/>
      <c r="H1844" s="222">
        <v>80.7</v>
      </c>
      <c r="I1844" s="223"/>
      <c r="J1844" s="219"/>
      <c r="K1844" s="219"/>
      <c r="L1844" s="224"/>
      <c r="M1844" s="225"/>
      <c r="N1844" s="226"/>
      <c r="O1844" s="226"/>
      <c r="P1844" s="226"/>
      <c r="Q1844" s="226"/>
      <c r="R1844" s="226"/>
      <c r="S1844" s="226"/>
      <c r="T1844" s="227"/>
      <c r="AT1844" s="228" t="s">
        <v>216</v>
      </c>
      <c r="AU1844" s="228" t="s">
        <v>85</v>
      </c>
      <c r="AV1844" s="14" t="s">
        <v>85</v>
      </c>
      <c r="AW1844" s="14" t="s">
        <v>31</v>
      </c>
      <c r="AX1844" s="14" t="s">
        <v>75</v>
      </c>
      <c r="AY1844" s="228" t="s">
        <v>209</v>
      </c>
    </row>
    <row r="1845" spans="1:65" s="14" customFormat="1" ht="11.25">
      <c r="B1845" s="218"/>
      <c r="C1845" s="219"/>
      <c r="D1845" s="209" t="s">
        <v>216</v>
      </c>
      <c r="E1845" s="220" t="s">
        <v>1</v>
      </c>
      <c r="F1845" s="221" t="s">
        <v>2366</v>
      </c>
      <c r="G1845" s="219"/>
      <c r="H1845" s="222">
        <v>76.7</v>
      </c>
      <c r="I1845" s="223"/>
      <c r="J1845" s="219"/>
      <c r="K1845" s="219"/>
      <c r="L1845" s="224"/>
      <c r="M1845" s="225"/>
      <c r="N1845" s="226"/>
      <c r="O1845" s="226"/>
      <c r="P1845" s="226"/>
      <c r="Q1845" s="226"/>
      <c r="R1845" s="226"/>
      <c r="S1845" s="226"/>
      <c r="T1845" s="227"/>
      <c r="AT1845" s="228" t="s">
        <v>216</v>
      </c>
      <c r="AU1845" s="228" t="s">
        <v>85</v>
      </c>
      <c r="AV1845" s="14" t="s">
        <v>85</v>
      </c>
      <c r="AW1845" s="14" t="s">
        <v>31</v>
      </c>
      <c r="AX1845" s="14" t="s">
        <v>75</v>
      </c>
      <c r="AY1845" s="228" t="s">
        <v>209</v>
      </c>
    </row>
    <row r="1846" spans="1:65" s="16" customFormat="1" ht="11.25">
      <c r="B1846" s="255"/>
      <c r="C1846" s="256"/>
      <c r="D1846" s="209" t="s">
        <v>216</v>
      </c>
      <c r="E1846" s="257" t="s">
        <v>1</v>
      </c>
      <c r="F1846" s="258" t="s">
        <v>360</v>
      </c>
      <c r="G1846" s="256"/>
      <c r="H1846" s="259">
        <v>157.4</v>
      </c>
      <c r="I1846" s="260"/>
      <c r="J1846" s="256"/>
      <c r="K1846" s="256"/>
      <c r="L1846" s="261"/>
      <c r="M1846" s="262"/>
      <c r="N1846" s="263"/>
      <c r="O1846" s="263"/>
      <c r="P1846" s="263"/>
      <c r="Q1846" s="263"/>
      <c r="R1846" s="263"/>
      <c r="S1846" s="263"/>
      <c r="T1846" s="264"/>
      <c r="AT1846" s="265" t="s">
        <v>216</v>
      </c>
      <c r="AU1846" s="265" t="s">
        <v>85</v>
      </c>
      <c r="AV1846" s="16" t="s">
        <v>106</v>
      </c>
      <c r="AW1846" s="16" t="s">
        <v>31</v>
      </c>
      <c r="AX1846" s="16" t="s">
        <v>75</v>
      </c>
      <c r="AY1846" s="265" t="s">
        <v>209</v>
      </c>
    </row>
    <row r="1847" spans="1:65" s="14" customFormat="1" ht="11.25">
      <c r="B1847" s="218"/>
      <c r="C1847" s="219"/>
      <c r="D1847" s="209" t="s">
        <v>216</v>
      </c>
      <c r="E1847" s="220" t="s">
        <v>1</v>
      </c>
      <c r="F1847" s="221" t="s">
        <v>2367</v>
      </c>
      <c r="G1847" s="219"/>
      <c r="H1847" s="222">
        <v>15.74</v>
      </c>
      <c r="I1847" s="223"/>
      <c r="J1847" s="219"/>
      <c r="K1847" s="219"/>
      <c r="L1847" s="224"/>
      <c r="M1847" s="225"/>
      <c r="N1847" s="226"/>
      <c r="O1847" s="226"/>
      <c r="P1847" s="226"/>
      <c r="Q1847" s="226"/>
      <c r="R1847" s="226"/>
      <c r="S1847" s="226"/>
      <c r="T1847" s="227"/>
      <c r="AT1847" s="228" t="s">
        <v>216</v>
      </c>
      <c r="AU1847" s="228" t="s">
        <v>85</v>
      </c>
      <c r="AV1847" s="14" t="s">
        <v>85</v>
      </c>
      <c r="AW1847" s="14" t="s">
        <v>31</v>
      </c>
      <c r="AX1847" s="14" t="s">
        <v>75</v>
      </c>
      <c r="AY1847" s="228" t="s">
        <v>209</v>
      </c>
    </row>
    <row r="1848" spans="1:65" s="15" customFormat="1" ht="11.25">
      <c r="B1848" s="229"/>
      <c r="C1848" s="230"/>
      <c r="D1848" s="209" t="s">
        <v>216</v>
      </c>
      <c r="E1848" s="231" t="s">
        <v>1</v>
      </c>
      <c r="F1848" s="232" t="s">
        <v>219</v>
      </c>
      <c r="G1848" s="230"/>
      <c r="H1848" s="233">
        <v>173.14</v>
      </c>
      <c r="I1848" s="234"/>
      <c r="J1848" s="230"/>
      <c r="K1848" s="230"/>
      <c r="L1848" s="235"/>
      <c r="M1848" s="236"/>
      <c r="N1848" s="237"/>
      <c r="O1848" s="237"/>
      <c r="P1848" s="237"/>
      <c r="Q1848" s="237"/>
      <c r="R1848" s="237"/>
      <c r="S1848" s="237"/>
      <c r="T1848" s="238"/>
      <c r="AT1848" s="239" t="s">
        <v>216</v>
      </c>
      <c r="AU1848" s="239" t="s">
        <v>85</v>
      </c>
      <c r="AV1848" s="15" t="s">
        <v>215</v>
      </c>
      <c r="AW1848" s="15" t="s">
        <v>31</v>
      </c>
      <c r="AX1848" s="15" t="s">
        <v>83</v>
      </c>
      <c r="AY1848" s="239" t="s">
        <v>209</v>
      </c>
    </row>
    <row r="1849" spans="1:65" s="2" customFormat="1" ht="24.2" customHeight="1">
      <c r="A1849" s="35"/>
      <c r="B1849" s="36"/>
      <c r="C1849" s="244" t="s">
        <v>1431</v>
      </c>
      <c r="D1849" s="244" t="s">
        <v>287</v>
      </c>
      <c r="E1849" s="245" t="s">
        <v>2368</v>
      </c>
      <c r="F1849" s="246" t="s">
        <v>2369</v>
      </c>
      <c r="G1849" s="247" t="s">
        <v>214</v>
      </c>
      <c r="H1849" s="248">
        <v>199.11099999999999</v>
      </c>
      <c r="I1849" s="249"/>
      <c r="J1849" s="250">
        <f>ROUND(I1849*H1849,2)</f>
        <v>0</v>
      </c>
      <c r="K1849" s="251"/>
      <c r="L1849" s="252"/>
      <c r="M1849" s="253" t="s">
        <v>1</v>
      </c>
      <c r="N1849" s="254" t="s">
        <v>40</v>
      </c>
      <c r="O1849" s="72"/>
      <c r="P1849" s="203">
        <f>O1849*H1849</f>
        <v>0</v>
      </c>
      <c r="Q1849" s="203">
        <v>0</v>
      </c>
      <c r="R1849" s="203">
        <f>Q1849*H1849</f>
        <v>0</v>
      </c>
      <c r="S1849" s="203">
        <v>0</v>
      </c>
      <c r="T1849" s="204">
        <f>S1849*H1849</f>
        <v>0</v>
      </c>
      <c r="U1849" s="35"/>
      <c r="V1849" s="35"/>
      <c r="W1849" s="35"/>
      <c r="X1849" s="35"/>
      <c r="Y1849" s="35"/>
      <c r="Z1849" s="35"/>
      <c r="AA1849" s="35"/>
      <c r="AB1849" s="35"/>
      <c r="AC1849" s="35"/>
      <c r="AD1849" s="35"/>
      <c r="AE1849" s="35"/>
      <c r="AR1849" s="205" t="s">
        <v>277</v>
      </c>
      <c r="AT1849" s="205" t="s">
        <v>287</v>
      </c>
      <c r="AU1849" s="205" t="s">
        <v>85</v>
      </c>
      <c r="AY1849" s="18" t="s">
        <v>209</v>
      </c>
      <c r="BE1849" s="206">
        <f>IF(N1849="základní",J1849,0)</f>
        <v>0</v>
      </c>
      <c r="BF1849" s="206">
        <f>IF(N1849="snížená",J1849,0)</f>
        <v>0</v>
      </c>
      <c r="BG1849" s="206">
        <f>IF(N1849="zákl. přenesená",J1849,0)</f>
        <v>0</v>
      </c>
      <c r="BH1849" s="206">
        <f>IF(N1849="sníž. přenesená",J1849,0)</f>
        <v>0</v>
      </c>
      <c r="BI1849" s="206">
        <f>IF(N1849="nulová",J1849,0)</f>
        <v>0</v>
      </c>
      <c r="BJ1849" s="18" t="s">
        <v>83</v>
      </c>
      <c r="BK1849" s="206">
        <f>ROUND(I1849*H1849,2)</f>
        <v>0</v>
      </c>
      <c r="BL1849" s="18" t="s">
        <v>247</v>
      </c>
      <c r="BM1849" s="205" t="s">
        <v>2370</v>
      </c>
    </row>
    <row r="1850" spans="1:65" s="2" customFormat="1" ht="97.5">
      <c r="A1850" s="35"/>
      <c r="B1850" s="36"/>
      <c r="C1850" s="37"/>
      <c r="D1850" s="209" t="s">
        <v>253</v>
      </c>
      <c r="E1850" s="37"/>
      <c r="F1850" s="240" t="s">
        <v>2371</v>
      </c>
      <c r="G1850" s="37"/>
      <c r="H1850" s="37"/>
      <c r="I1850" s="241"/>
      <c r="J1850" s="37"/>
      <c r="K1850" s="37"/>
      <c r="L1850" s="40"/>
      <c r="M1850" s="242"/>
      <c r="N1850" s="243"/>
      <c r="O1850" s="72"/>
      <c r="P1850" s="72"/>
      <c r="Q1850" s="72"/>
      <c r="R1850" s="72"/>
      <c r="S1850" s="72"/>
      <c r="T1850" s="73"/>
      <c r="U1850" s="35"/>
      <c r="V1850" s="35"/>
      <c r="W1850" s="35"/>
      <c r="X1850" s="35"/>
      <c r="Y1850" s="35"/>
      <c r="Z1850" s="35"/>
      <c r="AA1850" s="35"/>
      <c r="AB1850" s="35"/>
      <c r="AC1850" s="35"/>
      <c r="AD1850" s="35"/>
      <c r="AE1850" s="35"/>
      <c r="AT1850" s="18" t="s">
        <v>253</v>
      </c>
      <c r="AU1850" s="18" t="s">
        <v>85</v>
      </c>
    </row>
    <row r="1851" spans="1:65" s="14" customFormat="1" ht="11.25">
      <c r="B1851" s="218"/>
      <c r="C1851" s="219"/>
      <c r="D1851" s="209" t="s">
        <v>216</v>
      </c>
      <c r="E1851" s="220" t="s">
        <v>1</v>
      </c>
      <c r="F1851" s="221" t="s">
        <v>2372</v>
      </c>
      <c r="G1851" s="219"/>
      <c r="H1851" s="222">
        <v>199.11099999999999</v>
      </c>
      <c r="I1851" s="223"/>
      <c r="J1851" s="219"/>
      <c r="K1851" s="219"/>
      <c r="L1851" s="224"/>
      <c r="M1851" s="225"/>
      <c r="N1851" s="226"/>
      <c r="O1851" s="226"/>
      <c r="P1851" s="226"/>
      <c r="Q1851" s="226"/>
      <c r="R1851" s="226"/>
      <c r="S1851" s="226"/>
      <c r="T1851" s="227"/>
      <c r="AT1851" s="228" t="s">
        <v>216</v>
      </c>
      <c r="AU1851" s="228" t="s">
        <v>85</v>
      </c>
      <c r="AV1851" s="14" t="s">
        <v>85</v>
      </c>
      <c r="AW1851" s="14" t="s">
        <v>31</v>
      </c>
      <c r="AX1851" s="14" t="s">
        <v>75</v>
      </c>
      <c r="AY1851" s="228" t="s">
        <v>209</v>
      </c>
    </row>
    <row r="1852" spans="1:65" s="15" customFormat="1" ht="11.25">
      <c r="B1852" s="229"/>
      <c r="C1852" s="230"/>
      <c r="D1852" s="209" t="s">
        <v>216</v>
      </c>
      <c r="E1852" s="231" t="s">
        <v>1</v>
      </c>
      <c r="F1852" s="232" t="s">
        <v>219</v>
      </c>
      <c r="G1852" s="230"/>
      <c r="H1852" s="233">
        <v>199.11099999999999</v>
      </c>
      <c r="I1852" s="234"/>
      <c r="J1852" s="230"/>
      <c r="K1852" s="230"/>
      <c r="L1852" s="235"/>
      <c r="M1852" s="236"/>
      <c r="N1852" s="237"/>
      <c r="O1852" s="237"/>
      <c r="P1852" s="237"/>
      <c r="Q1852" s="237"/>
      <c r="R1852" s="237"/>
      <c r="S1852" s="237"/>
      <c r="T1852" s="238"/>
      <c r="AT1852" s="239" t="s">
        <v>216</v>
      </c>
      <c r="AU1852" s="239" t="s">
        <v>85</v>
      </c>
      <c r="AV1852" s="15" t="s">
        <v>215</v>
      </c>
      <c r="AW1852" s="15" t="s">
        <v>31</v>
      </c>
      <c r="AX1852" s="15" t="s">
        <v>83</v>
      </c>
      <c r="AY1852" s="239" t="s">
        <v>209</v>
      </c>
    </row>
    <row r="1853" spans="1:65" s="2" customFormat="1" ht="16.5" customHeight="1">
      <c r="A1853" s="35"/>
      <c r="B1853" s="36"/>
      <c r="C1853" s="193" t="s">
        <v>2373</v>
      </c>
      <c r="D1853" s="193" t="s">
        <v>211</v>
      </c>
      <c r="E1853" s="194" t="s">
        <v>2374</v>
      </c>
      <c r="F1853" s="195" t="s">
        <v>2375</v>
      </c>
      <c r="G1853" s="196" t="s">
        <v>214</v>
      </c>
      <c r="H1853" s="197">
        <v>2710.1579999999999</v>
      </c>
      <c r="I1853" s="198"/>
      <c r="J1853" s="199">
        <f>ROUND(I1853*H1853,2)</f>
        <v>0</v>
      </c>
      <c r="K1853" s="200"/>
      <c r="L1853" s="40"/>
      <c r="M1853" s="201" t="s">
        <v>1</v>
      </c>
      <c r="N1853" s="202" t="s">
        <v>40</v>
      </c>
      <c r="O1853" s="72"/>
      <c r="P1853" s="203">
        <f>O1853*H1853</f>
        <v>0</v>
      </c>
      <c r="Q1853" s="203">
        <v>0</v>
      </c>
      <c r="R1853" s="203">
        <f>Q1853*H1853</f>
        <v>0</v>
      </c>
      <c r="S1853" s="203">
        <v>0</v>
      </c>
      <c r="T1853" s="204">
        <f>S1853*H1853</f>
        <v>0</v>
      </c>
      <c r="U1853" s="35"/>
      <c r="V1853" s="35"/>
      <c r="W1853" s="35"/>
      <c r="X1853" s="35"/>
      <c r="Y1853" s="35"/>
      <c r="Z1853" s="35"/>
      <c r="AA1853" s="35"/>
      <c r="AB1853" s="35"/>
      <c r="AC1853" s="35"/>
      <c r="AD1853" s="35"/>
      <c r="AE1853" s="35"/>
      <c r="AR1853" s="205" t="s">
        <v>247</v>
      </c>
      <c r="AT1853" s="205" t="s">
        <v>211</v>
      </c>
      <c r="AU1853" s="205" t="s">
        <v>85</v>
      </c>
      <c r="AY1853" s="18" t="s">
        <v>209</v>
      </c>
      <c r="BE1853" s="206">
        <f>IF(N1853="základní",J1853,0)</f>
        <v>0</v>
      </c>
      <c r="BF1853" s="206">
        <f>IF(N1853="snížená",J1853,0)</f>
        <v>0</v>
      </c>
      <c r="BG1853" s="206">
        <f>IF(N1853="zákl. přenesená",J1853,0)</f>
        <v>0</v>
      </c>
      <c r="BH1853" s="206">
        <f>IF(N1853="sníž. přenesená",J1853,0)</f>
        <v>0</v>
      </c>
      <c r="BI1853" s="206">
        <f>IF(N1853="nulová",J1853,0)</f>
        <v>0</v>
      </c>
      <c r="BJ1853" s="18" t="s">
        <v>83</v>
      </c>
      <c r="BK1853" s="206">
        <f>ROUND(I1853*H1853,2)</f>
        <v>0</v>
      </c>
      <c r="BL1853" s="18" t="s">
        <v>247</v>
      </c>
      <c r="BM1853" s="205" t="s">
        <v>2376</v>
      </c>
    </row>
    <row r="1854" spans="1:65" s="2" customFormat="1" ht="39">
      <c r="A1854" s="35"/>
      <c r="B1854" s="36"/>
      <c r="C1854" s="37"/>
      <c r="D1854" s="209" t="s">
        <v>253</v>
      </c>
      <c r="E1854" s="37"/>
      <c r="F1854" s="240" t="s">
        <v>2287</v>
      </c>
      <c r="G1854" s="37"/>
      <c r="H1854" s="37"/>
      <c r="I1854" s="241"/>
      <c r="J1854" s="37"/>
      <c r="K1854" s="37"/>
      <c r="L1854" s="40"/>
      <c r="M1854" s="242"/>
      <c r="N1854" s="243"/>
      <c r="O1854" s="72"/>
      <c r="P1854" s="72"/>
      <c r="Q1854" s="72"/>
      <c r="R1854" s="72"/>
      <c r="S1854" s="72"/>
      <c r="T1854" s="73"/>
      <c r="U1854" s="35"/>
      <c r="V1854" s="35"/>
      <c r="W1854" s="35"/>
      <c r="X1854" s="35"/>
      <c r="Y1854" s="35"/>
      <c r="Z1854" s="35"/>
      <c r="AA1854" s="35"/>
      <c r="AB1854" s="35"/>
      <c r="AC1854" s="35"/>
      <c r="AD1854" s="35"/>
      <c r="AE1854" s="35"/>
      <c r="AT1854" s="18" t="s">
        <v>253</v>
      </c>
      <c r="AU1854" s="18" t="s">
        <v>85</v>
      </c>
    </row>
    <row r="1855" spans="1:65" s="13" customFormat="1" ht="11.25">
      <c r="B1855" s="207"/>
      <c r="C1855" s="208"/>
      <c r="D1855" s="209" t="s">
        <v>216</v>
      </c>
      <c r="E1855" s="210" t="s">
        <v>1</v>
      </c>
      <c r="F1855" s="211" t="s">
        <v>236</v>
      </c>
      <c r="G1855" s="208"/>
      <c r="H1855" s="210" t="s">
        <v>1</v>
      </c>
      <c r="I1855" s="212"/>
      <c r="J1855" s="208"/>
      <c r="K1855" s="208"/>
      <c r="L1855" s="213"/>
      <c r="M1855" s="214"/>
      <c r="N1855" s="215"/>
      <c r="O1855" s="215"/>
      <c r="P1855" s="215"/>
      <c r="Q1855" s="215"/>
      <c r="R1855" s="215"/>
      <c r="S1855" s="215"/>
      <c r="T1855" s="216"/>
      <c r="AT1855" s="217" t="s">
        <v>216</v>
      </c>
      <c r="AU1855" s="217" t="s">
        <v>85</v>
      </c>
      <c r="AV1855" s="13" t="s">
        <v>83</v>
      </c>
      <c r="AW1855" s="13" t="s">
        <v>31</v>
      </c>
      <c r="AX1855" s="13" t="s">
        <v>75</v>
      </c>
      <c r="AY1855" s="217" t="s">
        <v>209</v>
      </c>
    </row>
    <row r="1856" spans="1:65" s="14" customFormat="1" ht="11.25">
      <c r="B1856" s="218"/>
      <c r="C1856" s="219"/>
      <c r="D1856" s="209" t="s">
        <v>216</v>
      </c>
      <c r="E1856" s="220" t="s">
        <v>1</v>
      </c>
      <c r="F1856" s="221" t="s">
        <v>2377</v>
      </c>
      <c r="G1856" s="219"/>
      <c r="H1856" s="222">
        <v>813.08</v>
      </c>
      <c r="I1856" s="223"/>
      <c r="J1856" s="219"/>
      <c r="K1856" s="219"/>
      <c r="L1856" s="224"/>
      <c r="M1856" s="225"/>
      <c r="N1856" s="226"/>
      <c r="O1856" s="226"/>
      <c r="P1856" s="226"/>
      <c r="Q1856" s="226"/>
      <c r="R1856" s="226"/>
      <c r="S1856" s="226"/>
      <c r="T1856" s="227"/>
      <c r="AT1856" s="228" t="s">
        <v>216</v>
      </c>
      <c r="AU1856" s="228" t="s">
        <v>85</v>
      </c>
      <c r="AV1856" s="14" t="s">
        <v>85</v>
      </c>
      <c r="AW1856" s="14" t="s">
        <v>31</v>
      </c>
      <c r="AX1856" s="14" t="s">
        <v>75</v>
      </c>
      <c r="AY1856" s="228" t="s">
        <v>209</v>
      </c>
    </row>
    <row r="1857" spans="1:65" s="14" customFormat="1" ht="11.25">
      <c r="B1857" s="218"/>
      <c r="C1857" s="219"/>
      <c r="D1857" s="209" t="s">
        <v>216</v>
      </c>
      <c r="E1857" s="220" t="s">
        <v>1</v>
      </c>
      <c r="F1857" s="221" t="s">
        <v>2378</v>
      </c>
      <c r="G1857" s="219"/>
      <c r="H1857" s="222">
        <v>823.4</v>
      </c>
      <c r="I1857" s="223"/>
      <c r="J1857" s="219"/>
      <c r="K1857" s="219"/>
      <c r="L1857" s="224"/>
      <c r="M1857" s="225"/>
      <c r="N1857" s="226"/>
      <c r="O1857" s="226"/>
      <c r="P1857" s="226"/>
      <c r="Q1857" s="226"/>
      <c r="R1857" s="226"/>
      <c r="S1857" s="226"/>
      <c r="T1857" s="227"/>
      <c r="AT1857" s="228" t="s">
        <v>216</v>
      </c>
      <c r="AU1857" s="228" t="s">
        <v>85</v>
      </c>
      <c r="AV1857" s="14" t="s">
        <v>85</v>
      </c>
      <c r="AW1857" s="14" t="s">
        <v>31</v>
      </c>
      <c r="AX1857" s="14" t="s">
        <v>75</v>
      </c>
      <c r="AY1857" s="228" t="s">
        <v>209</v>
      </c>
    </row>
    <row r="1858" spans="1:65" s="14" customFormat="1" ht="11.25">
      <c r="B1858" s="218"/>
      <c r="C1858" s="219"/>
      <c r="D1858" s="209" t="s">
        <v>216</v>
      </c>
      <c r="E1858" s="220" t="s">
        <v>1</v>
      </c>
      <c r="F1858" s="221" t="s">
        <v>2379</v>
      </c>
      <c r="G1858" s="219"/>
      <c r="H1858" s="222">
        <v>827.3</v>
      </c>
      <c r="I1858" s="223"/>
      <c r="J1858" s="219"/>
      <c r="K1858" s="219"/>
      <c r="L1858" s="224"/>
      <c r="M1858" s="225"/>
      <c r="N1858" s="226"/>
      <c r="O1858" s="226"/>
      <c r="P1858" s="226"/>
      <c r="Q1858" s="226"/>
      <c r="R1858" s="226"/>
      <c r="S1858" s="226"/>
      <c r="T1858" s="227"/>
      <c r="AT1858" s="228" t="s">
        <v>216</v>
      </c>
      <c r="AU1858" s="228" t="s">
        <v>85</v>
      </c>
      <c r="AV1858" s="14" t="s">
        <v>85</v>
      </c>
      <c r="AW1858" s="14" t="s">
        <v>31</v>
      </c>
      <c r="AX1858" s="14" t="s">
        <v>75</v>
      </c>
      <c r="AY1858" s="228" t="s">
        <v>209</v>
      </c>
    </row>
    <row r="1859" spans="1:65" s="16" customFormat="1" ht="11.25">
      <c r="B1859" s="255"/>
      <c r="C1859" s="256"/>
      <c r="D1859" s="209" t="s">
        <v>216</v>
      </c>
      <c r="E1859" s="257" t="s">
        <v>1</v>
      </c>
      <c r="F1859" s="258" t="s">
        <v>360</v>
      </c>
      <c r="G1859" s="256"/>
      <c r="H1859" s="259">
        <v>2463.7800000000002</v>
      </c>
      <c r="I1859" s="260"/>
      <c r="J1859" s="256"/>
      <c r="K1859" s="256"/>
      <c r="L1859" s="261"/>
      <c r="M1859" s="262"/>
      <c r="N1859" s="263"/>
      <c r="O1859" s="263"/>
      <c r="P1859" s="263"/>
      <c r="Q1859" s="263"/>
      <c r="R1859" s="263"/>
      <c r="S1859" s="263"/>
      <c r="T1859" s="264"/>
      <c r="AT1859" s="265" t="s">
        <v>216</v>
      </c>
      <c r="AU1859" s="265" t="s">
        <v>85</v>
      </c>
      <c r="AV1859" s="16" t="s">
        <v>106</v>
      </c>
      <c r="AW1859" s="16" t="s">
        <v>31</v>
      </c>
      <c r="AX1859" s="16" t="s">
        <v>75</v>
      </c>
      <c r="AY1859" s="265" t="s">
        <v>209</v>
      </c>
    </row>
    <row r="1860" spans="1:65" s="14" customFormat="1" ht="11.25">
      <c r="B1860" s="218"/>
      <c r="C1860" s="219"/>
      <c r="D1860" s="209" t="s">
        <v>216</v>
      </c>
      <c r="E1860" s="220" t="s">
        <v>1</v>
      </c>
      <c r="F1860" s="221" t="s">
        <v>2380</v>
      </c>
      <c r="G1860" s="219"/>
      <c r="H1860" s="222">
        <v>246.37799999999999</v>
      </c>
      <c r="I1860" s="223"/>
      <c r="J1860" s="219"/>
      <c r="K1860" s="219"/>
      <c r="L1860" s="224"/>
      <c r="M1860" s="225"/>
      <c r="N1860" s="226"/>
      <c r="O1860" s="226"/>
      <c r="P1860" s="226"/>
      <c r="Q1860" s="226"/>
      <c r="R1860" s="226"/>
      <c r="S1860" s="226"/>
      <c r="T1860" s="227"/>
      <c r="AT1860" s="228" t="s">
        <v>216</v>
      </c>
      <c r="AU1860" s="228" t="s">
        <v>85</v>
      </c>
      <c r="AV1860" s="14" t="s">
        <v>85</v>
      </c>
      <c r="AW1860" s="14" t="s">
        <v>31</v>
      </c>
      <c r="AX1860" s="14" t="s">
        <v>75</v>
      </c>
      <c r="AY1860" s="228" t="s">
        <v>209</v>
      </c>
    </row>
    <row r="1861" spans="1:65" s="15" customFormat="1" ht="11.25">
      <c r="B1861" s="229"/>
      <c r="C1861" s="230"/>
      <c r="D1861" s="209" t="s">
        <v>216</v>
      </c>
      <c r="E1861" s="231" t="s">
        <v>1</v>
      </c>
      <c r="F1861" s="232" t="s">
        <v>219</v>
      </c>
      <c r="G1861" s="230"/>
      <c r="H1861" s="233">
        <v>2710.1579999999999</v>
      </c>
      <c r="I1861" s="234"/>
      <c r="J1861" s="230"/>
      <c r="K1861" s="230"/>
      <c r="L1861" s="235"/>
      <c r="M1861" s="236"/>
      <c r="N1861" s="237"/>
      <c r="O1861" s="237"/>
      <c r="P1861" s="237"/>
      <c r="Q1861" s="237"/>
      <c r="R1861" s="237"/>
      <c r="S1861" s="237"/>
      <c r="T1861" s="238"/>
      <c r="AT1861" s="239" t="s">
        <v>216</v>
      </c>
      <c r="AU1861" s="239" t="s">
        <v>85</v>
      </c>
      <c r="AV1861" s="15" t="s">
        <v>215</v>
      </c>
      <c r="AW1861" s="15" t="s">
        <v>31</v>
      </c>
      <c r="AX1861" s="15" t="s">
        <v>83</v>
      </c>
      <c r="AY1861" s="239" t="s">
        <v>209</v>
      </c>
    </row>
    <row r="1862" spans="1:65" s="2" customFormat="1" ht="16.5" customHeight="1">
      <c r="A1862" s="35"/>
      <c r="B1862" s="36"/>
      <c r="C1862" s="244" t="s">
        <v>1435</v>
      </c>
      <c r="D1862" s="244" t="s">
        <v>287</v>
      </c>
      <c r="E1862" s="245" t="s">
        <v>2381</v>
      </c>
      <c r="F1862" s="246" t="s">
        <v>2382</v>
      </c>
      <c r="G1862" s="247" t="s">
        <v>214</v>
      </c>
      <c r="H1862" s="248">
        <v>2981.174</v>
      </c>
      <c r="I1862" s="249"/>
      <c r="J1862" s="250">
        <f>ROUND(I1862*H1862,2)</f>
        <v>0</v>
      </c>
      <c r="K1862" s="251"/>
      <c r="L1862" s="252"/>
      <c r="M1862" s="253" t="s">
        <v>1</v>
      </c>
      <c r="N1862" s="254" t="s">
        <v>40</v>
      </c>
      <c r="O1862" s="72"/>
      <c r="P1862" s="203">
        <f>O1862*H1862</f>
        <v>0</v>
      </c>
      <c r="Q1862" s="203">
        <v>0</v>
      </c>
      <c r="R1862" s="203">
        <f>Q1862*H1862</f>
        <v>0</v>
      </c>
      <c r="S1862" s="203">
        <v>0</v>
      </c>
      <c r="T1862" s="204">
        <f>S1862*H1862</f>
        <v>0</v>
      </c>
      <c r="U1862" s="35"/>
      <c r="V1862" s="35"/>
      <c r="W1862" s="35"/>
      <c r="X1862" s="35"/>
      <c r="Y1862" s="35"/>
      <c r="Z1862" s="35"/>
      <c r="AA1862" s="35"/>
      <c r="AB1862" s="35"/>
      <c r="AC1862" s="35"/>
      <c r="AD1862" s="35"/>
      <c r="AE1862" s="35"/>
      <c r="AR1862" s="205" t="s">
        <v>277</v>
      </c>
      <c r="AT1862" s="205" t="s">
        <v>287</v>
      </c>
      <c r="AU1862" s="205" t="s">
        <v>85</v>
      </c>
      <c r="AY1862" s="18" t="s">
        <v>209</v>
      </c>
      <c r="BE1862" s="206">
        <f>IF(N1862="základní",J1862,0)</f>
        <v>0</v>
      </c>
      <c r="BF1862" s="206">
        <f>IF(N1862="snížená",J1862,0)</f>
        <v>0</v>
      </c>
      <c r="BG1862" s="206">
        <f>IF(N1862="zákl. přenesená",J1862,0)</f>
        <v>0</v>
      </c>
      <c r="BH1862" s="206">
        <f>IF(N1862="sníž. přenesená",J1862,0)</f>
        <v>0</v>
      </c>
      <c r="BI1862" s="206">
        <f>IF(N1862="nulová",J1862,0)</f>
        <v>0</v>
      </c>
      <c r="BJ1862" s="18" t="s">
        <v>83</v>
      </c>
      <c r="BK1862" s="206">
        <f>ROUND(I1862*H1862,2)</f>
        <v>0</v>
      </c>
      <c r="BL1862" s="18" t="s">
        <v>247</v>
      </c>
      <c r="BM1862" s="205" t="s">
        <v>2383</v>
      </c>
    </row>
    <row r="1863" spans="1:65" s="2" customFormat="1" ht="136.5">
      <c r="A1863" s="35"/>
      <c r="B1863" s="36"/>
      <c r="C1863" s="37"/>
      <c r="D1863" s="209" t="s">
        <v>253</v>
      </c>
      <c r="E1863" s="37"/>
      <c r="F1863" s="240" t="s">
        <v>2384</v>
      </c>
      <c r="G1863" s="37"/>
      <c r="H1863" s="37"/>
      <c r="I1863" s="241"/>
      <c r="J1863" s="37"/>
      <c r="K1863" s="37"/>
      <c r="L1863" s="40"/>
      <c r="M1863" s="242"/>
      <c r="N1863" s="243"/>
      <c r="O1863" s="72"/>
      <c r="P1863" s="72"/>
      <c r="Q1863" s="72"/>
      <c r="R1863" s="72"/>
      <c r="S1863" s="72"/>
      <c r="T1863" s="73"/>
      <c r="U1863" s="35"/>
      <c r="V1863" s="35"/>
      <c r="W1863" s="35"/>
      <c r="X1863" s="35"/>
      <c r="Y1863" s="35"/>
      <c r="Z1863" s="35"/>
      <c r="AA1863" s="35"/>
      <c r="AB1863" s="35"/>
      <c r="AC1863" s="35"/>
      <c r="AD1863" s="35"/>
      <c r="AE1863" s="35"/>
      <c r="AT1863" s="18" t="s">
        <v>253</v>
      </c>
      <c r="AU1863" s="18" t="s">
        <v>85</v>
      </c>
    </row>
    <row r="1864" spans="1:65" s="14" customFormat="1" ht="11.25">
      <c r="B1864" s="218"/>
      <c r="C1864" s="219"/>
      <c r="D1864" s="209" t="s">
        <v>216</v>
      </c>
      <c r="E1864" s="220" t="s">
        <v>1</v>
      </c>
      <c r="F1864" s="221" t="s">
        <v>2385</v>
      </c>
      <c r="G1864" s="219"/>
      <c r="H1864" s="222">
        <v>2981.174</v>
      </c>
      <c r="I1864" s="223"/>
      <c r="J1864" s="219"/>
      <c r="K1864" s="219"/>
      <c r="L1864" s="224"/>
      <c r="M1864" s="225"/>
      <c r="N1864" s="226"/>
      <c r="O1864" s="226"/>
      <c r="P1864" s="226"/>
      <c r="Q1864" s="226"/>
      <c r="R1864" s="226"/>
      <c r="S1864" s="226"/>
      <c r="T1864" s="227"/>
      <c r="AT1864" s="228" t="s">
        <v>216</v>
      </c>
      <c r="AU1864" s="228" t="s">
        <v>85</v>
      </c>
      <c r="AV1864" s="14" t="s">
        <v>85</v>
      </c>
      <c r="AW1864" s="14" t="s">
        <v>31</v>
      </c>
      <c r="AX1864" s="14" t="s">
        <v>75</v>
      </c>
      <c r="AY1864" s="228" t="s">
        <v>209</v>
      </c>
    </row>
    <row r="1865" spans="1:65" s="15" customFormat="1" ht="11.25">
      <c r="B1865" s="229"/>
      <c r="C1865" s="230"/>
      <c r="D1865" s="209" t="s">
        <v>216</v>
      </c>
      <c r="E1865" s="231" t="s">
        <v>1</v>
      </c>
      <c r="F1865" s="232" t="s">
        <v>219</v>
      </c>
      <c r="G1865" s="230"/>
      <c r="H1865" s="233">
        <v>2981.174</v>
      </c>
      <c r="I1865" s="234"/>
      <c r="J1865" s="230"/>
      <c r="K1865" s="230"/>
      <c r="L1865" s="235"/>
      <c r="M1865" s="236"/>
      <c r="N1865" s="237"/>
      <c r="O1865" s="237"/>
      <c r="P1865" s="237"/>
      <c r="Q1865" s="237"/>
      <c r="R1865" s="237"/>
      <c r="S1865" s="237"/>
      <c r="T1865" s="238"/>
      <c r="AT1865" s="239" t="s">
        <v>216</v>
      </c>
      <c r="AU1865" s="239" t="s">
        <v>85</v>
      </c>
      <c r="AV1865" s="15" t="s">
        <v>215</v>
      </c>
      <c r="AW1865" s="15" t="s">
        <v>31</v>
      </c>
      <c r="AX1865" s="15" t="s">
        <v>83</v>
      </c>
      <c r="AY1865" s="239" t="s">
        <v>209</v>
      </c>
    </row>
    <row r="1866" spans="1:65" s="2" customFormat="1" ht="21.75" customHeight="1">
      <c r="A1866" s="35"/>
      <c r="B1866" s="36"/>
      <c r="C1866" s="193" t="s">
        <v>2386</v>
      </c>
      <c r="D1866" s="193" t="s">
        <v>211</v>
      </c>
      <c r="E1866" s="194" t="s">
        <v>2387</v>
      </c>
      <c r="F1866" s="195" t="s">
        <v>2388</v>
      </c>
      <c r="G1866" s="196" t="s">
        <v>214</v>
      </c>
      <c r="H1866" s="197">
        <v>114.07</v>
      </c>
      <c r="I1866" s="198"/>
      <c r="J1866" s="199">
        <f>ROUND(I1866*H1866,2)</f>
        <v>0</v>
      </c>
      <c r="K1866" s="200"/>
      <c r="L1866" s="40"/>
      <c r="M1866" s="201" t="s">
        <v>1</v>
      </c>
      <c r="N1866" s="202" t="s">
        <v>40</v>
      </c>
      <c r="O1866" s="72"/>
      <c r="P1866" s="203">
        <f>O1866*H1866</f>
        <v>0</v>
      </c>
      <c r="Q1866" s="203">
        <v>0</v>
      </c>
      <c r="R1866" s="203">
        <f>Q1866*H1866</f>
        <v>0</v>
      </c>
      <c r="S1866" s="203">
        <v>0</v>
      </c>
      <c r="T1866" s="204">
        <f>S1866*H1866</f>
        <v>0</v>
      </c>
      <c r="U1866" s="35"/>
      <c r="V1866" s="35"/>
      <c r="W1866" s="35"/>
      <c r="X1866" s="35"/>
      <c r="Y1866" s="35"/>
      <c r="Z1866" s="35"/>
      <c r="AA1866" s="35"/>
      <c r="AB1866" s="35"/>
      <c r="AC1866" s="35"/>
      <c r="AD1866" s="35"/>
      <c r="AE1866" s="35"/>
      <c r="AR1866" s="205" t="s">
        <v>247</v>
      </c>
      <c r="AT1866" s="205" t="s">
        <v>211</v>
      </c>
      <c r="AU1866" s="205" t="s">
        <v>85</v>
      </c>
      <c r="AY1866" s="18" t="s">
        <v>209</v>
      </c>
      <c r="BE1866" s="206">
        <f>IF(N1866="základní",J1866,0)</f>
        <v>0</v>
      </c>
      <c r="BF1866" s="206">
        <f>IF(N1866="snížená",J1866,0)</f>
        <v>0</v>
      </c>
      <c r="BG1866" s="206">
        <f>IF(N1866="zákl. přenesená",J1866,0)</f>
        <v>0</v>
      </c>
      <c r="BH1866" s="206">
        <f>IF(N1866="sníž. přenesená",J1866,0)</f>
        <v>0</v>
      </c>
      <c r="BI1866" s="206">
        <f>IF(N1866="nulová",J1866,0)</f>
        <v>0</v>
      </c>
      <c r="BJ1866" s="18" t="s">
        <v>83</v>
      </c>
      <c r="BK1866" s="206">
        <f>ROUND(I1866*H1866,2)</f>
        <v>0</v>
      </c>
      <c r="BL1866" s="18" t="s">
        <v>247</v>
      </c>
      <c r="BM1866" s="205" t="s">
        <v>2389</v>
      </c>
    </row>
    <row r="1867" spans="1:65" s="2" customFormat="1" ht="39">
      <c r="A1867" s="35"/>
      <c r="B1867" s="36"/>
      <c r="C1867" s="37"/>
      <c r="D1867" s="209" t="s">
        <v>253</v>
      </c>
      <c r="E1867" s="37"/>
      <c r="F1867" s="240" t="s">
        <v>2287</v>
      </c>
      <c r="G1867" s="37"/>
      <c r="H1867" s="37"/>
      <c r="I1867" s="241"/>
      <c r="J1867" s="37"/>
      <c r="K1867" s="37"/>
      <c r="L1867" s="40"/>
      <c r="M1867" s="242"/>
      <c r="N1867" s="243"/>
      <c r="O1867" s="72"/>
      <c r="P1867" s="72"/>
      <c r="Q1867" s="72"/>
      <c r="R1867" s="72"/>
      <c r="S1867" s="72"/>
      <c r="T1867" s="73"/>
      <c r="U1867" s="35"/>
      <c r="V1867" s="35"/>
      <c r="W1867" s="35"/>
      <c r="X1867" s="35"/>
      <c r="Y1867" s="35"/>
      <c r="Z1867" s="35"/>
      <c r="AA1867" s="35"/>
      <c r="AB1867" s="35"/>
      <c r="AC1867" s="35"/>
      <c r="AD1867" s="35"/>
      <c r="AE1867" s="35"/>
      <c r="AT1867" s="18" t="s">
        <v>253</v>
      </c>
      <c r="AU1867" s="18" t="s">
        <v>85</v>
      </c>
    </row>
    <row r="1868" spans="1:65" s="13" customFormat="1" ht="11.25">
      <c r="B1868" s="207"/>
      <c r="C1868" s="208"/>
      <c r="D1868" s="209" t="s">
        <v>216</v>
      </c>
      <c r="E1868" s="210" t="s">
        <v>1</v>
      </c>
      <c r="F1868" s="211" t="s">
        <v>236</v>
      </c>
      <c r="G1868" s="208"/>
      <c r="H1868" s="210" t="s">
        <v>1</v>
      </c>
      <c r="I1868" s="212"/>
      <c r="J1868" s="208"/>
      <c r="K1868" s="208"/>
      <c r="L1868" s="213"/>
      <c r="M1868" s="214"/>
      <c r="N1868" s="215"/>
      <c r="O1868" s="215"/>
      <c r="P1868" s="215"/>
      <c r="Q1868" s="215"/>
      <c r="R1868" s="215"/>
      <c r="S1868" s="215"/>
      <c r="T1868" s="216"/>
      <c r="AT1868" s="217" t="s">
        <v>216</v>
      </c>
      <c r="AU1868" s="217" t="s">
        <v>85</v>
      </c>
      <c r="AV1868" s="13" t="s">
        <v>83</v>
      </c>
      <c r="AW1868" s="13" t="s">
        <v>31</v>
      </c>
      <c r="AX1868" s="13" t="s">
        <v>75</v>
      </c>
      <c r="AY1868" s="217" t="s">
        <v>209</v>
      </c>
    </row>
    <row r="1869" spans="1:65" s="14" customFormat="1" ht="11.25">
      <c r="B1869" s="218"/>
      <c r="C1869" s="219"/>
      <c r="D1869" s="209" t="s">
        <v>216</v>
      </c>
      <c r="E1869" s="220" t="s">
        <v>1</v>
      </c>
      <c r="F1869" s="221" t="s">
        <v>2390</v>
      </c>
      <c r="G1869" s="219"/>
      <c r="H1869" s="222">
        <v>24.1</v>
      </c>
      <c r="I1869" s="223"/>
      <c r="J1869" s="219"/>
      <c r="K1869" s="219"/>
      <c r="L1869" s="224"/>
      <c r="M1869" s="225"/>
      <c r="N1869" s="226"/>
      <c r="O1869" s="226"/>
      <c r="P1869" s="226"/>
      <c r="Q1869" s="226"/>
      <c r="R1869" s="226"/>
      <c r="S1869" s="226"/>
      <c r="T1869" s="227"/>
      <c r="AT1869" s="228" t="s">
        <v>216</v>
      </c>
      <c r="AU1869" s="228" t="s">
        <v>85</v>
      </c>
      <c r="AV1869" s="14" t="s">
        <v>85</v>
      </c>
      <c r="AW1869" s="14" t="s">
        <v>31</v>
      </c>
      <c r="AX1869" s="14" t="s">
        <v>75</v>
      </c>
      <c r="AY1869" s="228" t="s">
        <v>209</v>
      </c>
    </row>
    <row r="1870" spans="1:65" s="14" customFormat="1" ht="11.25">
      <c r="B1870" s="218"/>
      <c r="C1870" s="219"/>
      <c r="D1870" s="209" t="s">
        <v>216</v>
      </c>
      <c r="E1870" s="220" t="s">
        <v>1</v>
      </c>
      <c r="F1870" s="221" t="s">
        <v>2391</v>
      </c>
      <c r="G1870" s="219"/>
      <c r="H1870" s="222">
        <v>8.6999999999999993</v>
      </c>
      <c r="I1870" s="223"/>
      <c r="J1870" s="219"/>
      <c r="K1870" s="219"/>
      <c r="L1870" s="224"/>
      <c r="M1870" s="225"/>
      <c r="N1870" s="226"/>
      <c r="O1870" s="226"/>
      <c r="P1870" s="226"/>
      <c r="Q1870" s="226"/>
      <c r="R1870" s="226"/>
      <c r="S1870" s="226"/>
      <c r="T1870" s="227"/>
      <c r="AT1870" s="228" t="s">
        <v>216</v>
      </c>
      <c r="AU1870" s="228" t="s">
        <v>85</v>
      </c>
      <c r="AV1870" s="14" t="s">
        <v>85</v>
      </c>
      <c r="AW1870" s="14" t="s">
        <v>31</v>
      </c>
      <c r="AX1870" s="14" t="s">
        <v>75</v>
      </c>
      <c r="AY1870" s="228" t="s">
        <v>209</v>
      </c>
    </row>
    <row r="1871" spans="1:65" s="14" customFormat="1" ht="11.25">
      <c r="B1871" s="218"/>
      <c r="C1871" s="219"/>
      <c r="D1871" s="209" t="s">
        <v>216</v>
      </c>
      <c r="E1871" s="220" t="s">
        <v>1</v>
      </c>
      <c r="F1871" s="221" t="s">
        <v>2392</v>
      </c>
      <c r="G1871" s="219"/>
      <c r="H1871" s="222">
        <v>70.900000000000006</v>
      </c>
      <c r="I1871" s="223"/>
      <c r="J1871" s="219"/>
      <c r="K1871" s="219"/>
      <c r="L1871" s="224"/>
      <c r="M1871" s="225"/>
      <c r="N1871" s="226"/>
      <c r="O1871" s="226"/>
      <c r="P1871" s="226"/>
      <c r="Q1871" s="226"/>
      <c r="R1871" s="226"/>
      <c r="S1871" s="226"/>
      <c r="T1871" s="227"/>
      <c r="AT1871" s="228" t="s">
        <v>216</v>
      </c>
      <c r="AU1871" s="228" t="s">
        <v>85</v>
      </c>
      <c r="AV1871" s="14" t="s">
        <v>85</v>
      </c>
      <c r="AW1871" s="14" t="s">
        <v>31</v>
      </c>
      <c r="AX1871" s="14" t="s">
        <v>75</v>
      </c>
      <c r="AY1871" s="228" t="s">
        <v>209</v>
      </c>
    </row>
    <row r="1872" spans="1:65" s="16" customFormat="1" ht="11.25">
      <c r="B1872" s="255"/>
      <c r="C1872" s="256"/>
      <c r="D1872" s="209" t="s">
        <v>216</v>
      </c>
      <c r="E1872" s="257" t="s">
        <v>1</v>
      </c>
      <c r="F1872" s="258" t="s">
        <v>360</v>
      </c>
      <c r="G1872" s="256"/>
      <c r="H1872" s="259">
        <v>103.7</v>
      </c>
      <c r="I1872" s="260"/>
      <c r="J1872" s="256"/>
      <c r="K1872" s="256"/>
      <c r="L1872" s="261"/>
      <c r="M1872" s="262"/>
      <c r="N1872" s="263"/>
      <c r="O1872" s="263"/>
      <c r="P1872" s="263"/>
      <c r="Q1872" s="263"/>
      <c r="R1872" s="263"/>
      <c r="S1872" s="263"/>
      <c r="T1872" s="264"/>
      <c r="AT1872" s="265" t="s">
        <v>216</v>
      </c>
      <c r="AU1872" s="265" t="s">
        <v>85</v>
      </c>
      <c r="AV1872" s="16" t="s">
        <v>106</v>
      </c>
      <c r="AW1872" s="16" t="s">
        <v>31</v>
      </c>
      <c r="AX1872" s="16" t="s">
        <v>75</v>
      </c>
      <c r="AY1872" s="265" t="s">
        <v>209</v>
      </c>
    </row>
    <row r="1873" spans="1:65" s="14" customFormat="1" ht="11.25">
      <c r="B1873" s="218"/>
      <c r="C1873" s="219"/>
      <c r="D1873" s="209" t="s">
        <v>216</v>
      </c>
      <c r="E1873" s="220" t="s">
        <v>1</v>
      </c>
      <c r="F1873" s="221" t="s">
        <v>2393</v>
      </c>
      <c r="G1873" s="219"/>
      <c r="H1873" s="222">
        <v>10.37</v>
      </c>
      <c r="I1873" s="223"/>
      <c r="J1873" s="219"/>
      <c r="K1873" s="219"/>
      <c r="L1873" s="224"/>
      <c r="M1873" s="225"/>
      <c r="N1873" s="226"/>
      <c r="O1873" s="226"/>
      <c r="P1873" s="226"/>
      <c r="Q1873" s="226"/>
      <c r="R1873" s="226"/>
      <c r="S1873" s="226"/>
      <c r="T1873" s="227"/>
      <c r="AT1873" s="228" t="s">
        <v>216</v>
      </c>
      <c r="AU1873" s="228" t="s">
        <v>85</v>
      </c>
      <c r="AV1873" s="14" t="s">
        <v>85</v>
      </c>
      <c r="AW1873" s="14" t="s">
        <v>31</v>
      </c>
      <c r="AX1873" s="14" t="s">
        <v>75</v>
      </c>
      <c r="AY1873" s="228" t="s">
        <v>209</v>
      </c>
    </row>
    <row r="1874" spans="1:65" s="15" customFormat="1" ht="11.25">
      <c r="B1874" s="229"/>
      <c r="C1874" s="230"/>
      <c r="D1874" s="209" t="s">
        <v>216</v>
      </c>
      <c r="E1874" s="231" t="s">
        <v>1</v>
      </c>
      <c r="F1874" s="232" t="s">
        <v>219</v>
      </c>
      <c r="G1874" s="230"/>
      <c r="H1874" s="233">
        <v>114.07</v>
      </c>
      <c r="I1874" s="234"/>
      <c r="J1874" s="230"/>
      <c r="K1874" s="230"/>
      <c r="L1874" s="235"/>
      <c r="M1874" s="236"/>
      <c r="N1874" s="237"/>
      <c r="O1874" s="237"/>
      <c r="P1874" s="237"/>
      <c r="Q1874" s="237"/>
      <c r="R1874" s="237"/>
      <c r="S1874" s="237"/>
      <c r="T1874" s="238"/>
      <c r="AT1874" s="239" t="s">
        <v>216</v>
      </c>
      <c r="AU1874" s="239" t="s">
        <v>85</v>
      </c>
      <c r="AV1874" s="15" t="s">
        <v>215</v>
      </c>
      <c r="AW1874" s="15" t="s">
        <v>31</v>
      </c>
      <c r="AX1874" s="15" t="s">
        <v>83</v>
      </c>
      <c r="AY1874" s="239" t="s">
        <v>209</v>
      </c>
    </row>
    <row r="1875" spans="1:65" s="2" customFormat="1" ht="21.75" customHeight="1">
      <c r="A1875" s="35"/>
      <c r="B1875" s="36"/>
      <c r="C1875" s="244" t="s">
        <v>1439</v>
      </c>
      <c r="D1875" s="244" t="s">
        <v>287</v>
      </c>
      <c r="E1875" s="245" t="s">
        <v>2394</v>
      </c>
      <c r="F1875" s="246" t="s">
        <v>2395</v>
      </c>
      <c r="G1875" s="247" t="s">
        <v>214</v>
      </c>
      <c r="H1875" s="248">
        <v>131.18100000000001</v>
      </c>
      <c r="I1875" s="249"/>
      <c r="J1875" s="250">
        <f>ROUND(I1875*H1875,2)</f>
        <v>0</v>
      </c>
      <c r="K1875" s="251"/>
      <c r="L1875" s="252"/>
      <c r="M1875" s="253" t="s">
        <v>1</v>
      </c>
      <c r="N1875" s="254" t="s">
        <v>40</v>
      </c>
      <c r="O1875" s="72"/>
      <c r="P1875" s="203">
        <f>O1875*H1875</f>
        <v>0</v>
      </c>
      <c r="Q1875" s="203">
        <v>0</v>
      </c>
      <c r="R1875" s="203">
        <f>Q1875*H1875</f>
        <v>0</v>
      </c>
      <c r="S1875" s="203">
        <v>0</v>
      </c>
      <c r="T1875" s="204">
        <f>S1875*H1875</f>
        <v>0</v>
      </c>
      <c r="U1875" s="35"/>
      <c r="V1875" s="35"/>
      <c r="W1875" s="35"/>
      <c r="X1875" s="35"/>
      <c r="Y1875" s="35"/>
      <c r="Z1875" s="35"/>
      <c r="AA1875" s="35"/>
      <c r="AB1875" s="35"/>
      <c r="AC1875" s="35"/>
      <c r="AD1875" s="35"/>
      <c r="AE1875" s="35"/>
      <c r="AR1875" s="205" t="s">
        <v>277</v>
      </c>
      <c r="AT1875" s="205" t="s">
        <v>287</v>
      </c>
      <c r="AU1875" s="205" t="s">
        <v>85</v>
      </c>
      <c r="AY1875" s="18" t="s">
        <v>209</v>
      </c>
      <c r="BE1875" s="206">
        <f>IF(N1875="základní",J1875,0)</f>
        <v>0</v>
      </c>
      <c r="BF1875" s="206">
        <f>IF(N1875="snížená",J1875,0)</f>
        <v>0</v>
      </c>
      <c r="BG1875" s="206">
        <f>IF(N1875="zákl. přenesená",J1875,0)</f>
        <v>0</v>
      </c>
      <c r="BH1875" s="206">
        <f>IF(N1875="sníž. přenesená",J1875,0)</f>
        <v>0</v>
      </c>
      <c r="BI1875" s="206">
        <f>IF(N1875="nulová",J1875,0)</f>
        <v>0</v>
      </c>
      <c r="BJ1875" s="18" t="s">
        <v>83</v>
      </c>
      <c r="BK1875" s="206">
        <f>ROUND(I1875*H1875,2)</f>
        <v>0</v>
      </c>
      <c r="BL1875" s="18" t="s">
        <v>247</v>
      </c>
      <c r="BM1875" s="205" t="s">
        <v>980</v>
      </c>
    </row>
    <row r="1876" spans="1:65" s="2" customFormat="1" ht="185.25">
      <c r="A1876" s="35"/>
      <c r="B1876" s="36"/>
      <c r="C1876" s="37"/>
      <c r="D1876" s="209" t="s">
        <v>253</v>
      </c>
      <c r="E1876" s="37"/>
      <c r="F1876" s="240" t="s">
        <v>2396</v>
      </c>
      <c r="G1876" s="37"/>
      <c r="H1876" s="37"/>
      <c r="I1876" s="241"/>
      <c r="J1876" s="37"/>
      <c r="K1876" s="37"/>
      <c r="L1876" s="40"/>
      <c r="M1876" s="242"/>
      <c r="N1876" s="243"/>
      <c r="O1876" s="72"/>
      <c r="P1876" s="72"/>
      <c r="Q1876" s="72"/>
      <c r="R1876" s="72"/>
      <c r="S1876" s="72"/>
      <c r="T1876" s="73"/>
      <c r="U1876" s="35"/>
      <c r="V1876" s="35"/>
      <c r="W1876" s="35"/>
      <c r="X1876" s="35"/>
      <c r="Y1876" s="35"/>
      <c r="Z1876" s="35"/>
      <c r="AA1876" s="35"/>
      <c r="AB1876" s="35"/>
      <c r="AC1876" s="35"/>
      <c r="AD1876" s="35"/>
      <c r="AE1876" s="35"/>
      <c r="AT1876" s="18" t="s">
        <v>253</v>
      </c>
      <c r="AU1876" s="18" t="s">
        <v>85</v>
      </c>
    </row>
    <row r="1877" spans="1:65" s="14" customFormat="1" ht="11.25">
      <c r="B1877" s="218"/>
      <c r="C1877" s="219"/>
      <c r="D1877" s="209" t="s">
        <v>216</v>
      </c>
      <c r="E1877" s="220" t="s">
        <v>1</v>
      </c>
      <c r="F1877" s="221" t="s">
        <v>2397</v>
      </c>
      <c r="G1877" s="219"/>
      <c r="H1877" s="222">
        <v>131.18100000000001</v>
      </c>
      <c r="I1877" s="223"/>
      <c r="J1877" s="219"/>
      <c r="K1877" s="219"/>
      <c r="L1877" s="224"/>
      <c r="M1877" s="225"/>
      <c r="N1877" s="226"/>
      <c r="O1877" s="226"/>
      <c r="P1877" s="226"/>
      <c r="Q1877" s="226"/>
      <c r="R1877" s="226"/>
      <c r="S1877" s="226"/>
      <c r="T1877" s="227"/>
      <c r="AT1877" s="228" t="s">
        <v>216</v>
      </c>
      <c r="AU1877" s="228" t="s">
        <v>85</v>
      </c>
      <c r="AV1877" s="14" t="s">
        <v>85</v>
      </c>
      <c r="AW1877" s="14" t="s">
        <v>31</v>
      </c>
      <c r="AX1877" s="14" t="s">
        <v>75</v>
      </c>
      <c r="AY1877" s="228" t="s">
        <v>209</v>
      </c>
    </row>
    <row r="1878" spans="1:65" s="15" customFormat="1" ht="11.25">
      <c r="B1878" s="229"/>
      <c r="C1878" s="230"/>
      <c r="D1878" s="209" t="s">
        <v>216</v>
      </c>
      <c r="E1878" s="231" t="s">
        <v>1</v>
      </c>
      <c r="F1878" s="232" t="s">
        <v>219</v>
      </c>
      <c r="G1878" s="230"/>
      <c r="H1878" s="233">
        <v>131.18100000000001</v>
      </c>
      <c r="I1878" s="234"/>
      <c r="J1878" s="230"/>
      <c r="K1878" s="230"/>
      <c r="L1878" s="235"/>
      <c r="M1878" s="236"/>
      <c r="N1878" s="237"/>
      <c r="O1878" s="237"/>
      <c r="P1878" s="237"/>
      <c r="Q1878" s="237"/>
      <c r="R1878" s="237"/>
      <c r="S1878" s="237"/>
      <c r="T1878" s="238"/>
      <c r="AT1878" s="239" t="s">
        <v>216</v>
      </c>
      <c r="AU1878" s="239" t="s">
        <v>85</v>
      </c>
      <c r="AV1878" s="15" t="s">
        <v>215</v>
      </c>
      <c r="AW1878" s="15" t="s">
        <v>31</v>
      </c>
      <c r="AX1878" s="15" t="s">
        <v>83</v>
      </c>
      <c r="AY1878" s="239" t="s">
        <v>209</v>
      </c>
    </row>
    <row r="1879" spans="1:65" s="2" customFormat="1" ht="24.2" customHeight="1">
      <c r="A1879" s="35"/>
      <c r="B1879" s="36"/>
      <c r="C1879" s="193" t="s">
        <v>2398</v>
      </c>
      <c r="D1879" s="193" t="s">
        <v>211</v>
      </c>
      <c r="E1879" s="194" t="s">
        <v>2399</v>
      </c>
      <c r="F1879" s="195" t="s">
        <v>2400</v>
      </c>
      <c r="G1879" s="196" t="s">
        <v>425</v>
      </c>
      <c r="H1879" s="197">
        <v>5648</v>
      </c>
      <c r="I1879" s="198"/>
      <c r="J1879" s="199">
        <f>ROUND(I1879*H1879,2)</f>
        <v>0</v>
      </c>
      <c r="K1879" s="200"/>
      <c r="L1879" s="40"/>
      <c r="M1879" s="201" t="s">
        <v>1</v>
      </c>
      <c r="N1879" s="202" t="s">
        <v>40</v>
      </c>
      <c r="O1879" s="72"/>
      <c r="P1879" s="203">
        <f>O1879*H1879</f>
        <v>0</v>
      </c>
      <c r="Q1879" s="203">
        <v>0</v>
      </c>
      <c r="R1879" s="203">
        <f>Q1879*H1879</f>
        <v>0</v>
      </c>
      <c r="S1879" s="203">
        <v>0</v>
      </c>
      <c r="T1879" s="204">
        <f>S1879*H1879</f>
        <v>0</v>
      </c>
      <c r="U1879" s="35"/>
      <c r="V1879" s="35"/>
      <c r="W1879" s="35"/>
      <c r="X1879" s="35"/>
      <c r="Y1879" s="35"/>
      <c r="Z1879" s="35"/>
      <c r="AA1879" s="35"/>
      <c r="AB1879" s="35"/>
      <c r="AC1879" s="35"/>
      <c r="AD1879" s="35"/>
      <c r="AE1879" s="35"/>
      <c r="AR1879" s="205" t="s">
        <v>247</v>
      </c>
      <c r="AT1879" s="205" t="s">
        <v>211</v>
      </c>
      <c r="AU1879" s="205" t="s">
        <v>85</v>
      </c>
      <c r="AY1879" s="18" t="s">
        <v>209</v>
      </c>
      <c r="BE1879" s="206">
        <f>IF(N1879="základní",J1879,0)</f>
        <v>0</v>
      </c>
      <c r="BF1879" s="206">
        <f>IF(N1879="snížená",J1879,0)</f>
        <v>0</v>
      </c>
      <c r="BG1879" s="206">
        <f>IF(N1879="zákl. přenesená",J1879,0)</f>
        <v>0</v>
      </c>
      <c r="BH1879" s="206">
        <f>IF(N1879="sníž. přenesená",J1879,0)</f>
        <v>0</v>
      </c>
      <c r="BI1879" s="206">
        <f>IF(N1879="nulová",J1879,0)</f>
        <v>0</v>
      </c>
      <c r="BJ1879" s="18" t="s">
        <v>83</v>
      </c>
      <c r="BK1879" s="206">
        <f>ROUND(I1879*H1879,2)</f>
        <v>0</v>
      </c>
      <c r="BL1879" s="18" t="s">
        <v>247</v>
      </c>
      <c r="BM1879" s="205" t="s">
        <v>2401</v>
      </c>
    </row>
    <row r="1880" spans="1:65" s="2" customFormat="1" ht="16.5" customHeight="1">
      <c r="A1880" s="35"/>
      <c r="B1880" s="36"/>
      <c r="C1880" s="193" t="s">
        <v>1444</v>
      </c>
      <c r="D1880" s="193" t="s">
        <v>211</v>
      </c>
      <c r="E1880" s="194" t="s">
        <v>2402</v>
      </c>
      <c r="F1880" s="195" t="s">
        <v>2403</v>
      </c>
      <c r="G1880" s="196" t="s">
        <v>214</v>
      </c>
      <c r="H1880" s="197">
        <v>23.826000000000001</v>
      </c>
      <c r="I1880" s="198"/>
      <c r="J1880" s="199">
        <f>ROUND(I1880*H1880,2)</f>
        <v>0</v>
      </c>
      <c r="K1880" s="200"/>
      <c r="L1880" s="40"/>
      <c r="M1880" s="201" t="s">
        <v>1</v>
      </c>
      <c r="N1880" s="202" t="s">
        <v>40</v>
      </c>
      <c r="O1880" s="72"/>
      <c r="P1880" s="203">
        <f>O1880*H1880</f>
        <v>0</v>
      </c>
      <c r="Q1880" s="203">
        <v>0</v>
      </c>
      <c r="R1880" s="203">
        <f>Q1880*H1880</f>
        <v>0</v>
      </c>
      <c r="S1880" s="203">
        <v>0</v>
      </c>
      <c r="T1880" s="204">
        <f>S1880*H1880</f>
        <v>0</v>
      </c>
      <c r="U1880" s="35"/>
      <c r="V1880" s="35"/>
      <c r="W1880" s="35"/>
      <c r="X1880" s="35"/>
      <c r="Y1880" s="35"/>
      <c r="Z1880" s="35"/>
      <c r="AA1880" s="35"/>
      <c r="AB1880" s="35"/>
      <c r="AC1880" s="35"/>
      <c r="AD1880" s="35"/>
      <c r="AE1880" s="35"/>
      <c r="AR1880" s="205" t="s">
        <v>247</v>
      </c>
      <c r="AT1880" s="205" t="s">
        <v>211</v>
      </c>
      <c r="AU1880" s="205" t="s">
        <v>85</v>
      </c>
      <c r="AY1880" s="18" t="s">
        <v>209</v>
      </c>
      <c r="BE1880" s="206">
        <f>IF(N1880="základní",J1880,0)</f>
        <v>0</v>
      </c>
      <c r="BF1880" s="206">
        <f>IF(N1880="snížená",J1880,0)</f>
        <v>0</v>
      </c>
      <c r="BG1880" s="206">
        <f>IF(N1880="zákl. přenesená",J1880,0)</f>
        <v>0</v>
      </c>
      <c r="BH1880" s="206">
        <f>IF(N1880="sníž. přenesená",J1880,0)</f>
        <v>0</v>
      </c>
      <c r="BI1880" s="206">
        <f>IF(N1880="nulová",J1880,0)</f>
        <v>0</v>
      </c>
      <c r="BJ1880" s="18" t="s">
        <v>83</v>
      </c>
      <c r="BK1880" s="206">
        <f>ROUND(I1880*H1880,2)</f>
        <v>0</v>
      </c>
      <c r="BL1880" s="18" t="s">
        <v>247</v>
      </c>
      <c r="BM1880" s="205" t="s">
        <v>2404</v>
      </c>
    </row>
    <row r="1881" spans="1:65" s="13" customFormat="1" ht="11.25">
      <c r="B1881" s="207"/>
      <c r="C1881" s="208"/>
      <c r="D1881" s="209" t="s">
        <v>216</v>
      </c>
      <c r="E1881" s="210" t="s">
        <v>1</v>
      </c>
      <c r="F1881" s="211" t="s">
        <v>236</v>
      </c>
      <c r="G1881" s="208"/>
      <c r="H1881" s="210" t="s">
        <v>1</v>
      </c>
      <c r="I1881" s="212"/>
      <c r="J1881" s="208"/>
      <c r="K1881" s="208"/>
      <c r="L1881" s="213"/>
      <c r="M1881" s="214"/>
      <c r="N1881" s="215"/>
      <c r="O1881" s="215"/>
      <c r="P1881" s="215"/>
      <c r="Q1881" s="215"/>
      <c r="R1881" s="215"/>
      <c r="S1881" s="215"/>
      <c r="T1881" s="216"/>
      <c r="AT1881" s="217" t="s">
        <v>216</v>
      </c>
      <c r="AU1881" s="217" t="s">
        <v>85</v>
      </c>
      <c r="AV1881" s="13" t="s">
        <v>83</v>
      </c>
      <c r="AW1881" s="13" t="s">
        <v>31</v>
      </c>
      <c r="AX1881" s="13" t="s">
        <v>75</v>
      </c>
      <c r="AY1881" s="217" t="s">
        <v>209</v>
      </c>
    </row>
    <row r="1882" spans="1:65" s="13" customFormat="1" ht="11.25">
      <c r="B1882" s="207"/>
      <c r="C1882" s="208"/>
      <c r="D1882" s="209" t="s">
        <v>216</v>
      </c>
      <c r="E1882" s="210" t="s">
        <v>1</v>
      </c>
      <c r="F1882" s="211" t="s">
        <v>2405</v>
      </c>
      <c r="G1882" s="208"/>
      <c r="H1882" s="210" t="s">
        <v>1</v>
      </c>
      <c r="I1882" s="212"/>
      <c r="J1882" s="208"/>
      <c r="K1882" s="208"/>
      <c r="L1882" s="213"/>
      <c r="M1882" s="214"/>
      <c r="N1882" s="215"/>
      <c r="O1882" s="215"/>
      <c r="P1882" s="215"/>
      <c r="Q1882" s="215"/>
      <c r="R1882" s="215"/>
      <c r="S1882" s="215"/>
      <c r="T1882" s="216"/>
      <c r="AT1882" s="217" t="s">
        <v>216</v>
      </c>
      <c r="AU1882" s="217" t="s">
        <v>85</v>
      </c>
      <c r="AV1882" s="13" t="s">
        <v>83</v>
      </c>
      <c r="AW1882" s="13" t="s">
        <v>31</v>
      </c>
      <c r="AX1882" s="13" t="s">
        <v>75</v>
      </c>
      <c r="AY1882" s="217" t="s">
        <v>209</v>
      </c>
    </row>
    <row r="1883" spans="1:65" s="14" customFormat="1" ht="11.25">
      <c r="B1883" s="218"/>
      <c r="C1883" s="219"/>
      <c r="D1883" s="209" t="s">
        <v>216</v>
      </c>
      <c r="E1883" s="220" t="s">
        <v>1</v>
      </c>
      <c r="F1883" s="221" t="s">
        <v>2406</v>
      </c>
      <c r="G1883" s="219"/>
      <c r="H1883" s="222">
        <v>2.8580000000000001</v>
      </c>
      <c r="I1883" s="223"/>
      <c r="J1883" s="219"/>
      <c r="K1883" s="219"/>
      <c r="L1883" s="224"/>
      <c r="M1883" s="225"/>
      <c r="N1883" s="226"/>
      <c r="O1883" s="226"/>
      <c r="P1883" s="226"/>
      <c r="Q1883" s="226"/>
      <c r="R1883" s="226"/>
      <c r="S1883" s="226"/>
      <c r="T1883" s="227"/>
      <c r="AT1883" s="228" t="s">
        <v>216</v>
      </c>
      <c r="AU1883" s="228" t="s">
        <v>85</v>
      </c>
      <c r="AV1883" s="14" t="s">
        <v>85</v>
      </c>
      <c r="AW1883" s="14" t="s">
        <v>31</v>
      </c>
      <c r="AX1883" s="14" t="s">
        <v>75</v>
      </c>
      <c r="AY1883" s="228" t="s">
        <v>209</v>
      </c>
    </row>
    <row r="1884" spans="1:65" s="14" customFormat="1" ht="11.25">
      <c r="B1884" s="218"/>
      <c r="C1884" s="219"/>
      <c r="D1884" s="209" t="s">
        <v>216</v>
      </c>
      <c r="E1884" s="220" t="s">
        <v>1</v>
      </c>
      <c r="F1884" s="221" t="s">
        <v>2407</v>
      </c>
      <c r="G1884" s="219"/>
      <c r="H1884" s="222">
        <v>3.81</v>
      </c>
      <c r="I1884" s="223"/>
      <c r="J1884" s="219"/>
      <c r="K1884" s="219"/>
      <c r="L1884" s="224"/>
      <c r="M1884" s="225"/>
      <c r="N1884" s="226"/>
      <c r="O1884" s="226"/>
      <c r="P1884" s="226"/>
      <c r="Q1884" s="226"/>
      <c r="R1884" s="226"/>
      <c r="S1884" s="226"/>
      <c r="T1884" s="227"/>
      <c r="AT1884" s="228" t="s">
        <v>216</v>
      </c>
      <c r="AU1884" s="228" t="s">
        <v>85</v>
      </c>
      <c r="AV1884" s="14" t="s">
        <v>85</v>
      </c>
      <c r="AW1884" s="14" t="s">
        <v>31</v>
      </c>
      <c r="AX1884" s="14" t="s">
        <v>75</v>
      </c>
      <c r="AY1884" s="228" t="s">
        <v>209</v>
      </c>
    </row>
    <row r="1885" spans="1:65" s="13" customFormat="1" ht="11.25">
      <c r="B1885" s="207"/>
      <c r="C1885" s="208"/>
      <c r="D1885" s="209" t="s">
        <v>216</v>
      </c>
      <c r="E1885" s="210" t="s">
        <v>1</v>
      </c>
      <c r="F1885" s="211" t="s">
        <v>2408</v>
      </c>
      <c r="G1885" s="208"/>
      <c r="H1885" s="210" t="s">
        <v>1</v>
      </c>
      <c r="I1885" s="212"/>
      <c r="J1885" s="208"/>
      <c r="K1885" s="208"/>
      <c r="L1885" s="213"/>
      <c r="M1885" s="214"/>
      <c r="N1885" s="215"/>
      <c r="O1885" s="215"/>
      <c r="P1885" s="215"/>
      <c r="Q1885" s="215"/>
      <c r="R1885" s="215"/>
      <c r="S1885" s="215"/>
      <c r="T1885" s="216"/>
      <c r="AT1885" s="217" t="s">
        <v>216</v>
      </c>
      <c r="AU1885" s="217" t="s">
        <v>85</v>
      </c>
      <c r="AV1885" s="13" t="s">
        <v>83</v>
      </c>
      <c r="AW1885" s="13" t="s">
        <v>31</v>
      </c>
      <c r="AX1885" s="13" t="s">
        <v>75</v>
      </c>
      <c r="AY1885" s="217" t="s">
        <v>209</v>
      </c>
    </row>
    <row r="1886" spans="1:65" s="13" customFormat="1" ht="11.25">
      <c r="B1886" s="207"/>
      <c r="C1886" s="208"/>
      <c r="D1886" s="209" t="s">
        <v>216</v>
      </c>
      <c r="E1886" s="210" t="s">
        <v>1</v>
      </c>
      <c r="F1886" s="211" t="s">
        <v>2409</v>
      </c>
      <c r="G1886" s="208"/>
      <c r="H1886" s="210" t="s">
        <v>1</v>
      </c>
      <c r="I1886" s="212"/>
      <c r="J1886" s="208"/>
      <c r="K1886" s="208"/>
      <c r="L1886" s="213"/>
      <c r="M1886" s="214"/>
      <c r="N1886" s="215"/>
      <c r="O1886" s="215"/>
      <c r="P1886" s="215"/>
      <c r="Q1886" s="215"/>
      <c r="R1886" s="215"/>
      <c r="S1886" s="215"/>
      <c r="T1886" s="216"/>
      <c r="AT1886" s="217" t="s">
        <v>216</v>
      </c>
      <c r="AU1886" s="217" t="s">
        <v>85</v>
      </c>
      <c r="AV1886" s="13" t="s">
        <v>83</v>
      </c>
      <c r="AW1886" s="13" t="s">
        <v>31</v>
      </c>
      <c r="AX1886" s="13" t="s">
        <v>75</v>
      </c>
      <c r="AY1886" s="217" t="s">
        <v>209</v>
      </c>
    </row>
    <row r="1887" spans="1:65" s="14" customFormat="1" ht="11.25">
      <c r="B1887" s="218"/>
      <c r="C1887" s="219"/>
      <c r="D1887" s="209" t="s">
        <v>216</v>
      </c>
      <c r="E1887" s="220" t="s">
        <v>1</v>
      </c>
      <c r="F1887" s="221" t="s">
        <v>2410</v>
      </c>
      <c r="G1887" s="219"/>
      <c r="H1887" s="222">
        <v>5.3440000000000003</v>
      </c>
      <c r="I1887" s="223"/>
      <c r="J1887" s="219"/>
      <c r="K1887" s="219"/>
      <c r="L1887" s="224"/>
      <c r="M1887" s="225"/>
      <c r="N1887" s="226"/>
      <c r="O1887" s="226"/>
      <c r="P1887" s="226"/>
      <c r="Q1887" s="226"/>
      <c r="R1887" s="226"/>
      <c r="S1887" s="226"/>
      <c r="T1887" s="227"/>
      <c r="AT1887" s="228" t="s">
        <v>216</v>
      </c>
      <c r="AU1887" s="228" t="s">
        <v>85</v>
      </c>
      <c r="AV1887" s="14" t="s">
        <v>85</v>
      </c>
      <c r="AW1887" s="14" t="s">
        <v>31</v>
      </c>
      <c r="AX1887" s="14" t="s">
        <v>75</v>
      </c>
      <c r="AY1887" s="228" t="s">
        <v>209</v>
      </c>
    </row>
    <row r="1888" spans="1:65" s="14" customFormat="1" ht="11.25">
      <c r="B1888" s="218"/>
      <c r="C1888" s="219"/>
      <c r="D1888" s="209" t="s">
        <v>216</v>
      </c>
      <c r="E1888" s="220" t="s">
        <v>1</v>
      </c>
      <c r="F1888" s="221" t="s">
        <v>2411</v>
      </c>
      <c r="G1888" s="219"/>
      <c r="H1888" s="222">
        <v>4.032</v>
      </c>
      <c r="I1888" s="223"/>
      <c r="J1888" s="219"/>
      <c r="K1888" s="219"/>
      <c r="L1888" s="224"/>
      <c r="M1888" s="225"/>
      <c r="N1888" s="226"/>
      <c r="O1888" s="226"/>
      <c r="P1888" s="226"/>
      <c r="Q1888" s="226"/>
      <c r="R1888" s="226"/>
      <c r="S1888" s="226"/>
      <c r="T1888" s="227"/>
      <c r="AT1888" s="228" t="s">
        <v>216</v>
      </c>
      <c r="AU1888" s="228" t="s">
        <v>85</v>
      </c>
      <c r="AV1888" s="14" t="s">
        <v>85</v>
      </c>
      <c r="AW1888" s="14" t="s">
        <v>31</v>
      </c>
      <c r="AX1888" s="14" t="s">
        <v>75</v>
      </c>
      <c r="AY1888" s="228" t="s">
        <v>209</v>
      </c>
    </row>
    <row r="1889" spans="1:65" s="14" customFormat="1" ht="11.25">
      <c r="B1889" s="218"/>
      <c r="C1889" s="219"/>
      <c r="D1889" s="209" t="s">
        <v>216</v>
      </c>
      <c r="E1889" s="220" t="s">
        <v>1</v>
      </c>
      <c r="F1889" s="221" t="s">
        <v>2412</v>
      </c>
      <c r="G1889" s="219"/>
      <c r="H1889" s="222">
        <v>3.8820000000000001</v>
      </c>
      <c r="I1889" s="223"/>
      <c r="J1889" s="219"/>
      <c r="K1889" s="219"/>
      <c r="L1889" s="224"/>
      <c r="M1889" s="225"/>
      <c r="N1889" s="226"/>
      <c r="O1889" s="226"/>
      <c r="P1889" s="226"/>
      <c r="Q1889" s="226"/>
      <c r="R1889" s="226"/>
      <c r="S1889" s="226"/>
      <c r="T1889" s="227"/>
      <c r="AT1889" s="228" t="s">
        <v>216</v>
      </c>
      <c r="AU1889" s="228" t="s">
        <v>85</v>
      </c>
      <c r="AV1889" s="14" t="s">
        <v>85</v>
      </c>
      <c r="AW1889" s="14" t="s">
        <v>31</v>
      </c>
      <c r="AX1889" s="14" t="s">
        <v>75</v>
      </c>
      <c r="AY1889" s="228" t="s">
        <v>209</v>
      </c>
    </row>
    <row r="1890" spans="1:65" s="14" customFormat="1" ht="11.25">
      <c r="B1890" s="218"/>
      <c r="C1890" s="219"/>
      <c r="D1890" s="209" t="s">
        <v>216</v>
      </c>
      <c r="E1890" s="220" t="s">
        <v>1</v>
      </c>
      <c r="F1890" s="221" t="s">
        <v>2413</v>
      </c>
      <c r="G1890" s="219"/>
      <c r="H1890" s="222">
        <v>3.9</v>
      </c>
      <c r="I1890" s="223"/>
      <c r="J1890" s="219"/>
      <c r="K1890" s="219"/>
      <c r="L1890" s="224"/>
      <c r="M1890" s="225"/>
      <c r="N1890" s="226"/>
      <c r="O1890" s="226"/>
      <c r="P1890" s="226"/>
      <c r="Q1890" s="226"/>
      <c r="R1890" s="226"/>
      <c r="S1890" s="226"/>
      <c r="T1890" s="227"/>
      <c r="AT1890" s="228" t="s">
        <v>216</v>
      </c>
      <c r="AU1890" s="228" t="s">
        <v>85</v>
      </c>
      <c r="AV1890" s="14" t="s">
        <v>85</v>
      </c>
      <c r="AW1890" s="14" t="s">
        <v>31</v>
      </c>
      <c r="AX1890" s="14" t="s">
        <v>75</v>
      </c>
      <c r="AY1890" s="228" t="s">
        <v>209</v>
      </c>
    </row>
    <row r="1891" spans="1:65" s="15" customFormat="1" ht="11.25">
      <c r="B1891" s="229"/>
      <c r="C1891" s="230"/>
      <c r="D1891" s="209" t="s">
        <v>216</v>
      </c>
      <c r="E1891" s="231" t="s">
        <v>1</v>
      </c>
      <c r="F1891" s="232" t="s">
        <v>219</v>
      </c>
      <c r="G1891" s="230"/>
      <c r="H1891" s="233">
        <v>23.826000000000001</v>
      </c>
      <c r="I1891" s="234"/>
      <c r="J1891" s="230"/>
      <c r="K1891" s="230"/>
      <c r="L1891" s="235"/>
      <c r="M1891" s="236"/>
      <c r="N1891" s="237"/>
      <c r="O1891" s="237"/>
      <c r="P1891" s="237"/>
      <c r="Q1891" s="237"/>
      <c r="R1891" s="237"/>
      <c r="S1891" s="237"/>
      <c r="T1891" s="238"/>
      <c r="AT1891" s="239" t="s">
        <v>216</v>
      </c>
      <c r="AU1891" s="239" t="s">
        <v>85</v>
      </c>
      <c r="AV1891" s="15" t="s">
        <v>215</v>
      </c>
      <c r="AW1891" s="15" t="s">
        <v>31</v>
      </c>
      <c r="AX1891" s="15" t="s">
        <v>83</v>
      </c>
      <c r="AY1891" s="239" t="s">
        <v>209</v>
      </c>
    </row>
    <row r="1892" spans="1:65" s="2" customFormat="1" ht="16.5" customHeight="1">
      <c r="A1892" s="35"/>
      <c r="B1892" s="36"/>
      <c r="C1892" s="244" t="s">
        <v>2414</v>
      </c>
      <c r="D1892" s="244" t="s">
        <v>287</v>
      </c>
      <c r="E1892" s="245" t="s">
        <v>2381</v>
      </c>
      <c r="F1892" s="246" t="s">
        <v>2382</v>
      </c>
      <c r="G1892" s="247" t="s">
        <v>214</v>
      </c>
      <c r="H1892" s="248">
        <v>26.209</v>
      </c>
      <c r="I1892" s="249"/>
      <c r="J1892" s="250">
        <f>ROUND(I1892*H1892,2)</f>
        <v>0</v>
      </c>
      <c r="K1892" s="251"/>
      <c r="L1892" s="252"/>
      <c r="M1892" s="253" t="s">
        <v>1</v>
      </c>
      <c r="N1892" s="254" t="s">
        <v>40</v>
      </c>
      <c r="O1892" s="72"/>
      <c r="P1892" s="203">
        <f>O1892*H1892</f>
        <v>0</v>
      </c>
      <c r="Q1892" s="203">
        <v>0</v>
      </c>
      <c r="R1892" s="203">
        <f>Q1892*H1892</f>
        <v>0</v>
      </c>
      <c r="S1892" s="203">
        <v>0</v>
      </c>
      <c r="T1892" s="204">
        <f>S1892*H1892</f>
        <v>0</v>
      </c>
      <c r="U1892" s="35"/>
      <c r="V1892" s="35"/>
      <c r="W1892" s="35"/>
      <c r="X1892" s="35"/>
      <c r="Y1892" s="35"/>
      <c r="Z1892" s="35"/>
      <c r="AA1892" s="35"/>
      <c r="AB1892" s="35"/>
      <c r="AC1892" s="35"/>
      <c r="AD1892" s="35"/>
      <c r="AE1892" s="35"/>
      <c r="AR1892" s="205" t="s">
        <v>277</v>
      </c>
      <c r="AT1892" s="205" t="s">
        <v>287</v>
      </c>
      <c r="AU1892" s="205" t="s">
        <v>85</v>
      </c>
      <c r="AY1892" s="18" t="s">
        <v>209</v>
      </c>
      <c r="BE1892" s="206">
        <f>IF(N1892="základní",J1892,0)</f>
        <v>0</v>
      </c>
      <c r="BF1892" s="206">
        <f>IF(N1892="snížená",J1892,0)</f>
        <v>0</v>
      </c>
      <c r="BG1892" s="206">
        <f>IF(N1892="zákl. přenesená",J1892,0)</f>
        <v>0</v>
      </c>
      <c r="BH1892" s="206">
        <f>IF(N1892="sníž. přenesená",J1892,0)</f>
        <v>0</v>
      </c>
      <c r="BI1892" s="206">
        <f>IF(N1892="nulová",J1892,0)</f>
        <v>0</v>
      </c>
      <c r="BJ1892" s="18" t="s">
        <v>83</v>
      </c>
      <c r="BK1892" s="206">
        <f>ROUND(I1892*H1892,2)</f>
        <v>0</v>
      </c>
      <c r="BL1892" s="18" t="s">
        <v>247</v>
      </c>
      <c r="BM1892" s="205" t="s">
        <v>2415</v>
      </c>
    </row>
    <row r="1893" spans="1:65" s="2" customFormat="1" ht="136.5">
      <c r="A1893" s="35"/>
      <c r="B1893" s="36"/>
      <c r="C1893" s="37"/>
      <c r="D1893" s="209" t="s">
        <v>253</v>
      </c>
      <c r="E1893" s="37"/>
      <c r="F1893" s="240" t="s">
        <v>2384</v>
      </c>
      <c r="G1893" s="37"/>
      <c r="H1893" s="37"/>
      <c r="I1893" s="241"/>
      <c r="J1893" s="37"/>
      <c r="K1893" s="37"/>
      <c r="L1893" s="40"/>
      <c r="M1893" s="242"/>
      <c r="N1893" s="243"/>
      <c r="O1893" s="72"/>
      <c r="P1893" s="72"/>
      <c r="Q1893" s="72"/>
      <c r="R1893" s="72"/>
      <c r="S1893" s="72"/>
      <c r="T1893" s="73"/>
      <c r="U1893" s="35"/>
      <c r="V1893" s="35"/>
      <c r="W1893" s="35"/>
      <c r="X1893" s="35"/>
      <c r="Y1893" s="35"/>
      <c r="Z1893" s="35"/>
      <c r="AA1893" s="35"/>
      <c r="AB1893" s="35"/>
      <c r="AC1893" s="35"/>
      <c r="AD1893" s="35"/>
      <c r="AE1893" s="35"/>
      <c r="AT1893" s="18" t="s">
        <v>253</v>
      </c>
      <c r="AU1893" s="18" t="s">
        <v>85</v>
      </c>
    </row>
    <row r="1894" spans="1:65" s="14" customFormat="1" ht="11.25">
      <c r="B1894" s="218"/>
      <c r="C1894" s="219"/>
      <c r="D1894" s="209" t="s">
        <v>216</v>
      </c>
      <c r="E1894" s="220" t="s">
        <v>1</v>
      </c>
      <c r="F1894" s="221" t="s">
        <v>2416</v>
      </c>
      <c r="G1894" s="219"/>
      <c r="H1894" s="222">
        <v>26.209</v>
      </c>
      <c r="I1894" s="223"/>
      <c r="J1894" s="219"/>
      <c r="K1894" s="219"/>
      <c r="L1894" s="224"/>
      <c r="M1894" s="225"/>
      <c r="N1894" s="226"/>
      <c r="O1894" s="226"/>
      <c r="P1894" s="226"/>
      <c r="Q1894" s="226"/>
      <c r="R1894" s="226"/>
      <c r="S1894" s="226"/>
      <c r="T1894" s="227"/>
      <c r="AT1894" s="228" t="s">
        <v>216</v>
      </c>
      <c r="AU1894" s="228" t="s">
        <v>85</v>
      </c>
      <c r="AV1894" s="14" t="s">
        <v>85</v>
      </c>
      <c r="AW1894" s="14" t="s">
        <v>31</v>
      </c>
      <c r="AX1894" s="14" t="s">
        <v>75</v>
      </c>
      <c r="AY1894" s="228" t="s">
        <v>209</v>
      </c>
    </row>
    <row r="1895" spans="1:65" s="15" customFormat="1" ht="11.25">
      <c r="B1895" s="229"/>
      <c r="C1895" s="230"/>
      <c r="D1895" s="209" t="s">
        <v>216</v>
      </c>
      <c r="E1895" s="231" t="s">
        <v>1</v>
      </c>
      <c r="F1895" s="232" t="s">
        <v>219</v>
      </c>
      <c r="G1895" s="230"/>
      <c r="H1895" s="233">
        <v>26.209</v>
      </c>
      <c r="I1895" s="234"/>
      <c r="J1895" s="230"/>
      <c r="K1895" s="230"/>
      <c r="L1895" s="235"/>
      <c r="M1895" s="236"/>
      <c r="N1895" s="237"/>
      <c r="O1895" s="237"/>
      <c r="P1895" s="237"/>
      <c r="Q1895" s="237"/>
      <c r="R1895" s="237"/>
      <c r="S1895" s="237"/>
      <c r="T1895" s="238"/>
      <c r="AT1895" s="239" t="s">
        <v>216</v>
      </c>
      <c r="AU1895" s="239" t="s">
        <v>85</v>
      </c>
      <c r="AV1895" s="15" t="s">
        <v>215</v>
      </c>
      <c r="AW1895" s="15" t="s">
        <v>31</v>
      </c>
      <c r="AX1895" s="15" t="s">
        <v>83</v>
      </c>
      <c r="AY1895" s="239" t="s">
        <v>209</v>
      </c>
    </row>
    <row r="1896" spans="1:65" s="2" customFormat="1" ht="24.2" customHeight="1">
      <c r="A1896" s="35"/>
      <c r="B1896" s="36"/>
      <c r="C1896" s="193" t="s">
        <v>1450</v>
      </c>
      <c r="D1896" s="193" t="s">
        <v>211</v>
      </c>
      <c r="E1896" s="194" t="s">
        <v>2417</v>
      </c>
      <c r="F1896" s="195" t="s">
        <v>2418</v>
      </c>
      <c r="G1896" s="196" t="s">
        <v>425</v>
      </c>
      <c r="H1896" s="197">
        <v>319.5</v>
      </c>
      <c r="I1896" s="198"/>
      <c r="J1896" s="199">
        <f>ROUND(I1896*H1896,2)</f>
        <v>0</v>
      </c>
      <c r="K1896" s="200"/>
      <c r="L1896" s="40"/>
      <c r="M1896" s="201" t="s">
        <v>1</v>
      </c>
      <c r="N1896" s="202" t="s">
        <v>40</v>
      </c>
      <c r="O1896" s="72"/>
      <c r="P1896" s="203">
        <f>O1896*H1896</f>
        <v>0</v>
      </c>
      <c r="Q1896" s="203">
        <v>0</v>
      </c>
      <c r="R1896" s="203">
        <f>Q1896*H1896</f>
        <v>0</v>
      </c>
      <c r="S1896" s="203">
        <v>0</v>
      </c>
      <c r="T1896" s="204">
        <f>S1896*H1896</f>
        <v>0</v>
      </c>
      <c r="U1896" s="35"/>
      <c r="V1896" s="35"/>
      <c r="W1896" s="35"/>
      <c r="X1896" s="35"/>
      <c r="Y1896" s="35"/>
      <c r="Z1896" s="35"/>
      <c r="AA1896" s="35"/>
      <c r="AB1896" s="35"/>
      <c r="AC1896" s="35"/>
      <c r="AD1896" s="35"/>
      <c r="AE1896" s="35"/>
      <c r="AR1896" s="205" t="s">
        <v>247</v>
      </c>
      <c r="AT1896" s="205" t="s">
        <v>211</v>
      </c>
      <c r="AU1896" s="205" t="s">
        <v>85</v>
      </c>
      <c r="AY1896" s="18" t="s">
        <v>209</v>
      </c>
      <c r="BE1896" s="206">
        <f>IF(N1896="základní",J1896,0)</f>
        <v>0</v>
      </c>
      <c r="BF1896" s="206">
        <f>IF(N1896="snížená",J1896,0)</f>
        <v>0</v>
      </c>
      <c r="BG1896" s="206">
        <f>IF(N1896="zákl. přenesená",J1896,0)</f>
        <v>0</v>
      </c>
      <c r="BH1896" s="206">
        <f>IF(N1896="sníž. přenesená",J1896,0)</f>
        <v>0</v>
      </c>
      <c r="BI1896" s="206">
        <f>IF(N1896="nulová",J1896,0)</f>
        <v>0</v>
      </c>
      <c r="BJ1896" s="18" t="s">
        <v>83</v>
      </c>
      <c r="BK1896" s="206">
        <f>ROUND(I1896*H1896,2)</f>
        <v>0</v>
      </c>
      <c r="BL1896" s="18" t="s">
        <v>247</v>
      </c>
      <c r="BM1896" s="205" t="s">
        <v>2419</v>
      </c>
    </row>
    <row r="1897" spans="1:65" s="2" customFormat="1" ht="39">
      <c r="A1897" s="35"/>
      <c r="B1897" s="36"/>
      <c r="C1897" s="37"/>
      <c r="D1897" s="209" t="s">
        <v>253</v>
      </c>
      <c r="E1897" s="37"/>
      <c r="F1897" s="240" t="s">
        <v>2420</v>
      </c>
      <c r="G1897" s="37"/>
      <c r="H1897" s="37"/>
      <c r="I1897" s="241"/>
      <c r="J1897" s="37"/>
      <c r="K1897" s="37"/>
      <c r="L1897" s="40"/>
      <c r="M1897" s="242"/>
      <c r="N1897" s="243"/>
      <c r="O1897" s="72"/>
      <c r="P1897" s="72"/>
      <c r="Q1897" s="72"/>
      <c r="R1897" s="72"/>
      <c r="S1897" s="72"/>
      <c r="T1897" s="73"/>
      <c r="U1897" s="35"/>
      <c r="V1897" s="35"/>
      <c r="W1897" s="35"/>
      <c r="X1897" s="35"/>
      <c r="Y1897" s="35"/>
      <c r="Z1897" s="35"/>
      <c r="AA1897" s="35"/>
      <c r="AB1897" s="35"/>
      <c r="AC1897" s="35"/>
      <c r="AD1897" s="35"/>
      <c r="AE1897" s="35"/>
      <c r="AT1897" s="18" t="s">
        <v>253</v>
      </c>
      <c r="AU1897" s="18" t="s">
        <v>85</v>
      </c>
    </row>
    <row r="1898" spans="1:65" s="13" customFormat="1" ht="11.25">
      <c r="B1898" s="207"/>
      <c r="C1898" s="208"/>
      <c r="D1898" s="209" t="s">
        <v>216</v>
      </c>
      <c r="E1898" s="210" t="s">
        <v>1</v>
      </c>
      <c r="F1898" s="211" t="s">
        <v>236</v>
      </c>
      <c r="G1898" s="208"/>
      <c r="H1898" s="210" t="s">
        <v>1</v>
      </c>
      <c r="I1898" s="212"/>
      <c r="J1898" s="208"/>
      <c r="K1898" s="208"/>
      <c r="L1898" s="213"/>
      <c r="M1898" s="214"/>
      <c r="N1898" s="215"/>
      <c r="O1898" s="215"/>
      <c r="P1898" s="215"/>
      <c r="Q1898" s="215"/>
      <c r="R1898" s="215"/>
      <c r="S1898" s="215"/>
      <c r="T1898" s="216"/>
      <c r="AT1898" s="217" t="s">
        <v>216</v>
      </c>
      <c r="AU1898" s="217" t="s">
        <v>85</v>
      </c>
      <c r="AV1898" s="13" t="s">
        <v>83</v>
      </c>
      <c r="AW1898" s="13" t="s">
        <v>31</v>
      </c>
      <c r="AX1898" s="13" t="s">
        <v>75</v>
      </c>
      <c r="AY1898" s="217" t="s">
        <v>209</v>
      </c>
    </row>
    <row r="1899" spans="1:65" s="14" customFormat="1" ht="11.25">
      <c r="B1899" s="218"/>
      <c r="C1899" s="219"/>
      <c r="D1899" s="209" t="s">
        <v>216</v>
      </c>
      <c r="E1899" s="220" t="s">
        <v>1</v>
      </c>
      <c r="F1899" s="221" t="s">
        <v>2421</v>
      </c>
      <c r="G1899" s="219"/>
      <c r="H1899" s="222">
        <v>101</v>
      </c>
      <c r="I1899" s="223"/>
      <c r="J1899" s="219"/>
      <c r="K1899" s="219"/>
      <c r="L1899" s="224"/>
      <c r="M1899" s="225"/>
      <c r="N1899" s="226"/>
      <c r="O1899" s="226"/>
      <c r="P1899" s="226"/>
      <c r="Q1899" s="226"/>
      <c r="R1899" s="226"/>
      <c r="S1899" s="226"/>
      <c r="T1899" s="227"/>
      <c r="AT1899" s="228" t="s">
        <v>216</v>
      </c>
      <c r="AU1899" s="228" t="s">
        <v>85</v>
      </c>
      <c r="AV1899" s="14" t="s">
        <v>85</v>
      </c>
      <c r="AW1899" s="14" t="s">
        <v>31</v>
      </c>
      <c r="AX1899" s="14" t="s">
        <v>75</v>
      </c>
      <c r="AY1899" s="228" t="s">
        <v>209</v>
      </c>
    </row>
    <row r="1900" spans="1:65" s="14" customFormat="1" ht="11.25">
      <c r="B1900" s="218"/>
      <c r="C1900" s="219"/>
      <c r="D1900" s="209" t="s">
        <v>216</v>
      </c>
      <c r="E1900" s="220" t="s">
        <v>1</v>
      </c>
      <c r="F1900" s="221" t="s">
        <v>2422</v>
      </c>
      <c r="G1900" s="219"/>
      <c r="H1900" s="222">
        <v>112</v>
      </c>
      <c r="I1900" s="223"/>
      <c r="J1900" s="219"/>
      <c r="K1900" s="219"/>
      <c r="L1900" s="224"/>
      <c r="M1900" s="225"/>
      <c r="N1900" s="226"/>
      <c r="O1900" s="226"/>
      <c r="P1900" s="226"/>
      <c r="Q1900" s="226"/>
      <c r="R1900" s="226"/>
      <c r="S1900" s="226"/>
      <c r="T1900" s="227"/>
      <c r="AT1900" s="228" t="s">
        <v>216</v>
      </c>
      <c r="AU1900" s="228" t="s">
        <v>85</v>
      </c>
      <c r="AV1900" s="14" t="s">
        <v>85</v>
      </c>
      <c r="AW1900" s="14" t="s">
        <v>31</v>
      </c>
      <c r="AX1900" s="14" t="s">
        <v>75</v>
      </c>
      <c r="AY1900" s="228" t="s">
        <v>209</v>
      </c>
    </row>
    <row r="1901" spans="1:65" s="14" customFormat="1" ht="11.25">
      <c r="B1901" s="218"/>
      <c r="C1901" s="219"/>
      <c r="D1901" s="209" t="s">
        <v>216</v>
      </c>
      <c r="E1901" s="220" t="s">
        <v>1</v>
      </c>
      <c r="F1901" s="221" t="s">
        <v>2423</v>
      </c>
      <c r="G1901" s="219"/>
      <c r="H1901" s="222">
        <v>106.5</v>
      </c>
      <c r="I1901" s="223"/>
      <c r="J1901" s="219"/>
      <c r="K1901" s="219"/>
      <c r="L1901" s="224"/>
      <c r="M1901" s="225"/>
      <c r="N1901" s="226"/>
      <c r="O1901" s="226"/>
      <c r="P1901" s="226"/>
      <c r="Q1901" s="226"/>
      <c r="R1901" s="226"/>
      <c r="S1901" s="226"/>
      <c r="T1901" s="227"/>
      <c r="AT1901" s="228" t="s">
        <v>216</v>
      </c>
      <c r="AU1901" s="228" t="s">
        <v>85</v>
      </c>
      <c r="AV1901" s="14" t="s">
        <v>85</v>
      </c>
      <c r="AW1901" s="14" t="s">
        <v>31</v>
      </c>
      <c r="AX1901" s="14" t="s">
        <v>75</v>
      </c>
      <c r="AY1901" s="228" t="s">
        <v>209</v>
      </c>
    </row>
    <row r="1902" spans="1:65" s="15" customFormat="1" ht="11.25">
      <c r="B1902" s="229"/>
      <c r="C1902" s="230"/>
      <c r="D1902" s="209" t="s">
        <v>216</v>
      </c>
      <c r="E1902" s="231" t="s">
        <v>1</v>
      </c>
      <c r="F1902" s="232" t="s">
        <v>219</v>
      </c>
      <c r="G1902" s="230"/>
      <c r="H1902" s="233">
        <v>319.5</v>
      </c>
      <c r="I1902" s="234"/>
      <c r="J1902" s="230"/>
      <c r="K1902" s="230"/>
      <c r="L1902" s="235"/>
      <c r="M1902" s="236"/>
      <c r="N1902" s="237"/>
      <c r="O1902" s="237"/>
      <c r="P1902" s="237"/>
      <c r="Q1902" s="237"/>
      <c r="R1902" s="237"/>
      <c r="S1902" s="237"/>
      <c r="T1902" s="238"/>
      <c r="AT1902" s="239" t="s">
        <v>216</v>
      </c>
      <c r="AU1902" s="239" t="s">
        <v>85</v>
      </c>
      <c r="AV1902" s="15" t="s">
        <v>215</v>
      </c>
      <c r="AW1902" s="15" t="s">
        <v>31</v>
      </c>
      <c r="AX1902" s="15" t="s">
        <v>83</v>
      </c>
      <c r="AY1902" s="239" t="s">
        <v>209</v>
      </c>
    </row>
    <row r="1903" spans="1:65" s="2" customFormat="1" ht="16.5" customHeight="1">
      <c r="A1903" s="35"/>
      <c r="B1903" s="36"/>
      <c r="C1903" s="193" t="s">
        <v>2424</v>
      </c>
      <c r="D1903" s="193" t="s">
        <v>211</v>
      </c>
      <c r="E1903" s="194" t="s">
        <v>2425</v>
      </c>
      <c r="F1903" s="195" t="s">
        <v>2426</v>
      </c>
      <c r="G1903" s="196" t="s">
        <v>1034</v>
      </c>
      <c r="H1903" s="266"/>
      <c r="I1903" s="198"/>
      <c r="J1903" s="199">
        <f>ROUND(I1903*H1903,2)</f>
        <v>0</v>
      </c>
      <c r="K1903" s="200"/>
      <c r="L1903" s="40"/>
      <c r="M1903" s="201" t="s">
        <v>1</v>
      </c>
      <c r="N1903" s="202" t="s">
        <v>40</v>
      </c>
      <c r="O1903" s="72"/>
      <c r="P1903" s="203">
        <f>O1903*H1903</f>
        <v>0</v>
      </c>
      <c r="Q1903" s="203">
        <v>0</v>
      </c>
      <c r="R1903" s="203">
        <f>Q1903*H1903</f>
        <v>0</v>
      </c>
      <c r="S1903" s="203">
        <v>0</v>
      </c>
      <c r="T1903" s="204">
        <f>S1903*H1903</f>
        <v>0</v>
      </c>
      <c r="U1903" s="35"/>
      <c r="V1903" s="35"/>
      <c r="W1903" s="35"/>
      <c r="X1903" s="35"/>
      <c r="Y1903" s="35"/>
      <c r="Z1903" s="35"/>
      <c r="AA1903" s="35"/>
      <c r="AB1903" s="35"/>
      <c r="AC1903" s="35"/>
      <c r="AD1903" s="35"/>
      <c r="AE1903" s="35"/>
      <c r="AR1903" s="205" t="s">
        <v>247</v>
      </c>
      <c r="AT1903" s="205" t="s">
        <v>211</v>
      </c>
      <c r="AU1903" s="205" t="s">
        <v>85</v>
      </c>
      <c r="AY1903" s="18" t="s">
        <v>209</v>
      </c>
      <c r="BE1903" s="206">
        <f>IF(N1903="základní",J1903,0)</f>
        <v>0</v>
      </c>
      <c r="BF1903" s="206">
        <f>IF(N1903="snížená",J1903,0)</f>
        <v>0</v>
      </c>
      <c r="BG1903" s="206">
        <f>IF(N1903="zákl. přenesená",J1903,0)</f>
        <v>0</v>
      </c>
      <c r="BH1903" s="206">
        <f>IF(N1903="sníž. přenesená",J1903,0)</f>
        <v>0</v>
      </c>
      <c r="BI1903" s="206">
        <f>IF(N1903="nulová",J1903,0)</f>
        <v>0</v>
      </c>
      <c r="BJ1903" s="18" t="s">
        <v>83</v>
      </c>
      <c r="BK1903" s="206">
        <f>ROUND(I1903*H1903,2)</f>
        <v>0</v>
      </c>
      <c r="BL1903" s="18" t="s">
        <v>247</v>
      </c>
      <c r="BM1903" s="205" t="s">
        <v>2427</v>
      </c>
    </row>
    <row r="1904" spans="1:65" s="12" customFormat="1" ht="22.9" customHeight="1">
      <c r="B1904" s="177"/>
      <c r="C1904" s="178"/>
      <c r="D1904" s="179" t="s">
        <v>74</v>
      </c>
      <c r="E1904" s="191" t="s">
        <v>2428</v>
      </c>
      <c r="F1904" s="191" t="s">
        <v>2429</v>
      </c>
      <c r="G1904" s="178"/>
      <c r="H1904" s="178"/>
      <c r="I1904" s="181"/>
      <c r="J1904" s="192">
        <f>BK1904</f>
        <v>0</v>
      </c>
      <c r="K1904" s="178"/>
      <c r="L1904" s="183"/>
      <c r="M1904" s="184"/>
      <c r="N1904" s="185"/>
      <c r="O1904" s="185"/>
      <c r="P1904" s="186">
        <f>SUM(P1905:P1912)</f>
        <v>0</v>
      </c>
      <c r="Q1904" s="185"/>
      <c r="R1904" s="186">
        <f>SUM(R1905:R1912)</f>
        <v>0</v>
      </c>
      <c r="S1904" s="185"/>
      <c r="T1904" s="187">
        <f>SUM(T1905:T1912)</f>
        <v>0</v>
      </c>
      <c r="AR1904" s="188" t="s">
        <v>85</v>
      </c>
      <c r="AT1904" s="189" t="s">
        <v>74</v>
      </c>
      <c r="AU1904" s="189" t="s">
        <v>83</v>
      </c>
      <c r="AY1904" s="188" t="s">
        <v>209</v>
      </c>
      <c r="BK1904" s="190">
        <f>SUM(BK1905:BK1912)</f>
        <v>0</v>
      </c>
    </row>
    <row r="1905" spans="1:65" s="2" customFormat="1" ht="16.5" customHeight="1">
      <c r="A1905" s="35"/>
      <c r="B1905" s="36"/>
      <c r="C1905" s="193" t="s">
        <v>1454</v>
      </c>
      <c r="D1905" s="193" t="s">
        <v>211</v>
      </c>
      <c r="E1905" s="194" t="s">
        <v>2430</v>
      </c>
      <c r="F1905" s="195" t="s">
        <v>2431</v>
      </c>
      <c r="G1905" s="196" t="s">
        <v>214</v>
      </c>
      <c r="H1905" s="197">
        <v>255.86</v>
      </c>
      <c r="I1905" s="198"/>
      <c r="J1905" s="199">
        <f>ROUND(I1905*H1905,2)</f>
        <v>0</v>
      </c>
      <c r="K1905" s="200"/>
      <c r="L1905" s="40"/>
      <c r="M1905" s="201" t="s">
        <v>1</v>
      </c>
      <c r="N1905" s="202" t="s">
        <v>40</v>
      </c>
      <c r="O1905" s="72"/>
      <c r="P1905" s="203">
        <f>O1905*H1905</f>
        <v>0</v>
      </c>
      <c r="Q1905" s="203">
        <v>0</v>
      </c>
      <c r="R1905" s="203">
        <f>Q1905*H1905</f>
        <v>0</v>
      </c>
      <c r="S1905" s="203">
        <v>0</v>
      </c>
      <c r="T1905" s="204">
        <f>S1905*H1905</f>
        <v>0</v>
      </c>
      <c r="U1905" s="35"/>
      <c r="V1905" s="35"/>
      <c r="W1905" s="35"/>
      <c r="X1905" s="35"/>
      <c r="Y1905" s="35"/>
      <c r="Z1905" s="35"/>
      <c r="AA1905" s="35"/>
      <c r="AB1905" s="35"/>
      <c r="AC1905" s="35"/>
      <c r="AD1905" s="35"/>
      <c r="AE1905" s="35"/>
      <c r="AR1905" s="205" t="s">
        <v>247</v>
      </c>
      <c r="AT1905" s="205" t="s">
        <v>211</v>
      </c>
      <c r="AU1905" s="205" t="s">
        <v>85</v>
      </c>
      <c r="AY1905" s="18" t="s">
        <v>209</v>
      </c>
      <c r="BE1905" s="206">
        <f>IF(N1905="základní",J1905,0)</f>
        <v>0</v>
      </c>
      <c r="BF1905" s="206">
        <f>IF(N1905="snížená",J1905,0)</f>
        <v>0</v>
      </c>
      <c r="BG1905" s="206">
        <f>IF(N1905="zákl. přenesená",J1905,0)</f>
        <v>0</v>
      </c>
      <c r="BH1905" s="206">
        <f>IF(N1905="sníž. přenesená",J1905,0)</f>
        <v>0</v>
      </c>
      <c r="BI1905" s="206">
        <f>IF(N1905="nulová",J1905,0)</f>
        <v>0</v>
      </c>
      <c r="BJ1905" s="18" t="s">
        <v>83</v>
      </c>
      <c r="BK1905" s="206">
        <f>ROUND(I1905*H1905,2)</f>
        <v>0</v>
      </c>
      <c r="BL1905" s="18" t="s">
        <v>247</v>
      </c>
      <c r="BM1905" s="205" t="s">
        <v>2432</v>
      </c>
    </row>
    <row r="1906" spans="1:65" s="2" customFormat="1" ht="97.5">
      <c r="A1906" s="35"/>
      <c r="B1906" s="36"/>
      <c r="C1906" s="37"/>
      <c r="D1906" s="209" t="s">
        <v>253</v>
      </c>
      <c r="E1906" s="37"/>
      <c r="F1906" s="240" t="s">
        <v>2433</v>
      </c>
      <c r="G1906" s="37"/>
      <c r="H1906" s="37"/>
      <c r="I1906" s="241"/>
      <c r="J1906" s="37"/>
      <c r="K1906" s="37"/>
      <c r="L1906" s="40"/>
      <c r="M1906" s="242"/>
      <c r="N1906" s="243"/>
      <c r="O1906" s="72"/>
      <c r="P1906" s="72"/>
      <c r="Q1906" s="72"/>
      <c r="R1906" s="72"/>
      <c r="S1906" s="72"/>
      <c r="T1906" s="73"/>
      <c r="U1906" s="35"/>
      <c r="V1906" s="35"/>
      <c r="W1906" s="35"/>
      <c r="X1906" s="35"/>
      <c r="Y1906" s="35"/>
      <c r="Z1906" s="35"/>
      <c r="AA1906" s="35"/>
      <c r="AB1906" s="35"/>
      <c r="AC1906" s="35"/>
      <c r="AD1906" s="35"/>
      <c r="AE1906" s="35"/>
      <c r="AT1906" s="18" t="s">
        <v>253</v>
      </c>
      <c r="AU1906" s="18" t="s">
        <v>85</v>
      </c>
    </row>
    <row r="1907" spans="1:65" s="13" customFormat="1" ht="11.25">
      <c r="B1907" s="207"/>
      <c r="C1907" s="208"/>
      <c r="D1907" s="209" t="s">
        <v>216</v>
      </c>
      <c r="E1907" s="210" t="s">
        <v>1</v>
      </c>
      <c r="F1907" s="211" t="s">
        <v>236</v>
      </c>
      <c r="G1907" s="208"/>
      <c r="H1907" s="210" t="s">
        <v>1</v>
      </c>
      <c r="I1907" s="212"/>
      <c r="J1907" s="208"/>
      <c r="K1907" s="208"/>
      <c r="L1907" s="213"/>
      <c r="M1907" s="214"/>
      <c r="N1907" s="215"/>
      <c r="O1907" s="215"/>
      <c r="P1907" s="215"/>
      <c r="Q1907" s="215"/>
      <c r="R1907" s="215"/>
      <c r="S1907" s="215"/>
      <c r="T1907" s="216"/>
      <c r="AT1907" s="217" t="s">
        <v>216</v>
      </c>
      <c r="AU1907" s="217" t="s">
        <v>85</v>
      </c>
      <c r="AV1907" s="13" t="s">
        <v>83</v>
      </c>
      <c r="AW1907" s="13" t="s">
        <v>31</v>
      </c>
      <c r="AX1907" s="13" t="s">
        <v>75</v>
      </c>
      <c r="AY1907" s="217" t="s">
        <v>209</v>
      </c>
    </row>
    <row r="1908" spans="1:65" s="14" customFormat="1" ht="11.25">
      <c r="B1908" s="218"/>
      <c r="C1908" s="219"/>
      <c r="D1908" s="209" t="s">
        <v>216</v>
      </c>
      <c r="E1908" s="220" t="s">
        <v>1</v>
      </c>
      <c r="F1908" s="221" t="s">
        <v>2434</v>
      </c>
      <c r="G1908" s="219"/>
      <c r="H1908" s="222">
        <v>232.6</v>
      </c>
      <c r="I1908" s="223"/>
      <c r="J1908" s="219"/>
      <c r="K1908" s="219"/>
      <c r="L1908" s="224"/>
      <c r="M1908" s="225"/>
      <c r="N1908" s="226"/>
      <c r="O1908" s="226"/>
      <c r="P1908" s="226"/>
      <c r="Q1908" s="226"/>
      <c r="R1908" s="226"/>
      <c r="S1908" s="226"/>
      <c r="T1908" s="227"/>
      <c r="AT1908" s="228" t="s">
        <v>216</v>
      </c>
      <c r="AU1908" s="228" t="s">
        <v>85</v>
      </c>
      <c r="AV1908" s="14" t="s">
        <v>85</v>
      </c>
      <c r="AW1908" s="14" t="s">
        <v>31</v>
      </c>
      <c r="AX1908" s="14" t="s">
        <v>75</v>
      </c>
      <c r="AY1908" s="228" t="s">
        <v>209</v>
      </c>
    </row>
    <row r="1909" spans="1:65" s="16" customFormat="1" ht="11.25">
      <c r="B1909" s="255"/>
      <c r="C1909" s="256"/>
      <c r="D1909" s="209" t="s">
        <v>216</v>
      </c>
      <c r="E1909" s="257" t="s">
        <v>1</v>
      </c>
      <c r="F1909" s="258" t="s">
        <v>360</v>
      </c>
      <c r="G1909" s="256"/>
      <c r="H1909" s="259">
        <v>232.6</v>
      </c>
      <c r="I1909" s="260"/>
      <c r="J1909" s="256"/>
      <c r="K1909" s="256"/>
      <c r="L1909" s="261"/>
      <c r="M1909" s="262"/>
      <c r="N1909" s="263"/>
      <c r="O1909" s="263"/>
      <c r="P1909" s="263"/>
      <c r="Q1909" s="263"/>
      <c r="R1909" s="263"/>
      <c r="S1909" s="263"/>
      <c r="T1909" s="264"/>
      <c r="AT1909" s="265" t="s">
        <v>216</v>
      </c>
      <c r="AU1909" s="265" t="s">
        <v>85</v>
      </c>
      <c r="AV1909" s="16" t="s">
        <v>106</v>
      </c>
      <c r="AW1909" s="16" t="s">
        <v>31</v>
      </c>
      <c r="AX1909" s="16" t="s">
        <v>75</v>
      </c>
      <c r="AY1909" s="265" t="s">
        <v>209</v>
      </c>
    </row>
    <row r="1910" spans="1:65" s="14" customFormat="1" ht="11.25">
      <c r="B1910" s="218"/>
      <c r="C1910" s="219"/>
      <c r="D1910" s="209" t="s">
        <v>216</v>
      </c>
      <c r="E1910" s="220" t="s">
        <v>1</v>
      </c>
      <c r="F1910" s="221" t="s">
        <v>2435</v>
      </c>
      <c r="G1910" s="219"/>
      <c r="H1910" s="222">
        <v>23.26</v>
      </c>
      <c r="I1910" s="223"/>
      <c r="J1910" s="219"/>
      <c r="K1910" s="219"/>
      <c r="L1910" s="224"/>
      <c r="M1910" s="225"/>
      <c r="N1910" s="226"/>
      <c r="O1910" s="226"/>
      <c r="P1910" s="226"/>
      <c r="Q1910" s="226"/>
      <c r="R1910" s="226"/>
      <c r="S1910" s="226"/>
      <c r="T1910" s="227"/>
      <c r="AT1910" s="228" t="s">
        <v>216</v>
      </c>
      <c r="AU1910" s="228" t="s">
        <v>85</v>
      </c>
      <c r="AV1910" s="14" t="s">
        <v>85</v>
      </c>
      <c r="AW1910" s="14" t="s">
        <v>31</v>
      </c>
      <c r="AX1910" s="14" t="s">
        <v>75</v>
      </c>
      <c r="AY1910" s="228" t="s">
        <v>209</v>
      </c>
    </row>
    <row r="1911" spans="1:65" s="15" customFormat="1" ht="11.25">
      <c r="B1911" s="229"/>
      <c r="C1911" s="230"/>
      <c r="D1911" s="209" t="s">
        <v>216</v>
      </c>
      <c r="E1911" s="231" t="s">
        <v>1</v>
      </c>
      <c r="F1911" s="232" t="s">
        <v>219</v>
      </c>
      <c r="G1911" s="230"/>
      <c r="H1911" s="233">
        <v>255.86</v>
      </c>
      <c r="I1911" s="234"/>
      <c r="J1911" s="230"/>
      <c r="K1911" s="230"/>
      <c r="L1911" s="235"/>
      <c r="M1911" s="236"/>
      <c r="N1911" s="237"/>
      <c r="O1911" s="237"/>
      <c r="P1911" s="237"/>
      <c r="Q1911" s="237"/>
      <c r="R1911" s="237"/>
      <c r="S1911" s="237"/>
      <c r="T1911" s="238"/>
      <c r="AT1911" s="239" t="s">
        <v>216</v>
      </c>
      <c r="AU1911" s="239" t="s">
        <v>85</v>
      </c>
      <c r="AV1911" s="15" t="s">
        <v>215</v>
      </c>
      <c r="AW1911" s="15" t="s">
        <v>31</v>
      </c>
      <c r="AX1911" s="15" t="s">
        <v>83</v>
      </c>
      <c r="AY1911" s="239" t="s">
        <v>209</v>
      </c>
    </row>
    <row r="1912" spans="1:65" s="2" customFormat="1" ht="16.5" customHeight="1">
      <c r="A1912" s="35"/>
      <c r="B1912" s="36"/>
      <c r="C1912" s="193" t="s">
        <v>2436</v>
      </c>
      <c r="D1912" s="193" t="s">
        <v>211</v>
      </c>
      <c r="E1912" s="194" t="s">
        <v>2437</v>
      </c>
      <c r="F1912" s="195" t="s">
        <v>2438</v>
      </c>
      <c r="G1912" s="196" t="s">
        <v>1034</v>
      </c>
      <c r="H1912" s="266"/>
      <c r="I1912" s="198"/>
      <c r="J1912" s="199">
        <f>ROUND(I1912*H1912,2)</f>
        <v>0</v>
      </c>
      <c r="K1912" s="200"/>
      <c r="L1912" s="40"/>
      <c r="M1912" s="201" t="s">
        <v>1</v>
      </c>
      <c r="N1912" s="202" t="s">
        <v>40</v>
      </c>
      <c r="O1912" s="72"/>
      <c r="P1912" s="203">
        <f>O1912*H1912</f>
        <v>0</v>
      </c>
      <c r="Q1912" s="203">
        <v>0</v>
      </c>
      <c r="R1912" s="203">
        <f>Q1912*H1912</f>
        <v>0</v>
      </c>
      <c r="S1912" s="203">
        <v>0</v>
      </c>
      <c r="T1912" s="204">
        <f>S1912*H1912</f>
        <v>0</v>
      </c>
      <c r="U1912" s="35"/>
      <c r="V1912" s="35"/>
      <c r="W1912" s="35"/>
      <c r="X1912" s="35"/>
      <c r="Y1912" s="35"/>
      <c r="Z1912" s="35"/>
      <c r="AA1912" s="35"/>
      <c r="AB1912" s="35"/>
      <c r="AC1912" s="35"/>
      <c r="AD1912" s="35"/>
      <c r="AE1912" s="35"/>
      <c r="AR1912" s="205" t="s">
        <v>247</v>
      </c>
      <c r="AT1912" s="205" t="s">
        <v>211</v>
      </c>
      <c r="AU1912" s="205" t="s">
        <v>85</v>
      </c>
      <c r="AY1912" s="18" t="s">
        <v>209</v>
      </c>
      <c r="BE1912" s="206">
        <f>IF(N1912="základní",J1912,0)</f>
        <v>0</v>
      </c>
      <c r="BF1912" s="206">
        <f>IF(N1912="snížená",J1912,0)</f>
        <v>0</v>
      </c>
      <c r="BG1912" s="206">
        <f>IF(N1912="zákl. přenesená",J1912,0)</f>
        <v>0</v>
      </c>
      <c r="BH1912" s="206">
        <f>IF(N1912="sníž. přenesená",J1912,0)</f>
        <v>0</v>
      </c>
      <c r="BI1912" s="206">
        <f>IF(N1912="nulová",J1912,0)</f>
        <v>0</v>
      </c>
      <c r="BJ1912" s="18" t="s">
        <v>83</v>
      </c>
      <c r="BK1912" s="206">
        <f>ROUND(I1912*H1912,2)</f>
        <v>0</v>
      </c>
      <c r="BL1912" s="18" t="s">
        <v>247</v>
      </c>
      <c r="BM1912" s="205" t="s">
        <v>2439</v>
      </c>
    </row>
    <row r="1913" spans="1:65" s="12" customFormat="1" ht="22.9" customHeight="1">
      <c r="B1913" s="177"/>
      <c r="C1913" s="178"/>
      <c r="D1913" s="179" t="s">
        <v>74</v>
      </c>
      <c r="E1913" s="191" t="s">
        <v>2440</v>
      </c>
      <c r="F1913" s="191" t="s">
        <v>2441</v>
      </c>
      <c r="G1913" s="178"/>
      <c r="H1913" s="178"/>
      <c r="I1913" s="181"/>
      <c r="J1913" s="192">
        <f>BK1913</f>
        <v>0</v>
      </c>
      <c r="K1913" s="178"/>
      <c r="L1913" s="183"/>
      <c r="M1913" s="184"/>
      <c r="N1913" s="185"/>
      <c r="O1913" s="185"/>
      <c r="P1913" s="186">
        <f>SUM(P1914:P1957)</f>
        <v>0</v>
      </c>
      <c r="Q1913" s="185"/>
      <c r="R1913" s="186">
        <f>SUM(R1914:R1957)</f>
        <v>0</v>
      </c>
      <c r="S1913" s="185"/>
      <c r="T1913" s="187">
        <f>SUM(T1914:T1957)</f>
        <v>0</v>
      </c>
      <c r="AR1913" s="188" t="s">
        <v>85</v>
      </c>
      <c r="AT1913" s="189" t="s">
        <v>74</v>
      </c>
      <c r="AU1913" s="189" t="s">
        <v>83</v>
      </c>
      <c r="AY1913" s="188" t="s">
        <v>209</v>
      </c>
      <c r="BK1913" s="190">
        <f>SUM(BK1914:BK1957)</f>
        <v>0</v>
      </c>
    </row>
    <row r="1914" spans="1:65" s="2" customFormat="1" ht="16.5" customHeight="1">
      <c r="A1914" s="35"/>
      <c r="B1914" s="36"/>
      <c r="C1914" s="193" t="s">
        <v>1461</v>
      </c>
      <c r="D1914" s="193" t="s">
        <v>211</v>
      </c>
      <c r="E1914" s="194" t="s">
        <v>2442</v>
      </c>
      <c r="F1914" s="195" t="s">
        <v>2443</v>
      </c>
      <c r="G1914" s="196" t="s">
        <v>214</v>
      </c>
      <c r="H1914" s="197">
        <v>785.97</v>
      </c>
      <c r="I1914" s="198"/>
      <c r="J1914" s="199">
        <f>ROUND(I1914*H1914,2)</f>
        <v>0</v>
      </c>
      <c r="K1914" s="200"/>
      <c r="L1914" s="40"/>
      <c r="M1914" s="201" t="s">
        <v>1</v>
      </c>
      <c r="N1914" s="202" t="s">
        <v>40</v>
      </c>
      <c r="O1914" s="72"/>
      <c r="P1914" s="203">
        <f>O1914*H1914</f>
        <v>0</v>
      </c>
      <c r="Q1914" s="203">
        <v>0</v>
      </c>
      <c r="R1914" s="203">
        <f>Q1914*H1914</f>
        <v>0</v>
      </c>
      <c r="S1914" s="203">
        <v>0</v>
      </c>
      <c r="T1914" s="204">
        <f>S1914*H1914</f>
        <v>0</v>
      </c>
      <c r="U1914" s="35"/>
      <c r="V1914" s="35"/>
      <c r="W1914" s="35"/>
      <c r="X1914" s="35"/>
      <c r="Y1914" s="35"/>
      <c r="Z1914" s="35"/>
      <c r="AA1914" s="35"/>
      <c r="AB1914" s="35"/>
      <c r="AC1914" s="35"/>
      <c r="AD1914" s="35"/>
      <c r="AE1914" s="35"/>
      <c r="AR1914" s="205" t="s">
        <v>247</v>
      </c>
      <c r="AT1914" s="205" t="s">
        <v>211</v>
      </c>
      <c r="AU1914" s="205" t="s">
        <v>85</v>
      </c>
      <c r="AY1914" s="18" t="s">
        <v>209</v>
      </c>
      <c r="BE1914" s="206">
        <f>IF(N1914="základní",J1914,0)</f>
        <v>0</v>
      </c>
      <c r="BF1914" s="206">
        <f>IF(N1914="snížená",J1914,0)</f>
        <v>0</v>
      </c>
      <c r="BG1914" s="206">
        <f>IF(N1914="zákl. přenesená",J1914,0)</f>
        <v>0</v>
      </c>
      <c r="BH1914" s="206">
        <f>IF(N1914="sníž. přenesená",J1914,0)</f>
        <v>0</v>
      </c>
      <c r="BI1914" s="206">
        <f>IF(N1914="nulová",J1914,0)</f>
        <v>0</v>
      </c>
      <c r="BJ1914" s="18" t="s">
        <v>83</v>
      </c>
      <c r="BK1914" s="206">
        <f>ROUND(I1914*H1914,2)</f>
        <v>0</v>
      </c>
      <c r="BL1914" s="18" t="s">
        <v>247</v>
      </c>
      <c r="BM1914" s="205" t="s">
        <v>2444</v>
      </c>
    </row>
    <row r="1915" spans="1:65" s="13" customFormat="1" ht="11.25">
      <c r="B1915" s="207"/>
      <c r="C1915" s="208"/>
      <c r="D1915" s="209" t="s">
        <v>216</v>
      </c>
      <c r="E1915" s="210" t="s">
        <v>1</v>
      </c>
      <c r="F1915" s="211" t="s">
        <v>358</v>
      </c>
      <c r="G1915" s="208"/>
      <c r="H1915" s="210" t="s">
        <v>1</v>
      </c>
      <c r="I1915" s="212"/>
      <c r="J1915" s="208"/>
      <c r="K1915" s="208"/>
      <c r="L1915" s="213"/>
      <c r="M1915" s="214"/>
      <c r="N1915" s="215"/>
      <c r="O1915" s="215"/>
      <c r="P1915" s="215"/>
      <c r="Q1915" s="215"/>
      <c r="R1915" s="215"/>
      <c r="S1915" s="215"/>
      <c r="T1915" s="216"/>
      <c r="AT1915" s="217" t="s">
        <v>216</v>
      </c>
      <c r="AU1915" s="217" t="s">
        <v>85</v>
      </c>
      <c r="AV1915" s="13" t="s">
        <v>83</v>
      </c>
      <c r="AW1915" s="13" t="s">
        <v>31</v>
      </c>
      <c r="AX1915" s="13" t="s">
        <v>75</v>
      </c>
      <c r="AY1915" s="217" t="s">
        <v>209</v>
      </c>
    </row>
    <row r="1916" spans="1:65" s="13" customFormat="1" ht="11.25">
      <c r="B1916" s="207"/>
      <c r="C1916" s="208"/>
      <c r="D1916" s="209" t="s">
        <v>216</v>
      </c>
      <c r="E1916" s="210" t="s">
        <v>1</v>
      </c>
      <c r="F1916" s="211" t="s">
        <v>2445</v>
      </c>
      <c r="G1916" s="208"/>
      <c r="H1916" s="210" t="s">
        <v>1</v>
      </c>
      <c r="I1916" s="212"/>
      <c r="J1916" s="208"/>
      <c r="K1916" s="208"/>
      <c r="L1916" s="213"/>
      <c r="M1916" s="214"/>
      <c r="N1916" s="215"/>
      <c r="O1916" s="215"/>
      <c r="P1916" s="215"/>
      <c r="Q1916" s="215"/>
      <c r="R1916" s="215"/>
      <c r="S1916" s="215"/>
      <c r="T1916" s="216"/>
      <c r="AT1916" s="217" t="s">
        <v>216</v>
      </c>
      <c r="AU1916" s="217" t="s">
        <v>85</v>
      </c>
      <c r="AV1916" s="13" t="s">
        <v>83</v>
      </c>
      <c r="AW1916" s="13" t="s">
        <v>31</v>
      </c>
      <c r="AX1916" s="13" t="s">
        <v>75</v>
      </c>
      <c r="AY1916" s="217" t="s">
        <v>209</v>
      </c>
    </row>
    <row r="1917" spans="1:65" s="14" customFormat="1" ht="11.25">
      <c r="B1917" s="218"/>
      <c r="C1917" s="219"/>
      <c r="D1917" s="209" t="s">
        <v>216</v>
      </c>
      <c r="E1917" s="220" t="s">
        <v>1</v>
      </c>
      <c r="F1917" s="221" t="s">
        <v>551</v>
      </c>
      <c r="G1917" s="219"/>
      <c r="H1917" s="222">
        <v>856.72</v>
      </c>
      <c r="I1917" s="223"/>
      <c r="J1917" s="219"/>
      <c r="K1917" s="219"/>
      <c r="L1917" s="224"/>
      <c r="M1917" s="225"/>
      <c r="N1917" s="226"/>
      <c r="O1917" s="226"/>
      <c r="P1917" s="226"/>
      <c r="Q1917" s="226"/>
      <c r="R1917" s="226"/>
      <c r="S1917" s="226"/>
      <c r="T1917" s="227"/>
      <c r="AT1917" s="228" t="s">
        <v>216</v>
      </c>
      <c r="AU1917" s="228" t="s">
        <v>85</v>
      </c>
      <c r="AV1917" s="14" t="s">
        <v>85</v>
      </c>
      <c r="AW1917" s="14" t="s">
        <v>31</v>
      </c>
      <c r="AX1917" s="14" t="s">
        <v>75</v>
      </c>
      <c r="AY1917" s="228" t="s">
        <v>209</v>
      </c>
    </row>
    <row r="1918" spans="1:65" s="14" customFormat="1" ht="11.25">
      <c r="B1918" s="218"/>
      <c r="C1918" s="219"/>
      <c r="D1918" s="209" t="s">
        <v>216</v>
      </c>
      <c r="E1918" s="220" t="s">
        <v>1</v>
      </c>
      <c r="F1918" s="221" t="s">
        <v>552</v>
      </c>
      <c r="G1918" s="219"/>
      <c r="H1918" s="222">
        <v>-70.75</v>
      </c>
      <c r="I1918" s="223"/>
      <c r="J1918" s="219"/>
      <c r="K1918" s="219"/>
      <c r="L1918" s="224"/>
      <c r="M1918" s="225"/>
      <c r="N1918" s="226"/>
      <c r="O1918" s="226"/>
      <c r="P1918" s="226"/>
      <c r="Q1918" s="226"/>
      <c r="R1918" s="226"/>
      <c r="S1918" s="226"/>
      <c r="T1918" s="227"/>
      <c r="AT1918" s="228" t="s">
        <v>216</v>
      </c>
      <c r="AU1918" s="228" t="s">
        <v>85</v>
      </c>
      <c r="AV1918" s="14" t="s">
        <v>85</v>
      </c>
      <c r="AW1918" s="14" t="s">
        <v>31</v>
      </c>
      <c r="AX1918" s="14" t="s">
        <v>75</v>
      </c>
      <c r="AY1918" s="228" t="s">
        <v>209</v>
      </c>
    </row>
    <row r="1919" spans="1:65" s="15" customFormat="1" ht="11.25">
      <c r="B1919" s="229"/>
      <c r="C1919" s="230"/>
      <c r="D1919" s="209" t="s">
        <v>216</v>
      </c>
      <c r="E1919" s="231" t="s">
        <v>1</v>
      </c>
      <c r="F1919" s="232" t="s">
        <v>219</v>
      </c>
      <c r="G1919" s="230"/>
      <c r="H1919" s="233">
        <v>785.97</v>
      </c>
      <c r="I1919" s="234"/>
      <c r="J1919" s="230"/>
      <c r="K1919" s="230"/>
      <c r="L1919" s="235"/>
      <c r="M1919" s="236"/>
      <c r="N1919" s="237"/>
      <c r="O1919" s="237"/>
      <c r="P1919" s="237"/>
      <c r="Q1919" s="237"/>
      <c r="R1919" s="237"/>
      <c r="S1919" s="237"/>
      <c r="T1919" s="238"/>
      <c r="AT1919" s="239" t="s">
        <v>216</v>
      </c>
      <c r="AU1919" s="239" t="s">
        <v>85</v>
      </c>
      <c r="AV1919" s="15" t="s">
        <v>215</v>
      </c>
      <c r="AW1919" s="15" t="s">
        <v>31</v>
      </c>
      <c r="AX1919" s="15" t="s">
        <v>83</v>
      </c>
      <c r="AY1919" s="239" t="s">
        <v>209</v>
      </c>
    </row>
    <row r="1920" spans="1:65" s="2" customFormat="1" ht="24.2" customHeight="1">
      <c r="A1920" s="35"/>
      <c r="B1920" s="36"/>
      <c r="C1920" s="193" t="s">
        <v>2446</v>
      </c>
      <c r="D1920" s="193" t="s">
        <v>211</v>
      </c>
      <c r="E1920" s="194" t="s">
        <v>2447</v>
      </c>
      <c r="F1920" s="195" t="s">
        <v>2448</v>
      </c>
      <c r="G1920" s="196" t="s">
        <v>214</v>
      </c>
      <c r="H1920" s="197">
        <v>785.97</v>
      </c>
      <c r="I1920" s="198"/>
      <c r="J1920" s="199">
        <f>ROUND(I1920*H1920,2)</f>
        <v>0</v>
      </c>
      <c r="K1920" s="200"/>
      <c r="L1920" s="40"/>
      <c r="M1920" s="201" t="s">
        <v>1</v>
      </c>
      <c r="N1920" s="202" t="s">
        <v>40</v>
      </c>
      <c r="O1920" s="72"/>
      <c r="P1920" s="203">
        <f>O1920*H1920</f>
        <v>0</v>
      </c>
      <c r="Q1920" s="203">
        <v>0</v>
      </c>
      <c r="R1920" s="203">
        <f>Q1920*H1920</f>
        <v>0</v>
      </c>
      <c r="S1920" s="203">
        <v>0</v>
      </c>
      <c r="T1920" s="204">
        <f>S1920*H1920</f>
        <v>0</v>
      </c>
      <c r="U1920" s="35"/>
      <c r="V1920" s="35"/>
      <c r="W1920" s="35"/>
      <c r="X1920" s="35"/>
      <c r="Y1920" s="35"/>
      <c r="Z1920" s="35"/>
      <c r="AA1920" s="35"/>
      <c r="AB1920" s="35"/>
      <c r="AC1920" s="35"/>
      <c r="AD1920" s="35"/>
      <c r="AE1920" s="35"/>
      <c r="AR1920" s="205" t="s">
        <v>247</v>
      </c>
      <c r="AT1920" s="205" t="s">
        <v>211</v>
      </c>
      <c r="AU1920" s="205" t="s">
        <v>85</v>
      </c>
      <c r="AY1920" s="18" t="s">
        <v>209</v>
      </c>
      <c r="BE1920" s="206">
        <f>IF(N1920="základní",J1920,0)</f>
        <v>0</v>
      </c>
      <c r="BF1920" s="206">
        <f>IF(N1920="snížená",J1920,0)</f>
        <v>0</v>
      </c>
      <c r="BG1920" s="206">
        <f>IF(N1920="zákl. přenesená",J1920,0)</f>
        <v>0</v>
      </c>
      <c r="BH1920" s="206">
        <f>IF(N1920="sníž. přenesená",J1920,0)</f>
        <v>0</v>
      </c>
      <c r="BI1920" s="206">
        <f>IF(N1920="nulová",J1920,0)</f>
        <v>0</v>
      </c>
      <c r="BJ1920" s="18" t="s">
        <v>83</v>
      </c>
      <c r="BK1920" s="206">
        <f>ROUND(I1920*H1920,2)</f>
        <v>0</v>
      </c>
      <c r="BL1920" s="18" t="s">
        <v>247</v>
      </c>
      <c r="BM1920" s="205" t="s">
        <v>2449</v>
      </c>
    </row>
    <row r="1921" spans="1:65" s="13" customFormat="1" ht="11.25">
      <c r="B1921" s="207"/>
      <c r="C1921" s="208"/>
      <c r="D1921" s="209" t="s">
        <v>216</v>
      </c>
      <c r="E1921" s="210" t="s">
        <v>1</v>
      </c>
      <c r="F1921" s="211" t="s">
        <v>358</v>
      </c>
      <c r="G1921" s="208"/>
      <c r="H1921" s="210" t="s">
        <v>1</v>
      </c>
      <c r="I1921" s="212"/>
      <c r="J1921" s="208"/>
      <c r="K1921" s="208"/>
      <c r="L1921" s="213"/>
      <c r="M1921" s="214"/>
      <c r="N1921" s="215"/>
      <c r="O1921" s="215"/>
      <c r="P1921" s="215"/>
      <c r="Q1921" s="215"/>
      <c r="R1921" s="215"/>
      <c r="S1921" s="215"/>
      <c r="T1921" s="216"/>
      <c r="AT1921" s="217" t="s">
        <v>216</v>
      </c>
      <c r="AU1921" s="217" t="s">
        <v>85</v>
      </c>
      <c r="AV1921" s="13" t="s">
        <v>83</v>
      </c>
      <c r="AW1921" s="13" t="s">
        <v>31</v>
      </c>
      <c r="AX1921" s="13" t="s">
        <v>75</v>
      </c>
      <c r="AY1921" s="217" t="s">
        <v>209</v>
      </c>
    </row>
    <row r="1922" spans="1:65" s="13" customFormat="1" ht="11.25">
      <c r="B1922" s="207"/>
      <c r="C1922" s="208"/>
      <c r="D1922" s="209" t="s">
        <v>216</v>
      </c>
      <c r="E1922" s="210" t="s">
        <v>1</v>
      </c>
      <c r="F1922" s="211" t="s">
        <v>2445</v>
      </c>
      <c r="G1922" s="208"/>
      <c r="H1922" s="210" t="s">
        <v>1</v>
      </c>
      <c r="I1922" s="212"/>
      <c r="J1922" s="208"/>
      <c r="K1922" s="208"/>
      <c r="L1922" s="213"/>
      <c r="M1922" s="214"/>
      <c r="N1922" s="215"/>
      <c r="O1922" s="215"/>
      <c r="P1922" s="215"/>
      <c r="Q1922" s="215"/>
      <c r="R1922" s="215"/>
      <c r="S1922" s="215"/>
      <c r="T1922" s="216"/>
      <c r="AT1922" s="217" t="s">
        <v>216</v>
      </c>
      <c r="AU1922" s="217" t="s">
        <v>85</v>
      </c>
      <c r="AV1922" s="13" t="s">
        <v>83</v>
      </c>
      <c r="AW1922" s="13" t="s">
        <v>31</v>
      </c>
      <c r="AX1922" s="13" t="s">
        <v>75</v>
      </c>
      <c r="AY1922" s="217" t="s">
        <v>209</v>
      </c>
    </row>
    <row r="1923" spans="1:65" s="14" customFormat="1" ht="11.25">
      <c r="B1923" s="218"/>
      <c r="C1923" s="219"/>
      <c r="D1923" s="209" t="s">
        <v>216</v>
      </c>
      <c r="E1923" s="220" t="s">
        <v>1</v>
      </c>
      <c r="F1923" s="221" t="s">
        <v>551</v>
      </c>
      <c r="G1923" s="219"/>
      <c r="H1923" s="222">
        <v>856.72</v>
      </c>
      <c r="I1923" s="223"/>
      <c r="J1923" s="219"/>
      <c r="K1923" s="219"/>
      <c r="L1923" s="224"/>
      <c r="M1923" s="225"/>
      <c r="N1923" s="226"/>
      <c r="O1923" s="226"/>
      <c r="P1923" s="226"/>
      <c r="Q1923" s="226"/>
      <c r="R1923" s="226"/>
      <c r="S1923" s="226"/>
      <c r="T1923" s="227"/>
      <c r="AT1923" s="228" t="s">
        <v>216</v>
      </c>
      <c r="AU1923" s="228" t="s">
        <v>85</v>
      </c>
      <c r="AV1923" s="14" t="s">
        <v>85</v>
      </c>
      <c r="AW1923" s="14" t="s">
        <v>31</v>
      </c>
      <c r="AX1923" s="14" t="s">
        <v>75</v>
      </c>
      <c r="AY1923" s="228" t="s">
        <v>209</v>
      </c>
    </row>
    <row r="1924" spans="1:65" s="14" customFormat="1" ht="11.25">
      <c r="B1924" s="218"/>
      <c r="C1924" s="219"/>
      <c r="D1924" s="209" t="s">
        <v>216</v>
      </c>
      <c r="E1924" s="220" t="s">
        <v>1</v>
      </c>
      <c r="F1924" s="221" t="s">
        <v>552</v>
      </c>
      <c r="G1924" s="219"/>
      <c r="H1924" s="222">
        <v>-70.75</v>
      </c>
      <c r="I1924" s="223"/>
      <c r="J1924" s="219"/>
      <c r="K1924" s="219"/>
      <c r="L1924" s="224"/>
      <c r="M1924" s="225"/>
      <c r="N1924" s="226"/>
      <c r="O1924" s="226"/>
      <c r="P1924" s="226"/>
      <c r="Q1924" s="226"/>
      <c r="R1924" s="226"/>
      <c r="S1924" s="226"/>
      <c r="T1924" s="227"/>
      <c r="AT1924" s="228" t="s">
        <v>216</v>
      </c>
      <c r="AU1924" s="228" t="s">
        <v>85</v>
      </c>
      <c r="AV1924" s="14" t="s">
        <v>85</v>
      </c>
      <c r="AW1924" s="14" t="s">
        <v>31</v>
      </c>
      <c r="AX1924" s="14" t="s">
        <v>75</v>
      </c>
      <c r="AY1924" s="228" t="s">
        <v>209</v>
      </c>
    </row>
    <row r="1925" spans="1:65" s="15" customFormat="1" ht="11.25">
      <c r="B1925" s="229"/>
      <c r="C1925" s="230"/>
      <c r="D1925" s="209" t="s">
        <v>216</v>
      </c>
      <c r="E1925" s="231" t="s">
        <v>1</v>
      </c>
      <c r="F1925" s="232" t="s">
        <v>219</v>
      </c>
      <c r="G1925" s="230"/>
      <c r="H1925" s="233">
        <v>785.97</v>
      </c>
      <c r="I1925" s="234"/>
      <c r="J1925" s="230"/>
      <c r="K1925" s="230"/>
      <c r="L1925" s="235"/>
      <c r="M1925" s="236"/>
      <c r="N1925" s="237"/>
      <c r="O1925" s="237"/>
      <c r="P1925" s="237"/>
      <c r="Q1925" s="237"/>
      <c r="R1925" s="237"/>
      <c r="S1925" s="237"/>
      <c r="T1925" s="238"/>
      <c r="AT1925" s="239" t="s">
        <v>216</v>
      </c>
      <c r="AU1925" s="239" t="s">
        <v>85</v>
      </c>
      <c r="AV1925" s="15" t="s">
        <v>215</v>
      </c>
      <c r="AW1925" s="15" t="s">
        <v>31</v>
      </c>
      <c r="AX1925" s="15" t="s">
        <v>83</v>
      </c>
      <c r="AY1925" s="239" t="s">
        <v>209</v>
      </c>
    </row>
    <row r="1926" spans="1:65" s="2" customFormat="1" ht="24.2" customHeight="1">
      <c r="A1926" s="35"/>
      <c r="B1926" s="36"/>
      <c r="C1926" s="193" t="s">
        <v>1464</v>
      </c>
      <c r="D1926" s="193" t="s">
        <v>211</v>
      </c>
      <c r="E1926" s="194" t="s">
        <v>2450</v>
      </c>
      <c r="F1926" s="195" t="s">
        <v>2451</v>
      </c>
      <c r="G1926" s="196" t="s">
        <v>425</v>
      </c>
      <c r="H1926" s="197">
        <v>385.524</v>
      </c>
      <c r="I1926" s="198"/>
      <c r="J1926" s="199">
        <f>ROUND(I1926*H1926,2)</f>
        <v>0</v>
      </c>
      <c r="K1926" s="200"/>
      <c r="L1926" s="40"/>
      <c r="M1926" s="201" t="s">
        <v>1</v>
      </c>
      <c r="N1926" s="202" t="s">
        <v>40</v>
      </c>
      <c r="O1926" s="72"/>
      <c r="P1926" s="203">
        <f>O1926*H1926</f>
        <v>0</v>
      </c>
      <c r="Q1926" s="203">
        <v>0</v>
      </c>
      <c r="R1926" s="203">
        <f>Q1926*H1926</f>
        <v>0</v>
      </c>
      <c r="S1926" s="203">
        <v>0</v>
      </c>
      <c r="T1926" s="204">
        <f>S1926*H1926</f>
        <v>0</v>
      </c>
      <c r="U1926" s="35"/>
      <c r="V1926" s="35"/>
      <c r="W1926" s="35"/>
      <c r="X1926" s="35"/>
      <c r="Y1926" s="35"/>
      <c r="Z1926" s="35"/>
      <c r="AA1926" s="35"/>
      <c r="AB1926" s="35"/>
      <c r="AC1926" s="35"/>
      <c r="AD1926" s="35"/>
      <c r="AE1926" s="35"/>
      <c r="AR1926" s="205" t="s">
        <v>247</v>
      </c>
      <c r="AT1926" s="205" t="s">
        <v>211</v>
      </c>
      <c r="AU1926" s="205" t="s">
        <v>85</v>
      </c>
      <c r="AY1926" s="18" t="s">
        <v>209</v>
      </c>
      <c r="BE1926" s="206">
        <f>IF(N1926="základní",J1926,0)</f>
        <v>0</v>
      </c>
      <c r="BF1926" s="206">
        <f>IF(N1926="snížená",J1926,0)</f>
        <v>0</v>
      </c>
      <c r="BG1926" s="206">
        <f>IF(N1926="zákl. přenesená",J1926,0)</f>
        <v>0</v>
      </c>
      <c r="BH1926" s="206">
        <f>IF(N1926="sníž. přenesená",J1926,0)</f>
        <v>0</v>
      </c>
      <c r="BI1926" s="206">
        <f>IF(N1926="nulová",J1926,0)</f>
        <v>0</v>
      </c>
      <c r="BJ1926" s="18" t="s">
        <v>83</v>
      </c>
      <c r="BK1926" s="206">
        <f>ROUND(I1926*H1926,2)</f>
        <v>0</v>
      </c>
      <c r="BL1926" s="18" t="s">
        <v>247</v>
      </c>
      <c r="BM1926" s="205" t="s">
        <v>2452</v>
      </c>
    </row>
    <row r="1927" spans="1:65" s="13" customFormat="1" ht="11.25">
      <c r="B1927" s="207"/>
      <c r="C1927" s="208"/>
      <c r="D1927" s="209" t="s">
        <v>216</v>
      </c>
      <c r="E1927" s="210" t="s">
        <v>1</v>
      </c>
      <c r="F1927" s="211" t="s">
        <v>358</v>
      </c>
      <c r="G1927" s="208"/>
      <c r="H1927" s="210" t="s">
        <v>1</v>
      </c>
      <c r="I1927" s="212"/>
      <c r="J1927" s="208"/>
      <c r="K1927" s="208"/>
      <c r="L1927" s="213"/>
      <c r="M1927" s="214"/>
      <c r="N1927" s="215"/>
      <c r="O1927" s="215"/>
      <c r="P1927" s="215"/>
      <c r="Q1927" s="215"/>
      <c r="R1927" s="215"/>
      <c r="S1927" s="215"/>
      <c r="T1927" s="216"/>
      <c r="AT1927" s="217" t="s">
        <v>216</v>
      </c>
      <c r="AU1927" s="217" t="s">
        <v>85</v>
      </c>
      <c r="AV1927" s="13" t="s">
        <v>83</v>
      </c>
      <c r="AW1927" s="13" t="s">
        <v>31</v>
      </c>
      <c r="AX1927" s="13" t="s">
        <v>75</v>
      </c>
      <c r="AY1927" s="217" t="s">
        <v>209</v>
      </c>
    </row>
    <row r="1928" spans="1:65" s="13" customFormat="1" ht="11.25">
      <c r="B1928" s="207"/>
      <c r="C1928" s="208"/>
      <c r="D1928" s="209" t="s">
        <v>216</v>
      </c>
      <c r="E1928" s="210" t="s">
        <v>1</v>
      </c>
      <c r="F1928" s="211" t="s">
        <v>2445</v>
      </c>
      <c r="G1928" s="208"/>
      <c r="H1928" s="210" t="s">
        <v>1</v>
      </c>
      <c r="I1928" s="212"/>
      <c r="J1928" s="208"/>
      <c r="K1928" s="208"/>
      <c r="L1928" s="213"/>
      <c r="M1928" s="214"/>
      <c r="N1928" s="215"/>
      <c r="O1928" s="215"/>
      <c r="P1928" s="215"/>
      <c r="Q1928" s="215"/>
      <c r="R1928" s="215"/>
      <c r="S1928" s="215"/>
      <c r="T1928" s="216"/>
      <c r="AT1928" s="217" t="s">
        <v>216</v>
      </c>
      <c r="AU1928" s="217" t="s">
        <v>85</v>
      </c>
      <c r="AV1928" s="13" t="s">
        <v>83</v>
      </c>
      <c r="AW1928" s="13" t="s">
        <v>31</v>
      </c>
      <c r="AX1928" s="13" t="s">
        <v>75</v>
      </c>
      <c r="AY1928" s="217" t="s">
        <v>209</v>
      </c>
    </row>
    <row r="1929" spans="1:65" s="14" customFormat="1" ht="11.25">
      <c r="B1929" s="218"/>
      <c r="C1929" s="219"/>
      <c r="D1929" s="209" t="s">
        <v>216</v>
      </c>
      <c r="E1929" s="220" t="s">
        <v>1</v>
      </c>
      <c r="F1929" s="221" t="s">
        <v>2453</v>
      </c>
      <c r="G1929" s="219"/>
      <c r="H1929" s="222">
        <v>385.524</v>
      </c>
      <c r="I1929" s="223"/>
      <c r="J1929" s="219"/>
      <c r="K1929" s="219"/>
      <c r="L1929" s="224"/>
      <c r="M1929" s="225"/>
      <c r="N1929" s="226"/>
      <c r="O1929" s="226"/>
      <c r="P1929" s="226"/>
      <c r="Q1929" s="226"/>
      <c r="R1929" s="226"/>
      <c r="S1929" s="226"/>
      <c r="T1929" s="227"/>
      <c r="AT1929" s="228" t="s">
        <v>216</v>
      </c>
      <c r="AU1929" s="228" t="s">
        <v>85</v>
      </c>
      <c r="AV1929" s="14" t="s">
        <v>85</v>
      </c>
      <c r="AW1929" s="14" t="s">
        <v>31</v>
      </c>
      <c r="AX1929" s="14" t="s">
        <v>75</v>
      </c>
      <c r="AY1929" s="228" t="s">
        <v>209</v>
      </c>
    </row>
    <row r="1930" spans="1:65" s="15" customFormat="1" ht="11.25">
      <c r="B1930" s="229"/>
      <c r="C1930" s="230"/>
      <c r="D1930" s="209" t="s">
        <v>216</v>
      </c>
      <c r="E1930" s="231" t="s">
        <v>1</v>
      </c>
      <c r="F1930" s="232" t="s">
        <v>219</v>
      </c>
      <c r="G1930" s="230"/>
      <c r="H1930" s="233">
        <v>385.524</v>
      </c>
      <c r="I1930" s="234"/>
      <c r="J1930" s="230"/>
      <c r="K1930" s="230"/>
      <c r="L1930" s="235"/>
      <c r="M1930" s="236"/>
      <c r="N1930" s="237"/>
      <c r="O1930" s="237"/>
      <c r="P1930" s="237"/>
      <c r="Q1930" s="237"/>
      <c r="R1930" s="237"/>
      <c r="S1930" s="237"/>
      <c r="T1930" s="238"/>
      <c r="AT1930" s="239" t="s">
        <v>216</v>
      </c>
      <c r="AU1930" s="239" t="s">
        <v>85</v>
      </c>
      <c r="AV1930" s="15" t="s">
        <v>215</v>
      </c>
      <c r="AW1930" s="15" t="s">
        <v>31</v>
      </c>
      <c r="AX1930" s="15" t="s">
        <v>83</v>
      </c>
      <c r="AY1930" s="239" t="s">
        <v>209</v>
      </c>
    </row>
    <row r="1931" spans="1:65" s="2" customFormat="1" ht="24.2" customHeight="1">
      <c r="A1931" s="35"/>
      <c r="B1931" s="36"/>
      <c r="C1931" s="193" t="s">
        <v>2454</v>
      </c>
      <c r="D1931" s="193" t="s">
        <v>211</v>
      </c>
      <c r="E1931" s="194" t="s">
        <v>2455</v>
      </c>
      <c r="F1931" s="195" t="s">
        <v>2456</v>
      </c>
      <c r="G1931" s="196" t="s">
        <v>214</v>
      </c>
      <c r="H1931" s="197">
        <v>785.97</v>
      </c>
      <c r="I1931" s="198"/>
      <c r="J1931" s="199">
        <f>ROUND(I1931*H1931,2)</f>
        <v>0</v>
      </c>
      <c r="K1931" s="200"/>
      <c r="L1931" s="40"/>
      <c r="M1931" s="201" t="s">
        <v>1</v>
      </c>
      <c r="N1931" s="202" t="s">
        <v>40</v>
      </c>
      <c r="O1931" s="72"/>
      <c r="P1931" s="203">
        <f>O1931*H1931</f>
        <v>0</v>
      </c>
      <c r="Q1931" s="203">
        <v>0</v>
      </c>
      <c r="R1931" s="203">
        <f>Q1931*H1931</f>
        <v>0</v>
      </c>
      <c r="S1931" s="203">
        <v>0</v>
      </c>
      <c r="T1931" s="204">
        <f>S1931*H1931</f>
        <v>0</v>
      </c>
      <c r="U1931" s="35"/>
      <c r="V1931" s="35"/>
      <c r="W1931" s="35"/>
      <c r="X1931" s="35"/>
      <c r="Y1931" s="35"/>
      <c r="Z1931" s="35"/>
      <c r="AA1931" s="35"/>
      <c r="AB1931" s="35"/>
      <c r="AC1931" s="35"/>
      <c r="AD1931" s="35"/>
      <c r="AE1931" s="35"/>
      <c r="AR1931" s="205" t="s">
        <v>247</v>
      </c>
      <c r="AT1931" s="205" t="s">
        <v>211</v>
      </c>
      <c r="AU1931" s="205" t="s">
        <v>85</v>
      </c>
      <c r="AY1931" s="18" t="s">
        <v>209</v>
      </c>
      <c r="BE1931" s="206">
        <f>IF(N1931="základní",J1931,0)</f>
        <v>0</v>
      </c>
      <c r="BF1931" s="206">
        <f>IF(N1931="snížená",J1931,0)</f>
        <v>0</v>
      </c>
      <c r="BG1931" s="206">
        <f>IF(N1931="zákl. přenesená",J1931,0)</f>
        <v>0</v>
      </c>
      <c r="BH1931" s="206">
        <f>IF(N1931="sníž. přenesená",J1931,0)</f>
        <v>0</v>
      </c>
      <c r="BI1931" s="206">
        <f>IF(N1931="nulová",J1931,0)</f>
        <v>0</v>
      </c>
      <c r="BJ1931" s="18" t="s">
        <v>83</v>
      </c>
      <c r="BK1931" s="206">
        <f>ROUND(I1931*H1931,2)</f>
        <v>0</v>
      </c>
      <c r="BL1931" s="18" t="s">
        <v>247</v>
      </c>
      <c r="BM1931" s="205" t="s">
        <v>2457</v>
      </c>
    </row>
    <row r="1932" spans="1:65" s="2" customFormat="1" ht="39">
      <c r="A1932" s="35"/>
      <c r="B1932" s="36"/>
      <c r="C1932" s="37"/>
      <c r="D1932" s="209" t="s">
        <v>253</v>
      </c>
      <c r="E1932" s="37"/>
      <c r="F1932" s="240" t="s">
        <v>2458</v>
      </c>
      <c r="G1932" s="37"/>
      <c r="H1932" s="37"/>
      <c r="I1932" s="241"/>
      <c r="J1932" s="37"/>
      <c r="K1932" s="37"/>
      <c r="L1932" s="40"/>
      <c r="M1932" s="242"/>
      <c r="N1932" s="243"/>
      <c r="O1932" s="72"/>
      <c r="P1932" s="72"/>
      <c r="Q1932" s="72"/>
      <c r="R1932" s="72"/>
      <c r="S1932" s="72"/>
      <c r="T1932" s="73"/>
      <c r="U1932" s="35"/>
      <c r="V1932" s="35"/>
      <c r="W1932" s="35"/>
      <c r="X1932" s="35"/>
      <c r="Y1932" s="35"/>
      <c r="Z1932" s="35"/>
      <c r="AA1932" s="35"/>
      <c r="AB1932" s="35"/>
      <c r="AC1932" s="35"/>
      <c r="AD1932" s="35"/>
      <c r="AE1932" s="35"/>
      <c r="AT1932" s="18" t="s">
        <v>253</v>
      </c>
      <c r="AU1932" s="18" t="s">
        <v>85</v>
      </c>
    </row>
    <row r="1933" spans="1:65" s="13" customFormat="1" ht="11.25">
      <c r="B1933" s="207"/>
      <c r="C1933" s="208"/>
      <c r="D1933" s="209" t="s">
        <v>216</v>
      </c>
      <c r="E1933" s="210" t="s">
        <v>1</v>
      </c>
      <c r="F1933" s="211" t="s">
        <v>358</v>
      </c>
      <c r="G1933" s="208"/>
      <c r="H1933" s="210" t="s">
        <v>1</v>
      </c>
      <c r="I1933" s="212"/>
      <c r="J1933" s="208"/>
      <c r="K1933" s="208"/>
      <c r="L1933" s="213"/>
      <c r="M1933" s="214"/>
      <c r="N1933" s="215"/>
      <c r="O1933" s="215"/>
      <c r="P1933" s="215"/>
      <c r="Q1933" s="215"/>
      <c r="R1933" s="215"/>
      <c r="S1933" s="215"/>
      <c r="T1933" s="216"/>
      <c r="AT1933" s="217" t="s">
        <v>216</v>
      </c>
      <c r="AU1933" s="217" t="s">
        <v>85</v>
      </c>
      <c r="AV1933" s="13" t="s">
        <v>83</v>
      </c>
      <c r="AW1933" s="13" t="s">
        <v>31</v>
      </c>
      <c r="AX1933" s="13" t="s">
        <v>75</v>
      </c>
      <c r="AY1933" s="217" t="s">
        <v>209</v>
      </c>
    </row>
    <row r="1934" spans="1:65" s="13" customFormat="1" ht="11.25">
      <c r="B1934" s="207"/>
      <c r="C1934" s="208"/>
      <c r="D1934" s="209" t="s">
        <v>216</v>
      </c>
      <c r="E1934" s="210" t="s">
        <v>1</v>
      </c>
      <c r="F1934" s="211" t="s">
        <v>2445</v>
      </c>
      <c r="G1934" s="208"/>
      <c r="H1934" s="210" t="s">
        <v>1</v>
      </c>
      <c r="I1934" s="212"/>
      <c r="J1934" s="208"/>
      <c r="K1934" s="208"/>
      <c r="L1934" s="213"/>
      <c r="M1934" s="214"/>
      <c r="N1934" s="215"/>
      <c r="O1934" s="215"/>
      <c r="P1934" s="215"/>
      <c r="Q1934" s="215"/>
      <c r="R1934" s="215"/>
      <c r="S1934" s="215"/>
      <c r="T1934" s="216"/>
      <c r="AT1934" s="217" t="s">
        <v>216</v>
      </c>
      <c r="AU1934" s="217" t="s">
        <v>85</v>
      </c>
      <c r="AV1934" s="13" t="s">
        <v>83</v>
      </c>
      <c r="AW1934" s="13" t="s">
        <v>31</v>
      </c>
      <c r="AX1934" s="13" t="s">
        <v>75</v>
      </c>
      <c r="AY1934" s="217" t="s">
        <v>209</v>
      </c>
    </row>
    <row r="1935" spans="1:65" s="14" customFormat="1" ht="11.25">
      <c r="B1935" s="218"/>
      <c r="C1935" s="219"/>
      <c r="D1935" s="209" t="s">
        <v>216</v>
      </c>
      <c r="E1935" s="220" t="s">
        <v>1</v>
      </c>
      <c r="F1935" s="221" t="s">
        <v>551</v>
      </c>
      <c r="G1935" s="219"/>
      <c r="H1935" s="222">
        <v>856.72</v>
      </c>
      <c r="I1935" s="223"/>
      <c r="J1935" s="219"/>
      <c r="K1935" s="219"/>
      <c r="L1935" s="224"/>
      <c r="M1935" s="225"/>
      <c r="N1935" s="226"/>
      <c r="O1935" s="226"/>
      <c r="P1935" s="226"/>
      <c r="Q1935" s="226"/>
      <c r="R1935" s="226"/>
      <c r="S1935" s="226"/>
      <c r="T1935" s="227"/>
      <c r="AT1935" s="228" t="s">
        <v>216</v>
      </c>
      <c r="AU1935" s="228" t="s">
        <v>85</v>
      </c>
      <c r="AV1935" s="14" t="s">
        <v>85</v>
      </c>
      <c r="AW1935" s="14" t="s">
        <v>31</v>
      </c>
      <c r="AX1935" s="14" t="s">
        <v>75</v>
      </c>
      <c r="AY1935" s="228" t="s">
        <v>209</v>
      </c>
    </row>
    <row r="1936" spans="1:65" s="14" customFormat="1" ht="11.25">
      <c r="B1936" s="218"/>
      <c r="C1936" s="219"/>
      <c r="D1936" s="209" t="s">
        <v>216</v>
      </c>
      <c r="E1936" s="220" t="s">
        <v>1</v>
      </c>
      <c r="F1936" s="221" t="s">
        <v>552</v>
      </c>
      <c r="G1936" s="219"/>
      <c r="H1936" s="222">
        <v>-70.75</v>
      </c>
      <c r="I1936" s="223"/>
      <c r="J1936" s="219"/>
      <c r="K1936" s="219"/>
      <c r="L1936" s="224"/>
      <c r="M1936" s="225"/>
      <c r="N1936" s="226"/>
      <c r="O1936" s="226"/>
      <c r="P1936" s="226"/>
      <c r="Q1936" s="226"/>
      <c r="R1936" s="226"/>
      <c r="S1936" s="226"/>
      <c r="T1936" s="227"/>
      <c r="AT1936" s="228" t="s">
        <v>216</v>
      </c>
      <c r="AU1936" s="228" t="s">
        <v>85</v>
      </c>
      <c r="AV1936" s="14" t="s">
        <v>85</v>
      </c>
      <c r="AW1936" s="14" t="s">
        <v>31</v>
      </c>
      <c r="AX1936" s="14" t="s">
        <v>75</v>
      </c>
      <c r="AY1936" s="228" t="s">
        <v>209</v>
      </c>
    </row>
    <row r="1937" spans="1:65" s="15" customFormat="1" ht="11.25">
      <c r="B1937" s="229"/>
      <c r="C1937" s="230"/>
      <c r="D1937" s="209" t="s">
        <v>216</v>
      </c>
      <c r="E1937" s="231" t="s">
        <v>1</v>
      </c>
      <c r="F1937" s="232" t="s">
        <v>219</v>
      </c>
      <c r="G1937" s="230"/>
      <c r="H1937" s="233">
        <v>785.97</v>
      </c>
      <c r="I1937" s="234"/>
      <c r="J1937" s="230"/>
      <c r="K1937" s="230"/>
      <c r="L1937" s="235"/>
      <c r="M1937" s="236"/>
      <c r="N1937" s="237"/>
      <c r="O1937" s="237"/>
      <c r="P1937" s="237"/>
      <c r="Q1937" s="237"/>
      <c r="R1937" s="237"/>
      <c r="S1937" s="237"/>
      <c r="T1937" s="238"/>
      <c r="AT1937" s="239" t="s">
        <v>216</v>
      </c>
      <c r="AU1937" s="239" t="s">
        <v>85</v>
      </c>
      <c r="AV1937" s="15" t="s">
        <v>215</v>
      </c>
      <c r="AW1937" s="15" t="s">
        <v>31</v>
      </c>
      <c r="AX1937" s="15" t="s">
        <v>83</v>
      </c>
      <c r="AY1937" s="239" t="s">
        <v>209</v>
      </c>
    </row>
    <row r="1938" spans="1:65" s="2" customFormat="1" ht="16.5" customHeight="1">
      <c r="A1938" s="35"/>
      <c r="B1938" s="36"/>
      <c r="C1938" s="244" t="s">
        <v>1468</v>
      </c>
      <c r="D1938" s="244" t="s">
        <v>287</v>
      </c>
      <c r="E1938" s="245" t="s">
        <v>2459</v>
      </c>
      <c r="F1938" s="246" t="s">
        <v>2460</v>
      </c>
      <c r="G1938" s="247" t="s">
        <v>214</v>
      </c>
      <c r="H1938" s="248">
        <v>864.56700000000001</v>
      </c>
      <c r="I1938" s="249"/>
      <c r="J1938" s="250">
        <f>ROUND(I1938*H1938,2)</f>
        <v>0</v>
      </c>
      <c r="K1938" s="251"/>
      <c r="L1938" s="252"/>
      <c r="M1938" s="253" t="s">
        <v>1</v>
      </c>
      <c r="N1938" s="254" t="s">
        <v>40</v>
      </c>
      <c r="O1938" s="72"/>
      <c r="P1938" s="203">
        <f>O1938*H1938</f>
        <v>0</v>
      </c>
      <c r="Q1938" s="203">
        <v>0</v>
      </c>
      <c r="R1938" s="203">
        <f>Q1938*H1938</f>
        <v>0</v>
      </c>
      <c r="S1938" s="203">
        <v>0</v>
      </c>
      <c r="T1938" s="204">
        <f>S1938*H1938</f>
        <v>0</v>
      </c>
      <c r="U1938" s="35"/>
      <c r="V1938" s="35"/>
      <c r="W1938" s="35"/>
      <c r="X1938" s="35"/>
      <c r="Y1938" s="35"/>
      <c r="Z1938" s="35"/>
      <c r="AA1938" s="35"/>
      <c r="AB1938" s="35"/>
      <c r="AC1938" s="35"/>
      <c r="AD1938" s="35"/>
      <c r="AE1938" s="35"/>
      <c r="AR1938" s="205" t="s">
        <v>277</v>
      </c>
      <c r="AT1938" s="205" t="s">
        <v>287</v>
      </c>
      <c r="AU1938" s="205" t="s">
        <v>85</v>
      </c>
      <c r="AY1938" s="18" t="s">
        <v>209</v>
      </c>
      <c r="BE1938" s="206">
        <f>IF(N1938="základní",J1938,0)</f>
        <v>0</v>
      </c>
      <c r="BF1938" s="206">
        <f>IF(N1938="snížená",J1938,0)</f>
        <v>0</v>
      </c>
      <c r="BG1938" s="206">
        <f>IF(N1938="zákl. přenesená",J1938,0)</f>
        <v>0</v>
      </c>
      <c r="BH1938" s="206">
        <f>IF(N1938="sníž. přenesená",J1938,0)</f>
        <v>0</v>
      </c>
      <c r="BI1938" s="206">
        <f>IF(N1938="nulová",J1938,0)</f>
        <v>0</v>
      </c>
      <c r="BJ1938" s="18" t="s">
        <v>83</v>
      </c>
      <c r="BK1938" s="206">
        <f>ROUND(I1938*H1938,2)</f>
        <v>0</v>
      </c>
      <c r="BL1938" s="18" t="s">
        <v>247</v>
      </c>
      <c r="BM1938" s="205" t="s">
        <v>2461</v>
      </c>
    </row>
    <row r="1939" spans="1:65" s="2" customFormat="1" ht="48.75">
      <c r="A1939" s="35"/>
      <c r="B1939" s="36"/>
      <c r="C1939" s="37"/>
      <c r="D1939" s="209" t="s">
        <v>253</v>
      </c>
      <c r="E1939" s="37"/>
      <c r="F1939" s="240" t="s">
        <v>2462</v>
      </c>
      <c r="G1939" s="37"/>
      <c r="H1939" s="37"/>
      <c r="I1939" s="241"/>
      <c r="J1939" s="37"/>
      <c r="K1939" s="37"/>
      <c r="L1939" s="40"/>
      <c r="M1939" s="242"/>
      <c r="N1939" s="243"/>
      <c r="O1939" s="72"/>
      <c r="P1939" s="72"/>
      <c r="Q1939" s="72"/>
      <c r="R1939" s="72"/>
      <c r="S1939" s="72"/>
      <c r="T1939" s="73"/>
      <c r="U1939" s="35"/>
      <c r="V1939" s="35"/>
      <c r="W1939" s="35"/>
      <c r="X1939" s="35"/>
      <c r="Y1939" s="35"/>
      <c r="Z1939" s="35"/>
      <c r="AA1939" s="35"/>
      <c r="AB1939" s="35"/>
      <c r="AC1939" s="35"/>
      <c r="AD1939" s="35"/>
      <c r="AE1939" s="35"/>
      <c r="AT1939" s="18" t="s">
        <v>253</v>
      </c>
      <c r="AU1939" s="18" t="s">
        <v>85</v>
      </c>
    </row>
    <row r="1940" spans="1:65" s="14" customFormat="1" ht="11.25">
      <c r="B1940" s="218"/>
      <c r="C1940" s="219"/>
      <c r="D1940" s="209" t="s">
        <v>216</v>
      </c>
      <c r="E1940" s="220" t="s">
        <v>1</v>
      </c>
      <c r="F1940" s="221" t="s">
        <v>2463</v>
      </c>
      <c r="G1940" s="219"/>
      <c r="H1940" s="222">
        <v>864.56700000000001</v>
      </c>
      <c r="I1940" s="223"/>
      <c r="J1940" s="219"/>
      <c r="K1940" s="219"/>
      <c r="L1940" s="224"/>
      <c r="M1940" s="225"/>
      <c r="N1940" s="226"/>
      <c r="O1940" s="226"/>
      <c r="P1940" s="226"/>
      <c r="Q1940" s="226"/>
      <c r="R1940" s="226"/>
      <c r="S1940" s="226"/>
      <c r="T1940" s="227"/>
      <c r="AT1940" s="228" t="s">
        <v>216</v>
      </c>
      <c r="AU1940" s="228" t="s">
        <v>85</v>
      </c>
      <c r="AV1940" s="14" t="s">
        <v>85</v>
      </c>
      <c r="AW1940" s="14" t="s">
        <v>31</v>
      </c>
      <c r="AX1940" s="14" t="s">
        <v>75</v>
      </c>
      <c r="AY1940" s="228" t="s">
        <v>209</v>
      </c>
    </row>
    <row r="1941" spans="1:65" s="15" customFormat="1" ht="11.25">
      <c r="B1941" s="229"/>
      <c r="C1941" s="230"/>
      <c r="D1941" s="209" t="s">
        <v>216</v>
      </c>
      <c r="E1941" s="231" t="s">
        <v>1</v>
      </c>
      <c r="F1941" s="232" t="s">
        <v>219</v>
      </c>
      <c r="G1941" s="230"/>
      <c r="H1941" s="233">
        <v>864.56700000000001</v>
      </c>
      <c r="I1941" s="234"/>
      <c r="J1941" s="230"/>
      <c r="K1941" s="230"/>
      <c r="L1941" s="235"/>
      <c r="M1941" s="236"/>
      <c r="N1941" s="237"/>
      <c r="O1941" s="237"/>
      <c r="P1941" s="237"/>
      <c r="Q1941" s="237"/>
      <c r="R1941" s="237"/>
      <c r="S1941" s="237"/>
      <c r="T1941" s="238"/>
      <c r="AT1941" s="239" t="s">
        <v>216</v>
      </c>
      <c r="AU1941" s="239" t="s">
        <v>85</v>
      </c>
      <c r="AV1941" s="15" t="s">
        <v>215</v>
      </c>
      <c r="AW1941" s="15" t="s">
        <v>31</v>
      </c>
      <c r="AX1941" s="15" t="s">
        <v>83</v>
      </c>
      <c r="AY1941" s="239" t="s">
        <v>209</v>
      </c>
    </row>
    <row r="1942" spans="1:65" s="2" customFormat="1" ht="24.2" customHeight="1">
      <c r="A1942" s="35"/>
      <c r="B1942" s="36"/>
      <c r="C1942" s="193" t="s">
        <v>2464</v>
      </c>
      <c r="D1942" s="193" t="s">
        <v>211</v>
      </c>
      <c r="E1942" s="194" t="s">
        <v>2465</v>
      </c>
      <c r="F1942" s="195" t="s">
        <v>2466</v>
      </c>
      <c r="G1942" s="196" t="s">
        <v>214</v>
      </c>
      <c r="H1942" s="197">
        <v>275.05</v>
      </c>
      <c r="I1942" s="198"/>
      <c r="J1942" s="199">
        <f>ROUND(I1942*H1942,2)</f>
        <v>0</v>
      </c>
      <c r="K1942" s="200"/>
      <c r="L1942" s="40"/>
      <c r="M1942" s="201" t="s">
        <v>1</v>
      </c>
      <c r="N1942" s="202" t="s">
        <v>40</v>
      </c>
      <c r="O1942" s="72"/>
      <c r="P1942" s="203">
        <f>O1942*H1942</f>
        <v>0</v>
      </c>
      <c r="Q1942" s="203">
        <v>0</v>
      </c>
      <c r="R1942" s="203">
        <f>Q1942*H1942</f>
        <v>0</v>
      </c>
      <c r="S1942" s="203">
        <v>0</v>
      </c>
      <c r="T1942" s="204">
        <f>S1942*H1942</f>
        <v>0</v>
      </c>
      <c r="U1942" s="35"/>
      <c r="V1942" s="35"/>
      <c r="W1942" s="35"/>
      <c r="X1942" s="35"/>
      <c r="Y1942" s="35"/>
      <c r="Z1942" s="35"/>
      <c r="AA1942" s="35"/>
      <c r="AB1942" s="35"/>
      <c r="AC1942" s="35"/>
      <c r="AD1942" s="35"/>
      <c r="AE1942" s="35"/>
      <c r="AR1942" s="205" t="s">
        <v>247</v>
      </c>
      <c r="AT1942" s="205" t="s">
        <v>211</v>
      </c>
      <c r="AU1942" s="205" t="s">
        <v>85</v>
      </c>
      <c r="AY1942" s="18" t="s">
        <v>209</v>
      </c>
      <c r="BE1942" s="206">
        <f>IF(N1942="základní",J1942,0)</f>
        <v>0</v>
      </c>
      <c r="BF1942" s="206">
        <f>IF(N1942="snížená",J1942,0)</f>
        <v>0</v>
      </c>
      <c r="BG1942" s="206">
        <f>IF(N1942="zákl. přenesená",J1942,0)</f>
        <v>0</v>
      </c>
      <c r="BH1942" s="206">
        <f>IF(N1942="sníž. přenesená",J1942,0)</f>
        <v>0</v>
      </c>
      <c r="BI1942" s="206">
        <f>IF(N1942="nulová",J1942,0)</f>
        <v>0</v>
      </c>
      <c r="BJ1942" s="18" t="s">
        <v>83</v>
      </c>
      <c r="BK1942" s="206">
        <f>ROUND(I1942*H1942,2)</f>
        <v>0</v>
      </c>
      <c r="BL1942" s="18" t="s">
        <v>247</v>
      </c>
      <c r="BM1942" s="205" t="s">
        <v>2467</v>
      </c>
    </row>
    <row r="1943" spans="1:65" s="2" customFormat="1" ht="24.2" customHeight="1">
      <c r="A1943" s="35"/>
      <c r="B1943" s="36"/>
      <c r="C1943" s="193" t="s">
        <v>1474</v>
      </c>
      <c r="D1943" s="193" t="s">
        <v>211</v>
      </c>
      <c r="E1943" s="194" t="s">
        <v>2468</v>
      </c>
      <c r="F1943" s="195" t="s">
        <v>2469</v>
      </c>
      <c r="G1943" s="196" t="s">
        <v>214</v>
      </c>
      <c r="H1943" s="197">
        <v>785.97</v>
      </c>
      <c r="I1943" s="198"/>
      <c r="J1943" s="199">
        <f>ROUND(I1943*H1943,2)</f>
        <v>0</v>
      </c>
      <c r="K1943" s="200"/>
      <c r="L1943" s="40"/>
      <c r="M1943" s="201" t="s">
        <v>1</v>
      </c>
      <c r="N1943" s="202" t="s">
        <v>40</v>
      </c>
      <c r="O1943" s="72"/>
      <c r="P1943" s="203">
        <f>O1943*H1943</f>
        <v>0</v>
      </c>
      <c r="Q1943" s="203">
        <v>0</v>
      </c>
      <c r="R1943" s="203">
        <f>Q1943*H1943</f>
        <v>0</v>
      </c>
      <c r="S1943" s="203">
        <v>0</v>
      </c>
      <c r="T1943" s="204">
        <f>S1943*H1943</f>
        <v>0</v>
      </c>
      <c r="U1943" s="35"/>
      <c r="V1943" s="35"/>
      <c r="W1943" s="35"/>
      <c r="X1943" s="35"/>
      <c r="Y1943" s="35"/>
      <c r="Z1943" s="35"/>
      <c r="AA1943" s="35"/>
      <c r="AB1943" s="35"/>
      <c r="AC1943" s="35"/>
      <c r="AD1943" s="35"/>
      <c r="AE1943" s="35"/>
      <c r="AR1943" s="205" t="s">
        <v>247</v>
      </c>
      <c r="AT1943" s="205" t="s">
        <v>211</v>
      </c>
      <c r="AU1943" s="205" t="s">
        <v>85</v>
      </c>
      <c r="AY1943" s="18" t="s">
        <v>209</v>
      </c>
      <c r="BE1943" s="206">
        <f>IF(N1943="základní",J1943,0)</f>
        <v>0</v>
      </c>
      <c r="BF1943" s="206">
        <f>IF(N1943="snížená",J1943,0)</f>
        <v>0</v>
      </c>
      <c r="BG1943" s="206">
        <f>IF(N1943="zákl. přenesená",J1943,0)</f>
        <v>0</v>
      </c>
      <c r="BH1943" s="206">
        <f>IF(N1943="sníž. přenesená",J1943,0)</f>
        <v>0</v>
      </c>
      <c r="BI1943" s="206">
        <f>IF(N1943="nulová",J1943,0)</f>
        <v>0</v>
      </c>
      <c r="BJ1943" s="18" t="s">
        <v>83</v>
      </c>
      <c r="BK1943" s="206">
        <f>ROUND(I1943*H1943,2)</f>
        <v>0</v>
      </c>
      <c r="BL1943" s="18" t="s">
        <v>247</v>
      </c>
      <c r="BM1943" s="205" t="s">
        <v>2470</v>
      </c>
    </row>
    <row r="1944" spans="1:65" s="13" customFormat="1" ht="11.25">
      <c r="B1944" s="207"/>
      <c r="C1944" s="208"/>
      <c r="D1944" s="209" t="s">
        <v>216</v>
      </c>
      <c r="E1944" s="210" t="s">
        <v>1</v>
      </c>
      <c r="F1944" s="211" t="s">
        <v>358</v>
      </c>
      <c r="G1944" s="208"/>
      <c r="H1944" s="210" t="s">
        <v>1</v>
      </c>
      <c r="I1944" s="212"/>
      <c r="J1944" s="208"/>
      <c r="K1944" s="208"/>
      <c r="L1944" s="213"/>
      <c r="M1944" s="214"/>
      <c r="N1944" s="215"/>
      <c r="O1944" s="215"/>
      <c r="P1944" s="215"/>
      <c r="Q1944" s="215"/>
      <c r="R1944" s="215"/>
      <c r="S1944" s="215"/>
      <c r="T1944" s="216"/>
      <c r="AT1944" s="217" t="s">
        <v>216</v>
      </c>
      <c r="AU1944" s="217" t="s">
        <v>85</v>
      </c>
      <c r="AV1944" s="13" t="s">
        <v>83</v>
      </c>
      <c r="AW1944" s="13" t="s">
        <v>31</v>
      </c>
      <c r="AX1944" s="13" t="s">
        <v>75</v>
      </c>
      <c r="AY1944" s="217" t="s">
        <v>209</v>
      </c>
    </row>
    <row r="1945" spans="1:65" s="13" customFormat="1" ht="11.25">
      <c r="B1945" s="207"/>
      <c r="C1945" s="208"/>
      <c r="D1945" s="209" t="s">
        <v>216</v>
      </c>
      <c r="E1945" s="210" t="s">
        <v>1</v>
      </c>
      <c r="F1945" s="211" t="s">
        <v>2445</v>
      </c>
      <c r="G1945" s="208"/>
      <c r="H1945" s="210" t="s">
        <v>1</v>
      </c>
      <c r="I1945" s="212"/>
      <c r="J1945" s="208"/>
      <c r="K1945" s="208"/>
      <c r="L1945" s="213"/>
      <c r="M1945" s="214"/>
      <c r="N1945" s="215"/>
      <c r="O1945" s="215"/>
      <c r="P1945" s="215"/>
      <c r="Q1945" s="215"/>
      <c r="R1945" s="215"/>
      <c r="S1945" s="215"/>
      <c r="T1945" s="216"/>
      <c r="AT1945" s="217" t="s">
        <v>216</v>
      </c>
      <c r="AU1945" s="217" t="s">
        <v>85</v>
      </c>
      <c r="AV1945" s="13" t="s">
        <v>83</v>
      </c>
      <c r="AW1945" s="13" t="s">
        <v>31</v>
      </c>
      <c r="AX1945" s="13" t="s">
        <v>75</v>
      </c>
      <c r="AY1945" s="217" t="s">
        <v>209</v>
      </c>
    </row>
    <row r="1946" spans="1:65" s="14" customFormat="1" ht="11.25">
      <c r="B1946" s="218"/>
      <c r="C1946" s="219"/>
      <c r="D1946" s="209" t="s">
        <v>216</v>
      </c>
      <c r="E1946" s="220" t="s">
        <v>1</v>
      </c>
      <c r="F1946" s="221" t="s">
        <v>551</v>
      </c>
      <c r="G1946" s="219"/>
      <c r="H1946" s="222">
        <v>856.72</v>
      </c>
      <c r="I1946" s="223"/>
      <c r="J1946" s="219"/>
      <c r="K1946" s="219"/>
      <c r="L1946" s="224"/>
      <c r="M1946" s="225"/>
      <c r="N1946" s="226"/>
      <c r="O1946" s="226"/>
      <c r="P1946" s="226"/>
      <c r="Q1946" s="226"/>
      <c r="R1946" s="226"/>
      <c r="S1946" s="226"/>
      <c r="T1946" s="227"/>
      <c r="AT1946" s="228" t="s">
        <v>216</v>
      </c>
      <c r="AU1946" s="228" t="s">
        <v>85</v>
      </c>
      <c r="AV1946" s="14" t="s">
        <v>85</v>
      </c>
      <c r="AW1946" s="14" t="s">
        <v>31</v>
      </c>
      <c r="AX1946" s="14" t="s">
        <v>75</v>
      </c>
      <c r="AY1946" s="228" t="s">
        <v>209</v>
      </c>
    </row>
    <row r="1947" spans="1:65" s="14" customFormat="1" ht="11.25">
      <c r="B1947" s="218"/>
      <c r="C1947" s="219"/>
      <c r="D1947" s="209" t="s">
        <v>216</v>
      </c>
      <c r="E1947" s="220" t="s">
        <v>1</v>
      </c>
      <c r="F1947" s="221" t="s">
        <v>552</v>
      </c>
      <c r="G1947" s="219"/>
      <c r="H1947" s="222">
        <v>-70.75</v>
      </c>
      <c r="I1947" s="223"/>
      <c r="J1947" s="219"/>
      <c r="K1947" s="219"/>
      <c r="L1947" s="224"/>
      <c r="M1947" s="225"/>
      <c r="N1947" s="226"/>
      <c r="O1947" s="226"/>
      <c r="P1947" s="226"/>
      <c r="Q1947" s="226"/>
      <c r="R1947" s="226"/>
      <c r="S1947" s="226"/>
      <c r="T1947" s="227"/>
      <c r="AT1947" s="228" t="s">
        <v>216</v>
      </c>
      <c r="AU1947" s="228" t="s">
        <v>85</v>
      </c>
      <c r="AV1947" s="14" t="s">
        <v>85</v>
      </c>
      <c r="AW1947" s="14" t="s">
        <v>31</v>
      </c>
      <c r="AX1947" s="14" t="s">
        <v>75</v>
      </c>
      <c r="AY1947" s="228" t="s">
        <v>209</v>
      </c>
    </row>
    <row r="1948" spans="1:65" s="15" customFormat="1" ht="11.25">
      <c r="B1948" s="229"/>
      <c r="C1948" s="230"/>
      <c r="D1948" s="209" t="s">
        <v>216</v>
      </c>
      <c r="E1948" s="231" t="s">
        <v>1</v>
      </c>
      <c r="F1948" s="232" t="s">
        <v>219</v>
      </c>
      <c r="G1948" s="230"/>
      <c r="H1948" s="233">
        <v>785.97</v>
      </c>
      <c r="I1948" s="234"/>
      <c r="J1948" s="230"/>
      <c r="K1948" s="230"/>
      <c r="L1948" s="235"/>
      <c r="M1948" s="236"/>
      <c r="N1948" s="237"/>
      <c r="O1948" s="237"/>
      <c r="P1948" s="237"/>
      <c r="Q1948" s="237"/>
      <c r="R1948" s="237"/>
      <c r="S1948" s="237"/>
      <c r="T1948" s="238"/>
      <c r="AT1948" s="239" t="s">
        <v>216</v>
      </c>
      <c r="AU1948" s="239" t="s">
        <v>85</v>
      </c>
      <c r="AV1948" s="15" t="s">
        <v>215</v>
      </c>
      <c r="AW1948" s="15" t="s">
        <v>31</v>
      </c>
      <c r="AX1948" s="15" t="s">
        <v>83</v>
      </c>
      <c r="AY1948" s="239" t="s">
        <v>209</v>
      </c>
    </row>
    <row r="1949" spans="1:65" s="2" customFormat="1" ht="33" customHeight="1">
      <c r="A1949" s="35"/>
      <c r="B1949" s="36"/>
      <c r="C1949" s="193" t="s">
        <v>2471</v>
      </c>
      <c r="D1949" s="193" t="s">
        <v>211</v>
      </c>
      <c r="E1949" s="194" t="s">
        <v>2472</v>
      </c>
      <c r="F1949" s="195" t="s">
        <v>2473</v>
      </c>
      <c r="G1949" s="196" t="s">
        <v>214</v>
      </c>
      <c r="H1949" s="197">
        <v>785.97</v>
      </c>
      <c r="I1949" s="198"/>
      <c r="J1949" s="199">
        <f>ROUND(I1949*H1949,2)</f>
        <v>0</v>
      </c>
      <c r="K1949" s="200"/>
      <c r="L1949" s="40"/>
      <c r="M1949" s="201" t="s">
        <v>1</v>
      </c>
      <c r="N1949" s="202" t="s">
        <v>40</v>
      </c>
      <c r="O1949" s="72"/>
      <c r="P1949" s="203">
        <f>O1949*H1949</f>
        <v>0</v>
      </c>
      <c r="Q1949" s="203">
        <v>0</v>
      </c>
      <c r="R1949" s="203">
        <f>Q1949*H1949</f>
        <v>0</v>
      </c>
      <c r="S1949" s="203">
        <v>0</v>
      </c>
      <c r="T1949" s="204">
        <f>S1949*H1949</f>
        <v>0</v>
      </c>
      <c r="U1949" s="35"/>
      <c r="V1949" s="35"/>
      <c r="W1949" s="35"/>
      <c r="X1949" s="35"/>
      <c r="Y1949" s="35"/>
      <c r="Z1949" s="35"/>
      <c r="AA1949" s="35"/>
      <c r="AB1949" s="35"/>
      <c r="AC1949" s="35"/>
      <c r="AD1949" s="35"/>
      <c r="AE1949" s="35"/>
      <c r="AR1949" s="205" t="s">
        <v>247</v>
      </c>
      <c r="AT1949" s="205" t="s">
        <v>211</v>
      </c>
      <c r="AU1949" s="205" t="s">
        <v>85</v>
      </c>
      <c r="AY1949" s="18" t="s">
        <v>209</v>
      </c>
      <c r="BE1949" s="206">
        <f>IF(N1949="základní",J1949,0)</f>
        <v>0</v>
      </c>
      <c r="BF1949" s="206">
        <f>IF(N1949="snížená",J1949,0)</f>
        <v>0</v>
      </c>
      <c r="BG1949" s="206">
        <f>IF(N1949="zákl. přenesená",J1949,0)</f>
        <v>0</v>
      </c>
      <c r="BH1949" s="206">
        <f>IF(N1949="sníž. přenesená",J1949,0)</f>
        <v>0</v>
      </c>
      <c r="BI1949" s="206">
        <f>IF(N1949="nulová",J1949,0)</f>
        <v>0</v>
      </c>
      <c r="BJ1949" s="18" t="s">
        <v>83</v>
      </c>
      <c r="BK1949" s="206">
        <f>ROUND(I1949*H1949,2)</f>
        <v>0</v>
      </c>
      <c r="BL1949" s="18" t="s">
        <v>247</v>
      </c>
      <c r="BM1949" s="205" t="s">
        <v>2474</v>
      </c>
    </row>
    <row r="1950" spans="1:65" s="2" customFormat="1" ht="58.5">
      <c r="A1950" s="35"/>
      <c r="B1950" s="36"/>
      <c r="C1950" s="37"/>
      <c r="D1950" s="209" t="s">
        <v>253</v>
      </c>
      <c r="E1950" s="37"/>
      <c r="F1950" s="240" t="s">
        <v>2475</v>
      </c>
      <c r="G1950" s="37"/>
      <c r="H1950" s="37"/>
      <c r="I1950" s="241"/>
      <c r="J1950" s="37"/>
      <c r="K1950" s="37"/>
      <c r="L1950" s="40"/>
      <c r="M1950" s="242"/>
      <c r="N1950" s="243"/>
      <c r="O1950" s="72"/>
      <c r="P1950" s="72"/>
      <c r="Q1950" s="72"/>
      <c r="R1950" s="72"/>
      <c r="S1950" s="72"/>
      <c r="T1950" s="73"/>
      <c r="U1950" s="35"/>
      <c r="V1950" s="35"/>
      <c r="W1950" s="35"/>
      <c r="X1950" s="35"/>
      <c r="Y1950" s="35"/>
      <c r="Z1950" s="35"/>
      <c r="AA1950" s="35"/>
      <c r="AB1950" s="35"/>
      <c r="AC1950" s="35"/>
      <c r="AD1950" s="35"/>
      <c r="AE1950" s="35"/>
      <c r="AT1950" s="18" t="s">
        <v>253</v>
      </c>
      <c r="AU1950" s="18" t="s">
        <v>85</v>
      </c>
    </row>
    <row r="1951" spans="1:65" s="13" customFormat="1" ht="11.25">
      <c r="B1951" s="207"/>
      <c r="C1951" s="208"/>
      <c r="D1951" s="209" t="s">
        <v>216</v>
      </c>
      <c r="E1951" s="210" t="s">
        <v>1</v>
      </c>
      <c r="F1951" s="211" t="s">
        <v>358</v>
      </c>
      <c r="G1951" s="208"/>
      <c r="H1951" s="210" t="s">
        <v>1</v>
      </c>
      <c r="I1951" s="212"/>
      <c r="J1951" s="208"/>
      <c r="K1951" s="208"/>
      <c r="L1951" s="213"/>
      <c r="M1951" s="214"/>
      <c r="N1951" s="215"/>
      <c r="O1951" s="215"/>
      <c r="P1951" s="215"/>
      <c r="Q1951" s="215"/>
      <c r="R1951" s="215"/>
      <c r="S1951" s="215"/>
      <c r="T1951" s="216"/>
      <c r="AT1951" s="217" t="s">
        <v>216</v>
      </c>
      <c r="AU1951" s="217" t="s">
        <v>85</v>
      </c>
      <c r="AV1951" s="13" t="s">
        <v>83</v>
      </c>
      <c r="AW1951" s="13" t="s">
        <v>31</v>
      </c>
      <c r="AX1951" s="13" t="s">
        <v>75</v>
      </c>
      <c r="AY1951" s="217" t="s">
        <v>209</v>
      </c>
    </row>
    <row r="1952" spans="1:65" s="13" customFormat="1" ht="11.25">
      <c r="B1952" s="207"/>
      <c r="C1952" s="208"/>
      <c r="D1952" s="209" t="s">
        <v>216</v>
      </c>
      <c r="E1952" s="210" t="s">
        <v>1</v>
      </c>
      <c r="F1952" s="211" t="s">
        <v>2445</v>
      </c>
      <c r="G1952" s="208"/>
      <c r="H1952" s="210" t="s">
        <v>1</v>
      </c>
      <c r="I1952" s="212"/>
      <c r="J1952" s="208"/>
      <c r="K1952" s="208"/>
      <c r="L1952" s="213"/>
      <c r="M1952" s="214"/>
      <c r="N1952" s="215"/>
      <c r="O1952" s="215"/>
      <c r="P1952" s="215"/>
      <c r="Q1952" s="215"/>
      <c r="R1952" s="215"/>
      <c r="S1952" s="215"/>
      <c r="T1952" s="216"/>
      <c r="AT1952" s="217" t="s">
        <v>216</v>
      </c>
      <c r="AU1952" s="217" t="s">
        <v>85</v>
      </c>
      <c r="AV1952" s="13" t="s">
        <v>83</v>
      </c>
      <c r="AW1952" s="13" t="s">
        <v>31</v>
      </c>
      <c r="AX1952" s="13" t="s">
        <v>75</v>
      </c>
      <c r="AY1952" s="217" t="s">
        <v>209</v>
      </c>
    </row>
    <row r="1953" spans="1:65" s="14" customFormat="1" ht="11.25">
      <c r="B1953" s="218"/>
      <c r="C1953" s="219"/>
      <c r="D1953" s="209" t="s">
        <v>216</v>
      </c>
      <c r="E1953" s="220" t="s">
        <v>1</v>
      </c>
      <c r="F1953" s="221" t="s">
        <v>551</v>
      </c>
      <c r="G1953" s="219"/>
      <c r="H1953" s="222">
        <v>856.72</v>
      </c>
      <c r="I1953" s="223"/>
      <c r="J1953" s="219"/>
      <c r="K1953" s="219"/>
      <c r="L1953" s="224"/>
      <c r="M1953" s="225"/>
      <c r="N1953" s="226"/>
      <c r="O1953" s="226"/>
      <c r="P1953" s="226"/>
      <c r="Q1953" s="226"/>
      <c r="R1953" s="226"/>
      <c r="S1953" s="226"/>
      <c r="T1953" s="227"/>
      <c r="AT1953" s="228" t="s">
        <v>216</v>
      </c>
      <c r="AU1953" s="228" t="s">
        <v>85</v>
      </c>
      <c r="AV1953" s="14" t="s">
        <v>85</v>
      </c>
      <c r="AW1953" s="14" t="s">
        <v>31</v>
      </c>
      <c r="AX1953" s="14" t="s">
        <v>75</v>
      </c>
      <c r="AY1953" s="228" t="s">
        <v>209</v>
      </c>
    </row>
    <row r="1954" spans="1:65" s="14" customFormat="1" ht="11.25">
      <c r="B1954" s="218"/>
      <c r="C1954" s="219"/>
      <c r="D1954" s="209" t="s">
        <v>216</v>
      </c>
      <c r="E1954" s="220" t="s">
        <v>1</v>
      </c>
      <c r="F1954" s="221" t="s">
        <v>552</v>
      </c>
      <c r="G1954" s="219"/>
      <c r="H1954" s="222">
        <v>-70.75</v>
      </c>
      <c r="I1954" s="223"/>
      <c r="J1954" s="219"/>
      <c r="K1954" s="219"/>
      <c r="L1954" s="224"/>
      <c r="M1954" s="225"/>
      <c r="N1954" s="226"/>
      <c r="O1954" s="226"/>
      <c r="P1954" s="226"/>
      <c r="Q1954" s="226"/>
      <c r="R1954" s="226"/>
      <c r="S1954" s="226"/>
      <c r="T1954" s="227"/>
      <c r="AT1954" s="228" t="s">
        <v>216</v>
      </c>
      <c r="AU1954" s="228" t="s">
        <v>85</v>
      </c>
      <c r="AV1954" s="14" t="s">
        <v>85</v>
      </c>
      <c r="AW1954" s="14" t="s">
        <v>31</v>
      </c>
      <c r="AX1954" s="14" t="s">
        <v>75</v>
      </c>
      <c r="AY1954" s="228" t="s">
        <v>209</v>
      </c>
    </row>
    <row r="1955" spans="1:65" s="15" customFormat="1" ht="11.25">
      <c r="B1955" s="229"/>
      <c r="C1955" s="230"/>
      <c r="D1955" s="209" t="s">
        <v>216</v>
      </c>
      <c r="E1955" s="231" t="s">
        <v>1</v>
      </c>
      <c r="F1955" s="232" t="s">
        <v>219</v>
      </c>
      <c r="G1955" s="230"/>
      <c r="H1955" s="233">
        <v>785.97</v>
      </c>
      <c r="I1955" s="234"/>
      <c r="J1955" s="230"/>
      <c r="K1955" s="230"/>
      <c r="L1955" s="235"/>
      <c r="M1955" s="236"/>
      <c r="N1955" s="237"/>
      <c r="O1955" s="237"/>
      <c r="P1955" s="237"/>
      <c r="Q1955" s="237"/>
      <c r="R1955" s="237"/>
      <c r="S1955" s="237"/>
      <c r="T1955" s="238"/>
      <c r="AT1955" s="239" t="s">
        <v>216</v>
      </c>
      <c r="AU1955" s="239" t="s">
        <v>85</v>
      </c>
      <c r="AV1955" s="15" t="s">
        <v>215</v>
      </c>
      <c r="AW1955" s="15" t="s">
        <v>31</v>
      </c>
      <c r="AX1955" s="15" t="s">
        <v>83</v>
      </c>
      <c r="AY1955" s="239" t="s">
        <v>209</v>
      </c>
    </row>
    <row r="1956" spans="1:65" s="2" customFormat="1" ht="16.5" customHeight="1">
      <c r="A1956" s="35"/>
      <c r="B1956" s="36"/>
      <c r="C1956" s="193" t="s">
        <v>1481</v>
      </c>
      <c r="D1956" s="193" t="s">
        <v>211</v>
      </c>
      <c r="E1956" s="194" t="s">
        <v>2476</v>
      </c>
      <c r="F1956" s="195" t="s">
        <v>2477</v>
      </c>
      <c r="G1956" s="196" t="s">
        <v>425</v>
      </c>
      <c r="H1956" s="197">
        <v>674.65</v>
      </c>
      <c r="I1956" s="198"/>
      <c r="J1956" s="199">
        <f>ROUND(I1956*H1956,2)</f>
        <v>0</v>
      </c>
      <c r="K1956" s="200"/>
      <c r="L1956" s="40"/>
      <c r="M1956" s="201" t="s">
        <v>1</v>
      </c>
      <c r="N1956" s="202" t="s">
        <v>40</v>
      </c>
      <c r="O1956" s="72"/>
      <c r="P1956" s="203">
        <f>O1956*H1956</f>
        <v>0</v>
      </c>
      <c r="Q1956" s="203">
        <v>0</v>
      </c>
      <c r="R1956" s="203">
        <f>Q1956*H1956</f>
        <v>0</v>
      </c>
      <c r="S1956" s="203">
        <v>0</v>
      </c>
      <c r="T1956" s="204">
        <f>S1956*H1956</f>
        <v>0</v>
      </c>
      <c r="U1956" s="35"/>
      <c r="V1956" s="35"/>
      <c r="W1956" s="35"/>
      <c r="X1956" s="35"/>
      <c r="Y1956" s="35"/>
      <c r="Z1956" s="35"/>
      <c r="AA1956" s="35"/>
      <c r="AB1956" s="35"/>
      <c r="AC1956" s="35"/>
      <c r="AD1956" s="35"/>
      <c r="AE1956" s="35"/>
      <c r="AR1956" s="205" t="s">
        <v>247</v>
      </c>
      <c r="AT1956" s="205" t="s">
        <v>211</v>
      </c>
      <c r="AU1956" s="205" t="s">
        <v>85</v>
      </c>
      <c r="AY1956" s="18" t="s">
        <v>209</v>
      </c>
      <c r="BE1956" s="206">
        <f>IF(N1956="základní",J1956,0)</f>
        <v>0</v>
      </c>
      <c r="BF1956" s="206">
        <f>IF(N1956="snížená",J1956,0)</f>
        <v>0</v>
      </c>
      <c r="BG1956" s="206">
        <f>IF(N1956="zákl. přenesená",J1956,0)</f>
        <v>0</v>
      </c>
      <c r="BH1956" s="206">
        <f>IF(N1956="sníž. přenesená",J1956,0)</f>
        <v>0</v>
      </c>
      <c r="BI1956" s="206">
        <f>IF(N1956="nulová",J1956,0)</f>
        <v>0</v>
      </c>
      <c r="BJ1956" s="18" t="s">
        <v>83</v>
      </c>
      <c r="BK1956" s="206">
        <f>ROUND(I1956*H1956,2)</f>
        <v>0</v>
      </c>
      <c r="BL1956" s="18" t="s">
        <v>247</v>
      </c>
      <c r="BM1956" s="205" t="s">
        <v>2478</v>
      </c>
    </row>
    <row r="1957" spans="1:65" s="2" customFormat="1" ht="16.5" customHeight="1">
      <c r="A1957" s="35"/>
      <c r="B1957" s="36"/>
      <c r="C1957" s="193" t="s">
        <v>2479</v>
      </c>
      <c r="D1957" s="193" t="s">
        <v>211</v>
      </c>
      <c r="E1957" s="194" t="s">
        <v>2480</v>
      </c>
      <c r="F1957" s="195" t="s">
        <v>2481</v>
      </c>
      <c r="G1957" s="196" t="s">
        <v>1034</v>
      </c>
      <c r="H1957" s="266"/>
      <c r="I1957" s="198"/>
      <c r="J1957" s="199">
        <f>ROUND(I1957*H1957,2)</f>
        <v>0</v>
      </c>
      <c r="K1957" s="200"/>
      <c r="L1957" s="40"/>
      <c r="M1957" s="201" t="s">
        <v>1</v>
      </c>
      <c r="N1957" s="202" t="s">
        <v>40</v>
      </c>
      <c r="O1957" s="72"/>
      <c r="P1957" s="203">
        <f>O1957*H1957</f>
        <v>0</v>
      </c>
      <c r="Q1957" s="203">
        <v>0</v>
      </c>
      <c r="R1957" s="203">
        <f>Q1957*H1957</f>
        <v>0</v>
      </c>
      <c r="S1957" s="203">
        <v>0</v>
      </c>
      <c r="T1957" s="204">
        <f>S1957*H1957</f>
        <v>0</v>
      </c>
      <c r="U1957" s="35"/>
      <c r="V1957" s="35"/>
      <c r="W1957" s="35"/>
      <c r="X1957" s="35"/>
      <c r="Y1957" s="35"/>
      <c r="Z1957" s="35"/>
      <c r="AA1957" s="35"/>
      <c r="AB1957" s="35"/>
      <c r="AC1957" s="35"/>
      <c r="AD1957" s="35"/>
      <c r="AE1957" s="35"/>
      <c r="AR1957" s="205" t="s">
        <v>247</v>
      </c>
      <c r="AT1957" s="205" t="s">
        <v>211</v>
      </c>
      <c r="AU1957" s="205" t="s">
        <v>85</v>
      </c>
      <c r="AY1957" s="18" t="s">
        <v>209</v>
      </c>
      <c r="BE1957" s="206">
        <f>IF(N1957="základní",J1957,0)</f>
        <v>0</v>
      </c>
      <c r="BF1957" s="206">
        <f>IF(N1957="snížená",J1957,0)</f>
        <v>0</v>
      </c>
      <c r="BG1957" s="206">
        <f>IF(N1957="zákl. přenesená",J1957,0)</f>
        <v>0</v>
      </c>
      <c r="BH1957" s="206">
        <f>IF(N1957="sníž. přenesená",J1957,0)</f>
        <v>0</v>
      </c>
      <c r="BI1957" s="206">
        <f>IF(N1957="nulová",J1957,0)</f>
        <v>0</v>
      </c>
      <c r="BJ1957" s="18" t="s">
        <v>83</v>
      </c>
      <c r="BK1957" s="206">
        <f>ROUND(I1957*H1957,2)</f>
        <v>0</v>
      </c>
      <c r="BL1957" s="18" t="s">
        <v>247</v>
      </c>
      <c r="BM1957" s="205" t="s">
        <v>2482</v>
      </c>
    </row>
    <row r="1958" spans="1:65" s="12" customFormat="1" ht="22.9" customHeight="1">
      <c r="B1958" s="177"/>
      <c r="C1958" s="178"/>
      <c r="D1958" s="179" t="s">
        <v>74</v>
      </c>
      <c r="E1958" s="191" t="s">
        <v>2483</v>
      </c>
      <c r="F1958" s="191" t="s">
        <v>2484</v>
      </c>
      <c r="G1958" s="178"/>
      <c r="H1958" s="178"/>
      <c r="I1958" s="181"/>
      <c r="J1958" s="192">
        <f>BK1958</f>
        <v>0</v>
      </c>
      <c r="K1958" s="178"/>
      <c r="L1958" s="183"/>
      <c r="M1958" s="184"/>
      <c r="N1958" s="185"/>
      <c r="O1958" s="185"/>
      <c r="P1958" s="186">
        <f>SUM(P1959:P1967)</f>
        <v>0</v>
      </c>
      <c r="Q1958" s="185"/>
      <c r="R1958" s="186">
        <f>SUM(R1959:R1967)</f>
        <v>0</v>
      </c>
      <c r="S1958" s="185"/>
      <c r="T1958" s="187">
        <f>SUM(T1959:T1967)</f>
        <v>0</v>
      </c>
      <c r="AR1958" s="188" t="s">
        <v>85</v>
      </c>
      <c r="AT1958" s="189" t="s">
        <v>74</v>
      </c>
      <c r="AU1958" s="189" t="s">
        <v>83</v>
      </c>
      <c r="AY1958" s="188" t="s">
        <v>209</v>
      </c>
      <c r="BK1958" s="190">
        <f>SUM(BK1959:BK1967)</f>
        <v>0</v>
      </c>
    </row>
    <row r="1959" spans="1:65" s="2" customFormat="1" ht="21.75" customHeight="1">
      <c r="A1959" s="35"/>
      <c r="B1959" s="36"/>
      <c r="C1959" s="193" t="s">
        <v>1486</v>
      </c>
      <c r="D1959" s="193" t="s">
        <v>211</v>
      </c>
      <c r="E1959" s="194" t="s">
        <v>2485</v>
      </c>
      <c r="F1959" s="195" t="s">
        <v>2486</v>
      </c>
      <c r="G1959" s="196" t="s">
        <v>214</v>
      </c>
      <c r="H1959" s="197">
        <v>25.38</v>
      </c>
      <c r="I1959" s="198"/>
      <c r="J1959" s="199">
        <f>ROUND(I1959*H1959,2)</f>
        <v>0</v>
      </c>
      <c r="K1959" s="200"/>
      <c r="L1959" s="40"/>
      <c r="M1959" s="201" t="s">
        <v>1</v>
      </c>
      <c r="N1959" s="202" t="s">
        <v>40</v>
      </c>
      <c r="O1959" s="72"/>
      <c r="P1959" s="203">
        <f>O1959*H1959</f>
        <v>0</v>
      </c>
      <c r="Q1959" s="203">
        <v>0</v>
      </c>
      <c r="R1959" s="203">
        <f>Q1959*H1959</f>
        <v>0</v>
      </c>
      <c r="S1959" s="203">
        <v>0</v>
      </c>
      <c r="T1959" s="204">
        <f>S1959*H1959</f>
        <v>0</v>
      </c>
      <c r="U1959" s="35"/>
      <c r="V1959" s="35"/>
      <c r="W1959" s="35"/>
      <c r="X1959" s="35"/>
      <c r="Y1959" s="35"/>
      <c r="Z1959" s="35"/>
      <c r="AA1959" s="35"/>
      <c r="AB1959" s="35"/>
      <c r="AC1959" s="35"/>
      <c r="AD1959" s="35"/>
      <c r="AE1959" s="35"/>
      <c r="AR1959" s="205" t="s">
        <v>247</v>
      </c>
      <c r="AT1959" s="205" t="s">
        <v>211</v>
      </c>
      <c r="AU1959" s="205" t="s">
        <v>85</v>
      </c>
      <c r="AY1959" s="18" t="s">
        <v>209</v>
      </c>
      <c r="BE1959" s="206">
        <f>IF(N1959="základní",J1959,0)</f>
        <v>0</v>
      </c>
      <c r="BF1959" s="206">
        <f>IF(N1959="snížená",J1959,0)</f>
        <v>0</v>
      </c>
      <c r="BG1959" s="206">
        <f>IF(N1959="zákl. přenesená",J1959,0)</f>
        <v>0</v>
      </c>
      <c r="BH1959" s="206">
        <f>IF(N1959="sníž. přenesená",J1959,0)</f>
        <v>0</v>
      </c>
      <c r="BI1959" s="206">
        <f>IF(N1959="nulová",J1959,0)</f>
        <v>0</v>
      </c>
      <c r="BJ1959" s="18" t="s">
        <v>83</v>
      </c>
      <c r="BK1959" s="206">
        <f>ROUND(I1959*H1959,2)</f>
        <v>0</v>
      </c>
      <c r="BL1959" s="18" t="s">
        <v>247</v>
      </c>
      <c r="BM1959" s="205" t="s">
        <v>2487</v>
      </c>
    </row>
    <row r="1960" spans="1:65" s="13" customFormat="1" ht="11.25">
      <c r="B1960" s="207"/>
      <c r="C1960" s="208"/>
      <c r="D1960" s="209" t="s">
        <v>216</v>
      </c>
      <c r="E1960" s="210" t="s">
        <v>1</v>
      </c>
      <c r="F1960" s="211" t="s">
        <v>355</v>
      </c>
      <c r="G1960" s="208"/>
      <c r="H1960" s="210" t="s">
        <v>1</v>
      </c>
      <c r="I1960" s="212"/>
      <c r="J1960" s="208"/>
      <c r="K1960" s="208"/>
      <c r="L1960" s="213"/>
      <c r="M1960" s="214"/>
      <c r="N1960" s="215"/>
      <c r="O1960" s="215"/>
      <c r="P1960" s="215"/>
      <c r="Q1960" s="215"/>
      <c r="R1960" s="215"/>
      <c r="S1960" s="215"/>
      <c r="T1960" s="216"/>
      <c r="AT1960" s="217" t="s">
        <v>216</v>
      </c>
      <c r="AU1960" s="217" t="s">
        <v>85</v>
      </c>
      <c r="AV1960" s="13" t="s">
        <v>83</v>
      </c>
      <c r="AW1960" s="13" t="s">
        <v>31</v>
      </c>
      <c r="AX1960" s="13" t="s">
        <v>75</v>
      </c>
      <c r="AY1960" s="217" t="s">
        <v>209</v>
      </c>
    </row>
    <row r="1961" spans="1:65" s="14" customFormat="1" ht="11.25">
      <c r="B1961" s="218"/>
      <c r="C1961" s="219"/>
      <c r="D1961" s="209" t="s">
        <v>216</v>
      </c>
      <c r="E1961" s="220" t="s">
        <v>1</v>
      </c>
      <c r="F1961" s="221" t="s">
        <v>1041</v>
      </c>
      <c r="G1961" s="219"/>
      <c r="H1961" s="222">
        <v>25.38</v>
      </c>
      <c r="I1961" s="223"/>
      <c r="J1961" s="219"/>
      <c r="K1961" s="219"/>
      <c r="L1961" s="224"/>
      <c r="M1961" s="225"/>
      <c r="N1961" s="226"/>
      <c r="O1961" s="226"/>
      <c r="P1961" s="226"/>
      <c r="Q1961" s="226"/>
      <c r="R1961" s="226"/>
      <c r="S1961" s="226"/>
      <c r="T1961" s="227"/>
      <c r="AT1961" s="228" t="s">
        <v>216</v>
      </c>
      <c r="AU1961" s="228" t="s">
        <v>85</v>
      </c>
      <c r="AV1961" s="14" t="s">
        <v>85</v>
      </c>
      <c r="AW1961" s="14" t="s">
        <v>31</v>
      </c>
      <c r="AX1961" s="14" t="s">
        <v>75</v>
      </c>
      <c r="AY1961" s="228" t="s">
        <v>209</v>
      </c>
    </row>
    <row r="1962" spans="1:65" s="15" customFormat="1" ht="11.25">
      <c r="B1962" s="229"/>
      <c r="C1962" s="230"/>
      <c r="D1962" s="209" t="s">
        <v>216</v>
      </c>
      <c r="E1962" s="231" t="s">
        <v>1</v>
      </c>
      <c r="F1962" s="232" t="s">
        <v>219</v>
      </c>
      <c r="G1962" s="230"/>
      <c r="H1962" s="233">
        <v>25.38</v>
      </c>
      <c r="I1962" s="234"/>
      <c r="J1962" s="230"/>
      <c r="K1962" s="230"/>
      <c r="L1962" s="235"/>
      <c r="M1962" s="236"/>
      <c r="N1962" s="237"/>
      <c r="O1962" s="237"/>
      <c r="P1962" s="237"/>
      <c r="Q1962" s="237"/>
      <c r="R1962" s="237"/>
      <c r="S1962" s="237"/>
      <c r="T1962" s="238"/>
      <c r="AT1962" s="239" t="s">
        <v>216</v>
      </c>
      <c r="AU1962" s="239" t="s">
        <v>85</v>
      </c>
      <c r="AV1962" s="15" t="s">
        <v>215</v>
      </c>
      <c r="AW1962" s="15" t="s">
        <v>31</v>
      </c>
      <c r="AX1962" s="15" t="s">
        <v>83</v>
      </c>
      <c r="AY1962" s="239" t="s">
        <v>209</v>
      </c>
    </row>
    <row r="1963" spans="1:65" s="2" customFormat="1" ht="24.2" customHeight="1">
      <c r="A1963" s="35"/>
      <c r="B1963" s="36"/>
      <c r="C1963" s="193" t="s">
        <v>2488</v>
      </c>
      <c r="D1963" s="193" t="s">
        <v>211</v>
      </c>
      <c r="E1963" s="194" t="s">
        <v>2489</v>
      </c>
      <c r="F1963" s="195" t="s">
        <v>2490</v>
      </c>
      <c r="G1963" s="196" t="s">
        <v>214</v>
      </c>
      <c r="H1963" s="197">
        <v>769.6</v>
      </c>
      <c r="I1963" s="198"/>
      <c r="J1963" s="199">
        <f>ROUND(I1963*H1963,2)</f>
        <v>0</v>
      </c>
      <c r="K1963" s="200"/>
      <c r="L1963" s="40"/>
      <c r="M1963" s="201" t="s">
        <v>1</v>
      </c>
      <c r="N1963" s="202" t="s">
        <v>40</v>
      </c>
      <c r="O1963" s="72"/>
      <c r="P1963" s="203">
        <f>O1963*H1963</f>
        <v>0</v>
      </c>
      <c r="Q1963" s="203">
        <v>0</v>
      </c>
      <c r="R1963" s="203">
        <f>Q1963*H1963</f>
        <v>0</v>
      </c>
      <c r="S1963" s="203">
        <v>0</v>
      </c>
      <c r="T1963" s="204">
        <f>S1963*H1963</f>
        <v>0</v>
      </c>
      <c r="U1963" s="35"/>
      <c r="V1963" s="35"/>
      <c r="W1963" s="35"/>
      <c r="X1963" s="35"/>
      <c r="Y1963" s="35"/>
      <c r="Z1963" s="35"/>
      <c r="AA1963" s="35"/>
      <c r="AB1963" s="35"/>
      <c r="AC1963" s="35"/>
      <c r="AD1963" s="35"/>
      <c r="AE1963" s="35"/>
      <c r="AR1963" s="205" t="s">
        <v>247</v>
      </c>
      <c r="AT1963" s="205" t="s">
        <v>211</v>
      </c>
      <c r="AU1963" s="205" t="s">
        <v>85</v>
      </c>
      <c r="AY1963" s="18" t="s">
        <v>209</v>
      </c>
      <c r="BE1963" s="206">
        <f>IF(N1963="základní",J1963,0)</f>
        <v>0</v>
      </c>
      <c r="BF1963" s="206">
        <f>IF(N1963="snížená",J1963,0)</f>
        <v>0</v>
      </c>
      <c r="BG1963" s="206">
        <f>IF(N1963="zákl. přenesená",J1963,0)</f>
        <v>0</v>
      </c>
      <c r="BH1963" s="206">
        <f>IF(N1963="sníž. přenesená",J1963,0)</f>
        <v>0</v>
      </c>
      <c r="BI1963" s="206">
        <f>IF(N1963="nulová",J1963,0)</f>
        <v>0</v>
      </c>
      <c r="BJ1963" s="18" t="s">
        <v>83</v>
      </c>
      <c r="BK1963" s="206">
        <f>ROUND(I1963*H1963,2)</f>
        <v>0</v>
      </c>
      <c r="BL1963" s="18" t="s">
        <v>247</v>
      </c>
      <c r="BM1963" s="205" t="s">
        <v>2491</v>
      </c>
    </row>
    <row r="1964" spans="1:65" s="13" customFormat="1" ht="11.25">
      <c r="B1964" s="207"/>
      <c r="C1964" s="208"/>
      <c r="D1964" s="209" t="s">
        <v>216</v>
      </c>
      <c r="E1964" s="210" t="s">
        <v>1</v>
      </c>
      <c r="F1964" s="211" t="s">
        <v>236</v>
      </c>
      <c r="G1964" s="208"/>
      <c r="H1964" s="210" t="s">
        <v>1</v>
      </c>
      <c r="I1964" s="212"/>
      <c r="J1964" s="208"/>
      <c r="K1964" s="208"/>
      <c r="L1964" s="213"/>
      <c r="M1964" s="214"/>
      <c r="N1964" s="215"/>
      <c r="O1964" s="215"/>
      <c r="P1964" s="215"/>
      <c r="Q1964" s="215"/>
      <c r="R1964" s="215"/>
      <c r="S1964" s="215"/>
      <c r="T1964" s="216"/>
      <c r="AT1964" s="217" t="s">
        <v>216</v>
      </c>
      <c r="AU1964" s="217" t="s">
        <v>85</v>
      </c>
      <c r="AV1964" s="13" t="s">
        <v>83</v>
      </c>
      <c r="AW1964" s="13" t="s">
        <v>31</v>
      </c>
      <c r="AX1964" s="13" t="s">
        <v>75</v>
      </c>
      <c r="AY1964" s="217" t="s">
        <v>209</v>
      </c>
    </row>
    <row r="1965" spans="1:65" s="14" customFormat="1" ht="11.25">
      <c r="B1965" s="218"/>
      <c r="C1965" s="219"/>
      <c r="D1965" s="209" t="s">
        <v>216</v>
      </c>
      <c r="E1965" s="220" t="s">
        <v>1</v>
      </c>
      <c r="F1965" s="221" t="s">
        <v>684</v>
      </c>
      <c r="G1965" s="219"/>
      <c r="H1965" s="222">
        <v>769.6</v>
      </c>
      <c r="I1965" s="223"/>
      <c r="J1965" s="219"/>
      <c r="K1965" s="219"/>
      <c r="L1965" s="224"/>
      <c r="M1965" s="225"/>
      <c r="N1965" s="226"/>
      <c r="O1965" s="226"/>
      <c r="P1965" s="226"/>
      <c r="Q1965" s="226"/>
      <c r="R1965" s="226"/>
      <c r="S1965" s="226"/>
      <c r="T1965" s="227"/>
      <c r="AT1965" s="228" t="s">
        <v>216</v>
      </c>
      <c r="AU1965" s="228" t="s">
        <v>85</v>
      </c>
      <c r="AV1965" s="14" t="s">
        <v>85</v>
      </c>
      <c r="AW1965" s="14" t="s">
        <v>31</v>
      </c>
      <c r="AX1965" s="14" t="s">
        <v>75</v>
      </c>
      <c r="AY1965" s="228" t="s">
        <v>209</v>
      </c>
    </row>
    <row r="1966" spans="1:65" s="15" customFormat="1" ht="11.25">
      <c r="B1966" s="229"/>
      <c r="C1966" s="230"/>
      <c r="D1966" s="209" t="s">
        <v>216</v>
      </c>
      <c r="E1966" s="231" t="s">
        <v>1</v>
      </c>
      <c r="F1966" s="232" t="s">
        <v>219</v>
      </c>
      <c r="G1966" s="230"/>
      <c r="H1966" s="233">
        <v>769.6</v>
      </c>
      <c r="I1966" s="234"/>
      <c r="J1966" s="230"/>
      <c r="K1966" s="230"/>
      <c r="L1966" s="235"/>
      <c r="M1966" s="236"/>
      <c r="N1966" s="237"/>
      <c r="O1966" s="237"/>
      <c r="P1966" s="237"/>
      <c r="Q1966" s="237"/>
      <c r="R1966" s="237"/>
      <c r="S1966" s="237"/>
      <c r="T1966" s="238"/>
      <c r="AT1966" s="239" t="s">
        <v>216</v>
      </c>
      <c r="AU1966" s="239" t="s">
        <v>85</v>
      </c>
      <c r="AV1966" s="15" t="s">
        <v>215</v>
      </c>
      <c r="AW1966" s="15" t="s">
        <v>31</v>
      </c>
      <c r="AX1966" s="15" t="s">
        <v>83</v>
      </c>
      <c r="AY1966" s="239" t="s">
        <v>209</v>
      </c>
    </row>
    <row r="1967" spans="1:65" s="2" customFormat="1" ht="24.2" customHeight="1">
      <c r="A1967" s="35"/>
      <c r="B1967" s="36"/>
      <c r="C1967" s="193" t="s">
        <v>1491</v>
      </c>
      <c r="D1967" s="193" t="s">
        <v>211</v>
      </c>
      <c r="E1967" s="194" t="s">
        <v>2492</v>
      </c>
      <c r="F1967" s="195" t="s">
        <v>2493</v>
      </c>
      <c r="G1967" s="196" t="s">
        <v>214</v>
      </c>
      <c r="H1967" s="197">
        <v>769.6</v>
      </c>
      <c r="I1967" s="198"/>
      <c r="J1967" s="199">
        <f>ROUND(I1967*H1967,2)</f>
        <v>0</v>
      </c>
      <c r="K1967" s="200"/>
      <c r="L1967" s="40"/>
      <c r="M1967" s="201" t="s">
        <v>1</v>
      </c>
      <c r="N1967" s="202" t="s">
        <v>40</v>
      </c>
      <c r="O1967" s="72"/>
      <c r="P1967" s="203">
        <f>O1967*H1967</f>
        <v>0</v>
      </c>
      <c r="Q1967" s="203">
        <v>0</v>
      </c>
      <c r="R1967" s="203">
        <f>Q1967*H1967</f>
        <v>0</v>
      </c>
      <c r="S1967" s="203">
        <v>0</v>
      </c>
      <c r="T1967" s="204">
        <f>S1967*H1967</f>
        <v>0</v>
      </c>
      <c r="U1967" s="35"/>
      <c r="V1967" s="35"/>
      <c r="W1967" s="35"/>
      <c r="X1967" s="35"/>
      <c r="Y1967" s="35"/>
      <c r="Z1967" s="35"/>
      <c r="AA1967" s="35"/>
      <c r="AB1967" s="35"/>
      <c r="AC1967" s="35"/>
      <c r="AD1967" s="35"/>
      <c r="AE1967" s="35"/>
      <c r="AR1967" s="205" t="s">
        <v>247</v>
      </c>
      <c r="AT1967" s="205" t="s">
        <v>211</v>
      </c>
      <c r="AU1967" s="205" t="s">
        <v>85</v>
      </c>
      <c r="AY1967" s="18" t="s">
        <v>209</v>
      </c>
      <c r="BE1967" s="206">
        <f>IF(N1967="základní",J1967,0)</f>
        <v>0</v>
      </c>
      <c r="BF1967" s="206">
        <f>IF(N1967="snížená",J1967,0)</f>
        <v>0</v>
      </c>
      <c r="BG1967" s="206">
        <f>IF(N1967="zákl. přenesená",J1967,0)</f>
        <v>0</v>
      </c>
      <c r="BH1967" s="206">
        <f>IF(N1967="sníž. přenesená",J1967,0)</f>
        <v>0</v>
      </c>
      <c r="BI1967" s="206">
        <f>IF(N1967="nulová",J1967,0)</f>
        <v>0</v>
      </c>
      <c r="BJ1967" s="18" t="s">
        <v>83</v>
      </c>
      <c r="BK1967" s="206">
        <f>ROUND(I1967*H1967,2)</f>
        <v>0</v>
      </c>
      <c r="BL1967" s="18" t="s">
        <v>247</v>
      </c>
      <c r="BM1967" s="205" t="s">
        <v>2494</v>
      </c>
    </row>
    <row r="1968" spans="1:65" s="12" customFormat="1" ht="22.9" customHeight="1">
      <c r="B1968" s="177"/>
      <c r="C1968" s="178"/>
      <c r="D1968" s="179" t="s">
        <v>74</v>
      </c>
      <c r="E1968" s="191" t="s">
        <v>1958</v>
      </c>
      <c r="F1968" s="191" t="s">
        <v>2495</v>
      </c>
      <c r="G1968" s="178"/>
      <c r="H1968" s="178"/>
      <c r="I1968" s="181"/>
      <c r="J1968" s="192">
        <f>BK1968</f>
        <v>0</v>
      </c>
      <c r="K1968" s="178"/>
      <c r="L1968" s="183"/>
      <c r="M1968" s="184"/>
      <c r="N1968" s="185"/>
      <c r="O1968" s="185"/>
      <c r="P1968" s="186">
        <f>SUM(P1969:P1970)</f>
        <v>0</v>
      </c>
      <c r="Q1968" s="185"/>
      <c r="R1968" s="186">
        <f>SUM(R1969:R1970)</f>
        <v>0</v>
      </c>
      <c r="S1968" s="185"/>
      <c r="T1968" s="187">
        <f>SUM(T1969:T1970)</f>
        <v>0</v>
      </c>
      <c r="AR1968" s="188" t="s">
        <v>85</v>
      </c>
      <c r="AT1968" s="189" t="s">
        <v>74</v>
      </c>
      <c r="AU1968" s="189" t="s">
        <v>83</v>
      </c>
      <c r="AY1968" s="188" t="s">
        <v>209</v>
      </c>
      <c r="BK1968" s="190">
        <f>SUM(BK1969:BK1970)</f>
        <v>0</v>
      </c>
    </row>
    <row r="1969" spans="1:65" s="2" customFormat="1" ht="24.2" customHeight="1">
      <c r="A1969" s="35"/>
      <c r="B1969" s="36"/>
      <c r="C1969" s="193" t="s">
        <v>2496</v>
      </c>
      <c r="D1969" s="193" t="s">
        <v>211</v>
      </c>
      <c r="E1969" s="194" t="s">
        <v>2497</v>
      </c>
      <c r="F1969" s="195" t="s">
        <v>2498</v>
      </c>
      <c r="G1969" s="196" t="s">
        <v>214</v>
      </c>
      <c r="H1969" s="197">
        <v>10957.468999999999</v>
      </c>
      <c r="I1969" s="198"/>
      <c r="J1969" s="199">
        <f>ROUND(I1969*H1969,2)</f>
        <v>0</v>
      </c>
      <c r="K1969" s="200"/>
      <c r="L1969" s="40"/>
      <c r="M1969" s="201" t="s">
        <v>1</v>
      </c>
      <c r="N1969" s="202" t="s">
        <v>40</v>
      </c>
      <c r="O1969" s="72"/>
      <c r="P1969" s="203">
        <f>O1969*H1969</f>
        <v>0</v>
      </c>
      <c r="Q1969" s="203">
        <v>0</v>
      </c>
      <c r="R1969" s="203">
        <f>Q1969*H1969</f>
        <v>0</v>
      </c>
      <c r="S1969" s="203">
        <v>0</v>
      </c>
      <c r="T1969" s="204">
        <f>S1969*H1969</f>
        <v>0</v>
      </c>
      <c r="U1969" s="35"/>
      <c r="V1969" s="35"/>
      <c r="W1969" s="35"/>
      <c r="X1969" s="35"/>
      <c r="Y1969" s="35"/>
      <c r="Z1969" s="35"/>
      <c r="AA1969" s="35"/>
      <c r="AB1969" s="35"/>
      <c r="AC1969" s="35"/>
      <c r="AD1969" s="35"/>
      <c r="AE1969" s="35"/>
      <c r="AR1969" s="205" t="s">
        <v>247</v>
      </c>
      <c r="AT1969" s="205" t="s">
        <v>211</v>
      </c>
      <c r="AU1969" s="205" t="s">
        <v>85</v>
      </c>
      <c r="AY1969" s="18" t="s">
        <v>209</v>
      </c>
      <c r="BE1969" s="206">
        <f>IF(N1969="základní",J1969,0)</f>
        <v>0</v>
      </c>
      <c r="BF1969" s="206">
        <f>IF(N1969="snížená",J1969,0)</f>
        <v>0</v>
      </c>
      <c r="BG1969" s="206">
        <f>IF(N1969="zákl. přenesená",J1969,0)</f>
        <v>0</v>
      </c>
      <c r="BH1969" s="206">
        <f>IF(N1969="sníž. přenesená",J1969,0)</f>
        <v>0</v>
      </c>
      <c r="BI1969" s="206">
        <f>IF(N1969="nulová",J1969,0)</f>
        <v>0</v>
      </c>
      <c r="BJ1969" s="18" t="s">
        <v>83</v>
      </c>
      <c r="BK1969" s="206">
        <f>ROUND(I1969*H1969,2)</f>
        <v>0</v>
      </c>
      <c r="BL1969" s="18" t="s">
        <v>247</v>
      </c>
      <c r="BM1969" s="205" t="s">
        <v>2499</v>
      </c>
    </row>
    <row r="1970" spans="1:65" s="2" customFormat="1" ht="24.2" customHeight="1">
      <c r="A1970" s="35"/>
      <c r="B1970" s="36"/>
      <c r="C1970" s="193" t="s">
        <v>1494</v>
      </c>
      <c r="D1970" s="193" t="s">
        <v>211</v>
      </c>
      <c r="E1970" s="194" t="s">
        <v>2500</v>
      </c>
      <c r="F1970" s="195" t="s">
        <v>2501</v>
      </c>
      <c r="G1970" s="196" t="s">
        <v>214</v>
      </c>
      <c r="H1970" s="197">
        <v>10957.468999999999</v>
      </c>
      <c r="I1970" s="198"/>
      <c r="J1970" s="199">
        <f>ROUND(I1970*H1970,2)</f>
        <v>0</v>
      </c>
      <c r="K1970" s="200"/>
      <c r="L1970" s="40"/>
      <c r="M1970" s="201" t="s">
        <v>1</v>
      </c>
      <c r="N1970" s="202" t="s">
        <v>40</v>
      </c>
      <c r="O1970" s="72"/>
      <c r="P1970" s="203">
        <f>O1970*H1970</f>
        <v>0</v>
      </c>
      <c r="Q1970" s="203">
        <v>0</v>
      </c>
      <c r="R1970" s="203">
        <f>Q1970*H1970</f>
        <v>0</v>
      </c>
      <c r="S1970" s="203">
        <v>0</v>
      </c>
      <c r="T1970" s="204">
        <f>S1970*H1970</f>
        <v>0</v>
      </c>
      <c r="U1970" s="35"/>
      <c r="V1970" s="35"/>
      <c r="W1970" s="35"/>
      <c r="X1970" s="35"/>
      <c r="Y1970" s="35"/>
      <c r="Z1970" s="35"/>
      <c r="AA1970" s="35"/>
      <c r="AB1970" s="35"/>
      <c r="AC1970" s="35"/>
      <c r="AD1970" s="35"/>
      <c r="AE1970" s="35"/>
      <c r="AR1970" s="205" t="s">
        <v>247</v>
      </c>
      <c r="AT1970" s="205" t="s">
        <v>211</v>
      </c>
      <c r="AU1970" s="205" t="s">
        <v>85</v>
      </c>
      <c r="AY1970" s="18" t="s">
        <v>209</v>
      </c>
      <c r="BE1970" s="206">
        <f>IF(N1970="základní",J1970,0)</f>
        <v>0</v>
      </c>
      <c r="BF1970" s="206">
        <f>IF(N1970="snížená",J1970,0)</f>
        <v>0</v>
      </c>
      <c r="BG1970" s="206">
        <f>IF(N1970="zákl. přenesená",J1970,0)</f>
        <v>0</v>
      </c>
      <c r="BH1970" s="206">
        <f>IF(N1970="sníž. přenesená",J1970,0)</f>
        <v>0</v>
      </c>
      <c r="BI1970" s="206">
        <f>IF(N1970="nulová",J1970,0)</f>
        <v>0</v>
      </c>
      <c r="BJ1970" s="18" t="s">
        <v>83</v>
      </c>
      <c r="BK1970" s="206">
        <f>ROUND(I1970*H1970,2)</f>
        <v>0</v>
      </c>
      <c r="BL1970" s="18" t="s">
        <v>247</v>
      </c>
      <c r="BM1970" s="205" t="s">
        <v>2502</v>
      </c>
    </row>
    <row r="1971" spans="1:65" s="12" customFormat="1" ht="25.9" customHeight="1">
      <c r="B1971" s="177"/>
      <c r="C1971" s="178"/>
      <c r="D1971" s="179" t="s">
        <v>74</v>
      </c>
      <c r="E1971" s="180" t="s">
        <v>2503</v>
      </c>
      <c r="F1971" s="180" t="s">
        <v>2504</v>
      </c>
      <c r="G1971" s="178"/>
      <c r="H1971" s="178"/>
      <c r="I1971" s="181"/>
      <c r="J1971" s="182">
        <f>BK1971</f>
        <v>0</v>
      </c>
      <c r="K1971" s="178"/>
      <c r="L1971" s="183"/>
      <c r="M1971" s="184"/>
      <c r="N1971" s="185"/>
      <c r="O1971" s="185"/>
      <c r="P1971" s="186">
        <f>SUM(P1972:P1974)</f>
        <v>0</v>
      </c>
      <c r="Q1971" s="185"/>
      <c r="R1971" s="186">
        <f>SUM(R1972:R1974)</f>
        <v>0</v>
      </c>
      <c r="S1971" s="185"/>
      <c r="T1971" s="187">
        <f>SUM(T1972:T1974)</f>
        <v>0</v>
      </c>
      <c r="AR1971" s="188" t="s">
        <v>215</v>
      </c>
      <c r="AT1971" s="189" t="s">
        <v>74</v>
      </c>
      <c r="AU1971" s="189" t="s">
        <v>75</v>
      </c>
      <c r="AY1971" s="188" t="s">
        <v>209</v>
      </c>
      <c r="BK1971" s="190">
        <f>SUM(BK1972:BK1974)</f>
        <v>0</v>
      </c>
    </row>
    <row r="1972" spans="1:65" s="2" customFormat="1" ht="16.5" customHeight="1">
      <c r="A1972" s="35"/>
      <c r="B1972" s="36"/>
      <c r="C1972" s="193" t="s">
        <v>2505</v>
      </c>
      <c r="D1972" s="193" t="s">
        <v>211</v>
      </c>
      <c r="E1972" s="194" t="s">
        <v>2506</v>
      </c>
      <c r="F1972" s="195" t="s">
        <v>2507</v>
      </c>
      <c r="G1972" s="196" t="s">
        <v>2508</v>
      </c>
      <c r="H1972" s="197">
        <v>1050</v>
      </c>
      <c r="I1972" s="198"/>
      <c r="J1972" s="199">
        <f>ROUND(I1972*H1972,2)</f>
        <v>0</v>
      </c>
      <c r="K1972" s="200"/>
      <c r="L1972" s="40"/>
      <c r="M1972" s="201" t="s">
        <v>1</v>
      </c>
      <c r="N1972" s="202" t="s">
        <v>40</v>
      </c>
      <c r="O1972" s="72"/>
      <c r="P1972" s="203">
        <f>O1972*H1972</f>
        <v>0</v>
      </c>
      <c r="Q1972" s="203">
        <v>0</v>
      </c>
      <c r="R1972" s="203">
        <f>Q1972*H1972</f>
        <v>0</v>
      </c>
      <c r="S1972" s="203">
        <v>0</v>
      </c>
      <c r="T1972" s="204">
        <f>S1972*H1972</f>
        <v>0</v>
      </c>
      <c r="U1972" s="35"/>
      <c r="V1972" s="35"/>
      <c r="W1972" s="35"/>
      <c r="X1972" s="35"/>
      <c r="Y1972" s="35"/>
      <c r="Z1972" s="35"/>
      <c r="AA1972" s="35"/>
      <c r="AB1972" s="35"/>
      <c r="AC1972" s="35"/>
      <c r="AD1972" s="35"/>
      <c r="AE1972" s="35"/>
      <c r="AR1972" s="205" t="s">
        <v>2509</v>
      </c>
      <c r="AT1972" s="205" t="s">
        <v>211</v>
      </c>
      <c r="AU1972" s="205" t="s">
        <v>83</v>
      </c>
      <c r="AY1972" s="18" t="s">
        <v>209</v>
      </c>
      <c r="BE1972" s="206">
        <f>IF(N1972="základní",J1972,0)</f>
        <v>0</v>
      </c>
      <c r="BF1972" s="206">
        <f>IF(N1972="snížená",J1972,0)</f>
        <v>0</v>
      </c>
      <c r="BG1972" s="206">
        <f>IF(N1972="zákl. přenesená",J1972,0)</f>
        <v>0</v>
      </c>
      <c r="BH1972" s="206">
        <f>IF(N1972="sníž. přenesená",J1972,0)</f>
        <v>0</v>
      </c>
      <c r="BI1972" s="206">
        <f>IF(N1972="nulová",J1972,0)</f>
        <v>0</v>
      </c>
      <c r="BJ1972" s="18" t="s">
        <v>83</v>
      </c>
      <c r="BK1972" s="206">
        <f>ROUND(I1972*H1972,2)</f>
        <v>0</v>
      </c>
      <c r="BL1972" s="18" t="s">
        <v>2509</v>
      </c>
      <c r="BM1972" s="205" t="s">
        <v>2510</v>
      </c>
    </row>
    <row r="1973" spans="1:65" s="14" customFormat="1" ht="22.5">
      <c r="B1973" s="218"/>
      <c r="C1973" s="219"/>
      <c r="D1973" s="209" t="s">
        <v>216</v>
      </c>
      <c r="E1973" s="220" t="s">
        <v>1</v>
      </c>
      <c r="F1973" s="221" t="s">
        <v>2511</v>
      </c>
      <c r="G1973" s="219"/>
      <c r="H1973" s="222">
        <v>1050</v>
      </c>
      <c r="I1973" s="223"/>
      <c r="J1973" s="219"/>
      <c r="K1973" s="219"/>
      <c r="L1973" s="224"/>
      <c r="M1973" s="225"/>
      <c r="N1973" s="226"/>
      <c r="O1973" s="226"/>
      <c r="P1973" s="226"/>
      <c r="Q1973" s="226"/>
      <c r="R1973" s="226"/>
      <c r="S1973" s="226"/>
      <c r="T1973" s="227"/>
      <c r="AT1973" s="228" t="s">
        <v>216</v>
      </c>
      <c r="AU1973" s="228" t="s">
        <v>83</v>
      </c>
      <c r="AV1973" s="14" t="s">
        <v>85</v>
      </c>
      <c r="AW1973" s="14" t="s">
        <v>31</v>
      </c>
      <c r="AX1973" s="14" t="s">
        <v>75</v>
      </c>
      <c r="AY1973" s="228" t="s">
        <v>209</v>
      </c>
    </row>
    <row r="1974" spans="1:65" s="15" customFormat="1" ht="11.25">
      <c r="B1974" s="229"/>
      <c r="C1974" s="230"/>
      <c r="D1974" s="209" t="s">
        <v>216</v>
      </c>
      <c r="E1974" s="231" t="s">
        <v>1</v>
      </c>
      <c r="F1974" s="232" t="s">
        <v>219</v>
      </c>
      <c r="G1974" s="230"/>
      <c r="H1974" s="233">
        <v>1050</v>
      </c>
      <c r="I1974" s="234"/>
      <c r="J1974" s="230"/>
      <c r="K1974" s="230"/>
      <c r="L1974" s="235"/>
      <c r="M1974" s="236"/>
      <c r="N1974" s="237"/>
      <c r="O1974" s="237"/>
      <c r="P1974" s="237"/>
      <c r="Q1974" s="237"/>
      <c r="R1974" s="237"/>
      <c r="S1974" s="237"/>
      <c r="T1974" s="238"/>
      <c r="AT1974" s="239" t="s">
        <v>216</v>
      </c>
      <c r="AU1974" s="239" t="s">
        <v>83</v>
      </c>
      <c r="AV1974" s="15" t="s">
        <v>215</v>
      </c>
      <c r="AW1974" s="15" t="s">
        <v>31</v>
      </c>
      <c r="AX1974" s="15" t="s">
        <v>83</v>
      </c>
      <c r="AY1974" s="239" t="s">
        <v>209</v>
      </c>
    </row>
    <row r="1975" spans="1:65" s="12" customFormat="1" ht="25.9" customHeight="1">
      <c r="B1975" s="177"/>
      <c r="C1975" s="178"/>
      <c r="D1975" s="179" t="s">
        <v>74</v>
      </c>
      <c r="E1975" s="180" t="s">
        <v>129</v>
      </c>
      <c r="F1975" s="180" t="s">
        <v>129</v>
      </c>
      <c r="G1975" s="178"/>
      <c r="H1975" s="178"/>
      <c r="I1975" s="181"/>
      <c r="J1975" s="182">
        <f>BK1975</f>
        <v>0</v>
      </c>
      <c r="K1975" s="178"/>
      <c r="L1975" s="183"/>
      <c r="M1975" s="184"/>
      <c r="N1975" s="185"/>
      <c r="O1975" s="185"/>
      <c r="P1975" s="186">
        <f>P1976+P1982+P1987</f>
        <v>0</v>
      </c>
      <c r="Q1975" s="185"/>
      <c r="R1975" s="186">
        <f>R1976+R1982+R1987</f>
        <v>0</v>
      </c>
      <c r="S1975" s="185"/>
      <c r="T1975" s="187">
        <f>T1976+T1982+T1987</f>
        <v>0</v>
      </c>
      <c r="AR1975" s="188" t="s">
        <v>83</v>
      </c>
      <c r="AT1975" s="189" t="s">
        <v>74</v>
      </c>
      <c r="AU1975" s="189" t="s">
        <v>75</v>
      </c>
      <c r="AY1975" s="188" t="s">
        <v>209</v>
      </c>
      <c r="BK1975" s="190">
        <f>BK1976+BK1982+BK1987</f>
        <v>0</v>
      </c>
    </row>
    <row r="1976" spans="1:65" s="12" customFormat="1" ht="22.9" customHeight="1">
      <c r="B1976" s="177"/>
      <c r="C1976" s="178"/>
      <c r="D1976" s="179" t="s">
        <v>74</v>
      </c>
      <c r="E1976" s="191" t="s">
        <v>2512</v>
      </c>
      <c r="F1976" s="191" t="s">
        <v>2513</v>
      </c>
      <c r="G1976" s="178"/>
      <c r="H1976" s="178"/>
      <c r="I1976" s="181"/>
      <c r="J1976" s="192">
        <f>BK1976</f>
        <v>0</v>
      </c>
      <c r="K1976" s="178"/>
      <c r="L1976" s="183"/>
      <c r="M1976" s="184"/>
      <c r="N1976" s="185"/>
      <c r="O1976" s="185"/>
      <c r="P1976" s="186">
        <f>SUM(P1977:P1981)</f>
        <v>0</v>
      </c>
      <c r="Q1976" s="185"/>
      <c r="R1976" s="186">
        <f>SUM(R1977:R1981)</f>
        <v>0</v>
      </c>
      <c r="S1976" s="185"/>
      <c r="T1976" s="187">
        <f>SUM(T1977:T1981)</f>
        <v>0</v>
      </c>
      <c r="AR1976" s="188" t="s">
        <v>83</v>
      </c>
      <c r="AT1976" s="189" t="s">
        <v>74</v>
      </c>
      <c r="AU1976" s="189" t="s">
        <v>83</v>
      </c>
      <c r="AY1976" s="188" t="s">
        <v>209</v>
      </c>
      <c r="BK1976" s="190">
        <f>SUM(BK1977:BK1981)</f>
        <v>0</v>
      </c>
    </row>
    <row r="1977" spans="1:65" s="2" customFormat="1" ht="24.2" customHeight="1">
      <c r="A1977" s="35"/>
      <c r="B1977" s="36"/>
      <c r="C1977" s="193" t="s">
        <v>1498</v>
      </c>
      <c r="D1977" s="193" t="s">
        <v>211</v>
      </c>
      <c r="E1977" s="194" t="s">
        <v>2514</v>
      </c>
      <c r="F1977" s="195" t="s">
        <v>2515</v>
      </c>
      <c r="G1977" s="196" t="s">
        <v>214</v>
      </c>
      <c r="H1977" s="197">
        <v>235</v>
      </c>
      <c r="I1977" s="198"/>
      <c r="J1977" s="199">
        <f>ROUND(I1977*H1977,2)</f>
        <v>0</v>
      </c>
      <c r="K1977" s="200"/>
      <c r="L1977" s="40"/>
      <c r="M1977" s="201" t="s">
        <v>1</v>
      </c>
      <c r="N1977" s="202" t="s">
        <v>40</v>
      </c>
      <c r="O1977" s="72"/>
      <c r="P1977" s="203">
        <f>O1977*H1977</f>
        <v>0</v>
      </c>
      <c r="Q1977" s="203">
        <v>0</v>
      </c>
      <c r="R1977" s="203">
        <f>Q1977*H1977</f>
        <v>0</v>
      </c>
      <c r="S1977" s="203">
        <v>0</v>
      </c>
      <c r="T1977" s="204">
        <f>S1977*H1977</f>
        <v>0</v>
      </c>
      <c r="U1977" s="35"/>
      <c r="V1977" s="35"/>
      <c r="W1977" s="35"/>
      <c r="X1977" s="35"/>
      <c r="Y1977" s="35"/>
      <c r="Z1977" s="35"/>
      <c r="AA1977" s="35"/>
      <c r="AB1977" s="35"/>
      <c r="AC1977" s="35"/>
      <c r="AD1977" s="35"/>
      <c r="AE1977" s="35"/>
      <c r="AR1977" s="205" t="s">
        <v>215</v>
      </c>
      <c r="AT1977" s="205" t="s">
        <v>211</v>
      </c>
      <c r="AU1977" s="205" t="s">
        <v>85</v>
      </c>
      <c r="AY1977" s="18" t="s">
        <v>209</v>
      </c>
      <c r="BE1977" s="206">
        <f>IF(N1977="základní",J1977,0)</f>
        <v>0</v>
      </c>
      <c r="BF1977" s="206">
        <f>IF(N1977="snížená",J1977,0)</f>
        <v>0</v>
      </c>
      <c r="BG1977" s="206">
        <f>IF(N1977="zákl. přenesená",J1977,0)</f>
        <v>0</v>
      </c>
      <c r="BH1977" s="206">
        <f>IF(N1977="sníž. přenesená",J1977,0)</f>
        <v>0</v>
      </c>
      <c r="BI1977" s="206">
        <f>IF(N1977="nulová",J1977,0)</f>
        <v>0</v>
      </c>
      <c r="BJ1977" s="18" t="s">
        <v>83</v>
      </c>
      <c r="BK1977" s="206">
        <f>ROUND(I1977*H1977,2)</f>
        <v>0</v>
      </c>
      <c r="BL1977" s="18" t="s">
        <v>215</v>
      </c>
      <c r="BM1977" s="205" t="s">
        <v>2516</v>
      </c>
    </row>
    <row r="1978" spans="1:65" s="2" customFormat="1" ht="39">
      <c r="A1978" s="35"/>
      <c r="B1978" s="36"/>
      <c r="C1978" s="37"/>
      <c r="D1978" s="209" t="s">
        <v>253</v>
      </c>
      <c r="E1978" s="37"/>
      <c r="F1978" s="240" t="s">
        <v>2517</v>
      </c>
      <c r="G1978" s="37"/>
      <c r="H1978" s="37"/>
      <c r="I1978" s="241"/>
      <c r="J1978" s="37"/>
      <c r="K1978" s="37"/>
      <c r="L1978" s="40"/>
      <c r="M1978" s="242"/>
      <c r="N1978" s="243"/>
      <c r="O1978" s="72"/>
      <c r="P1978" s="72"/>
      <c r="Q1978" s="72"/>
      <c r="R1978" s="72"/>
      <c r="S1978" s="72"/>
      <c r="T1978" s="73"/>
      <c r="U1978" s="35"/>
      <c r="V1978" s="35"/>
      <c r="W1978" s="35"/>
      <c r="X1978" s="35"/>
      <c r="Y1978" s="35"/>
      <c r="Z1978" s="35"/>
      <c r="AA1978" s="35"/>
      <c r="AB1978" s="35"/>
      <c r="AC1978" s="35"/>
      <c r="AD1978" s="35"/>
      <c r="AE1978" s="35"/>
      <c r="AT1978" s="18" t="s">
        <v>253</v>
      </c>
      <c r="AU1978" s="18" t="s">
        <v>85</v>
      </c>
    </row>
    <row r="1979" spans="1:65" s="13" customFormat="1" ht="11.25">
      <c r="B1979" s="207"/>
      <c r="C1979" s="208"/>
      <c r="D1979" s="209" t="s">
        <v>216</v>
      </c>
      <c r="E1979" s="210" t="s">
        <v>1</v>
      </c>
      <c r="F1979" s="211" t="s">
        <v>355</v>
      </c>
      <c r="G1979" s="208"/>
      <c r="H1979" s="210" t="s">
        <v>1</v>
      </c>
      <c r="I1979" s="212"/>
      <c r="J1979" s="208"/>
      <c r="K1979" s="208"/>
      <c r="L1979" s="213"/>
      <c r="M1979" s="214"/>
      <c r="N1979" s="215"/>
      <c r="O1979" s="215"/>
      <c r="P1979" s="215"/>
      <c r="Q1979" s="215"/>
      <c r="R1979" s="215"/>
      <c r="S1979" s="215"/>
      <c r="T1979" s="216"/>
      <c r="AT1979" s="217" t="s">
        <v>216</v>
      </c>
      <c r="AU1979" s="217" t="s">
        <v>85</v>
      </c>
      <c r="AV1979" s="13" t="s">
        <v>83</v>
      </c>
      <c r="AW1979" s="13" t="s">
        <v>31</v>
      </c>
      <c r="AX1979" s="13" t="s">
        <v>75</v>
      </c>
      <c r="AY1979" s="217" t="s">
        <v>209</v>
      </c>
    </row>
    <row r="1980" spans="1:65" s="14" customFormat="1" ht="11.25">
      <c r="B1980" s="218"/>
      <c r="C1980" s="219"/>
      <c r="D1980" s="209" t="s">
        <v>216</v>
      </c>
      <c r="E1980" s="220" t="s">
        <v>1</v>
      </c>
      <c r="F1980" s="221" t="s">
        <v>2518</v>
      </c>
      <c r="G1980" s="219"/>
      <c r="H1980" s="222">
        <v>235</v>
      </c>
      <c r="I1980" s="223"/>
      <c r="J1980" s="219"/>
      <c r="K1980" s="219"/>
      <c r="L1980" s="224"/>
      <c r="M1980" s="225"/>
      <c r="N1980" s="226"/>
      <c r="O1980" s="226"/>
      <c r="P1980" s="226"/>
      <c r="Q1980" s="226"/>
      <c r="R1980" s="226"/>
      <c r="S1980" s="226"/>
      <c r="T1980" s="227"/>
      <c r="AT1980" s="228" t="s">
        <v>216</v>
      </c>
      <c r="AU1980" s="228" t="s">
        <v>85</v>
      </c>
      <c r="AV1980" s="14" t="s">
        <v>85</v>
      </c>
      <c r="AW1980" s="14" t="s">
        <v>31</v>
      </c>
      <c r="AX1980" s="14" t="s">
        <v>75</v>
      </c>
      <c r="AY1980" s="228" t="s">
        <v>209</v>
      </c>
    </row>
    <row r="1981" spans="1:65" s="15" customFormat="1" ht="11.25">
      <c r="B1981" s="229"/>
      <c r="C1981" s="230"/>
      <c r="D1981" s="209" t="s">
        <v>216</v>
      </c>
      <c r="E1981" s="231" t="s">
        <v>1</v>
      </c>
      <c r="F1981" s="232" t="s">
        <v>219</v>
      </c>
      <c r="G1981" s="230"/>
      <c r="H1981" s="233">
        <v>235</v>
      </c>
      <c r="I1981" s="234"/>
      <c r="J1981" s="230"/>
      <c r="K1981" s="230"/>
      <c r="L1981" s="235"/>
      <c r="M1981" s="236"/>
      <c r="N1981" s="237"/>
      <c r="O1981" s="237"/>
      <c r="P1981" s="237"/>
      <c r="Q1981" s="237"/>
      <c r="R1981" s="237"/>
      <c r="S1981" s="237"/>
      <c r="T1981" s="238"/>
      <c r="AT1981" s="239" t="s">
        <v>216</v>
      </c>
      <c r="AU1981" s="239" t="s">
        <v>85</v>
      </c>
      <c r="AV1981" s="15" t="s">
        <v>215</v>
      </c>
      <c r="AW1981" s="15" t="s">
        <v>31</v>
      </c>
      <c r="AX1981" s="15" t="s">
        <v>83</v>
      </c>
      <c r="AY1981" s="239" t="s">
        <v>209</v>
      </c>
    </row>
    <row r="1982" spans="1:65" s="12" customFormat="1" ht="22.9" customHeight="1">
      <c r="B1982" s="177"/>
      <c r="C1982" s="178"/>
      <c r="D1982" s="179" t="s">
        <v>74</v>
      </c>
      <c r="E1982" s="191" t="s">
        <v>2519</v>
      </c>
      <c r="F1982" s="191" t="s">
        <v>129</v>
      </c>
      <c r="G1982" s="178"/>
      <c r="H1982" s="178"/>
      <c r="I1982" s="181"/>
      <c r="J1982" s="192">
        <f>BK1982</f>
        <v>0</v>
      </c>
      <c r="K1982" s="178"/>
      <c r="L1982" s="183"/>
      <c r="M1982" s="184"/>
      <c r="N1982" s="185"/>
      <c r="O1982" s="185"/>
      <c r="P1982" s="186">
        <f>SUM(P1983:P1986)</f>
        <v>0</v>
      </c>
      <c r="Q1982" s="185"/>
      <c r="R1982" s="186">
        <f>SUM(R1983:R1986)</f>
        <v>0</v>
      </c>
      <c r="S1982" s="185"/>
      <c r="T1982" s="187">
        <f>SUM(T1983:T1986)</f>
        <v>0</v>
      </c>
      <c r="AR1982" s="188" t="s">
        <v>83</v>
      </c>
      <c r="AT1982" s="189" t="s">
        <v>74</v>
      </c>
      <c r="AU1982" s="189" t="s">
        <v>83</v>
      </c>
      <c r="AY1982" s="188" t="s">
        <v>209</v>
      </c>
      <c r="BK1982" s="190">
        <f>SUM(BK1983:BK1986)</f>
        <v>0</v>
      </c>
    </row>
    <row r="1983" spans="1:65" s="2" customFormat="1" ht="37.9" customHeight="1">
      <c r="A1983" s="35"/>
      <c r="B1983" s="36"/>
      <c r="C1983" s="193" t="s">
        <v>2520</v>
      </c>
      <c r="D1983" s="193" t="s">
        <v>211</v>
      </c>
      <c r="E1983" s="194" t="s">
        <v>2521</v>
      </c>
      <c r="F1983" s="195" t="s">
        <v>2522</v>
      </c>
      <c r="G1983" s="196" t="s">
        <v>340</v>
      </c>
      <c r="H1983" s="197">
        <v>4</v>
      </c>
      <c r="I1983" s="198"/>
      <c r="J1983" s="199">
        <f>ROUND(I1983*H1983,2)</f>
        <v>0</v>
      </c>
      <c r="K1983" s="200"/>
      <c r="L1983" s="40"/>
      <c r="M1983" s="201" t="s">
        <v>1</v>
      </c>
      <c r="N1983" s="202" t="s">
        <v>40</v>
      </c>
      <c r="O1983" s="72"/>
      <c r="P1983" s="203">
        <f>O1983*H1983</f>
        <v>0</v>
      </c>
      <c r="Q1983" s="203">
        <v>0</v>
      </c>
      <c r="R1983" s="203">
        <f>Q1983*H1983</f>
        <v>0</v>
      </c>
      <c r="S1983" s="203">
        <v>0</v>
      </c>
      <c r="T1983" s="204">
        <f>S1983*H1983</f>
        <v>0</v>
      </c>
      <c r="U1983" s="35"/>
      <c r="V1983" s="35"/>
      <c r="W1983" s="35"/>
      <c r="X1983" s="35"/>
      <c r="Y1983" s="35"/>
      <c r="Z1983" s="35"/>
      <c r="AA1983" s="35"/>
      <c r="AB1983" s="35"/>
      <c r="AC1983" s="35"/>
      <c r="AD1983" s="35"/>
      <c r="AE1983" s="35"/>
      <c r="AR1983" s="205" t="s">
        <v>215</v>
      </c>
      <c r="AT1983" s="205" t="s">
        <v>211</v>
      </c>
      <c r="AU1983" s="205" t="s">
        <v>85</v>
      </c>
      <c r="AY1983" s="18" t="s">
        <v>209</v>
      </c>
      <c r="BE1983" s="206">
        <f>IF(N1983="základní",J1983,0)</f>
        <v>0</v>
      </c>
      <c r="BF1983" s="206">
        <f>IF(N1983="snížená",J1983,0)</f>
        <v>0</v>
      </c>
      <c r="BG1983" s="206">
        <f>IF(N1983="zákl. přenesená",J1983,0)</f>
        <v>0</v>
      </c>
      <c r="BH1983" s="206">
        <f>IF(N1983="sníž. přenesená",J1983,0)</f>
        <v>0</v>
      </c>
      <c r="BI1983" s="206">
        <f>IF(N1983="nulová",J1983,0)</f>
        <v>0</v>
      </c>
      <c r="BJ1983" s="18" t="s">
        <v>83</v>
      </c>
      <c r="BK1983" s="206">
        <f>ROUND(I1983*H1983,2)</f>
        <v>0</v>
      </c>
      <c r="BL1983" s="18" t="s">
        <v>215</v>
      </c>
      <c r="BM1983" s="205" t="s">
        <v>2523</v>
      </c>
    </row>
    <row r="1984" spans="1:65" s="2" customFormat="1" ht="44.25" customHeight="1">
      <c r="A1984" s="35"/>
      <c r="B1984" s="36"/>
      <c r="C1984" s="193" t="s">
        <v>1501</v>
      </c>
      <c r="D1984" s="193" t="s">
        <v>211</v>
      </c>
      <c r="E1984" s="194" t="s">
        <v>2524</v>
      </c>
      <c r="F1984" s="195" t="s">
        <v>2525</v>
      </c>
      <c r="G1984" s="196" t="s">
        <v>340</v>
      </c>
      <c r="H1984" s="197">
        <v>4</v>
      </c>
      <c r="I1984" s="198"/>
      <c r="J1984" s="199">
        <f>ROUND(I1984*H1984,2)</f>
        <v>0</v>
      </c>
      <c r="K1984" s="200"/>
      <c r="L1984" s="40"/>
      <c r="M1984" s="201" t="s">
        <v>1</v>
      </c>
      <c r="N1984" s="202" t="s">
        <v>40</v>
      </c>
      <c r="O1984" s="72"/>
      <c r="P1984" s="203">
        <f>O1984*H1984</f>
        <v>0</v>
      </c>
      <c r="Q1984" s="203">
        <v>0</v>
      </c>
      <c r="R1984" s="203">
        <f>Q1984*H1984</f>
        <v>0</v>
      </c>
      <c r="S1984" s="203">
        <v>0</v>
      </c>
      <c r="T1984" s="204">
        <f>S1984*H1984</f>
        <v>0</v>
      </c>
      <c r="U1984" s="35"/>
      <c r="V1984" s="35"/>
      <c r="W1984" s="35"/>
      <c r="X1984" s="35"/>
      <c r="Y1984" s="35"/>
      <c r="Z1984" s="35"/>
      <c r="AA1984" s="35"/>
      <c r="AB1984" s="35"/>
      <c r="AC1984" s="35"/>
      <c r="AD1984" s="35"/>
      <c r="AE1984" s="35"/>
      <c r="AR1984" s="205" t="s">
        <v>215</v>
      </c>
      <c r="AT1984" s="205" t="s">
        <v>211</v>
      </c>
      <c r="AU1984" s="205" t="s">
        <v>85</v>
      </c>
      <c r="AY1984" s="18" t="s">
        <v>209</v>
      </c>
      <c r="BE1984" s="206">
        <f>IF(N1984="základní",J1984,0)</f>
        <v>0</v>
      </c>
      <c r="BF1984" s="206">
        <f>IF(N1984="snížená",J1984,0)</f>
        <v>0</v>
      </c>
      <c r="BG1984" s="206">
        <f>IF(N1984="zákl. přenesená",J1984,0)</f>
        <v>0</v>
      </c>
      <c r="BH1984" s="206">
        <f>IF(N1984="sníž. přenesená",J1984,0)</f>
        <v>0</v>
      </c>
      <c r="BI1984" s="206">
        <f>IF(N1984="nulová",J1984,0)</f>
        <v>0</v>
      </c>
      <c r="BJ1984" s="18" t="s">
        <v>83</v>
      </c>
      <c r="BK1984" s="206">
        <f>ROUND(I1984*H1984,2)</f>
        <v>0</v>
      </c>
      <c r="BL1984" s="18" t="s">
        <v>215</v>
      </c>
      <c r="BM1984" s="205" t="s">
        <v>2526</v>
      </c>
    </row>
    <row r="1985" spans="1:65" s="2" customFormat="1" ht="21.75" customHeight="1">
      <c r="A1985" s="35"/>
      <c r="B1985" s="36"/>
      <c r="C1985" s="193" t="s">
        <v>2527</v>
      </c>
      <c r="D1985" s="193" t="s">
        <v>211</v>
      </c>
      <c r="E1985" s="194" t="s">
        <v>2528</v>
      </c>
      <c r="F1985" s="195" t="s">
        <v>2529</v>
      </c>
      <c r="G1985" s="196" t="s">
        <v>340</v>
      </c>
      <c r="H1985" s="197">
        <v>1</v>
      </c>
      <c r="I1985" s="198"/>
      <c r="J1985" s="199">
        <f>ROUND(I1985*H1985,2)</f>
        <v>0</v>
      </c>
      <c r="K1985" s="200"/>
      <c r="L1985" s="40"/>
      <c r="M1985" s="201" t="s">
        <v>1</v>
      </c>
      <c r="N1985" s="202" t="s">
        <v>40</v>
      </c>
      <c r="O1985" s="72"/>
      <c r="P1985" s="203">
        <f>O1985*H1985</f>
        <v>0</v>
      </c>
      <c r="Q1985" s="203">
        <v>0</v>
      </c>
      <c r="R1985" s="203">
        <f>Q1985*H1985</f>
        <v>0</v>
      </c>
      <c r="S1985" s="203">
        <v>0</v>
      </c>
      <c r="T1985" s="204">
        <f>S1985*H1985</f>
        <v>0</v>
      </c>
      <c r="U1985" s="35"/>
      <c r="V1985" s="35"/>
      <c r="W1985" s="35"/>
      <c r="X1985" s="35"/>
      <c r="Y1985" s="35"/>
      <c r="Z1985" s="35"/>
      <c r="AA1985" s="35"/>
      <c r="AB1985" s="35"/>
      <c r="AC1985" s="35"/>
      <c r="AD1985" s="35"/>
      <c r="AE1985" s="35"/>
      <c r="AR1985" s="205" t="s">
        <v>215</v>
      </c>
      <c r="AT1985" s="205" t="s">
        <v>211</v>
      </c>
      <c r="AU1985" s="205" t="s">
        <v>85</v>
      </c>
      <c r="AY1985" s="18" t="s">
        <v>209</v>
      </c>
      <c r="BE1985" s="206">
        <f>IF(N1985="základní",J1985,0)</f>
        <v>0</v>
      </c>
      <c r="BF1985" s="206">
        <f>IF(N1985="snížená",J1985,0)</f>
        <v>0</v>
      </c>
      <c r="BG1985" s="206">
        <f>IF(N1985="zákl. přenesená",J1985,0)</f>
        <v>0</v>
      </c>
      <c r="BH1985" s="206">
        <f>IF(N1985="sníž. přenesená",J1985,0)</f>
        <v>0</v>
      </c>
      <c r="BI1985" s="206">
        <f>IF(N1985="nulová",J1985,0)</f>
        <v>0</v>
      </c>
      <c r="BJ1985" s="18" t="s">
        <v>83</v>
      </c>
      <c r="BK1985" s="206">
        <f>ROUND(I1985*H1985,2)</f>
        <v>0</v>
      </c>
      <c r="BL1985" s="18" t="s">
        <v>215</v>
      </c>
      <c r="BM1985" s="205" t="s">
        <v>2530</v>
      </c>
    </row>
    <row r="1986" spans="1:65" s="2" customFormat="1" ht="29.25">
      <c r="A1986" s="35"/>
      <c r="B1986" s="36"/>
      <c r="C1986" s="37"/>
      <c r="D1986" s="209" t="s">
        <v>253</v>
      </c>
      <c r="E1986" s="37"/>
      <c r="F1986" s="240" t="s">
        <v>2531</v>
      </c>
      <c r="G1986" s="37"/>
      <c r="H1986" s="37"/>
      <c r="I1986" s="241"/>
      <c r="J1986" s="37"/>
      <c r="K1986" s="37"/>
      <c r="L1986" s="40"/>
      <c r="M1986" s="242"/>
      <c r="N1986" s="243"/>
      <c r="O1986" s="72"/>
      <c r="P1986" s="72"/>
      <c r="Q1986" s="72"/>
      <c r="R1986" s="72"/>
      <c r="S1986" s="72"/>
      <c r="T1986" s="73"/>
      <c r="U1986" s="35"/>
      <c r="V1986" s="35"/>
      <c r="W1986" s="35"/>
      <c r="X1986" s="35"/>
      <c r="Y1986" s="35"/>
      <c r="Z1986" s="35"/>
      <c r="AA1986" s="35"/>
      <c r="AB1986" s="35"/>
      <c r="AC1986" s="35"/>
      <c r="AD1986" s="35"/>
      <c r="AE1986" s="35"/>
      <c r="AT1986" s="18" t="s">
        <v>253</v>
      </c>
      <c r="AU1986" s="18" t="s">
        <v>85</v>
      </c>
    </row>
    <row r="1987" spans="1:65" s="12" customFormat="1" ht="22.9" customHeight="1">
      <c r="B1987" s="177"/>
      <c r="C1987" s="178"/>
      <c r="D1987" s="179" t="s">
        <v>74</v>
      </c>
      <c r="E1987" s="191" t="s">
        <v>2532</v>
      </c>
      <c r="F1987" s="191" t="s">
        <v>2533</v>
      </c>
      <c r="G1987" s="178"/>
      <c r="H1987" s="178"/>
      <c r="I1987" s="181"/>
      <c r="J1987" s="192">
        <f>BK1987</f>
        <v>0</v>
      </c>
      <c r="K1987" s="178"/>
      <c r="L1987" s="183"/>
      <c r="M1987" s="184"/>
      <c r="N1987" s="185"/>
      <c r="O1987" s="185"/>
      <c r="P1987" s="186">
        <f>SUM(P1988:P1990)</f>
        <v>0</v>
      </c>
      <c r="Q1987" s="185"/>
      <c r="R1987" s="186">
        <f>SUM(R1988:R1990)</f>
        <v>0</v>
      </c>
      <c r="S1987" s="185"/>
      <c r="T1987" s="187">
        <f>SUM(T1988:T1990)</f>
        <v>0</v>
      </c>
      <c r="AR1987" s="188" t="s">
        <v>83</v>
      </c>
      <c r="AT1987" s="189" t="s">
        <v>74</v>
      </c>
      <c r="AU1987" s="189" t="s">
        <v>83</v>
      </c>
      <c r="AY1987" s="188" t="s">
        <v>209</v>
      </c>
      <c r="BK1987" s="190">
        <f>SUM(BK1988:BK1990)</f>
        <v>0</v>
      </c>
    </row>
    <row r="1988" spans="1:65" s="2" customFormat="1" ht="21.75" customHeight="1">
      <c r="A1988" s="35"/>
      <c r="B1988" s="36"/>
      <c r="C1988" s="193" t="s">
        <v>1505</v>
      </c>
      <c r="D1988" s="193" t="s">
        <v>211</v>
      </c>
      <c r="E1988" s="194" t="s">
        <v>2534</v>
      </c>
      <c r="F1988" s="195" t="s">
        <v>2535</v>
      </c>
      <c r="G1988" s="196" t="s">
        <v>340</v>
      </c>
      <c r="H1988" s="197">
        <v>23</v>
      </c>
      <c r="I1988" s="198"/>
      <c r="J1988" s="199">
        <f>ROUND(I1988*H1988,2)</f>
        <v>0</v>
      </c>
      <c r="K1988" s="200"/>
      <c r="L1988" s="40"/>
      <c r="M1988" s="201" t="s">
        <v>1</v>
      </c>
      <c r="N1988" s="202" t="s">
        <v>40</v>
      </c>
      <c r="O1988" s="72"/>
      <c r="P1988" s="203">
        <f>O1988*H1988</f>
        <v>0</v>
      </c>
      <c r="Q1988" s="203">
        <v>0</v>
      </c>
      <c r="R1988" s="203">
        <f>Q1988*H1988</f>
        <v>0</v>
      </c>
      <c r="S1988" s="203">
        <v>0</v>
      </c>
      <c r="T1988" s="204">
        <f>S1988*H1988</f>
        <v>0</v>
      </c>
      <c r="U1988" s="35"/>
      <c r="V1988" s="35"/>
      <c r="W1988" s="35"/>
      <c r="X1988" s="35"/>
      <c r="Y1988" s="35"/>
      <c r="Z1988" s="35"/>
      <c r="AA1988" s="35"/>
      <c r="AB1988" s="35"/>
      <c r="AC1988" s="35"/>
      <c r="AD1988" s="35"/>
      <c r="AE1988" s="35"/>
      <c r="AR1988" s="205" t="s">
        <v>215</v>
      </c>
      <c r="AT1988" s="205" t="s">
        <v>211</v>
      </c>
      <c r="AU1988" s="205" t="s">
        <v>85</v>
      </c>
      <c r="AY1988" s="18" t="s">
        <v>209</v>
      </c>
      <c r="BE1988" s="206">
        <f>IF(N1988="základní",J1988,0)</f>
        <v>0</v>
      </c>
      <c r="BF1988" s="206">
        <f>IF(N1988="snížená",J1988,0)</f>
        <v>0</v>
      </c>
      <c r="BG1988" s="206">
        <f>IF(N1988="zákl. přenesená",J1988,0)</f>
        <v>0</v>
      </c>
      <c r="BH1988" s="206">
        <f>IF(N1988="sníž. přenesená",J1988,0)</f>
        <v>0</v>
      </c>
      <c r="BI1988" s="206">
        <f>IF(N1988="nulová",J1988,0)</f>
        <v>0</v>
      </c>
      <c r="BJ1988" s="18" t="s">
        <v>83</v>
      </c>
      <c r="BK1988" s="206">
        <f>ROUND(I1988*H1988,2)</f>
        <v>0</v>
      </c>
      <c r="BL1988" s="18" t="s">
        <v>215</v>
      </c>
      <c r="BM1988" s="205" t="s">
        <v>2536</v>
      </c>
    </row>
    <row r="1989" spans="1:65" s="2" customFormat="1" ht="16.5" customHeight="1">
      <c r="A1989" s="35"/>
      <c r="B1989" s="36"/>
      <c r="C1989" s="193" t="s">
        <v>2537</v>
      </c>
      <c r="D1989" s="193" t="s">
        <v>211</v>
      </c>
      <c r="E1989" s="194" t="s">
        <v>2538</v>
      </c>
      <c r="F1989" s="195" t="s">
        <v>2539</v>
      </c>
      <c r="G1989" s="196" t="s">
        <v>340</v>
      </c>
      <c r="H1989" s="197">
        <v>1</v>
      </c>
      <c r="I1989" s="198"/>
      <c r="J1989" s="199">
        <f>ROUND(I1989*H1989,2)</f>
        <v>0</v>
      </c>
      <c r="K1989" s="200"/>
      <c r="L1989" s="40"/>
      <c r="M1989" s="201" t="s">
        <v>1</v>
      </c>
      <c r="N1989" s="202" t="s">
        <v>40</v>
      </c>
      <c r="O1989" s="72"/>
      <c r="P1989" s="203">
        <f>O1989*H1989</f>
        <v>0</v>
      </c>
      <c r="Q1989" s="203">
        <v>0</v>
      </c>
      <c r="R1989" s="203">
        <f>Q1989*H1989</f>
        <v>0</v>
      </c>
      <c r="S1989" s="203">
        <v>0</v>
      </c>
      <c r="T1989" s="204">
        <f>S1989*H1989</f>
        <v>0</v>
      </c>
      <c r="U1989" s="35"/>
      <c r="V1989" s="35"/>
      <c r="W1989" s="35"/>
      <c r="X1989" s="35"/>
      <c r="Y1989" s="35"/>
      <c r="Z1989" s="35"/>
      <c r="AA1989" s="35"/>
      <c r="AB1989" s="35"/>
      <c r="AC1989" s="35"/>
      <c r="AD1989" s="35"/>
      <c r="AE1989" s="35"/>
      <c r="AR1989" s="205" t="s">
        <v>215</v>
      </c>
      <c r="AT1989" s="205" t="s">
        <v>211</v>
      </c>
      <c r="AU1989" s="205" t="s">
        <v>85</v>
      </c>
      <c r="AY1989" s="18" t="s">
        <v>209</v>
      </c>
      <c r="BE1989" s="206">
        <f>IF(N1989="základní",J1989,0)</f>
        <v>0</v>
      </c>
      <c r="BF1989" s="206">
        <f>IF(N1989="snížená",J1989,0)</f>
        <v>0</v>
      </c>
      <c r="BG1989" s="206">
        <f>IF(N1989="zákl. přenesená",J1989,0)</f>
        <v>0</v>
      </c>
      <c r="BH1989" s="206">
        <f>IF(N1989="sníž. přenesená",J1989,0)</f>
        <v>0</v>
      </c>
      <c r="BI1989" s="206">
        <f>IF(N1989="nulová",J1989,0)</f>
        <v>0</v>
      </c>
      <c r="BJ1989" s="18" t="s">
        <v>83</v>
      </c>
      <c r="BK1989" s="206">
        <f>ROUND(I1989*H1989,2)</f>
        <v>0</v>
      </c>
      <c r="BL1989" s="18" t="s">
        <v>215</v>
      </c>
      <c r="BM1989" s="205" t="s">
        <v>2540</v>
      </c>
    </row>
    <row r="1990" spans="1:65" s="2" customFormat="1" ht="21.75" customHeight="1">
      <c r="A1990" s="35"/>
      <c r="B1990" s="36"/>
      <c r="C1990" s="193" t="s">
        <v>1508</v>
      </c>
      <c r="D1990" s="193" t="s">
        <v>211</v>
      </c>
      <c r="E1990" s="194" t="s">
        <v>2541</v>
      </c>
      <c r="F1990" s="195" t="s">
        <v>2542</v>
      </c>
      <c r="G1990" s="196" t="s">
        <v>340</v>
      </c>
      <c r="H1990" s="197">
        <v>1</v>
      </c>
      <c r="I1990" s="198"/>
      <c r="J1990" s="199">
        <f>ROUND(I1990*H1990,2)</f>
        <v>0</v>
      </c>
      <c r="K1990" s="200"/>
      <c r="L1990" s="40"/>
      <c r="M1990" s="267" t="s">
        <v>1</v>
      </c>
      <c r="N1990" s="268" t="s">
        <v>40</v>
      </c>
      <c r="O1990" s="269"/>
      <c r="P1990" s="270">
        <f>O1990*H1990</f>
        <v>0</v>
      </c>
      <c r="Q1990" s="270">
        <v>0</v>
      </c>
      <c r="R1990" s="270">
        <f>Q1990*H1990</f>
        <v>0</v>
      </c>
      <c r="S1990" s="270">
        <v>0</v>
      </c>
      <c r="T1990" s="271">
        <f>S1990*H1990</f>
        <v>0</v>
      </c>
      <c r="U1990" s="35"/>
      <c r="V1990" s="35"/>
      <c r="W1990" s="35"/>
      <c r="X1990" s="35"/>
      <c r="Y1990" s="35"/>
      <c r="Z1990" s="35"/>
      <c r="AA1990" s="35"/>
      <c r="AB1990" s="35"/>
      <c r="AC1990" s="35"/>
      <c r="AD1990" s="35"/>
      <c r="AE1990" s="35"/>
      <c r="AR1990" s="205" t="s">
        <v>215</v>
      </c>
      <c r="AT1990" s="205" t="s">
        <v>211</v>
      </c>
      <c r="AU1990" s="205" t="s">
        <v>85</v>
      </c>
      <c r="AY1990" s="18" t="s">
        <v>209</v>
      </c>
      <c r="BE1990" s="206">
        <f>IF(N1990="základní",J1990,0)</f>
        <v>0</v>
      </c>
      <c r="BF1990" s="206">
        <f>IF(N1990="snížená",J1990,0)</f>
        <v>0</v>
      </c>
      <c r="BG1990" s="206">
        <f>IF(N1990="zákl. přenesená",J1990,0)</f>
        <v>0</v>
      </c>
      <c r="BH1990" s="206">
        <f>IF(N1990="sníž. přenesená",J1990,0)</f>
        <v>0</v>
      </c>
      <c r="BI1990" s="206">
        <f>IF(N1990="nulová",J1990,0)</f>
        <v>0</v>
      </c>
      <c r="BJ1990" s="18" t="s">
        <v>83</v>
      </c>
      <c r="BK1990" s="206">
        <f>ROUND(I1990*H1990,2)</f>
        <v>0</v>
      </c>
      <c r="BL1990" s="18" t="s">
        <v>215</v>
      </c>
      <c r="BM1990" s="205" t="s">
        <v>2543</v>
      </c>
    </row>
    <row r="1991" spans="1:65" s="2" customFormat="1" ht="6.95" customHeight="1">
      <c r="A1991" s="35"/>
      <c r="B1991" s="55"/>
      <c r="C1991" s="56"/>
      <c r="D1991" s="56"/>
      <c r="E1991" s="56"/>
      <c r="F1991" s="56"/>
      <c r="G1991" s="56"/>
      <c r="H1991" s="56"/>
      <c r="I1991" s="56"/>
      <c r="J1991" s="56"/>
      <c r="K1991" s="56"/>
      <c r="L1991" s="40"/>
      <c r="M1991" s="35"/>
      <c r="O1991" s="35"/>
      <c r="P1991" s="35"/>
      <c r="Q1991" s="35"/>
      <c r="R1991" s="35"/>
      <c r="S1991" s="35"/>
      <c r="T1991" s="35"/>
      <c r="U1991" s="35"/>
      <c r="V1991" s="35"/>
      <c r="W1991" s="35"/>
      <c r="X1991" s="35"/>
      <c r="Y1991" s="35"/>
      <c r="Z1991" s="35"/>
      <c r="AA1991" s="35"/>
      <c r="AB1991" s="35"/>
      <c r="AC1991" s="35"/>
      <c r="AD1991" s="35"/>
      <c r="AE1991" s="35"/>
    </row>
  </sheetData>
  <sheetProtection algorithmName="SHA-512" hashValue="bCJ0CxyFwqOz4V5SrejlZ3X9XVTk9mvm4mTkxZnMd/OyEzBZbI1/7oFPyIRkd7F9Ys9DLjptlK6GlBZkPSNwFA==" saltValue="SdjB64LQX2X6C7y16RVMJFdz+dCT+jv0ot8gt2DCaWTNNPUf/DN+O3RCaX9rBo1rTFBZ68HKVjk0+0RUs2sLgg==" spinCount="100000" sheet="1" objects="1" scenarios="1" formatColumns="0" formatRows="0" autoFilter="0"/>
  <autoFilter ref="C149:K1990" xr:uid="{00000000-0009-0000-0000-000001000000}"/>
  <mergeCells count="9">
    <mergeCell ref="E87:H87"/>
    <mergeCell ref="E140:H140"/>
    <mergeCell ref="E142:H14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49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8" t="s">
        <v>88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152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23" t="str">
        <f>'Rekapitulace stavby'!K6</f>
        <v>OU - STAVEBNÍ ÚPRAVY BUDOVY E, ČS.LEGIÍ 9, OSTRAVA - AKTUALIZACE/REVIZE 7.7.2022</v>
      </c>
      <c r="F7" s="324"/>
      <c r="G7" s="324"/>
      <c r="H7" s="324"/>
      <c r="L7" s="21"/>
    </row>
    <row r="8" spans="1:46" s="2" customFormat="1" ht="12" customHeight="1">
      <c r="A8" s="35"/>
      <c r="B8" s="40"/>
      <c r="C8" s="35"/>
      <c r="D8" s="120" t="s">
        <v>153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5" t="s">
        <v>2544</v>
      </c>
      <c r="F9" s="326"/>
      <c r="G9" s="326"/>
      <c r="H9" s="326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17</v>
      </c>
      <c r="E11" s="35"/>
      <c r="F11" s="111" t="s">
        <v>1</v>
      </c>
      <c r="G11" s="35"/>
      <c r="H11" s="35"/>
      <c r="I11" s="120" t="s">
        <v>18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19</v>
      </c>
      <c r="E12" s="35"/>
      <c r="F12" s="111" t="s">
        <v>33</v>
      </c>
      <c r="G12" s="35"/>
      <c r="H12" s="35"/>
      <c r="I12" s="120" t="s">
        <v>21</v>
      </c>
      <c r="J12" s="121" t="str">
        <f>'Rekapitulace stavby'!AN8</f>
        <v>30. 3. 2022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23</v>
      </c>
      <c r="E14" s="35"/>
      <c r="F14" s="35"/>
      <c r="G14" s="35"/>
      <c r="H14" s="35"/>
      <c r="I14" s="120" t="s">
        <v>24</v>
      </c>
      <c r="J14" s="111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tr">
        <f>IF('Rekapitulace stavby'!E11="","",'Rekapitulace stavby'!E11)</f>
        <v>Ostravská univerzita</v>
      </c>
      <c r="F15" s="35"/>
      <c r="G15" s="35"/>
      <c r="H15" s="35"/>
      <c r="I15" s="120" t="s">
        <v>26</v>
      </c>
      <c r="J15" s="111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27</v>
      </c>
      <c r="E17" s="35"/>
      <c r="F17" s="35"/>
      <c r="G17" s="35"/>
      <c r="H17" s="35"/>
      <c r="I17" s="120" t="s">
        <v>24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7" t="str">
        <f>'Rekapitulace stavby'!E14</f>
        <v>Vyplň údaj</v>
      </c>
      <c r="F18" s="328"/>
      <c r="G18" s="328"/>
      <c r="H18" s="328"/>
      <c r="I18" s="120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29</v>
      </c>
      <c r="E20" s="35"/>
      <c r="F20" s="35"/>
      <c r="G20" s="35"/>
      <c r="H20" s="35"/>
      <c r="I20" s="120" t="s">
        <v>24</v>
      </c>
      <c r="J20" s="111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tr">
        <f>IF('Rekapitulace stavby'!E17="","",'Rekapitulace stavby'!E17)</f>
        <v>MARPO s.r.o.</v>
      </c>
      <c r="F21" s="35"/>
      <c r="G21" s="35"/>
      <c r="H21" s="35"/>
      <c r="I21" s="120" t="s">
        <v>26</v>
      </c>
      <c r="J21" s="111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32</v>
      </c>
      <c r="E23" s="35"/>
      <c r="F23" s="35"/>
      <c r="G23" s="35"/>
      <c r="H23" s="35"/>
      <c r="I23" s="120" t="s">
        <v>24</v>
      </c>
      <c r="J23" s="111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tr">
        <f>IF('Rekapitulace stavby'!E20="","",'Rekapitulace stavby'!E20)</f>
        <v xml:space="preserve"> </v>
      </c>
      <c r="F24" s="35"/>
      <c r="G24" s="35"/>
      <c r="H24" s="35"/>
      <c r="I24" s="120" t="s">
        <v>26</v>
      </c>
      <c r="J24" s="111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34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2"/>
      <c r="B27" s="123"/>
      <c r="C27" s="122"/>
      <c r="D27" s="122"/>
      <c r="E27" s="329" t="s">
        <v>1</v>
      </c>
      <c r="F27" s="329"/>
      <c r="G27" s="329"/>
      <c r="H27" s="329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35</v>
      </c>
      <c r="E30" s="35"/>
      <c r="F30" s="35"/>
      <c r="G30" s="35"/>
      <c r="H30" s="35"/>
      <c r="I30" s="35"/>
      <c r="J30" s="127">
        <f>ROUND(J126,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37</v>
      </c>
      <c r="G32" s="35"/>
      <c r="H32" s="35"/>
      <c r="I32" s="128" t="s">
        <v>36</v>
      </c>
      <c r="J32" s="128" t="s">
        <v>38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39</v>
      </c>
      <c r="E33" s="120" t="s">
        <v>40</v>
      </c>
      <c r="F33" s="130">
        <f>ROUND((SUM(BE126:BE490)),  2)</f>
        <v>0</v>
      </c>
      <c r="G33" s="35"/>
      <c r="H33" s="35"/>
      <c r="I33" s="131">
        <v>0.21</v>
      </c>
      <c r="J33" s="130">
        <f>ROUND(((SUM(BE126:BE490))*I33),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41</v>
      </c>
      <c r="F34" s="130">
        <f>ROUND((SUM(BF126:BF490)),  2)</f>
        <v>0</v>
      </c>
      <c r="G34" s="35"/>
      <c r="H34" s="35"/>
      <c r="I34" s="131">
        <v>0.15</v>
      </c>
      <c r="J34" s="130">
        <f>ROUND(((SUM(BF126:BF490))*I34),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42</v>
      </c>
      <c r="F35" s="130">
        <f>ROUND((SUM(BG126:BG490)),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43</v>
      </c>
      <c r="F36" s="130">
        <f>ROUND((SUM(BH126:BH490)),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44</v>
      </c>
      <c r="F37" s="130">
        <f>ROUND((SUM(BI126:BI490)),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45</v>
      </c>
      <c r="E39" s="134"/>
      <c r="F39" s="134"/>
      <c r="G39" s="135" t="s">
        <v>46</v>
      </c>
      <c r="H39" s="136" t="s">
        <v>47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155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0" t="str">
        <f>E7</f>
        <v>OU - STAVEBNÍ ÚPRAVY BUDOVY E, ČS.LEGIÍ 9, OSTRAVA - AKTUALIZACE/REVIZE 7.7.2022</v>
      </c>
      <c r="F85" s="331"/>
      <c r="G85" s="331"/>
      <c r="H85" s="33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153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78" t="str">
        <f>E9</f>
        <v>D.1.2 - STAVEBNĚ KONSTRUKČNÍ ŘEŠENÍ</v>
      </c>
      <c r="F87" s="332"/>
      <c r="G87" s="332"/>
      <c r="H87" s="33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19</v>
      </c>
      <c r="D89" s="37"/>
      <c r="E89" s="37"/>
      <c r="F89" s="28" t="str">
        <f>F12</f>
        <v xml:space="preserve"> </v>
      </c>
      <c r="G89" s="37"/>
      <c r="H89" s="37"/>
      <c r="I89" s="30" t="s">
        <v>21</v>
      </c>
      <c r="J89" s="67" t="str">
        <f>IF(J12="","",J12)</f>
        <v>30. 3. 2022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23</v>
      </c>
      <c r="D91" s="37"/>
      <c r="E91" s="37"/>
      <c r="F91" s="28" t="str">
        <f>E15</f>
        <v>Ostravská univerzita</v>
      </c>
      <c r="G91" s="37"/>
      <c r="H91" s="37"/>
      <c r="I91" s="30" t="s">
        <v>29</v>
      </c>
      <c r="J91" s="33" t="str">
        <f>E21</f>
        <v>MARPO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156</v>
      </c>
      <c r="D94" s="151"/>
      <c r="E94" s="151"/>
      <c r="F94" s="151"/>
      <c r="G94" s="151"/>
      <c r="H94" s="151"/>
      <c r="I94" s="151"/>
      <c r="J94" s="152" t="s">
        <v>157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158</v>
      </c>
      <c r="D96" s="37"/>
      <c r="E96" s="37"/>
      <c r="F96" s="37"/>
      <c r="G96" s="37"/>
      <c r="H96" s="37"/>
      <c r="I96" s="37"/>
      <c r="J96" s="85">
        <f>J126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159</v>
      </c>
    </row>
    <row r="97" spans="1:31" s="9" customFormat="1" ht="24.95" customHeight="1">
      <c r="B97" s="154"/>
      <c r="C97" s="155"/>
      <c r="D97" s="156" t="s">
        <v>160</v>
      </c>
      <c r="E97" s="157"/>
      <c r="F97" s="157"/>
      <c r="G97" s="157"/>
      <c r="H97" s="157"/>
      <c r="I97" s="157"/>
      <c r="J97" s="158">
        <f>J127</f>
        <v>0</v>
      </c>
      <c r="K97" s="155"/>
      <c r="L97" s="159"/>
    </row>
    <row r="98" spans="1:31" s="10" customFormat="1" ht="19.899999999999999" customHeight="1">
      <c r="B98" s="160"/>
      <c r="C98" s="105"/>
      <c r="D98" s="161" t="s">
        <v>165</v>
      </c>
      <c r="E98" s="162"/>
      <c r="F98" s="162"/>
      <c r="G98" s="162"/>
      <c r="H98" s="162"/>
      <c r="I98" s="162"/>
      <c r="J98" s="163">
        <f>J128</f>
        <v>0</v>
      </c>
      <c r="K98" s="105"/>
      <c r="L98" s="164"/>
    </row>
    <row r="99" spans="1:31" s="10" customFormat="1" ht="19.899999999999999" customHeight="1">
      <c r="B99" s="160"/>
      <c r="C99" s="105"/>
      <c r="D99" s="161" t="s">
        <v>167</v>
      </c>
      <c r="E99" s="162"/>
      <c r="F99" s="162"/>
      <c r="G99" s="162"/>
      <c r="H99" s="162"/>
      <c r="I99" s="162"/>
      <c r="J99" s="163">
        <f>J289</f>
        <v>0</v>
      </c>
      <c r="K99" s="105"/>
      <c r="L99" s="164"/>
    </row>
    <row r="100" spans="1:31" s="10" customFormat="1" ht="19.899999999999999" customHeight="1">
      <c r="B100" s="160"/>
      <c r="C100" s="105"/>
      <c r="D100" s="161" t="s">
        <v>168</v>
      </c>
      <c r="E100" s="162"/>
      <c r="F100" s="162"/>
      <c r="G100" s="162"/>
      <c r="H100" s="162"/>
      <c r="I100" s="162"/>
      <c r="J100" s="163">
        <f>J304</f>
        <v>0</v>
      </c>
      <c r="K100" s="105"/>
      <c r="L100" s="164"/>
    </row>
    <row r="101" spans="1:31" s="10" customFormat="1" ht="19.899999999999999" customHeight="1">
      <c r="B101" s="160"/>
      <c r="C101" s="105"/>
      <c r="D101" s="161" t="s">
        <v>169</v>
      </c>
      <c r="E101" s="162"/>
      <c r="F101" s="162"/>
      <c r="G101" s="162"/>
      <c r="H101" s="162"/>
      <c r="I101" s="162"/>
      <c r="J101" s="163">
        <f>J411</f>
        <v>0</v>
      </c>
      <c r="K101" s="105"/>
      <c r="L101" s="164"/>
    </row>
    <row r="102" spans="1:31" s="9" customFormat="1" ht="24.95" customHeight="1">
      <c r="B102" s="154"/>
      <c r="C102" s="155"/>
      <c r="D102" s="156" t="s">
        <v>171</v>
      </c>
      <c r="E102" s="157"/>
      <c r="F102" s="157"/>
      <c r="G102" s="157"/>
      <c r="H102" s="157"/>
      <c r="I102" s="157"/>
      <c r="J102" s="158">
        <f>J425</f>
        <v>0</v>
      </c>
      <c r="K102" s="155"/>
      <c r="L102" s="159"/>
    </row>
    <row r="103" spans="1:31" s="10" customFormat="1" ht="19.899999999999999" customHeight="1">
      <c r="B103" s="160"/>
      <c r="C103" s="105"/>
      <c r="D103" s="161" t="s">
        <v>2545</v>
      </c>
      <c r="E103" s="162"/>
      <c r="F103" s="162"/>
      <c r="G103" s="162"/>
      <c r="H103" s="162"/>
      <c r="I103" s="162"/>
      <c r="J103" s="163">
        <f>J426</f>
        <v>0</v>
      </c>
      <c r="K103" s="105"/>
      <c r="L103" s="164"/>
    </row>
    <row r="104" spans="1:31" s="10" customFormat="1" ht="19.899999999999999" customHeight="1">
      <c r="B104" s="160"/>
      <c r="C104" s="105"/>
      <c r="D104" s="161" t="s">
        <v>176</v>
      </c>
      <c r="E104" s="162"/>
      <c r="F104" s="162"/>
      <c r="G104" s="162"/>
      <c r="H104" s="162"/>
      <c r="I104" s="162"/>
      <c r="J104" s="163">
        <f>J436</f>
        <v>0</v>
      </c>
      <c r="K104" s="105"/>
      <c r="L104" s="164"/>
    </row>
    <row r="105" spans="1:31" s="10" customFormat="1" ht="19.899999999999999" customHeight="1">
      <c r="B105" s="160"/>
      <c r="C105" s="105"/>
      <c r="D105" s="161" t="s">
        <v>180</v>
      </c>
      <c r="E105" s="162"/>
      <c r="F105" s="162"/>
      <c r="G105" s="162"/>
      <c r="H105" s="162"/>
      <c r="I105" s="162"/>
      <c r="J105" s="163">
        <f>J457</f>
        <v>0</v>
      </c>
      <c r="K105" s="105"/>
      <c r="L105" s="164"/>
    </row>
    <row r="106" spans="1:31" s="10" customFormat="1" ht="19.899999999999999" customHeight="1">
      <c r="B106" s="160"/>
      <c r="C106" s="105"/>
      <c r="D106" s="161" t="s">
        <v>170</v>
      </c>
      <c r="E106" s="162"/>
      <c r="F106" s="162"/>
      <c r="G106" s="162"/>
      <c r="H106" s="162"/>
      <c r="I106" s="162"/>
      <c r="J106" s="163">
        <f>J481</f>
        <v>0</v>
      </c>
      <c r="K106" s="105"/>
      <c r="L106" s="164"/>
    </row>
    <row r="107" spans="1:31" s="2" customFormat="1" ht="21.75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6.95" customHeight="1">
      <c r="A108" s="35"/>
      <c r="B108" s="55"/>
      <c r="C108" s="56"/>
      <c r="D108" s="56"/>
      <c r="E108" s="56"/>
      <c r="F108" s="56"/>
      <c r="G108" s="56"/>
      <c r="H108" s="56"/>
      <c r="I108" s="56"/>
      <c r="J108" s="56"/>
      <c r="K108" s="56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pans="1:31" s="2" customFormat="1" ht="6.95" customHeight="1">
      <c r="A112" s="35"/>
      <c r="B112" s="57"/>
      <c r="C112" s="58"/>
      <c r="D112" s="58"/>
      <c r="E112" s="58"/>
      <c r="F112" s="58"/>
      <c r="G112" s="58"/>
      <c r="H112" s="58"/>
      <c r="I112" s="58"/>
      <c r="J112" s="58"/>
      <c r="K112" s="58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24.95" customHeight="1">
      <c r="A113" s="35"/>
      <c r="B113" s="36"/>
      <c r="C113" s="24" t="s">
        <v>194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12" customHeight="1">
      <c r="A115" s="35"/>
      <c r="B115" s="36"/>
      <c r="C115" s="30" t="s">
        <v>16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16.5" customHeight="1">
      <c r="A116" s="35"/>
      <c r="B116" s="36"/>
      <c r="C116" s="37"/>
      <c r="D116" s="37"/>
      <c r="E116" s="330" t="str">
        <f>E7</f>
        <v>OU - STAVEBNÍ ÚPRAVY BUDOVY E, ČS.LEGIÍ 9, OSTRAVA - AKTUALIZACE/REVIZE 7.7.2022</v>
      </c>
      <c r="F116" s="331"/>
      <c r="G116" s="331"/>
      <c r="H116" s="331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2" customHeight="1">
      <c r="A117" s="35"/>
      <c r="B117" s="36"/>
      <c r="C117" s="30" t="s">
        <v>153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6.5" customHeight="1">
      <c r="A118" s="35"/>
      <c r="B118" s="36"/>
      <c r="C118" s="37"/>
      <c r="D118" s="37"/>
      <c r="E118" s="278" t="str">
        <f>E9</f>
        <v>D.1.2 - STAVEBNĚ KONSTRUKČNÍ ŘEŠENÍ</v>
      </c>
      <c r="F118" s="332"/>
      <c r="G118" s="332"/>
      <c r="H118" s="332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2" customHeight="1">
      <c r="A120" s="35"/>
      <c r="B120" s="36"/>
      <c r="C120" s="30" t="s">
        <v>19</v>
      </c>
      <c r="D120" s="37"/>
      <c r="E120" s="37"/>
      <c r="F120" s="28" t="str">
        <f>F12</f>
        <v xml:space="preserve"> </v>
      </c>
      <c r="G120" s="37"/>
      <c r="H120" s="37"/>
      <c r="I120" s="30" t="s">
        <v>21</v>
      </c>
      <c r="J120" s="67" t="str">
        <f>IF(J12="","",J12)</f>
        <v>30. 3. 2022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5.2" customHeight="1">
      <c r="A122" s="35"/>
      <c r="B122" s="36"/>
      <c r="C122" s="30" t="s">
        <v>23</v>
      </c>
      <c r="D122" s="37"/>
      <c r="E122" s="37"/>
      <c r="F122" s="28" t="str">
        <f>E15</f>
        <v>Ostravská univerzita</v>
      </c>
      <c r="G122" s="37"/>
      <c r="H122" s="37"/>
      <c r="I122" s="30" t="s">
        <v>29</v>
      </c>
      <c r="J122" s="33" t="str">
        <f>E21</f>
        <v>MARPO s.r.o.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15.2" customHeight="1">
      <c r="A123" s="35"/>
      <c r="B123" s="36"/>
      <c r="C123" s="30" t="s">
        <v>27</v>
      </c>
      <c r="D123" s="37"/>
      <c r="E123" s="37"/>
      <c r="F123" s="28" t="str">
        <f>IF(E18="","",E18)</f>
        <v>Vyplň údaj</v>
      </c>
      <c r="G123" s="37"/>
      <c r="H123" s="37"/>
      <c r="I123" s="30" t="s">
        <v>32</v>
      </c>
      <c r="J123" s="33" t="str">
        <f>E24</f>
        <v xml:space="preserve"> 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0.3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11" customFormat="1" ht="29.25" customHeight="1">
      <c r="A125" s="165"/>
      <c r="B125" s="166"/>
      <c r="C125" s="167" t="s">
        <v>195</v>
      </c>
      <c r="D125" s="168" t="s">
        <v>60</v>
      </c>
      <c r="E125" s="168" t="s">
        <v>56</v>
      </c>
      <c r="F125" s="168" t="s">
        <v>57</v>
      </c>
      <c r="G125" s="168" t="s">
        <v>196</v>
      </c>
      <c r="H125" s="168" t="s">
        <v>197</v>
      </c>
      <c r="I125" s="168" t="s">
        <v>198</v>
      </c>
      <c r="J125" s="169" t="s">
        <v>157</v>
      </c>
      <c r="K125" s="170" t="s">
        <v>199</v>
      </c>
      <c r="L125" s="171"/>
      <c r="M125" s="76" t="s">
        <v>1</v>
      </c>
      <c r="N125" s="77" t="s">
        <v>39</v>
      </c>
      <c r="O125" s="77" t="s">
        <v>200</v>
      </c>
      <c r="P125" s="77" t="s">
        <v>201</v>
      </c>
      <c r="Q125" s="77" t="s">
        <v>202</v>
      </c>
      <c r="R125" s="77" t="s">
        <v>203</v>
      </c>
      <c r="S125" s="77" t="s">
        <v>204</v>
      </c>
      <c r="T125" s="78" t="s">
        <v>205</v>
      </c>
      <c r="U125" s="165"/>
      <c r="V125" s="165"/>
      <c r="W125" s="165"/>
      <c r="X125" s="165"/>
      <c r="Y125" s="165"/>
      <c r="Z125" s="165"/>
      <c r="AA125" s="165"/>
      <c r="AB125" s="165"/>
      <c r="AC125" s="165"/>
      <c r="AD125" s="165"/>
      <c r="AE125" s="165"/>
    </row>
    <row r="126" spans="1:63" s="2" customFormat="1" ht="22.9" customHeight="1">
      <c r="A126" s="35"/>
      <c r="B126" s="36"/>
      <c r="C126" s="83" t="s">
        <v>206</v>
      </c>
      <c r="D126" s="37"/>
      <c r="E126" s="37"/>
      <c r="F126" s="37"/>
      <c r="G126" s="37"/>
      <c r="H126" s="37"/>
      <c r="I126" s="37"/>
      <c r="J126" s="172">
        <f>BK126</f>
        <v>0</v>
      </c>
      <c r="K126" s="37"/>
      <c r="L126" s="40"/>
      <c r="M126" s="79"/>
      <c r="N126" s="173"/>
      <c r="O126" s="80"/>
      <c r="P126" s="174">
        <f>P127+P425</f>
        <v>0</v>
      </c>
      <c r="Q126" s="80"/>
      <c r="R126" s="174">
        <f>R127+R425</f>
        <v>0</v>
      </c>
      <c r="S126" s="80"/>
      <c r="T126" s="175">
        <f>T127+T425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74</v>
      </c>
      <c r="AU126" s="18" t="s">
        <v>159</v>
      </c>
      <c r="BK126" s="176">
        <f>BK127+BK425</f>
        <v>0</v>
      </c>
    </row>
    <row r="127" spans="1:63" s="12" customFormat="1" ht="25.9" customHeight="1">
      <c r="B127" s="177"/>
      <c r="C127" s="178"/>
      <c r="D127" s="179" t="s">
        <v>74</v>
      </c>
      <c r="E127" s="180" t="s">
        <v>207</v>
      </c>
      <c r="F127" s="180" t="s">
        <v>208</v>
      </c>
      <c r="G127" s="178"/>
      <c r="H127" s="178"/>
      <c r="I127" s="181"/>
      <c r="J127" s="182">
        <f>BK127</f>
        <v>0</v>
      </c>
      <c r="K127" s="178"/>
      <c r="L127" s="183"/>
      <c r="M127" s="184"/>
      <c r="N127" s="185"/>
      <c r="O127" s="185"/>
      <c r="P127" s="186">
        <f>P128+P289+P304+P411</f>
        <v>0</v>
      </c>
      <c r="Q127" s="185"/>
      <c r="R127" s="186">
        <f>R128+R289+R304+R411</f>
        <v>0</v>
      </c>
      <c r="S127" s="185"/>
      <c r="T127" s="187">
        <f>T128+T289+T304+T411</f>
        <v>0</v>
      </c>
      <c r="AR127" s="188" t="s">
        <v>83</v>
      </c>
      <c r="AT127" s="189" t="s">
        <v>74</v>
      </c>
      <c r="AU127" s="189" t="s">
        <v>75</v>
      </c>
      <c r="AY127" s="188" t="s">
        <v>209</v>
      </c>
      <c r="BK127" s="190">
        <f>BK128+BK289+BK304+BK411</f>
        <v>0</v>
      </c>
    </row>
    <row r="128" spans="1:63" s="12" customFormat="1" ht="22.9" customHeight="1">
      <c r="B128" s="177"/>
      <c r="C128" s="178"/>
      <c r="D128" s="179" t="s">
        <v>74</v>
      </c>
      <c r="E128" s="191" t="s">
        <v>215</v>
      </c>
      <c r="F128" s="191" t="s">
        <v>442</v>
      </c>
      <c r="G128" s="178"/>
      <c r="H128" s="178"/>
      <c r="I128" s="181"/>
      <c r="J128" s="192">
        <f>BK128</f>
        <v>0</v>
      </c>
      <c r="K128" s="178"/>
      <c r="L128" s="183"/>
      <c r="M128" s="184"/>
      <c r="N128" s="185"/>
      <c r="O128" s="185"/>
      <c r="P128" s="186">
        <f>SUM(P129:P288)</f>
        <v>0</v>
      </c>
      <c r="Q128" s="185"/>
      <c r="R128" s="186">
        <f>SUM(R129:R288)</f>
        <v>0</v>
      </c>
      <c r="S128" s="185"/>
      <c r="T128" s="187">
        <f>SUM(T129:T288)</f>
        <v>0</v>
      </c>
      <c r="AR128" s="188" t="s">
        <v>83</v>
      </c>
      <c r="AT128" s="189" t="s">
        <v>74</v>
      </c>
      <c r="AU128" s="189" t="s">
        <v>83</v>
      </c>
      <c r="AY128" s="188" t="s">
        <v>209</v>
      </c>
      <c r="BK128" s="190">
        <f>SUM(BK129:BK288)</f>
        <v>0</v>
      </c>
    </row>
    <row r="129" spans="1:65" s="2" customFormat="1" ht="24.2" customHeight="1">
      <c r="A129" s="35"/>
      <c r="B129" s="36"/>
      <c r="C129" s="193" t="s">
        <v>83</v>
      </c>
      <c r="D129" s="193" t="s">
        <v>211</v>
      </c>
      <c r="E129" s="194" t="s">
        <v>2546</v>
      </c>
      <c r="F129" s="195" t="s">
        <v>2547</v>
      </c>
      <c r="G129" s="196" t="s">
        <v>214</v>
      </c>
      <c r="H129" s="197">
        <v>549.74599999999998</v>
      </c>
      <c r="I129" s="198"/>
      <c r="J129" s="199">
        <f>ROUND(I129*H129,2)</f>
        <v>0</v>
      </c>
      <c r="K129" s="200"/>
      <c r="L129" s="40"/>
      <c r="M129" s="201" t="s">
        <v>1</v>
      </c>
      <c r="N129" s="202" t="s">
        <v>40</v>
      </c>
      <c r="O129" s="72"/>
      <c r="P129" s="203">
        <f>O129*H129</f>
        <v>0</v>
      </c>
      <c r="Q129" s="203">
        <v>0</v>
      </c>
      <c r="R129" s="203">
        <f>Q129*H129</f>
        <v>0</v>
      </c>
      <c r="S129" s="203">
        <v>0</v>
      </c>
      <c r="T129" s="20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5" t="s">
        <v>215</v>
      </c>
      <c r="AT129" s="205" t="s">
        <v>211</v>
      </c>
      <c r="AU129" s="205" t="s">
        <v>85</v>
      </c>
      <c r="AY129" s="18" t="s">
        <v>209</v>
      </c>
      <c r="BE129" s="206">
        <f>IF(N129="základní",J129,0)</f>
        <v>0</v>
      </c>
      <c r="BF129" s="206">
        <f>IF(N129="snížená",J129,0)</f>
        <v>0</v>
      </c>
      <c r="BG129" s="206">
        <f>IF(N129="zákl. přenesená",J129,0)</f>
        <v>0</v>
      </c>
      <c r="BH129" s="206">
        <f>IF(N129="sníž. přenesená",J129,0)</f>
        <v>0</v>
      </c>
      <c r="BI129" s="206">
        <f>IF(N129="nulová",J129,0)</f>
        <v>0</v>
      </c>
      <c r="BJ129" s="18" t="s">
        <v>83</v>
      </c>
      <c r="BK129" s="206">
        <f>ROUND(I129*H129,2)</f>
        <v>0</v>
      </c>
      <c r="BL129" s="18" t="s">
        <v>215</v>
      </c>
      <c r="BM129" s="205" t="s">
        <v>85</v>
      </c>
    </row>
    <row r="130" spans="1:65" s="13" customFormat="1" ht="11.25">
      <c r="B130" s="207"/>
      <c r="C130" s="208"/>
      <c r="D130" s="209" t="s">
        <v>216</v>
      </c>
      <c r="E130" s="210" t="s">
        <v>1</v>
      </c>
      <c r="F130" s="211" t="s">
        <v>2548</v>
      </c>
      <c r="G130" s="208"/>
      <c r="H130" s="210" t="s">
        <v>1</v>
      </c>
      <c r="I130" s="212"/>
      <c r="J130" s="208"/>
      <c r="K130" s="208"/>
      <c r="L130" s="213"/>
      <c r="M130" s="214"/>
      <c r="N130" s="215"/>
      <c r="O130" s="215"/>
      <c r="P130" s="215"/>
      <c r="Q130" s="215"/>
      <c r="R130" s="215"/>
      <c r="S130" s="215"/>
      <c r="T130" s="216"/>
      <c r="AT130" s="217" t="s">
        <v>216</v>
      </c>
      <c r="AU130" s="217" t="s">
        <v>85</v>
      </c>
      <c r="AV130" s="13" t="s">
        <v>83</v>
      </c>
      <c r="AW130" s="13" t="s">
        <v>31</v>
      </c>
      <c r="AX130" s="13" t="s">
        <v>75</v>
      </c>
      <c r="AY130" s="217" t="s">
        <v>209</v>
      </c>
    </row>
    <row r="131" spans="1:65" s="13" customFormat="1" ht="11.25">
      <c r="B131" s="207"/>
      <c r="C131" s="208"/>
      <c r="D131" s="209" t="s">
        <v>216</v>
      </c>
      <c r="E131" s="210" t="s">
        <v>1</v>
      </c>
      <c r="F131" s="211" t="s">
        <v>825</v>
      </c>
      <c r="G131" s="208"/>
      <c r="H131" s="210" t="s">
        <v>1</v>
      </c>
      <c r="I131" s="212"/>
      <c r="J131" s="208"/>
      <c r="K131" s="208"/>
      <c r="L131" s="213"/>
      <c r="M131" s="214"/>
      <c r="N131" s="215"/>
      <c r="O131" s="215"/>
      <c r="P131" s="215"/>
      <c r="Q131" s="215"/>
      <c r="R131" s="215"/>
      <c r="S131" s="215"/>
      <c r="T131" s="216"/>
      <c r="AT131" s="217" t="s">
        <v>216</v>
      </c>
      <c r="AU131" s="217" t="s">
        <v>85</v>
      </c>
      <c r="AV131" s="13" t="s">
        <v>83</v>
      </c>
      <c r="AW131" s="13" t="s">
        <v>31</v>
      </c>
      <c r="AX131" s="13" t="s">
        <v>75</v>
      </c>
      <c r="AY131" s="217" t="s">
        <v>209</v>
      </c>
    </row>
    <row r="132" spans="1:65" s="14" customFormat="1" ht="22.5">
      <c r="B132" s="218"/>
      <c r="C132" s="219"/>
      <c r="D132" s="209" t="s">
        <v>216</v>
      </c>
      <c r="E132" s="220" t="s">
        <v>1</v>
      </c>
      <c r="F132" s="221" t="s">
        <v>2549</v>
      </c>
      <c r="G132" s="219"/>
      <c r="H132" s="222">
        <v>344.13099999999997</v>
      </c>
      <c r="I132" s="223"/>
      <c r="J132" s="219"/>
      <c r="K132" s="219"/>
      <c r="L132" s="224"/>
      <c r="M132" s="225"/>
      <c r="N132" s="226"/>
      <c r="O132" s="226"/>
      <c r="P132" s="226"/>
      <c r="Q132" s="226"/>
      <c r="R132" s="226"/>
      <c r="S132" s="226"/>
      <c r="T132" s="227"/>
      <c r="AT132" s="228" t="s">
        <v>216</v>
      </c>
      <c r="AU132" s="228" t="s">
        <v>85</v>
      </c>
      <c r="AV132" s="14" t="s">
        <v>85</v>
      </c>
      <c r="AW132" s="14" t="s">
        <v>31</v>
      </c>
      <c r="AX132" s="14" t="s">
        <v>75</v>
      </c>
      <c r="AY132" s="228" t="s">
        <v>209</v>
      </c>
    </row>
    <row r="133" spans="1:65" s="14" customFormat="1" ht="22.5">
      <c r="B133" s="218"/>
      <c r="C133" s="219"/>
      <c r="D133" s="209" t="s">
        <v>216</v>
      </c>
      <c r="E133" s="220" t="s">
        <v>1</v>
      </c>
      <c r="F133" s="221" t="s">
        <v>2550</v>
      </c>
      <c r="G133" s="219"/>
      <c r="H133" s="222">
        <v>205.61500000000001</v>
      </c>
      <c r="I133" s="223"/>
      <c r="J133" s="219"/>
      <c r="K133" s="219"/>
      <c r="L133" s="224"/>
      <c r="M133" s="225"/>
      <c r="N133" s="226"/>
      <c r="O133" s="226"/>
      <c r="P133" s="226"/>
      <c r="Q133" s="226"/>
      <c r="R133" s="226"/>
      <c r="S133" s="226"/>
      <c r="T133" s="227"/>
      <c r="AT133" s="228" t="s">
        <v>216</v>
      </c>
      <c r="AU133" s="228" t="s">
        <v>85</v>
      </c>
      <c r="AV133" s="14" t="s">
        <v>85</v>
      </c>
      <c r="AW133" s="14" t="s">
        <v>31</v>
      </c>
      <c r="AX133" s="14" t="s">
        <v>75</v>
      </c>
      <c r="AY133" s="228" t="s">
        <v>209</v>
      </c>
    </row>
    <row r="134" spans="1:65" s="15" customFormat="1" ht="11.25">
      <c r="B134" s="229"/>
      <c r="C134" s="230"/>
      <c r="D134" s="209" t="s">
        <v>216</v>
      </c>
      <c r="E134" s="231" t="s">
        <v>1</v>
      </c>
      <c r="F134" s="232" t="s">
        <v>219</v>
      </c>
      <c r="G134" s="230"/>
      <c r="H134" s="233">
        <v>549.74599999999998</v>
      </c>
      <c r="I134" s="234"/>
      <c r="J134" s="230"/>
      <c r="K134" s="230"/>
      <c r="L134" s="235"/>
      <c r="M134" s="236"/>
      <c r="N134" s="237"/>
      <c r="O134" s="237"/>
      <c r="P134" s="237"/>
      <c r="Q134" s="237"/>
      <c r="R134" s="237"/>
      <c r="S134" s="237"/>
      <c r="T134" s="238"/>
      <c r="AT134" s="239" t="s">
        <v>216</v>
      </c>
      <c r="AU134" s="239" t="s">
        <v>85</v>
      </c>
      <c r="AV134" s="15" t="s">
        <v>215</v>
      </c>
      <c r="AW134" s="15" t="s">
        <v>31</v>
      </c>
      <c r="AX134" s="15" t="s">
        <v>83</v>
      </c>
      <c r="AY134" s="239" t="s">
        <v>209</v>
      </c>
    </row>
    <row r="135" spans="1:65" s="2" customFormat="1" ht="24.2" customHeight="1">
      <c r="A135" s="35"/>
      <c r="B135" s="36"/>
      <c r="C135" s="193" t="s">
        <v>85</v>
      </c>
      <c r="D135" s="193" t="s">
        <v>211</v>
      </c>
      <c r="E135" s="194" t="s">
        <v>2551</v>
      </c>
      <c r="F135" s="195" t="s">
        <v>2552</v>
      </c>
      <c r="G135" s="196" t="s">
        <v>214</v>
      </c>
      <c r="H135" s="197">
        <v>1238.2639999999999</v>
      </c>
      <c r="I135" s="198"/>
      <c r="J135" s="199">
        <f>ROUND(I135*H135,2)</f>
        <v>0</v>
      </c>
      <c r="K135" s="200"/>
      <c r="L135" s="40"/>
      <c r="M135" s="201" t="s">
        <v>1</v>
      </c>
      <c r="N135" s="202" t="s">
        <v>40</v>
      </c>
      <c r="O135" s="72"/>
      <c r="P135" s="203">
        <f>O135*H135</f>
        <v>0</v>
      </c>
      <c r="Q135" s="203">
        <v>0</v>
      </c>
      <c r="R135" s="203">
        <f>Q135*H135</f>
        <v>0</v>
      </c>
      <c r="S135" s="203">
        <v>0</v>
      </c>
      <c r="T135" s="20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215</v>
      </c>
      <c r="AT135" s="205" t="s">
        <v>211</v>
      </c>
      <c r="AU135" s="205" t="s">
        <v>85</v>
      </c>
      <c r="AY135" s="18" t="s">
        <v>209</v>
      </c>
      <c r="BE135" s="206">
        <f>IF(N135="základní",J135,0)</f>
        <v>0</v>
      </c>
      <c r="BF135" s="206">
        <f>IF(N135="snížená",J135,0)</f>
        <v>0</v>
      </c>
      <c r="BG135" s="206">
        <f>IF(N135="zákl. přenesená",J135,0)</f>
        <v>0</v>
      </c>
      <c r="BH135" s="206">
        <f>IF(N135="sníž. přenesená",J135,0)</f>
        <v>0</v>
      </c>
      <c r="BI135" s="206">
        <f>IF(N135="nulová",J135,0)</f>
        <v>0</v>
      </c>
      <c r="BJ135" s="18" t="s">
        <v>83</v>
      </c>
      <c r="BK135" s="206">
        <f>ROUND(I135*H135,2)</f>
        <v>0</v>
      </c>
      <c r="BL135" s="18" t="s">
        <v>215</v>
      </c>
      <c r="BM135" s="205" t="s">
        <v>215</v>
      </c>
    </row>
    <row r="136" spans="1:65" s="13" customFormat="1" ht="11.25">
      <c r="B136" s="207"/>
      <c r="C136" s="208"/>
      <c r="D136" s="209" t="s">
        <v>216</v>
      </c>
      <c r="E136" s="210" t="s">
        <v>1</v>
      </c>
      <c r="F136" s="211" t="s">
        <v>2548</v>
      </c>
      <c r="G136" s="208"/>
      <c r="H136" s="210" t="s">
        <v>1</v>
      </c>
      <c r="I136" s="212"/>
      <c r="J136" s="208"/>
      <c r="K136" s="208"/>
      <c r="L136" s="213"/>
      <c r="M136" s="214"/>
      <c r="N136" s="215"/>
      <c r="O136" s="215"/>
      <c r="P136" s="215"/>
      <c r="Q136" s="215"/>
      <c r="R136" s="215"/>
      <c r="S136" s="215"/>
      <c r="T136" s="216"/>
      <c r="AT136" s="217" t="s">
        <v>216</v>
      </c>
      <c r="AU136" s="217" t="s">
        <v>85</v>
      </c>
      <c r="AV136" s="13" t="s">
        <v>83</v>
      </c>
      <c r="AW136" s="13" t="s">
        <v>31</v>
      </c>
      <c r="AX136" s="13" t="s">
        <v>75</v>
      </c>
      <c r="AY136" s="217" t="s">
        <v>209</v>
      </c>
    </row>
    <row r="137" spans="1:65" s="13" customFormat="1" ht="11.25">
      <c r="B137" s="207"/>
      <c r="C137" s="208"/>
      <c r="D137" s="209" t="s">
        <v>216</v>
      </c>
      <c r="E137" s="210" t="s">
        <v>1</v>
      </c>
      <c r="F137" s="211" t="s">
        <v>2553</v>
      </c>
      <c r="G137" s="208"/>
      <c r="H137" s="210" t="s">
        <v>1</v>
      </c>
      <c r="I137" s="212"/>
      <c r="J137" s="208"/>
      <c r="K137" s="208"/>
      <c r="L137" s="213"/>
      <c r="M137" s="214"/>
      <c r="N137" s="215"/>
      <c r="O137" s="215"/>
      <c r="P137" s="215"/>
      <c r="Q137" s="215"/>
      <c r="R137" s="215"/>
      <c r="S137" s="215"/>
      <c r="T137" s="216"/>
      <c r="AT137" s="217" t="s">
        <v>216</v>
      </c>
      <c r="AU137" s="217" t="s">
        <v>85</v>
      </c>
      <c r="AV137" s="13" t="s">
        <v>83</v>
      </c>
      <c r="AW137" s="13" t="s">
        <v>31</v>
      </c>
      <c r="AX137" s="13" t="s">
        <v>75</v>
      </c>
      <c r="AY137" s="217" t="s">
        <v>209</v>
      </c>
    </row>
    <row r="138" spans="1:65" s="14" customFormat="1" ht="22.5">
      <c r="B138" s="218"/>
      <c r="C138" s="219"/>
      <c r="D138" s="209" t="s">
        <v>216</v>
      </c>
      <c r="E138" s="220" t="s">
        <v>1</v>
      </c>
      <c r="F138" s="221" t="s">
        <v>2554</v>
      </c>
      <c r="G138" s="219"/>
      <c r="H138" s="222">
        <v>297.67</v>
      </c>
      <c r="I138" s="223"/>
      <c r="J138" s="219"/>
      <c r="K138" s="219"/>
      <c r="L138" s="224"/>
      <c r="M138" s="225"/>
      <c r="N138" s="226"/>
      <c r="O138" s="226"/>
      <c r="P138" s="226"/>
      <c r="Q138" s="226"/>
      <c r="R138" s="226"/>
      <c r="S138" s="226"/>
      <c r="T138" s="227"/>
      <c r="AT138" s="228" t="s">
        <v>216</v>
      </c>
      <c r="AU138" s="228" t="s">
        <v>85</v>
      </c>
      <c r="AV138" s="14" t="s">
        <v>85</v>
      </c>
      <c r="AW138" s="14" t="s">
        <v>31</v>
      </c>
      <c r="AX138" s="14" t="s">
        <v>75</v>
      </c>
      <c r="AY138" s="228" t="s">
        <v>209</v>
      </c>
    </row>
    <row r="139" spans="1:65" s="14" customFormat="1" ht="22.5">
      <c r="B139" s="218"/>
      <c r="C139" s="219"/>
      <c r="D139" s="209" t="s">
        <v>216</v>
      </c>
      <c r="E139" s="220" t="s">
        <v>1</v>
      </c>
      <c r="F139" s="221" t="s">
        <v>2555</v>
      </c>
      <c r="G139" s="219"/>
      <c r="H139" s="222">
        <v>339.66</v>
      </c>
      <c r="I139" s="223"/>
      <c r="J139" s="219"/>
      <c r="K139" s="219"/>
      <c r="L139" s="224"/>
      <c r="M139" s="225"/>
      <c r="N139" s="226"/>
      <c r="O139" s="226"/>
      <c r="P139" s="226"/>
      <c r="Q139" s="226"/>
      <c r="R139" s="226"/>
      <c r="S139" s="226"/>
      <c r="T139" s="227"/>
      <c r="AT139" s="228" t="s">
        <v>216</v>
      </c>
      <c r="AU139" s="228" t="s">
        <v>85</v>
      </c>
      <c r="AV139" s="14" t="s">
        <v>85</v>
      </c>
      <c r="AW139" s="14" t="s">
        <v>31</v>
      </c>
      <c r="AX139" s="14" t="s">
        <v>75</v>
      </c>
      <c r="AY139" s="228" t="s">
        <v>209</v>
      </c>
    </row>
    <row r="140" spans="1:65" s="14" customFormat="1" ht="11.25">
      <c r="B140" s="218"/>
      <c r="C140" s="219"/>
      <c r="D140" s="209" t="s">
        <v>216</v>
      </c>
      <c r="E140" s="220" t="s">
        <v>1</v>
      </c>
      <c r="F140" s="221" t="s">
        <v>2556</v>
      </c>
      <c r="G140" s="219"/>
      <c r="H140" s="222">
        <v>90.311999999999998</v>
      </c>
      <c r="I140" s="223"/>
      <c r="J140" s="219"/>
      <c r="K140" s="219"/>
      <c r="L140" s="224"/>
      <c r="M140" s="225"/>
      <c r="N140" s="226"/>
      <c r="O140" s="226"/>
      <c r="P140" s="226"/>
      <c r="Q140" s="226"/>
      <c r="R140" s="226"/>
      <c r="S140" s="226"/>
      <c r="T140" s="227"/>
      <c r="AT140" s="228" t="s">
        <v>216</v>
      </c>
      <c r="AU140" s="228" t="s">
        <v>85</v>
      </c>
      <c r="AV140" s="14" t="s">
        <v>85</v>
      </c>
      <c r="AW140" s="14" t="s">
        <v>31</v>
      </c>
      <c r="AX140" s="14" t="s">
        <v>75</v>
      </c>
      <c r="AY140" s="228" t="s">
        <v>209</v>
      </c>
    </row>
    <row r="141" spans="1:65" s="13" customFormat="1" ht="11.25">
      <c r="B141" s="207"/>
      <c r="C141" s="208"/>
      <c r="D141" s="209" t="s">
        <v>216</v>
      </c>
      <c r="E141" s="210" t="s">
        <v>1</v>
      </c>
      <c r="F141" s="211" t="s">
        <v>823</v>
      </c>
      <c r="G141" s="208"/>
      <c r="H141" s="210" t="s">
        <v>1</v>
      </c>
      <c r="I141" s="212"/>
      <c r="J141" s="208"/>
      <c r="K141" s="208"/>
      <c r="L141" s="213"/>
      <c r="M141" s="214"/>
      <c r="N141" s="215"/>
      <c r="O141" s="215"/>
      <c r="P141" s="215"/>
      <c r="Q141" s="215"/>
      <c r="R141" s="215"/>
      <c r="S141" s="215"/>
      <c r="T141" s="216"/>
      <c r="AT141" s="217" t="s">
        <v>216</v>
      </c>
      <c r="AU141" s="217" t="s">
        <v>85</v>
      </c>
      <c r="AV141" s="13" t="s">
        <v>83</v>
      </c>
      <c r="AW141" s="13" t="s">
        <v>31</v>
      </c>
      <c r="AX141" s="13" t="s">
        <v>75</v>
      </c>
      <c r="AY141" s="217" t="s">
        <v>209</v>
      </c>
    </row>
    <row r="142" spans="1:65" s="14" customFormat="1" ht="22.5">
      <c r="B142" s="218"/>
      <c r="C142" s="219"/>
      <c r="D142" s="209" t="s">
        <v>216</v>
      </c>
      <c r="E142" s="220" t="s">
        <v>1</v>
      </c>
      <c r="F142" s="221" t="s">
        <v>2557</v>
      </c>
      <c r="G142" s="219"/>
      <c r="H142" s="222">
        <v>258.11500000000001</v>
      </c>
      <c r="I142" s="223"/>
      <c r="J142" s="219"/>
      <c r="K142" s="219"/>
      <c r="L142" s="224"/>
      <c r="M142" s="225"/>
      <c r="N142" s="226"/>
      <c r="O142" s="226"/>
      <c r="P142" s="226"/>
      <c r="Q142" s="226"/>
      <c r="R142" s="226"/>
      <c r="S142" s="226"/>
      <c r="T142" s="227"/>
      <c r="AT142" s="228" t="s">
        <v>216</v>
      </c>
      <c r="AU142" s="228" t="s">
        <v>85</v>
      </c>
      <c r="AV142" s="14" t="s">
        <v>85</v>
      </c>
      <c r="AW142" s="14" t="s">
        <v>31</v>
      </c>
      <c r="AX142" s="14" t="s">
        <v>75</v>
      </c>
      <c r="AY142" s="228" t="s">
        <v>209</v>
      </c>
    </row>
    <row r="143" spans="1:65" s="14" customFormat="1" ht="22.5">
      <c r="B143" s="218"/>
      <c r="C143" s="219"/>
      <c r="D143" s="209" t="s">
        <v>216</v>
      </c>
      <c r="E143" s="220" t="s">
        <v>1</v>
      </c>
      <c r="F143" s="221" t="s">
        <v>2558</v>
      </c>
      <c r="G143" s="219"/>
      <c r="H143" s="222">
        <v>252.50700000000001</v>
      </c>
      <c r="I143" s="223"/>
      <c r="J143" s="219"/>
      <c r="K143" s="219"/>
      <c r="L143" s="224"/>
      <c r="M143" s="225"/>
      <c r="N143" s="226"/>
      <c r="O143" s="226"/>
      <c r="P143" s="226"/>
      <c r="Q143" s="226"/>
      <c r="R143" s="226"/>
      <c r="S143" s="226"/>
      <c r="T143" s="227"/>
      <c r="AT143" s="228" t="s">
        <v>216</v>
      </c>
      <c r="AU143" s="228" t="s">
        <v>85</v>
      </c>
      <c r="AV143" s="14" t="s">
        <v>85</v>
      </c>
      <c r="AW143" s="14" t="s">
        <v>31</v>
      </c>
      <c r="AX143" s="14" t="s">
        <v>75</v>
      </c>
      <c r="AY143" s="228" t="s">
        <v>209</v>
      </c>
    </row>
    <row r="144" spans="1:65" s="15" customFormat="1" ht="11.25">
      <c r="B144" s="229"/>
      <c r="C144" s="230"/>
      <c r="D144" s="209" t="s">
        <v>216</v>
      </c>
      <c r="E144" s="231" t="s">
        <v>1</v>
      </c>
      <c r="F144" s="232" t="s">
        <v>219</v>
      </c>
      <c r="G144" s="230"/>
      <c r="H144" s="233">
        <v>1238.2639999999999</v>
      </c>
      <c r="I144" s="234"/>
      <c r="J144" s="230"/>
      <c r="K144" s="230"/>
      <c r="L144" s="235"/>
      <c r="M144" s="236"/>
      <c r="N144" s="237"/>
      <c r="O144" s="237"/>
      <c r="P144" s="237"/>
      <c r="Q144" s="237"/>
      <c r="R144" s="237"/>
      <c r="S144" s="237"/>
      <c r="T144" s="238"/>
      <c r="AT144" s="239" t="s">
        <v>216</v>
      </c>
      <c r="AU144" s="239" t="s">
        <v>85</v>
      </c>
      <c r="AV144" s="15" t="s">
        <v>215</v>
      </c>
      <c r="AW144" s="15" t="s">
        <v>31</v>
      </c>
      <c r="AX144" s="15" t="s">
        <v>83</v>
      </c>
      <c r="AY144" s="239" t="s">
        <v>209</v>
      </c>
    </row>
    <row r="145" spans="1:65" s="2" customFormat="1" ht="16.5" customHeight="1">
      <c r="A145" s="35"/>
      <c r="B145" s="36"/>
      <c r="C145" s="193" t="s">
        <v>106</v>
      </c>
      <c r="D145" s="193" t="s">
        <v>211</v>
      </c>
      <c r="E145" s="194" t="s">
        <v>2559</v>
      </c>
      <c r="F145" s="195" t="s">
        <v>2560</v>
      </c>
      <c r="G145" s="196" t="s">
        <v>228</v>
      </c>
      <c r="H145" s="197">
        <v>113.401</v>
      </c>
      <c r="I145" s="198"/>
      <c r="J145" s="199">
        <f>ROUND(I145*H145,2)</f>
        <v>0</v>
      </c>
      <c r="K145" s="200"/>
      <c r="L145" s="40"/>
      <c r="M145" s="201" t="s">
        <v>1</v>
      </c>
      <c r="N145" s="202" t="s">
        <v>40</v>
      </c>
      <c r="O145" s="72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215</v>
      </c>
      <c r="AT145" s="205" t="s">
        <v>211</v>
      </c>
      <c r="AU145" s="205" t="s">
        <v>85</v>
      </c>
      <c r="AY145" s="18" t="s">
        <v>209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83</v>
      </c>
      <c r="BK145" s="206">
        <f>ROUND(I145*H145,2)</f>
        <v>0</v>
      </c>
      <c r="BL145" s="18" t="s">
        <v>215</v>
      </c>
      <c r="BM145" s="205" t="s">
        <v>224</v>
      </c>
    </row>
    <row r="146" spans="1:65" s="13" customFormat="1" ht="11.25">
      <c r="B146" s="207"/>
      <c r="C146" s="208"/>
      <c r="D146" s="209" t="s">
        <v>216</v>
      </c>
      <c r="E146" s="210" t="s">
        <v>1</v>
      </c>
      <c r="F146" s="211" t="s">
        <v>2548</v>
      </c>
      <c r="G146" s="208"/>
      <c r="H146" s="210" t="s">
        <v>1</v>
      </c>
      <c r="I146" s="212"/>
      <c r="J146" s="208"/>
      <c r="K146" s="208"/>
      <c r="L146" s="213"/>
      <c r="M146" s="214"/>
      <c r="N146" s="215"/>
      <c r="O146" s="215"/>
      <c r="P146" s="215"/>
      <c r="Q146" s="215"/>
      <c r="R146" s="215"/>
      <c r="S146" s="215"/>
      <c r="T146" s="216"/>
      <c r="AT146" s="217" t="s">
        <v>216</v>
      </c>
      <c r="AU146" s="217" t="s">
        <v>85</v>
      </c>
      <c r="AV146" s="13" t="s">
        <v>83</v>
      </c>
      <c r="AW146" s="13" t="s">
        <v>31</v>
      </c>
      <c r="AX146" s="13" t="s">
        <v>75</v>
      </c>
      <c r="AY146" s="217" t="s">
        <v>209</v>
      </c>
    </row>
    <row r="147" spans="1:65" s="14" customFormat="1" ht="11.25">
      <c r="B147" s="218"/>
      <c r="C147" s="219"/>
      <c r="D147" s="209" t="s">
        <v>216</v>
      </c>
      <c r="E147" s="220" t="s">
        <v>1</v>
      </c>
      <c r="F147" s="221" t="s">
        <v>2561</v>
      </c>
      <c r="G147" s="219"/>
      <c r="H147" s="222">
        <v>74.296000000000006</v>
      </c>
      <c r="I147" s="223"/>
      <c r="J147" s="219"/>
      <c r="K147" s="219"/>
      <c r="L147" s="224"/>
      <c r="M147" s="225"/>
      <c r="N147" s="226"/>
      <c r="O147" s="226"/>
      <c r="P147" s="226"/>
      <c r="Q147" s="226"/>
      <c r="R147" s="226"/>
      <c r="S147" s="226"/>
      <c r="T147" s="227"/>
      <c r="AT147" s="228" t="s">
        <v>216</v>
      </c>
      <c r="AU147" s="228" t="s">
        <v>85</v>
      </c>
      <c r="AV147" s="14" t="s">
        <v>85</v>
      </c>
      <c r="AW147" s="14" t="s">
        <v>31</v>
      </c>
      <c r="AX147" s="14" t="s">
        <v>75</v>
      </c>
      <c r="AY147" s="228" t="s">
        <v>209</v>
      </c>
    </row>
    <row r="148" spans="1:65" s="14" customFormat="1" ht="11.25">
      <c r="B148" s="218"/>
      <c r="C148" s="219"/>
      <c r="D148" s="209" t="s">
        <v>216</v>
      </c>
      <c r="E148" s="220" t="s">
        <v>1</v>
      </c>
      <c r="F148" s="221" t="s">
        <v>2562</v>
      </c>
      <c r="G148" s="219"/>
      <c r="H148" s="222">
        <v>32.984999999999999</v>
      </c>
      <c r="I148" s="223"/>
      <c r="J148" s="219"/>
      <c r="K148" s="219"/>
      <c r="L148" s="224"/>
      <c r="M148" s="225"/>
      <c r="N148" s="226"/>
      <c r="O148" s="226"/>
      <c r="P148" s="226"/>
      <c r="Q148" s="226"/>
      <c r="R148" s="226"/>
      <c r="S148" s="226"/>
      <c r="T148" s="227"/>
      <c r="AT148" s="228" t="s">
        <v>216</v>
      </c>
      <c r="AU148" s="228" t="s">
        <v>85</v>
      </c>
      <c r="AV148" s="14" t="s">
        <v>85</v>
      </c>
      <c r="AW148" s="14" t="s">
        <v>31</v>
      </c>
      <c r="AX148" s="14" t="s">
        <v>75</v>
      </c>
      <c r="AY148" s="228" t="s">
        <v>209</v>
      </c>
    </row>
    <row r="149" spans="1:65" s="14" customFormat="1" ht="11.25">
      <c r="B149" s="218"/>
      <c r="C149" s="219"/>
      <c r="D149" s="209" t="s">
        <v>216</v>
      </c>
      <c r="E149" s="220" t="s">
        <v>1</v>
      </c>
      <c r="F149" s="221" t="s">
        <v>2563</v>
      </c>
      <c r="G149" s="219"/>
      <c r="H149" s="222">
        <v>2.5099999999999998</v>
      </c>
      <c r="I149" s="223"/>
      <c r="J149" s="219"/>
      <c r="K149" s="219"/>
      <c r="L149" s="224"/>
      <c r="M149" s="225"/>
      <c r="N149" s="226"/>
      <c r="O149" s="226"/>
      <c r="P149" s="226"/>
      <c r="Q149" s="226"/>
      <c r="R149" s="226"/>
      <c r="S149" s="226"/>
      <c r="T149" s="227"/>
      <c r="AT149" s="228" t="s">
        <v>216</v>
      </c>
      <c r="AU149" s="228" t="s">
        <v>85</v>
      </c>
      <c r="AV149" s="14" t="s">
        <v>85</v>
      </c>
      <c r="AW149" s="14" t="s">
        <v>31</v>
      </c>
      <c r="AX149" s="14" t="s">
        <v>75</v>
      </c>
      <c r="AY149" s="228" t="s">
        <v>209</v>
      </c>
    </row>
    <row r="150" spans="1:65" s="14" customFormat="1" ht="11.25">
      <c r="B150" s="218"/>
      <c r="C150" s="219"/>
      <c r="D150" s="209" t="s">
        <v>216</v>
      </c>
      <c r="E150" s="220" t="s">
        <v>1</v>
      </c>
      <c r="F150" s="221" t="s">
        <v>2564</v>
      </c>
      <c r="G150" s="219"/>
      <c r="H150" s="222">
        <v>1.51</v>
      </c>
      <c r="I150" s="223"/>
      <c r="J150" s="219"/>
      <c r="K150" s="219"/>
      <c r="L150" s="224"/>
      <c r="M150" s="225"/>
      <c r="N150" s="226"/>
      <c r="O150" s="226"/>
      <c r="P150" s="226"/>
      <c r="Q150" s="226"/>
      <c r="R150" s="226"/>
      <c r="S150" s="226"/>
      <c r="T150" s="227"/>
      <c r="AT150" s="228" t="s">
        <v>216</v>
      </c>
      <c r="AU150" s="228" t="s">
        <v>85</v>
      </c>
      <c r="AV150" s="14" t="s">
        <v>85</v>
      </c>
      <c r="AW150" s="14" t="s">
        <v>31</v>
      </c>
      <c r="AX150" s="14" t="s">
        <v>75</v>
      </c>
      <c r="AY150" s="228" t="s">
        <v>209</v>
      </c>
    </row>
    <row r="151" spans="1:65" s="14" customFormat="1" ht="11.25">
      <c r="B151" s="218"/>
      <c r="C151" s="219"/>
      <c r="D151" s="209" t="s">
        <v>216</v>
      </c>
      <c r="E151" s="220" t="s">
        <v>1</v>
      </c>
      <c r="F151" s="221" t="s">
        <v>2565</v>
      </c>
      <c r="G151" s="219"/>
      <c r="H151" s="222">
        <v>2.1</v>
      </c>
      <c r="I151" s="223"/>
      <c r="J151" s="219"/>
      <c r="K151" s="219"/>
      <c r="L151" s="224"/>
      <c r="M151" s="225"/>
      <c r="N151" s="226"/>
      <c r="O151" s="226"/>
      <c r="P151" s="226"/>
      <c r="Q151" s="226"/>
      <c r="R151" s="226"/>
      <c r="S151" s="226"/>
      <c r="T151" s="227"/>
      <c r="AT151" s="228" t="s">
        <v>216</v>
      </c>
      <c r="AU151" s="228" t="s">
        <v>85</v>
      </c>
      <c r="AV151" s="14" t="s">
        <v>85</v>
      </c>
      <c r="AW151" s="14" t="s">
        <v>31</v>
      </c>
      <c r="AX151" s="14" t="s">
        <v>75</v>
      </c>
      <c r="AY151" s="228" t="s">
        <v>209</v>
      </c>
    </row>
    <row r="152" spans="1:65" s="15" customFormat="1" ht="11.25">
      <c r="B152" s="229"/>
      <c r="C152" s="230"/>
      <c r="D152" s="209" t="s">
        <v>216</v>
      </c>
      <c r="E152" s="231" t="s">
        <v>1</v>
      </c>
      <c r="F152" s="232" t="s">
        <v>219</v>
      </c>
      <c r="G152" s="230"/>
      <c r="H152" s="233">
        <v>113.401</v>
      </c>
      <c r="I152" s="234"/>
      <c r="J152" s="230"/>
      <c r="K152" s="230"/>
      <c r="L152" s="235"/>
      <c r="M152" s="236"/>
      <c r="N152" s="237"/>
      <c r="O152" s="237"/>
      <c r="P152" s="237"/>
      <c r="Q152" s="237"/>
      <c r="R152" s="237"/>
      <c r="S152" s="237"/>
      <c r="T152" s="238"/>
      <c r="AT152" s="239" t="s">
        <v>216</v>
      </c>
      <c r="AU152" s="239" t="s">
        <v>85</v>
      </c>
      <c r="AV152" s="15" t="s">
        <v>215</v>
      </c>
      <c r="AW152" s="15" t="s">
        <v>31</v>
      </c>
      <c r="AX152" s="15" t="s">
        <v>83</v>
      </c>
      <c r="AY152" s="239" t="s">
        <v>209</v>
      </c>
    </row>
    <row r="153" spans="1:65" s="2" customFormat="1" ht="16.5" customHeight="1">
      <c r="A153" s="35"/>
      <c r="B153" s="36"/>
      <c r="C153" s="193" t="s">
        <v>215</v>
      </c>
      <c r="D153" s="193" t="s">
        <v>211</v>
      </c>
      <c r="E153" s="194" t="s">
        <v>2566</v>
      </c>
      <c r="F153" s="195" t="s">
        <v>2567</v>
      </c>
      <c r="G153" s="196" t="s">
        <v>228</v>
      </c>
      <c r="H153" s="197">
        <v>83.507999999999996</v>
      </c>
      <c r="I153" s="198"/>
      <c r="J153" s="199">
        <f>ROUND(I153*H153,2)</f>
        <v>0</v>
      </c>
      <c r="K153" s="200"/>
      <c r="L153" s="40"/>
      <c r="M153" s="201" t="s">
        <v>1</v>
      </c>
      <c r="N153" s="202" t="s">
        <v>40</v>
      </c>
      <c r="O153" s="72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215</v>
      </c>
      <c r="AT153" s="205" t="s">
        <v>211</v>
      </c>
      <c r="AU153" s="205" t="s">
        <v>85</v>
      </c>
      <c r="AY153" s="18" t="s">
        <v>209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8" t="s">
        <v>83</v>
      </c>
      <c r="BK153" s="206">
        <f>ROUND(I153*H153,2)</f>
        <v>0</v>
      </c>
      <c r="BL153" s="18" t="s">
        <v>215</v>
      </c>
      <c r="BM153" s="205" t="s">
        <v>229</v>
      </c>
    </row>
    <row r="154" spans="1:65" s="13" customFormat="1" ht="11.25">
      <c r="B154" s="207"/>
      <c r="C154" s="208"/>
      <c r="D154" s="209" t="s">
        <v>216</v>
      </c>
      <c r="E154" s="210" t="s">
        <v>1</v>
      </c>
      <c r="F154" s="211" t="s">
        <v>2568</v>
      </c>
      <c r="G154" s="208"/>
      <c r="H154" s="210" t="s">
        <v>1</v>
      </c>
      <c r="I154" s="212"/>
      <c r="J154" s="208"/>
      <c r="K154" s="208"/>
      <c r="L154" s="213"/>
      <c r="M154" s="214"/>
      <c r="N154" s="215"/>
      <c r="O154" s="215"/>
      <c r="P154" s="215"/>
      <c r="Q154" s="215"/>
      <c r="R154" s="215"/>
      <c r="S154" s="215"/>
      <c r="T154" s="216"/>
      <c r="AT154" s="217" t="s">
        <v>216</v>
      </c>
      <c r="AU154" s="217" t="s">
        <v>85</v>
      </c>
      <c r="AV154" s="13" t="s">
        <v>83</v>
      </c>
      <c r="AW154" s="13" t="s">
        <v>31</v>
      </c>
      <c r="AX154" s="13" t="s">
        <v>75</v>
      </c>
      <c r="AY154" s="217" t="s">
        <v>209</v>
      </c>
    </row>
    <row r="155" spans="1:65" s="14" customFormat="1" ht="22.5">
      <c r="B155" s="218"/>
      <c r="C155" s="219"/>
      <c r="D155" s="209" t="s">
        <v>216</v>
      </c>
      <c r="E155" s="220" t="s">
        <v>1</v>
      </c>
      <c r="F155" s="221" t="s">
        <v>2569</v>
      </c>
      <c r="G155" s="219"/>
      <c r="H155" s="222">
        <v>54.432000000000002</v>
      </c>
      <c r="I155" s="223"/>
      <c r="J155" s="219"/>
      <c r="K155" s="219"/>
      <c r="L155" s="224"/>
      <c r="M155" s="225"/>
      <c r="N155" s="226"/>
      <c r="O155" s="226"/>
      <c r="P155" s="226"/>
      <c r="Q155" s="226"/>
      <c r="R155" s="226"/>
      <c r="S155" s="226"/>
      <c r="T155" s="227"/>
      <c r="AT155" s="228" t="s">
        <v>216</v>
      </c>
      <c r="AU155" s="228" t="s">
        <v>85</v>
      </c>
      <c r="AV155" s="14" t="s">
        <v>85</v>
      </c>
      <c r="AW155" s="14" t="s">
        <v>31</v>
      </c>
      <c r="AX155" s="14" t="s">
        <v>75</v>
      </c>
      <c r="AY155" s="228" t="s">
        <v>209</v>
      </c>
    </row>
    <row r="156" spans="1:65" s="14" customFormat="1" ht="11.25">
      <c r="B156" s="218"/>
      <c r="C156" s="219"/>
      <c r="D156" s="209" t="s">
        <v>216</v>
      </c>
      <c r="E156" s="220" t="s">
        <v>1</v>
      </c>
      <c r="F156" s="221" t="s">
        <v>2570</v>
      </c>
      <c r="G156" s="219"/>
      <c r="H156" s="222">
        <v>10.596</v>
      </c>
      <c r="I156" s="223"/>
      <c r="J156" s="219"/>
      <c r="K156" s="219"/>
      <c r="L156" s="224"/>
      <c r="M156" s="225"/>
      <c r="N156" s="226"/>
      <c r="O156" s="226"/>
      <c r="P156" s="226"/>
      <c r="Q156" s="226"/>
      <c r="R156" s="226"/>
      <c r="S156" s="226"/>
      <c r="T156" s="227"/>
      <c r="AT156" s="228" t="s">
        <v>216</v>
      </c>
      <c r="AU156" s="228" t="s">
        <v>85</v>
      </c>
      <c r="AV156" s="14" t="s">
        <v>85</v>
      </c>
      <c r="AW156" s="14" t="s">
        <v>31</v>
      </c>
      <c r="AX156" s="14" t="s">
        <v>75</v>
      </c>
      <c r="AY156" s="228" t="s">
        <v>209</v>
      </c>
    </row>
    <row r="157" spans="1:65" s="14" customFormat="1" ht="11.25">
      <c r="B157" s="218"/>
      <c r="C157" s="219"/>
      <c r="D157" s="209" t="s">
        <v>216</v>
      </c>
      <c r="E157" s="220" t="s">
        <v>1</v>
      </c>
      <c r="F157" s="221" t="s">
        <v>2571</v>
      </c>
      <c r="G157" s="219"/>
      <c r="H157" s="222">
        <v>18.48</v>
      </c>
      <c r="I157" s="223"/>
      <c r="J157" s="219"/>
      <c r="K157" s="219"/>
      <c r="L157" s="224"/>
      <c r="M157" s="225"/>
      <c r="N157" s="226"/>
      <c r="O157" s="226"/>
      <c r="P157" s="226"/>
      <c r="Q157" s="226"/>
      <c r="R157" s="226"/>
      <c r="S157" s="226"/>
      <c r="T157" s="227"/>
      <c r="AT157" s="228" t="s">
        <v>216</v>
      </c>
      <c r="AU157" s="228" t="s">
        <v>85</v>
      </c>
      <c r="AV157" s="14" t="s">
        <v>85</v>
      </c>
      <c r="AW157" s="14" t="s">
        <v>31</v>
      </c>
      <c r="AX157" s="14" t="s">
        <v>75</v>
      </c>
      <c r="AY157" s="228" t="s">
        <v>209</v>
      </c>
    </row>
    <row r="158" spans="1:65" s="15" customFormat="1" ht="11.25">
      <c r="B158" s="229"/>
      <c r="C158" s="230"/>
      <c r="D158" s="209" t="s">
        <v>216</v>
      </c>
      <c r="E158" s="231" t="s">
        <v>1</v>
      </c>
      <c r="F158" s="232" t="s">
        <v>219</v>
      </c>
      <c r="G158" s="230"/>
      <c r="H158" s="233">
        <v>83.507999999999996</v>
      </c>
      <c r="I158" s="234"/>
      <c r="J158" s="230"/>
      <c r="K158" s="230"/>
      <c r="L158" s="235"/>
      <c r="M158" s="236"/>
      <c r="N158" s="237"/>
      <c r="O158" s="237"/>
      <c r="P158" s="237"/>
      <c r="Q158" s="237"/>
      <c r="R158" s="237"/>
      <c r="S158" s="237"/>
      <c r="T158" s="238"/>
      <c r="AT158" s="239" t="s">
        <v>216</v>
      </c>
      <c r="AU158" s="239" t="s">
        <v>85</v>
      </c>
      <c r="AV158" s="15" t="s">
        <v>215</v>
      </c>
      <c r="AW158" s="15" t="s">
        <v>31</v>
      </c>
      <c r="AX158" s="15" t="s">
        <v>83</v>
      </c>
      <c r="AY158" s="239" t="s">
        <v>209</v>
      </c>
    </row>
    <row r="159" spans="1:65" s="2" customFormat="1" ht="21.75" customHeight="1">
      <c r="A159" s="35"/>
      <c r="B159" s="36"/>
      <c r="C159" s="193" t="s">
        <v>232</v>
      </c>
      <c r="D159" s="193" t="s">
        <v>211</v>
      </c>
      <c r="E159" s="194" t="s">
        <v>2572</v>
      </c>
      <c r="F159" s="195" t="s">
        <v>2573</v>
      </c>
      <c r="G159" s="196" t="s">
        <v>214</v>
      </c>
      <c r="H159" s="197">
        <v>22.5</v>
      </c>
      <c r="I159" s="198"/>
      <c r="J159" s="199">
        <f>ROUND(I159*H159,2)</f>
        <v>0</v>
      </c>
      <c r="K159" s="200"/>
      <c r="L159" s="40"/>
      <c r="M159" s="201" t="s">
        <v>1</v>
      </c>
      <c r="N159" s="202" t="s">
        <v>40</v>
      </c>
      <c r="O159" s="72"/>
      <c r="P159" s="203">
        <f>O159*H159</f>
        <v>0</v>
      </c>
      <c r="Q159" s="203">
        <v>0</v>
      </c>
      <c r="R159" s="203">
        <f>Q159*H159</f>
        <v>0</v>
      </c>
      <c r="S159" s="203">
        <v>0</v>
      </c>
      <c r="T159" s="20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215</v>
      </c>
      <c r="AT159" s="205" t="s">
        <v>211</v>
      </c>
      <c r="AU159" s="205" t="s">
        <v>85</v>
      </c>
      <c r="AY159" s="18" t="s">
        <v>209</v>
      </c>
      <c r="BE159" s="206">
        <f>IF(N159="základní",J159,0)</f>
        <v>0</v>
      </c>
      <c r="BF159" s="206">
        <f>IF(N159="snížená",J159,0)</f>
        <v>0</v>
      </c>
      <c r="BG159" s="206">
        <f>IF(N159="zákl. přenesená",J159,0)</f>
        <v>0</v>
      </c>
      <c r="BH159" s="206">
        <f>IF(N159="sníž. přenesená",J159,0)</f>
        <v>0</v>
      </c>
      <c r="BI159" s="206">
        <f>IF(N159="nulová",J159,0)</f>
        <v>0</v>
      </c>
      <c r="BJ159" s="18" t="s">
        <v>83</v>
      </c>
      <c r="BK159" s="206">
        <f>ROUND(I159*H159,2)</f>
        <v>0</v>
      </c>
      <c r="BL159" s="18" t="s">
        <v>215</v>
      </c>
      <c r="BM159" s="205" t="s">
        <v>235</v>
      </c>
    </row>
    <row r="160" spans="1:65" s="13" customFormat="1" ht="11.25">
      <c r="B160" s="207"/>
      <c r="C160" s="208"/>
      <c r="D160" s="209" t="s">
        <v>216</v>
      </c>
      <c r="E160" s="210" t="s">
        <v>1</v>
      </c>
      <c r="F160" s="211" t="s">
        <v>2548</v>
      </c>
      <c r="G160" s="208"/>
      <c r="H160" s="210" t="s">
        <v>1</v>
      </c>
      <c r="I160" s="212"/>
      <c r="J160" s="208"/>
      <c r="K160" s="208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216</v>
      </c>
      <c r="AU160" s="217" t="s">
        <v>85</v>
      </c>
      <c r="AV160" s="13" t="s">
        <v>83</v>
      </c>
      <c r="AW160" s="13" t="s">
        <v>31</v>
      </c>
      <c r="AX160" s="13" t="s">
        <v>75</v>
      </c>
      <c r="AY160" s="217" t="s">
        <v>209</v>
      </c>
    </row>
    <row r="161" spans="1:65" s="14" customFormat="1" ht="11.25">
      <c r="B161" s="218"/>
      <c r="C161" s="219"/>
      <c r="D161" s="209" t="s">
        <v>216</v>
      </c>
      <c r="E161" s="220" t="s">
        <v>1</v>
      </c>
      <c r="F161" s="221" t="s">
        <v>2574</v>
      </c>
      <c r="G161" s="219"/>
      <c r="H161" s="222">
        <v>8.6999999999999993</v>
      </c>
      <c r="I161" s="223"/>
      <c r="J161" s="219"/>
      <c r="K161" s="219"/>
      <c r="L161" s="224"/>
      <c r="M161" s="225"/>
      <c r="N161" s="226"/>
      <c r="O161" s="226"/>
      <c r="P161" s="226"/>
      <c r="Q161" s="226"/>
      <c r="R161" s="226"/>
      <c r="S161" s="226"/>
      <c r="T161" s="227"/>
      <c r="AT161" s="228" t="s">
        <v>216</v>
      </c>
      <c r="AU161" s="228" t="s">
        <v>85</v>
      </c>
      <c r="AV161" s="14" t="s">
        <v>85</v>
      </c>
      <c r="AW161" s="14" t="s">
        <v>31</v>
      </c>
      <c r="AX161" s="14" t="s">
        <v>75</v>
      </c>
      <c r="AY161" s="228" t="s">
        <v>209</v>
      </c>
    </row>
    <row r="162" spans="1:65" s="14" customFormat="1" ht="11.25">
      <c r="B162" s="218"/>
      <c r="C162" s="219"/>
      <c r="D162" s="209" t="s">
        <v>216</v>
      </c>
      <c r="E162" s="220" t="s">
        <v>1</v>
      </c>
      <c r="F162" s="221" t="s">
        <v>2575</v>
      </c>
      <c r="G162" s="219"/>
      <c r="H162" s="222">
        <v>5.3</v>
      </c>
      <c r="I162" s="223"/>
      <c r="J162" s="219"/>
      <c r="K162" s="219"/>
      <c r="L162" s="224"/>
      <c r="M162" s="225"/>
      <c r="N162" s="226"/>
      <c r="O162" s="226"/>
      <c r="P162" s="226"/>
      <c r="Q162" s="226"/>
      <c r="R162" s="226"/>
      <c r="S162" s="226"/>
      <c r="T162" s="227"/>
      <c r="AT162" s="228" t="s">
        <v>216</v>
      </c>
      <c r="AU162" s="228" t="s">
        <v>85</v>
      </c>
      <c r="AV162" s="14" t="s">
        <v>85</v>
      </c>
      <c r="AW162" s="14" t="s">
        <v>31</v>
      </c>
      <c r="AX162" s="14" t="s">
        <v>75</v>
      </c>
      <c r="AY162" s="228" t="s">
        <v>209</v>
      </c>
    </row>
    <row r="163" spans="1:65" s="14" customFormat="1" ht="11.25">
      <c r="B163" s="218"/>
      <c r="C163" s="219"/>
      <c r="D163" s="209" t="s">
        <v>216</v>
      </c>
      <c r="E163" s="220" t="s">
        <v>1</v>
      </c>
      <c r="F163" s="221" t="s">
        <v>2576</v>
      </c>
      <c r="G163" s="219"/>
      <c r="H163" s="222">
        <v>8.5</v>
      </c>
      <c r="I163" s="223"/>
      <c r="J163" s="219"/>
      <c r="K163" s="219"/>
      <c r="L163" s="224"/>
      <c r="M163" s="225"/>
      <c r="N163" s="226"/>
      <c r="O163" s="226"/>
      <c r="P163" s="226"/>
      <c r="Q163" s="226"/>
      <c r="R163" s="226"/>
      <c r="S163" s="226"/>
      <c r="T163" s="227"/>
      <c r="AT163" s="228" t="s">
        <v>216</v>
      </c>
      <c r="AU163" s="228" t="s">
        <v>85</v>
      </c>
      <c r="AV163" s="14" t="s">
        <v>85</v>
      </c>
      <c r="AW163" s="14" t="s">
        <v>31</v>
      </c>
      <c r="AX163" s="14" t="s">
        <v>75</v>
      </c>
      <c r="AY163" s="228" t="s">
        <v>209</v>
      </c>
    </row>
    <row r="164" spans="1:65" s="15" customFormat="1" ht="11.25">
      <c r="B164" s="229"/>
      <c r="C164" s="230"/>
      <c r="D164" s="209" t="s">
        <v>216</v>
      </c>
      <c r="E164" s="231" t="s">
        <v>1</v>
      </c>
      <c r="F164" s="232" t="s">
        <v>219</v>
      </c>
      <c r="G164" s="230"/>
      <c r="H164" s="233">
        <v>22.5</v>
      </c>
      <c r="I164" s="234"/>
      <c r="J164" s="230"/>
      <c r="K164" s="230"/>
      <c r="L164" s="235"/>
      <c r="M164" s="236"/>
      <c r="N164" s="237"/>
      <c r="O164" s="237"/>
      <c r="P164" s="237"/>
      <c r="Q164" s="237"/>
      <c r="R164" s="237"/>
      <c r="S164" s="237"/>
      <c r="T164" s="238"/>
      <c r="AT164" s="239" t="s">
        <v>216</v>
      </c>
      <c r="AU164" s="239" t="s">
        <v>85</v>
      </c>
      <c r="AV164" s="15" t="s">
        <v>215</v>
      </c>
      <c r="AW164" s="15" t="s">
        <v>31</v>
      </c>
      <c r="AX164" s="15" t="s">
        <v>83</v>
      </c>
      <c r="AY164" s="239" t="s">
        <v>209</v>
      </c>
    </row>
    <row r="165" spans="1:65" s="2" customFormat="1" ht="24.2" customHeight="1">
      <c r="A165" s="35"/>
      <c r="B165" s="36"/>
      <c r="C165" s="193" t="s">
        <v>224</v>
      </c>
      <c r="D165" s="193" t="s">
        <v>211</v>
      </c>
      <c r="E165" s="194" t="s">
        <v>2577</v>
      </c>
      <c r="F165" s="195" t="s">
        <v>2578</v>
      </c>
      <c r="G165" s="196" t="s">
        <v>214</v>
      </c>
      <c r="H165" s="197">
        <v>22.5</v>
      </c>
      <c r="I165" s="198"/>
      <c r="J165" s="199">
        <f>ROUND(I165*H165,2)</f>
        <v>0</v>
      </c>
      <c r="K165" s="200"/>
      <c r="L165" s="40"/>
      <c r="M165" s="201" t="s">
        <v>1</v>
      </c>
      <c r="N165" s="202" t="s">
        <v>40</v>
      </c>
      <c r="O165" s="72"/>
      <c r="P165" s="203">
        <f>O165*H165</f>
        <v>0</v>
      </c>
      <c r="Q165" s="203">
        <v>0</v>
      </c>
      <c r="R165" s="203">
        <f>Q165*H165</f>
        <v>0</v>
      </c>
      <c r="S165" s="203">
        <v>0</v>
      </c>
      <c r="T165" s="20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215</v>
      </c>
      <c r="AT165" s="205" t="s">
        <v>211</v>
      </c>
      <c r="AU165" s="205" t="s">
        <v>85</v>
      </c>
      <c r="AY165" s="18" t="s">
        <v>209</v>
      </c>
      <c r="BE165" s="206">
        <f>IF(N165="základní",J165,0)</f>
        <v>0</v>
      </c>
      <c r="BF165" s="206">
        <f>IF(N165="snížená",J165,0)</f>
        <v>0</v>
      </c>
      <c r="BG165" s="206">
        <f>IF(N165="zákl. přenesená",J165,0)</f>
        <v>0</v>
      </c>
      <c r="BH165" s="206">
        <f>IF(N165="sníž. přenesená",J165,0)</f>
        <v>0</v>
      </c>
      <c r="BI165" s="206">
        <f>IF(N165="nulová",J165,0)</f>
        <v>0</v>
      </c>
      <c r="BJ165" s="18" t="s">
        <v>83</v>
      </c>
      <c r="BK165" s="206">
        <f>ROUND(I165*H165,2)</f>
        <v>0</v>
      </c>
      <c r="BL165" s="18" t="s">
        <v>215</v>
      </c>
      <c r="BM165" s="205" t="s">
        <v>240</v>
      </c>
    </row>
    <row r="166" spans="1:65" s="2" customFormat="1" ht="24.2" customHeight="1">
      <c r="A166" s="35"/>
      <c r="B166" s="36"/>
      <c r="C166" s="193" t="s">
        <v>241</v>
      </c>
      <c r="D166" s="193" t="s">
        <v>211</v>
      </c>
      <c r="E166" s="194" t="s">
        <v>2579</v>
      </c>
      <c r="F166" s="195" t="s">
        <v>2580</v>
      </c>
      <c r="G166" s="196" t="s">
        <v>214</v>
      </c>
      <c r="H166" s="197">
        <v>2588.2950000000001</v>
      </c>
      <c r="I166" s="198"/>
      <c r="J166" s="199">
        <f>ROUND(I166*H166,2)</f>
        <v>0</v>
      </c>
      <c r="K166" s="200"/>
      <c r="L166" s="40"/>
      <c r="M166" s="201" t="s">
        <v>1</v>
      </c>
      <c r="N166" s="202" t="s">
        <v>40</v>
      </c>
      <c r="O166" s="72"/>
      <c r="P166" s="203">
        <f>O166*H166</f>
        <v>0</v>
      </c>
      <c r="Q166" s="203">
        <v>0</v>
      </c>
      <c r="R166" s="203">
        <f>Q166*H166</f>
        <v>0</v>
      </c>
      <c r="S166" s="203">
        <v>0</v>
      </c>
      <c r="T166" s="20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215</v>
      </c>
      <c r="AT166" s="205" t="s">
        <v>211</v>
      </c>
      <c r="AU166" s="205" t="s">
        <v>85</v>
      </c>
      <c r="AY166" s="18" t="s">
        <v>209</v>
      </c>
      <c r="BE166" s="206">
        <f>IF(N166="základní",J166,0)</f>
        <v>0</v>
      </c>
      <c r="BF166" s="206">
        <f>IF(N166="snížená",J166,0)</f>
        <v>0</v>
      </c>
      <c r="BG166" s="206">
        <f>IF(N166="zákl. přenesená",J166,0)</f>
        <v>0</v>
      </c>
      <c r="BH166" s="206">
        <f>IF(N166="sníž. přenesená",J166,0)</f>
        <v>0</v>
      </c>
      <c r="BI166" s="206">
        <f>IF(N166="nulová",J166,0)</f>
        <v>0</v>
      </c>
      <c r="BJ166" s="18" t="s">
        <v>83</v>
      </c>
      <c r="BK166" s="206">
        <f>ROUND(I166*H166,2)</f>
        <v>0</v>
      </c>
      <c r="BL166" s="18" t="s">
        <v>215</v>
      </c>
      <c r="BM166" s="205" t="s">
        <v>244</v>
      </c>
    </row>
    <row r="167" spans="1:65" s="13" customFormat="1" ht="11.25">
      <c r="B167" s="207"/>
      <c r="C167" s="208"/>
      <c r="D167" s="209" t="s">
        <v>216</v>
      </c>
      <c r="E167" s="210" t="s">
        <v>1</v>
      </c>
      <c r="F167" s="211" t="s">
        <v>2568</v>
      </c>
      <c r="G167" s="208"/>
      <c r="H167" s="210" t="s">
        <v>1</v>
      </c>
      <c r="I167" s="212"/>
      <c r="J167" s="208"/>
      <c r="K167" s="208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216</v>
      </c>
      <c r="AU167" s="217" t="s">
        <v>85</v>
      </c>
      <c r="AV167" s="13" t="s">
        <v>83</v>
      </c>
      <c r="AW167" s="13" t="s">
        <v>31</v>
      </c>
      <c r="AX167" s="13" t="s">
        <v>75</v>
      </c>
      <c r="AY167" s="217" t="s">
        <v>209</v>
      </c>
    </row>
    <row r="168" spans="1:65" s="14" customFormat="1" ht="22.5">
      <c r="B168" s="218"/>
      <c r="C168" s="219"/>
      <c r="D168" s="209" t="s">
        <v>216</v>
      </c>
      <c r="E168" s="220" t="s">
        <v>1</v>
      </c>
      <c r="F168" s="221" t="s">
        <v>2581</v>
      </c>
      <c r="G168" s="219"/>
      <c r="H168" s="222">
        <v>521.64</v>
      </c>
      <c r="I168" s="223"/>
      <c r="J168" s="219"/>
      <c r="K168" s="219"/>
      <c r="L168" s="224"/>
      <c r="M168" s="225"/>
      <c r="N168" s="226"/>
      <c r="O168" s="226"/>
      <c r="P168" s="226"/>
      <c r="Q168" s="226"/>
      <c r="R168" s="226"/>
      <c r="S168" s="226"/>
      <c r="T168" s="227"/>
      <c r="AT168" s="228" t="s">
        <v>216</v>
      </c>
      <c r="AU168" s="228" t="s">
        <v>85</v>
      </c>
      <c r="AV168" s="14" t="s">
        <v>85</v>
      </c>
      <c r="AW168" s="14" t="s">
        <v>31</v>
      </c>
      <c r="AX168" s="14" t="s">
        <v>75</v>
      </c>
      <c r="AY168" s="228" t="s">
        <v>209</v>
      </c>
    </row>
    <row r="169" spans="1:65" s="14" customFormat="1" ht="11.25">
      <c r="B169" s="218"/>
      <c r="C169" s="219"/>
      <c r="D169" s="209" t="s">
        <v>216</v>
      </c>
      <c r="E169" s="220" t="s">
        <v>1</v>
      </c>
      <c r="F169" s="221" t="s">
        <v>2582</v>
      </c>
      <c r="G169" s="219"/>
      <c r="H169" s="222">
        <v>101.545</v>
      </c>
      <c r="I169" s="223"/>
      <c r="J169" s="219"/>
      <c r="K169" s="219"/>
      <c r="L169" s="224"/>
      <c r="M169" s="225"/>
      <c r="N169" s="226"/>
      <c r="O169" s="226"/>
      <c r="P169" s="226"/>
      <c r="Q169" s="226"/>
      <c r="R169" s="226"/>
      <c r="S169" s="226"/>
      <c r="T169" s="227"/>
      <c r="AT169" s="228" t="s">
        <v>216</v>
      </c>
      <c r="AU169" s="228" t="s">
        <v>85</v>
      </c>
      <c r="AV169" s="14" t="s">
        <v>85</v>
      </c>
      <c r="AW169" s="14" t="s">
        <v>31</v>
      </c>
      <c r="AX169" s="14" t="s">
        <v>75</v>
      </c>
      <c r="AY169" s="228" t="s">
        <v>209</v>
      </c>
    </row>
    <row r="170" spans="1:65" s="14" customFormat="1" ht="11.25">
      <c r="B170" s="218"/>
      <c r="C170" s="219"/>
      <c r="D170" s="209" t="s">
        <v>216</v>
      </c>
      <c r="E170" s="220" t="s">
        <v>1</v>
      </c>
      <c r="F170" s="221" t="s">
        <v>2583</v>
      </c>
      <c r="G170" s="219"/>
      <c r="H170" s="222">
        <v>177.1</v>
      </c>
      <c r="I170" s="223"/>
      <c r="J170" s="219"/>
      <c r="K170" s="219"/>
      <c r="L170" s="224"/>
      <c r="M170" s="225"/>
      <c r="N170" s="226"/>
      <c r="O170" s="226"/>
      <c r="P170" s="226"/>
      <c r="Q170" s="226"/>
      <c r="R170" s="226"/>
      <c r="S170" s="226"/>
      <c r="T170" s="227"/>
      <c r="AT170" s="228" t="s">
        <v>216</v>
      </c>
      <c r="AU170" s="228" t="s">
        <v>85</v>
      </c>
      <c r="AV170" s="14" t="s">
        <v>85</v>
      </c>
      <c r="AW170" s="14" t="s">
        <v>31</v>
      </c>
      <c r="AX170" s="14" t="s">
        <v>75</v>
      </c>
      <c r="AY170" s="228" t="s">
        <v>209</v>
      </c>
    </row>
    <row r="171" spans="1:65" s="16" customFormat="1" ht="11.25">
      <c r="B171" s="255"/>
      <c r="C171" s="256"/>
      <c r="D171" s="209" t="s">
        <v>216</v>
      </c>
      <c r="E171" s="257" t="s">
        <v>1</v>
      </c>
      <c r="F171" s="258" t="s">
        <v>360</v>
      </c>
      <c r="G171" s="256"/>
      <c r="H171" s="259">
        <v>800.28499999999997</v>
      </c>
      <c r="I171" s="260"/>
      <c r="J171" s="256"/>
      <c r="K171" s="256"/>
      <c r="L171" s="261"/>
      <c r="M171" s="262"/>
      <c r="N171" s="263"/>
      <c r="O171" s="263"/>
      <c r="P171" s="263"/>
      <c r="Q171" s="263"/>
      <c r="R171" s="263"/>
      <c r="S171" s="263"/>
      <c r="T171" s="264"/>
      <c r="AT171" s="265" t="s">
        <v>216</v>
      </c>
      <c r="AU171" s="265" t="s">
        <v>85</v>
      </c>
      <c r="AV171" s="16" t="s">
        <v>106</v>
      </c>
      <c r="AW171" s="16" t="s">
        <v>31</v>
      </c>
      <c r="AX171" s="16" t="s">
        <v>75</v>
      </c>
      <c r="AY171" s="265" t="s">
        <v>209</v>
      </c>
    </row>
    <row r="172" spans="1:65" s="13" customFormat="1" ht="11.25">
      <c r="B172" s="207"/>
      <c r="C172" s="208"/>
      <c r="D172" s="209" t="s">
        <v>216</v>
      </c>
      <c r="E172" s="210" t="s">
        <v>1</v>
      </c>
      <c r="F172" s="211" t="s">
        <v>2548</v>
      </c>
      <c r="G172" s="208"/>
      <c r="H172" s="210" t="s">
        <v>1</v>
      </c>
      <c r="I172" s="212"/>
      <c r="J172" s="208"/>
      <c r="K172" s="208"/>
      <c r="L172" s="213"/>
      <c r="M172" s="214"/>
      <c r="N172" s="215"/>
      <c r="O172" s="215"/>
      <c r="P172" s="215"/>
      <c r="Q172" s="215"/>
      <c r="R172" s="215"/>
      <c r="S172" s="215"/>
      <c r="T172" s="216"/>
      <c r="AT172" s="217" t="s">
        <v>216</v>
      </c>
      <c r="AU172" s="217" t="s">
        <v>85</v>
      </c>
      <c r="AV172" s="13" t="s">
        <v>83</v>
      </c>
      <c r="AW172" s="13" t="s">
        <v>31</v>
      </c>
      <c r="AX172" s="13" t="s">
        <v>75</v>
      </c>
      <c r="AY172" s="217" t="s">
        <v>209</v>
      </c>
    </row>
    <row r="173" spans="1:65" s="14" customFormat="1" ht="11.25">
      <c r="B173" s="218"/>
      <c r="C173" s="219"/>
      <c r="D173" s="209" t="s">
        <v>216</v>
      </c>
      <c r="E173" s="220" t="s">
        <v>1</v>
      </c>
      <c r="F173" s="221" t="s">
        <v>2584</v>
      </c>
      <c r="G173" s="219"/>
      <c r="H173" s="222">
        <v>1238.2639999999999</v>
      </c>
      <c r="I173" s="223"/>
      <c r="J173" s="219"/>
      <c r="K173" s="219"/>
      <c r="L173" s="224"/>
      <c r="M173" s="225"/>
      <c r="N173" s="226"/>
      <c r="O173" s="226"/>
      <c r="P173" s="226"/>
      <c r="Q173" s="226"/>
      <c r="R173" s="226"/>
      <c r="S173" s="226"/>
      <c r="T173" s="227"/>
      <c r="AT173" s="228" t="s">
        <v>216</v>
      </c>
      <c r="AU173" s="228" t="s">
        <v>85</v>
      </c>
      <c r="AV173" s="14" t="s">
        <v>85</v>
      </c>
      <c r="AW173" s="14" t="s">
        <v>31</v>
      </c>
      <c r="AX173" s="14" t="s">
        <v>75</v>
      </c>
      <c r="AY173" s="228" t="s">
        <v>209</v>
      </c>
    </row>
    <row r="174" spans="1:65" s="14" customFormat="1" ht="11.25">
      <c r="B174" s="218"/>
      <c r="C174" s="219"/>
      <c r="D174" s="209" t="s">
        <v>216</v>
      </c>
      <c r="E174" s="220" t="s">
        <v>1</v>
      </c>
      <c r="F174" s="221" t="s">
        <v>2585</v>
      </c>
      <c r="G174" s="219"/>
      <c r="H174" s="222">
        <v>549.74599999999998</v>
      </c>
      <c r="I174" s="223"/>
      <c r="J174" s="219"/>
      <c r="K174" s="219"/>
      <c r="L174" s="224"/>
      <c r="M174" s="225"/>
      <c r="N174" s="226"/>
      <c r="O174" s="226"/>
      <c r="P174" s="226"/>
      <c r="Q174" s="226"/>
      <c r="R174" s="226"/>
      <c r="S174" s="226"/>
      <c r="T174" s="227"/>
      <c r="AT174" s="228" t="s">
        <v>216</v>
      </c>
      <c r="AU174" s="228" t="s">
        <v>85</v>
      </c>
      <c r="AV174" s="14" t="s">
        <v>85</v>
      </c>
      <c r="AW174" s="14" t="s">
        <v>31</v>
      </c>
      <c r="AX174" s="14" t="s">
        <v>75</v>
      </c>
      <c r="AY174" s="228" t="s">
        <v>209</v>
      </c>
    </row>
    <row r="175" spans="1:65" s="16" customFormat="1" ht="11.25">
      <c r="B175" s="255"/>
      <c r="C175" s="256"/>
      <c r="D175" s="209" t="s">
        <v>216</v>
      </c>
      <c r="E175" s="257" t="s">
        <v>1</v>
      </c>
      <c r="F175" s="258" t="s">
        <v>360</v>
      </c>
      <c r="G175" s="256"/>
      <c r="H175" s="259">
        <v>1788.01</v>
      </c>
      <c r="I175" s="260"/>
      <c r="J175" s="256"/>
      <c r="K175" s="256"/>
      <c r="L175" s="261"/>
      <c r="M175" s="262"/>
      <c r="N175" s="263"/>
      <c r="O175" s="263"/>
      <c r="P175" s="263"/>
      <c r="Q175" s="263"/>
      <c r="R175" s="263"/>
      <c r="S175" s="263"/>
      <c r="T175" s="264"/>
      <c r="AT175" s="265" t="s">
        <v>216</v>
      </c>
      <c r="AU175" s="265" t="s">
        <v>85</v>
      </c>
      <c r="AV175" s="16" t="s">
        <v>106</v>
      </c>
      <c r="AW175" s="16" t="s">
        <v>31</v>
      </c>
      <c r="AX175" s="16" t="s">
        <v>75</v>
      </c>
      <c r="AY175" s="265" t="s">
        <v>209</v>
      </c>
    </row>
    <row r="176" spans="1:65" s="15" customFormat="1" ht="11.25">
      <c r="B176" s="229"/>
      <c r="C176" s="230"/>
      <c r="D176" s="209" t="s">
        <v>216</v>
      </c>
      <c r="E176" s="231" t="s">
        <v>1</v>
      </c>
      <c r="F176" s="232" t="s">
        <v>219</v>
      </c>
      <c r="G176" s="230"/>
      <c r="H176" s="233">
        <v>2588.2950000000001</v>
      </c>
      <c r="I176" s="234"/>
      <c r="J176" s="230"/>
      <c r="K176" s="230"/>
      <c r="L176" s="235"/>
      <c r="M176" s="236"/>
      <c r="N176" s="237"/>
      <c r="O176" s="237"/>
      <c r="P176" s="237"/>
      <c r="Q176" s="237"/>
      <c r="R176" s="237"/>
      <c r="S176" s="237"/>
      <c r="T176" s="238"/>
      <c r="AT176" s="239" t="s">
        <v>216</v>
      </c>
      <c r="AU176" s="239" t="s">
        <v>85</v>
      </c>
      <c r="AV176" s="15" t="s">
        <v>215</v>
      </c>
      <c r="AW176" s="15" t="s">
        <v>31</v>
      </c>
      <c r="AX176" s="15" t="s">
        <v>83</v>
      </c>
      <c r="AY176" s="239" t="s">
        <v>209</v>
      </c>
    </row>
    <row r="177" spans="1:65" s="2" customFormat="1" ht="24.2" customHeight="1">
      <c r="A177" s="35"/>
      <c r="B177" s="36"/>
      <c r="C177" s="193" t="s">
        <v>229</v>
      </c>
      <c r="D177" s="193" t="s">
        <v>211</v>
      </c>
      <c r="E177" s="194" t="s">
        <v>2586</v>
      </c>
      <c r="F177" s="195" t="s">
        <v>2587</v>
      </c>
      <c r="G177" s="196" t="s">
        <v>214</v>
      </c>
      <c r="H177" s="197">
        <v>2588.2950000000001</v>
      </c>
      <c r="I177" s="198"/>
      <c r="J177" s="199">
        <f>ROUND(I177*H177,2)</f>
        <v>0</v>
      </c>
      <c r="K177" s="200"/>
      <c r="L177" s="40"/>
      <c r="M177" s="201" t="s">
        <v>1</v>
      </c>
      <c r="N177" s="202" t="s">
        <v>40</v>
      </c>
      <c r="O177" s="72"/>
      <c r="P177" s="203">
        <f>O177*H177</f>
        <v>0</v>
      </c>
      <c r="Q177" s="203">
        <v>0</v>
      </c>
      <c r="R177" s="203">
        <f>Q177*H177</f>
        <v>0</v>
      </c>
      <c r="S177" s="203">
        <v>0</v>
      </c>
      <c r="T177" s="20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215</v>
      </c>
      <c r="AT177" s="205" t="s">
        <v>211</v>
      </c>
      <c r="AU177" s="205" t="s">
        <v>85</v>
      </c>
      <c r="AY177" s="18" t="s">
        <v>209</v>
      </c>
      <c r="BE177" s="206">
        <f>IF(N177="základní",J177,0)</f>
        <v>0</v>
      </c>
      <c r="BF177" s="206">
        <f>IF(N177="snížená",J177,0)</f>
        <v>0</v>
      </c>
      <c r="BG177" s="206">
        <f>IF(N177="zákl. přenesená",J177,0)</f>
        <v>0</v>
      </c>
      <c r="BH177" s="206">
        <f>IF(N177="sníž. přenesená",J177,0)</f>
        <v>0</v>
      </c>
      <c r="BI177" s="206">
        <f>IF(N177="nulová",J177,0)</f>
        <v>0</v>
      </c>
      <c r="BJ177" s="18" t="s">
        <v>83</v>
      </c>
      <c r="BK177" s="206">
        <f>ROUND(I177*H177,2)</f>
        <v>0</v>
      </c>
      <c r="BL177" s="18" t="s">
        <v>215</v>
      </c>
      <c r="BM177" s="205" t="s">
        <v>247</v>
      </c>
    </row>
    <row r="178" spans="1:65" s="2" customFormat="1" ht="16.5" customHeight="1">
      <c r="A178" s="35"/>
      <c r="B178" s="36"/>
      <c r="C178" s="193" t="s">
        <v>249</v>
      </c>
      <c r="D178" s="193" t="s">
        <v>211</v>
      </c>
      <c r="E178" s="194" t="s">
        <v>2588</v>
      </c>
      <c r="F178" s="195" t="s">
        <v>2589</v>
      </c>
      <c r="G178" s="196" t="s">
        <v>270</v>
      </c>
      <c r="H178" s="197">
        <v>0.124</v>
      </c>
      <c r="I178" s="198"/>
      <c r="J178" s="199">
        <f>ROUND(I178*H178,2)</f>
        <v>0</v>
      </c>
      <c r="K178" s="200"/>
      <c r="L178" s="40"/>
      <c r="M178" s="201" t="s">
        <v>1</v>
      </c>
      <c r="N178" s="202" t="s">
        <v>40</v>
      </c>
      <c r="O178" s="72"/>
      <c r="P178" s="203">
        <f>O178*H178</f>
        <v>0</v>
      </c>
      <c r="Q178" s="203">
        <v>0</v>
      </c>
      <c r="R178" s="203">
        <f>Q178*H178</f>
        <v>0</v>
      </c>
      <c r="S178" s="203">
        <v>0</v>
      </c>
      <c r="T178" s="20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215</v>
      </c>
      <c r="AT178" s="205" t="s">
        <v>211</v>
      </c>
      <c r="AU178" s="205" t="s">
        <v>85</v>
      </c>
      <c r="AY178" s="18" t="s">
        <v>209</v>
      </c>
      <c r="BE178" s="206">
        <f>IF(N178="základní",J178,0)</f>
        <v>0</v>
      </c>
      <c r="BF178" s="206">
        <f>IF(N178="snížená",J178,0)</f>
        <v>0</v>
      </c>
      <c r="BG178" s="206">
        <f>IF(N178="zákl. přenesená",J178,0)</f>
        <v>0</v>
      </c>
      <c r="BH178" s="206">
        <f>IF(N178="sníž. přenesená",J178,0)</f>
        <v>0</v>
      </c>
      <c r="BI178" s="206">
        <f>IF(N178="nulová",J178,0)</f>
        <v>0</v>
      </c>
      <c r="BJ178" s="18" t="s">
        <v>83</v>
      </c>
      <c r="BK178" s="206">
        <f>ROUND(I178*H178,2)</f>
        <v>0</v>
      </c>
      <c r="BL178" s="18" t="s">
        <v>215</v>
      </c>
      <c r="BM178" s="205" t="s">
        <v>252</v>
      </c>
    </row>
    <row r="179" spans="1:65" s="13" customFormat="1" ht="11.25">
      <c r="B179" s="207"/>
      <c r="C179" s="208"/>
      <c r="D179" s="209" t="s">
        <v>216</v>
      </c>
      <c r="E179" s="210" t="s">
        <v>1</v>
      </c>
      <c r="F179" s="211" t="s">
        <v>2548</v>
      </c>
      <c r="G179" s="208"/>
      <c r="H179" s="210" t="s">
        <v>1</v>
      </c>
      <c r="I179" s="212"/>
      <c r="J179" s="208"/>
      <c r="K179" s="208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216</v>
      </c>
      <c r="AU179" s="217" t="s">
        <v>85</v>
      </c>
      <c r="AV179" s="13" t="s">
        <v>83</v>
      </c>
      <c r="AW179" s="13" t="s">
        <v>31</v>
      </c>
      <c r="AX179" s="13" t="s">
        <v>75</v>
      </c>
      <c r="AY179" s="217" t="s">
        <v>209</v>
      </c>
    </row>
    <row r="180" spans="1:65" s="14" customFormat="1" ht="11.25">
      <c r="B180" s="218"/>
      <c r="C180" s="219"/>
      <c r="D180" s="209" t="s">
        <v>216</v>
      </c>
      <c r="E180" s="220" t="s">
        <v>1</v>
      </c>
      <c r="F180" s="221" t="s">
        <v>2590</v>
      </c>
      <c r="G180" s="219"/>
      <c r="H180" s="222">
        <v>4.9000000000000002E-2</v>
      </c>
      <c r="I180" s="223"/>
      <c r="J180" s="219"/>
      <c r="K180" s="219"/>
      <c r="L180" s="224"/>
      <c r="M180" s="225"/>
      <c r="N180" s="226"/>
      <c r="O180" s="226"/>
      <c r="P180" s="226"/>
      <c r="Q180" s="226"/>
      <c r="R180" s="226"/>
      <c r="S180" s="226"/>
      <c r="T180" s="227"/>
      <c r="AT180" s="228" t="s">
        <v>216</v>
      </c>
      <c r="AU180" s="228" t="s">
        <v>85</v>
      </c>
      <c r="AV180" s="14" t="s">
        <v>85</v>
      </c>
      <c r="AW180" s="14" t="s">
        <v>31</v>
      </c>
      <c r="AX180" s="14" t="s">
        <v>75</v>
      </c>
      <c r="AY180" s="228" t="s">
        <v>209</v>
      </c>
    </row>
    <row r="181" spans="1:65" s="14" customFormat="1" ht="11.25">
      <c r="B181" s="218"/>
      <c r="C181" s="219"/>
      <c r="D181" s="209" t="s">
        <v>216</v>
      </c>
      <c r="E181" s="220" t="s">
        <v>1</v>
      </c>
      <c r="F181" s="221" t="s">
        <v>2591</v>
      </c>
      <c r="G181" s="219"/>
      <c r="H181" s="222">
        <v>0.02</v>
      </c>
      <c r="I181" s="223"/>
      <c r="J181" s="219"/>
      <c r="K181" s="219"/>
      <c r="L181" s="224"/>
      <c r="M181" s="225"/>
      <c r="N181" s="226"/>
      <c r="O181" s="226"/>
      <c r="P181" s="226"/>
      <c r="Q181" s="226"/>
      <c r="R181" s="226"/>
      <c r="S181" s="226"/>
      <c r="T181" s="227"/>
      <c r="AT181" s="228" t="s">
        <v>216</v>
      </c>
      <c r="AU181" s="228" t="s">
        <v>85</v>
      </c>
      <c r="AV181" s="14" t="s">
        <v>85</v>
      </c>
      <c r="AW181" s="14" t="s">
        <v>31</v>
      </c>
      <c r="AX181" s="14" t="s">
        <v>75</v>
      </c>
      <c r="AY181" s="228" t="s">
        <v>209</v>
      </c>
    </row>
    <row r="182" spans="1:65" s="14" customFormat="1" ht="11.25">
      <c r="B182" s="218"/>
      <c r="C182" s="219"/>
      <c r="D182" s="209" t="s">
        <v>216</v>
      </c>
      <c r="E182" s="220" t="s">
        <v>1</v>
      </c>
      <c r="F182" s="221" t="s">
        <v>2592</v>
      </c>
      <c r="G182" s="219"/>
      <c r="H182" s="222">
        <v>0.03</v>
      </c>
      <c r="I182" s="223"/>
      <c r="J182" s="219"/>
      <c r="K182" s="219"/>
      <c r="L182" s="224"/>
      <c r="M182" s="225"/>
      <c r="N182" s="226"/>
      <c r="O182" s="226"/>
      <c r="P182" s="226"/>
      <c r="Q182" s="226"/>
      <c r="R182" s="226"/>
      <c r="S182" s="226"/>
      <c r="T182" s="227"/>
      <c r="AT182" s="228" t="s">
        <v>216</v>
      </c>
      <c r="AU182" s="228" t="s">
        <v>85</v>
      </c>
      <c r="AV182" s="14" t="s">
        <v>85</v>
      </c>
      <c r="AW182" s="14" t="s">
        <v>31</v>
      </c>
      <c r="AX182" s="14" t="s">
        <v>75</v>
      </c>
      <c r="AY182" s="228" t="s">
        <v>209</v>
      </c>
    </row>
    <row r="183" spans="1:65" s="16" customFormat="1" ht="11.25">
      <c r="B183" s="255"/>
      <c r="C183" s="256"/>
      <c r="D183" s="209" t="s">
        <v>216</v>
      </c>
      <c r="E183" s="257" t="s">
        <v>1</v>
      </c>
      <c r="F183" s="258" t="s">
        <v>360</v>
      </c>
      <c r="G183" s="256"/>
      <c r="H183" s="259">
        <v>9.9000000000000005E-2</v>
      </c>
      <c r="I183" s="260"/>
      <c r="J183" s="256"/>
      <c r="K183" s="256"/>
      <c r="L183" s="261"/>
      <c r="M183" s="262"/>
      <c r="N183" s="263"/>
      <c r="O183" s="263"/>
      <c r="P183" s="263"/>
      <c r="Q183" s="263"/>
      <c r="R183" s="263"/>
      <c r="S183" s="263"/>
      <c r="T183" s="264"/>
      <c r="AT183" s="265" t="s">
        <v>216</v>
      </c>
      <c r="AU183" s="265" t="s">
        <v>85</v>
      </c>
      <c r="AV183" s="16" t="s">
        <v>106</v>
      </c>
      <c r="AW183" s="16" t="s">
        <v>31</v>
      </c>
      <c r="AX183" s="16" t="s">
        <v>75</v>
      </c>
      <c r="AY183" s="265" t="s">
        <v>209</v>
      </c>
    </row>
    <row r="184" spans="1:65" s="14" customFormat="1" ht="22.5">
      <c r="B184" s="218"/>
      <c r="C184" s="219"/>
      <c r="D184" s="209" t="s">
        <v>216</v>
      </c>
      <c r="E184" s="220" t="s">
        <v>1</v>
      </c>
      <c r="F184" s="221" t="s">
        <v>2593</v>
      </c>
      <c r="G184" s="219"/>
      <c r="H184" s="222">
        <v>2.5000000000000001E-2</v>
      </c>
      <c r="I184" s="223"/>
      <c r="J184" s="219"/>
      <c r="K184" s="219"/>
      <c r="L184" s="224"/>
      <c r="M184" s="225"/>
      <c r="N184" s="226"/>
      <c r="O184" s="226"/>
      <c r="P184" s="226"/>
      <c r="Q184" s="226"/>
      <c r="R184" s="226"/>
      <c r="S184" s="226"/>
      <c r="T184" s="227"/>
      <c r="AT184" s="228" t="s">
        <v>216</v>
      </c>
      <c r="AU184" s="228" t="s">
        <v>85</v>
      </c>
      <c r="AV184" s="14" t="s">
        <v>85</v>
      </c>
      <c r="AW184" s="14" t="s">
        <v>31</v>
      </c>
      <c r="AX184" s="14" t="s">
        <v>75</v>
      </c>
      <c r="AY184" s="228" t="s">
        <v>209</v>
      </c>
    </row>
    <row r="185" spans="1:65" s="15" customFormat="1" ht="11.25">
      <c r="B185" s="229"/>
      <c r="C185" s="230"/>
      <c r="D185" s="209" t="s">
        <v>216</v>
      </c>
      <c r="E185" s="231" t="s">
        <v>1</v>
      </c>
      <c r="F185" s="232" t="s">
        <v>219</v>
      </c>
      <c r="G185" s="230"/>
      <c r="H185" s="233">
        <v>0.124</v>
      </c>
      <c r="I185" s="234"/>
      <c r="J185" s="230"/>
      <c r="K185" s="230"/>
      <c r="L185" s="235"/>
      <c r="M185" s="236"/>
      <c r="N185" s="237"/>
      <c r="O185" s="237"/>
      <c r="P185" s="237"/>
      <c r="Q185" s="237"/>
      <c r="R185" s="237"/>
      <c r="S185" s="237"/>
      <c r="T185" s="238"/>
      <c r="AT185" s="239" t="s">
        <v>216</v>
      </c>
      <c r="AU185" s="239" t="s">
        <v>85</v>
      </c>
      <c r="AV185" s="15" t="s">
        <v>215</v>
      </c>
      <c r="AW185" s="15" t="s">
        <v>31</v>
      </c>
      <c r="AX185" s="15" t="s">
        <v>83</v>
      </c>
      <c r="AY185" s="239" t="s">
        <v>209</v>
      </c>
    </row>
    <row r="186" spans="1:65" s="2" customFormat="1" ht="16.5" customHeight="1">
      <c r="A186" s="35"/>
      <c r="B186" s="36"/>
      <c r="C186" s="193" t="s">
        <v>235</v>
      </c>
      <c r="D186" s="193" t="s">
        <v>211</v>
      </c>
      <c r="E186" s="194" t="s">
        <v>2594</v>
      </c>
      <c r="F186" s="195" t="s">
        <v>2595</v>
      </c>
      <c r="G186" s="196" t="s">
        <v>270</v>
      </c>
      <c r="H186" s="197">
        <v>7.51</v>
      </c>
      <c r="I186" s="198"/>
      <c r="J186" s="199">
        <f>ROUND(I186*H186,2)</f>
        <v>0</v>
      </c>
      <c r="K186" s="200"/>
      <c r="L186" s="40"/>
      <c r="M186" s="201" t="s">
        <v>1</v>
      </c>
      <c r="N186" s="202" t="s">
        <v>40</v>
      </c>
      <c r="O186" s="72"/>
      <c r="P186" s="203">
        <f>O186*H186</f>
        <v>0</v>
      </c>
      <c r="Q186" s="203">
        <v>0</v>
      </c>
      <c r="R186" s="203">
        <f>Q186*H186</f>
        <v>0</v>
      </c>
      <c r="S186" s="203">
        <v>0</v>
      </c>
      <c r="T186" s="204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215</v>
      </c>
      <c r="AT186" s="205" t="s">
        <v>211</v>
      </c>
      <c r="AU186" s="205" t="s">
        <v>85</v>
      </c>
      <c r="AY186" s="18" t="s">
        <v>209</v>
      </c>
      <c r="BE186" s="206">
        <f>IF(N186="základní",J186,0)</f>
        <v>0</v>
      </c>
      <c r="BF186" s="206">
        <f>IF(N186="snížená",J186,0)</f>
        <v>0</v>
      </c>
      <c r="BG186" s="206">
        <f>IF(N186="zákl. přenesená",J186,0)</f>
        <v>0</v>
      </c>
      <c r="BH186" s="206">
        <f>IF(N186="sníž. přenesená",J186,0)</f>
        <v>0</v>
      </c>
      <c r="BI186" s="206">
        <f>IF(N186="nulová",J186,0)</f>
        <v>0</v>
      </c>
      <c r="BJ186" s="18" t="s">
        <v>83</v>
      </c>
      <c r="BK186" s="206">
        <f>ROUND(I186*H186,2)</f>
        <v>0</v>
      </c>
      <c r="BL186" s="18" t="s">
        <v>215</v>
      </c>
      <c r="BM186" s="205" t="s">
        <v>258</v>
      </c>
    </row>
    <row r="187" spans="1:65" s="13" customFormat="1" ht="11.25">
      <c r="B187" s="207"/>
      <c r="C187" s="208"/>
      <c r="D187" s="209" t="s">
        <v>216</v>
      </c>
      <c r="E187" s="210" t="s">
        <v>1</v>
      </c>
      <c r="F187" s="211" t="s">
        <v>2548</v>
      </c>
      <c r="G187" s="208"/>
      <c r="H187" s="210" t="s">
        <v>1</v>
      </c>
      <c r="I187" s="212"/>
      <c r="J187" s="208"/>
      <c r="K187" s="208"/>
      <c r="L187" s="213"/>
      <c r="M187" s="214"/>
      <c r="N187" s="215"/>
      <c r="O187" s="215"/>
      <c r="P187" s="215"/>
      <c r="Q187" s="215"/>
      <c r="R187" s="215"/>
      <c r="S187" s="215"/>
      <c r="T187" s="216"/>
      <c r="AT187" s="217" t="s">
        <v>216</v>
      </c>
      <c r="AU187" s="217" t="s">
        <v>85</v>
      </c>
      <c r="AV187" s="13" t="s">
        <v>83</v>
      </c>
      <c r="AW187" s="13" t="s">
        <v>31</v>
      </c>
      <c r="AX187" s="13" t="s">
        <v>75</v>
      </c>
      <c r="AY187" s="217" t="s">
        <v>209</v>
      </c>
    </row>
    <row r="188" spans="1:65" s="14" customFormat="1" ht="11.25">
      <c r="B188" s="218"/>
      <c r="C188" s="219"/>
      <c r="D188" s="209" t="s">
        <v>216</v>
      </c>
      <c r="E188" s="220" t="s">
        <v>1</v>
      </c>
      <c r="F188" s="221" t="s">
        <v>2596</v>
      </c>
      <c r="G188" s="219"/>
      <c r="H188" s="222">
        <v>5.2009999999999996</v>
      </c>
      <c r="I188" s="223"/>
      <c r="J188" s="219"/>
      <c r="K188" s="219"/>
      <c r="L188" s="224"/>
      <c r="M188" s="225"/>
      <c r="N188" s="226"/>
      <c r="O188" s="226"/>
      <c r="P188" s="226"/>
      <c r="Q188" s="226"/>
      <c r="R188" s="226"/>
      <c r="S188" s="226"/>
      <c r="T188" s="227"/>
      <c r="AT188" s="228" t="s">
        <v>216</v>
      </c>
      <c r="AU188" s="228" t="s">
        <v>85</v>
      </c>
      <c r="AV188" s="14" t="s">
        <v>85</v>
      </c>
      <c r="AW188" s="14" t="s">
        <v>31</v>
      </c>
      <c r="AX188" s="14" t="s">
        <v>75</v>
      </c>
      <c r="AY188" s="228" t="s">
        <v>209</v>
      </c>
    </row>
    <row r="189" spans="1:65" s="14" customFormat="1" ht="11.25">
      <c r="B189" s="218"/>
      <c r="C189" s="219"/>
      <c r="D189" s="209" t="s">
        <v>216</v>
      </c>
      <c r="E189" s="220" t="s">
        <v>1</v>
      </c>
      <c r="F189" s="221" t="s">
        <v>2597</v>
      </c>
      <c r="G189" s="219"/>
      <c r="H189" s="222">
        <v>2.3090000000000002</v>
      </c>
      <c r="I189" s="223"/>
      <c r="J189" s="219"/>
      <c r="K189" s="219"/>
      <c r="L189" s="224"/>
      <c r="M189" s="225"/>
      <c r="N189" s="226"/>
      <c r="O189" s="226"/>
      <c r="P189" s="226"/>
      <c r="Q189" s="226"/>
      <c r="R189" s="226"/>
      <c r="S189" s="226"/>
      <c r="T189" s="227"/>
      <c r="AT189" s="228" t="s">
        <v>216</v>
      </c>
      <c r="AU189" s="228" t="s">
        <v>85</v>
      </c>
      <c r="AV189" s="14" t="s">
        <v>85</v>
      </c>
      <c r="AW189" s="14" t="s">
        <v>31</v>
      </c>
      <c r="AX189" s="14" t="s">
        <v>75</v>
      </c>
      <c r="AY189" s="228" t="s">
        <v>209</v>
      </c>
    </row>
    <row r="190" spans="1:65" s="15" customFormat="1" ht="11.25">
      <c r="B190" s="229"/>
      <c r="C190" s="230"/>
      <c r="D190" s="209" t="s">
        <v>216</v>
      </c>
      <c r="E190" s="231" t="s">
        <v>1</v>
      </c>
      <c r="F190" s="232" t="s">
        <v>219</v>
      </c>
      <c r="G190" s="230"/>
      <c r="H190" s="233">
        <v>7.51</v>
      </c>
      <c r="I190" s="234"/>
      <c r="J190" s="230"/>
      <c r="K190" s="230"/>
      <c r="L190" s="235"/>
      <c r="M190" s="236"/>
      <c r="N190" s="237"/>
      <c r="O190" s="237"/>
      <c r="P190" s="237"/>
      <c r="Q190" s="237"/>
      <c r="R190" s="237"/>
      <c r="S190" s="237"/>
      <c r="T190" s="238"/>
      <c r="AT190" s="239" t="s">
        <v>216</v>
      </c>
      <c r="AU190" s="239" t="s">
        <v>85</v>
      </c>
      <c r="AV190" s="15" t="s">
        <v>215</v>
      </c>
      <c r="AW190" s="15" t="s">
        <v>31</v>
      </c>
      <c r="AX190" s="15" t="s">
        <v>83</v>
      </c>
      <c r="AY190" s="239" t="s">
        <v>209</v>
      </c>
    </row>
    <row r="191" spans="1:65" s="2" customFormat="1" ht="16.5" customHeight="1">
      <c r="A191" s="35"/>
      <c r="B191" s="36"/>
      <c r="C191" s="193" t="s">
        <v>259</v>
      </c>
      <c r="D191" s="193" t="s">
        <v>211</v>
      </c>
      <c r="E191" s="194" t="s">
        <v>2598</v>
      </c>
      <c r="F191" s="195" t="s">
        <v>2599</v>
      </c>
      <c r="G191" s="196" t="s">
        <v>270</v>
      </c>
      <c r="H191" s="197">
        <v>4.5090000000000003</v>
      </c>
      <c r="I191" s="198"/>
      <c r="J191" s="199">
        <f>ROUND(I191*H191,2)</f>
        <v>0</v>
      </c>
      <c r="K191" s="200"/>
      <c r="L191" s="40"/>
      <c r="M191" s="201" t="s">
        <v>1</v>
      </c>
      <c r="N191" s="202" t="s">
        <v>40</v>
      </c>
      <c r="O191" s="72"/>
      <c r="P191" s="203">
        <f>O191*H191</f>
        <v>0</v>
      </c>
      <c r="Q191" s="203">
        <v>0</v>
      </c>
      <c r="R191" s="203">
        <f>Q191*H191</f>
        <v>0</v>
      </c>
      <c r="S191" s="203">
        <v>0</v>
      </c>
      <c r="T191" s="204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5" t="s">
        <v>215</v>
      </c>
      <c r="AT191" s="205" t="s">
        <v>211</v>
      </c>
      <c r="AU191" s="205" t="s">
        <v>85</v>
      </c>
      <c r="AY191" s="18" t="s">
        <v>209</v>
      </c>
      <c r="BE191" s="206">
        <f>IF(N191="základní",J191,0)</f>
        <v>0</v>
      </c>
      <c r="BF191" s="206">
        <f>IF(N191="snížená",J191,0)</f>
        <v>0</v>
      </c>
      <c r="BG191" s="206">
        <f>IF(N191="zákl. přenesená",J191,0)</f>
        <v>0</v>
      </c>
      <c r="BH191" s="206">
        <f>IF(N191="sníž. přenesená",J191,0)</f>
        <v>0</v>
      </c>
      <c r="BI191" s="206">
        <f>IF(N191="nulová",J191,0)</f>
        <v>0</v>
      </c>
      <c r="BJ191" s="18" t="s">
        <v>83</v>
      </c>
      <c r="BK191" s="206">
        <f>ROUND(I191*H191,2)</f>
        <v>0</v>
      </c>
      <c r="BL191" s="18" t="s">
        <v>215</v>
      </c>
      <c r="BM191" s="205" t="s">
        <v>260</v>
      </c>
    </row>
    <row r="192" spans="1:65" s="13" customFormat="1" ht="11.25">
      <c r="B192" s="207"/>
      <c r="C192" s="208"/>
      <c r="D192" s="209" t="s">
        <v>216</v>
      </c>
      <c r="E192" s="210" t="s">
        <v>1</v>
      </c>
      <c r="F192" s="211" t="s">
        <v>2568</v>
      </c>
      <c r="G192" s="208"/>
      <c r="H192" s="210" t="s">
        <v>1</v>
      </c>
      <c r="I192" s="212"/>
      <c r="J192" s="208"/>
      <c r="K192" s="208"/>
      <c r="L192" s="213"/>
      <c r="M192" s="214"/>
      <c r="N192" s="215"/>
      <c r="O192" s="215"/>
      <c r="P192" s="215"/>
      <c r="Q192" s="215"/>
      <c r="R192" s="215"/>
      <c r="S192" s="215"/>
      <c r="T192" s="216"/>
      <c r="AT192" s="217" t="s">
        <v>216</v>
      </c>
      <c r="AU192" s="217" t="s">
        <v>85</v>
      </c>
      <c r="AV192" s="13" t="s">
        <v>83</v>
      </c>
      <c r="AW192" s="13" t="s">
        <v>31</v>
      </c>
      <c r="AX192" s="13" t="s">
        <v>75</v>
      </c>
      <c r="AY192" s="217" t="s">
        <v>209</v>
      </c>
    </row>
    <row r="193" spans="1:65" s="14" customFormat="1" ht="22.5">
      <c r="B193" s="218"/>
      <c r="C193" s="219"/>
      <c r="D193" s="209" t="s">
        <v>216</v>
      </c>
      <c r="E193" s="220" t="s">
        <v>1</v>
      </c>
      <c r="F193" s="221" t="s">
        <v>2600</v>
      </c>
      <c r="G193" s="219"/>
      <c r="H193" s="222">
        <v>2.9390000000000001</v>
      </c>
      <c r="I193" s="223"/>
      <c r="J193" s="219"/>
      <c r="K193" s="219"/>
      <c r="L193" s="224"/>
      <c r="M193" s="225"/>
      <c r="N193" s="226"/>
      <c r="O193" s="226"/>
      <c r="P193" s="226"/>
      <c r="Q193" s="226"/>
      <c r="R193" s="226"/>
      <c r="S193" s="226"/>
      <c r="T193" s="227"/>
      <c r="AT193" s="228" t="s">
        <v>216</v>
      </c>
      <c r="AU193" s="228" t="s">
        <v>85</v>
      </c>
      <c r="AV193" s="14" t="s">
        <v>85</v>
      </c>
      <c r="AW193" s="14" t="s">
        <v>31</v>
      </c>
      <c r="AX193" s="14" t="s">
        <v>75</v>
      </c>
      <c r="AY193" s="228" t="s">
        <v>209</v>
      </c>
    </row>
    <row r="194" spans="1:65" s="14" customFormat="1" ht="11.25">
      <c r="B194" s="218"/>
      <c r="C194" s="219"/>
      <c r="D194" s="209" t="s">
        <v>216</v>
      </c>
      <c r="E194" s="220" t="s">
        <v>1</v>
      </c>
      <c r="F194" s="221" t="s">
        <v>2601</v>
      </c>
      <c r="G194" s="219"/>
      <c r="H194" s="222">
        <v>0.57199999999999995</v>
      </c>
      <c r="I194" s="223"/>
      <c r="J194" s="219"/>
      <c r="K194" s="219"/>
      <c r="L194" s="224"/>
      <c r="M194" s="225"/>
      <c r="N194" s="226"/>
      <c r="O194" s="226"/>
      <c r="P194" s="226"/>
      <c r="Q194" s="226"/>
      <c r="R194" s="226"/>
      <c r="S194" s="226"/>
      <c r="T194" s="227"/>
      <c r="AT194" s="228" t="s">
        <v>216</v>
      </c>
      <c r="AU194" s="228" t="s">
        <v>85</v>
      </c>
      <c r="AV194" s="14" t="s">
        <v>85</v>
      </c>
      <c r="AW194" s="14" t="s">
        <v>31</v>
      </c>
      <c r="AX194" s="14" t="s">
        <v>75</v>
      </c>
      <c r="AY194" s="228" t="s">
        <v>209</v>
      </c>
    </row>
    <row r="195" spans="1:65" s="14" customFormat="1" ht="11.25">
      <c r="B195" s="218"/>
      <c r="C195" s="219"/>
      <c r="D195" s="209" t="s">
        <v>216</v>
      </c>
      <c r="E195" s="220" t="s">
        <v>1</v>
      </c>
      <c r="F195" s="221" t="s">
        <v>2602</v>
      </c>
      <c r="G195" s="219"/>
      <c r="H195" s="222">
        <v>0.998</v>
      </c>
      <c r="I195" s="223"/>
      <c r="J195" s="219"/>
      <c r="K195" s="219"/>
      <c r="L195" s="224"/>
      <c r="M195" s="225"/>
      <c r="N195" s="226"/>
      <c r="O195" s="226"/>
      <c r="P195" s="226"/>
      <c r="Q195" s="226"/>
      <c r="R195" s="226"/>
      <c r="S195" s="226"/>
      <c r="T195" s="227"/>
      <c r="AT195" s="228" t="s">
        <v>216</v>
      </c>
      <c r="AU195" s="228" t="s">
        <v>85</v>
      </c>
      <c r="AV195" s="14" t="s">
        <v>85</v>
      </c>
      <c r="AW195" s="14" t="s">
        <v>31</v>
      </c>
      <c r="AX195" s="14" t="s">
        <v>75</v>
      </c>
      <c r="AY195" s="228" t="s">
        <v>209</v>
      </c>
    </row>
    <row r="196" spans="1:65" s="15" customFormat="1" ht="11.25">
      <c r="B196" s="229"/>
      <c r="C196" s="230"/>
      <c r="D196" s="209" t="s">
        <v>216</v>
      </c>
      <c r="E196" s="231" t="s">
        <v>1</v>
      </c>
      <c r="F196" s="232" t="s">
        <v>219</v>
      </c>
      <c r="G196" s="230"/>
      <c r="H196" s="233">
        <v>4.5090000000000003</v>
      </c>
      <c r="I196" s="234"/>
      <c r="J196" s="230"/>
      <c r="K196" s="230"/>
      <c r="L196" s="235"/>
      <c r="M196" s="236"/>
      <c r="N196" s="237"/>
      <c r="O196" s="237"/>
      <c r="P196" s="237"/>
      <c r="Q196" s="237"/>
      <c r="R196" s="237"/>
      <c r="S196" s="237"/>
      <c r="T196" s="238"/>
      <c r="AT196" s="239" t="s">
        <v>216</v>
      </c>
      <c r="AU196" s="239" t="s">
        <v>85</v>
      </c>
      <c r="AV196" s="15" t="s">
        <v>215</v>
      </c>
      <c r="AW196" s="15" t="s">
        <v>31</v>
      </c>
      <c r="AX196" s="15" t="s">
        <v>83</v>
      </c>
      <c r="AY196" s="239" t="s">
        <v>209</v>
      </c>
    </row>
    <row r="197" spans="1:65" s="2" customFormat="1" ht="21.75" customHeight="1">
      <c r="A197" s="35"/>
      <c r="B197" s="36"/>
      <c r="C197" s="193" t="s">
        <v>240</v>
      </c>
      <c r="D197" s="193" t="s">
        <v>211</v>
      </c>
      <c r="E197" s="194" t="s">
        <v>2603</v>
      </c>
      <c r="F197" s="195" t="s">
        <v>2604</v>
      </c>
      <c r="G197" s="196" t="s">
        <v>340</v>
      </c>
      <c r="H197" s="197">
        <v>1976</v>
      </c>
      <c r="I197" s="198"/>
      <c r="J197" s="199">
        <f>ROUND(I197*H197,2)</f>
        <v>0</v>
      </c>
      <c r="K197" s="200"/>
      <c r="L197" s="40"/>
      <c r="M197" s="201" t="s">
        <v>1</v>
      </c>
      <c r="N197" s="202" t="s">
        <v>40</v>
      </c>
      <c r="O197" s="72"/>
      <c r="P197" s="203">
        <f>O197*H197</f>
        <v>0</v>
      </c>
      <c r="Q197" s="203">
        <v>0</v>
      </c>
      <c r="R197" s="203">
        <f>Q197*H197</f>
        <v>0</v>
      </c>
      <c r="S197" s="203">
        <v>0</v>
      </c>
      <c r="T197" s="204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5" t="s">
        <v>215</v>
      </c>
      <c r="AT197" s="205" t="s">
        <v>211</v>
      </c>
      <c r="AU197" s="205" t="s">
        <v>85</v>
      </c>
      <c r="AY197" s="18" t="s">
        <v>209</v>
      </c>
      <c r="BE197" s="206">
        <f>IF(N197="základní",J197,0)</f>
        <v>0</v>
      </c>
      <c r="BF197" s="206">
        <f>IF(N197="snížená",J197,0)</f>
        <v>0</v>
      </c>
      <c r="BG197" s="206">
        <f>IF(N197="zákl. přenesená",J197,0)</f>
        <v>0</v>
      </c>
      <c r="BH197" s="206">
        <f>IF(N197="sníž. přenesená",J197,0)</f>
        <v>0</v>
      </c>
      <c r="BI197" s="206">
        <f>IF(N197="nulová",J197,0)</f>
        <v>0</v>
      </c>
      <c r="BJ197" s="18" t="s">
        <v>83</v>
      </c>
      <c r="BK197" s="206">
        <f>ROUND(I197*H197,2)</f>
        <v>0</v>
      </c>
      <c r="BL197" s="18" t="s">
        <v>215</v>
      </c>
      <c r="BM197" s="205" t="s">
        <v>263</v>
      </c>
    </row>
    <row r="198" spans="1:65" s="2" customFormat="1" ht="16.5" customHeight="1">
      <c r="A198" s="35"/>
      <c r="B198" s="36"/>
      <c r="C198" s="193" t="s">
        <v>265</v>
      </c>
      <c r="D198" s="193" t="s">
        <v>211</v>
      </c>
      <c r="E198" s="194" t="s">
        <v>2605</v>
      </c>
      <c r="F198" s="195" t="s">
        <v>2606</v>
      </c>
      <c r="G198" s="196" t="s">
        <v>228</v>
      </c>
      <c r="H198" s="197">
        <v>89.587000000000003</v>
      </c>
      <c r="I198" s="198"/>
      <c r="J198" s="199">
        <f>ROUND(I198*H198,2)</f>
        <v>0</v>
      </c>
      <c r="K198" s="200"/>
      <c r="L198" s="40"/>
      <c r="M198" s="201" t="s">
        <v>1</v>
      </c>
      <c r="N198" s="202" t="s">
        <v>40</v>
      </c>
      <c r="O198" s="72"/>
      <c r="P198" s="203">
        <f>O198*H198</f>
        <v>0</v>
      </c>
      <c r="Q198" s="203">
        <v>0</v>
      </c>
      <c r="R198" s="203">
        <f>Q198*H198</f>
        <v>0</v>
      </c>
      <c r="S198" s="203">
        <v>0</v>
      </c>
      <c r="T198" s="204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5" t="s">
        <v>215</v>
      </c>
      <c r="AT198" s="205" t="s">
        <v>211</v>
      </c>
      <c r="AU198" s="205" t="s">
        <v>85</v>
      </c>
      <c r="AY198" s="18" t="s">
        <v>209</v>
      </c>
      <c r="BE198" s="206">
        <f>IF(N198="základní",J198,0)</f>
        <v>0</v>
      </c>
      <c r="BF198" s="206">
        <f>IF(N198="snížená",J198,0)</f>
        <v>0</v>
      </c>
      <c r="BG198" s="206">
        <f>IF(N198="zákl. přenesená",J198,0)</f>
        <v>0</v>
      </c>
      <c r="BH198" s="206">
        <f>IF(N198="sníž. přenesená",J198,0)</f>
        <v>0</v>
      </c>
      <c r="BI198" s="206">
        <f>IF(N198="nulová",J198,0)</f>
        <v>0</v>
      </c>
      <c r="BJ198" s="18" t="s">
        <v>83</v>
      </c>
      <c r="BK198" s="206">
        <f>ROUND(I198*H198,2)</f>
        <v>0</v>
      </c>
      <c r="BL198" s="18" t="s">
        <v>215</v>
      </c>
      <c r="BM198" s="205" t="s">
        <v>266</v>
      </c>
    </row>
    <row r="199" spans="1:65" s="13" customFormat="1" ht="11.25">
      <c r="B199" s="207"/>
      <c r="C199" s="208"/>
      <c r="D199" s="209" t="s">
        <v>216</v>
      </c>
      <c r="E199" s="210" t="s">
        <v>1</v>
      </c>
      <c r="F199" s="211" t="s">
        <v>2607</v>
      </c>
      <c r="G199" s="208"/>
      <c r="H199" s="210" t="s">
        <v>1</v>
      </c>
      <c r="I199" s="212"/>
      <c r="J199" s="208"/>
      <c r="K199" s="208"/>
      <c r="L199" s="213"/>
      <c r="M199" s="214"/>
      <c r="N199" s="215"/>
      <c r="O199" s="215"/>
      <c r="P199" s="215"/>
      <c r="Q199" s="215"/>
      <c r="R199" s="215"/>
      <c r="S199" s="215"/>
      <c r="T199" s="216"/>
      <c r="AT199" s="217" t="s">
        <v>216</v>
      </c>
      <c r="AU199" s="217" t="s">
        <v>85</v>
      </c>
      <c r="AV199" s="13" t="s">
        <v>83</v>
      </c>
      <c r="AW199" s="13" t="s">
        <v>31</v>
      </c>
      <c r="AX199" s="13" t="s">
        <v>75</v>
      </c>
      <c r="AY199" s="217" t="s">
        <v>209</v>
      </c>
    </row>
    <row r="200" spans="1:65" s="13" customFormat="1" ht="11.25">
      <c r="B200" s="207"/>
      <c r="C200" s="208"/>
      <c r="D200" s="209" t="s">
        <v>216</v>
      </c>
      <c r="E200" s="210" t="s">
        <v>1</v>
      </c>
      <c r="F200" s="211" t="s">
        <v>2608</v>
      </c>
      <c r="G200" s="208"/>
      <c r="H200" s="210" t="s">
        <v>1</v>
      </c>
      <c r="I200" s="212"/>
      <c r="J200" s="208"/>
      <c r="K200" s="208"/>
      <c r="L200" s="213"/>
      <c r="M200" s="214"/>
      <c r="N200" s="215"/>
      <c r="O200" s="215"/>
      <c r="P200" s="215"/>
      <c r="Q200" s="215"/>
      <c r="R200" s="215"/>
      <c r="S200" s="215"/>
      <c r="T200" s="216"/>
      <c r="AT200" s="217" t="s">
        <v>216</v>
      </c>
      <c r="AU200" s="217" t="s">
        <v>85</v>
      </c>
      <c r="AV200" s="13" t="s">
        <v>83</v>
      </c>
      <c r="AW200" s="13" t="s">
        <v>31</v>
      </c>
      <c r="AX200" s="13" t="s">
        <v>75</v>
      </c>
      <c r="AY200" s="217" t="s">
        <v>209</v>
      </c>
    </row>
    <row r="201" spans="1:65" s="14" customFormat="1" ht="22.5">
      <c r="B201" s="218"/>
      <c r="C201" s="219"/>
      <c r="D201" s="209" t="s">
        <v>216</v>
      </c>
      <c r="E201" s="220" t="s">
        <v>1</v>
      </c>
      <c r="F201" s="221" t="s">
        <v>2609</v>
      </c>
      <c r="G201" s="219"/>
      <c r="H201" s="222">
        <v>4.7359999999999998</v>
      </c>
      <c r="I201" s="223"/>
      <c r="J201" s="219"/>
      <c r="K201" s="219"/>
      <c r="L201" s="224"/>
      <c r="M201" s="225"/>
      <c r="N201" s="226"/>
      <c r="O201" s="226"/>
      <c r="P201" s="226"/>
      <c r="Q201" s="226"/>
      <c r="R201" s="226"/>
      <c r="S201" s="226"/>
      <c r="T201" s="227"/>
      <c r="AT201" s="228" t="s">
        <v>216</v>
      </c>
      <c r="AU201" s="228" t="s">
        <v>85</v>
      </c>
      <c r="AV201" s="14" t="s">
        <v>85</v>
      </c>
      <c r="AW201" s="14" t="s">
        <v>31</v>
      </c>
      <c r="AX201" s="14" t="s">
        <v>75</v>
      </c>
      <c r="AY201" s="228" t="s">
        <v>209</v>
      </c>
    </row>
    <row r="202" spans="1:65" s="14" customFormat="1" ht="11.25">
      <c r="B202" s="218"/>
      <c r="C202" s="219"/>
      <c r="D202" s="209" t="s">
        <v>216</v>
      </c>
      <c r="E202" s="220" t="s">
        <v>1</v>
      </c>
      <c r="F202" s="221" t="s">
        <v>2610</v>
      </c>
      <c r="G202" s="219"/>
      <c r="H202" s="222">
        <v>2.6150000000000002</v>
      </c>
      <c r="I202" s="223"/>
      <c r="J202" s="219"/>
      <c r="K202" s="219"/>
      <c r="L202" s="224"/>
      <c r="M202" s="225"/>
      <c r="N202" s="226"/>
      <c r="O202" s="226"/>
      <c r="P202" s="226"/>
      <c r="Q202" s="226"/>
      <c r="R202" s="226"/>
      <c r="S202" s="226"/>
      <c r="T202" s="227"/>
      <c r="AT202" s="228" t="s">
        <v>216</v>
      </c>
      <c r="AU202" s="228" t="s">
        <v>85</v>
      </c>
      <c r="AV202" s="14" t="s">
        <v>85</v>
      </c>
      <c r="AW202" s="14" t="s">
        <v>31</v>
      </c>
      <c r="AX202" s="14" t="s">
        <v>75</v>
      </c>
      <c r="AY202" s="228" t="s">
        <v>209</v>
      </c>
    </row>
    <row r="203" spans="1:65" s="13" customFormat="1" ht="11.25">
      <c r="B203" s="207"/>
      <c r="C203" s="208"/>
      <c r="D203" s="209" t="s">
        <v>216</v>
      </c>
      <c r="E203" s="210" t="s">
        <v>1</v>
      </c>
      <c r="F203" s="211" t="s">
        <v>2611</v>
      </c>
      <c r="G203" s="208"/>
      <c r="H203" s="210" t="s">
        <v>1</v>
      </c>
      <c r="I203" s="212"/>
      <c r="J203" s="208"/>
      <c r="K203" s="208"/>
      <c r="L203" s="213"/>
      <c r="M203" s="214"/>
      <c r="N203" s="215"/>
      <c r="O203" s="215"/>
      <c r="P203" s="215"/>
      <c r="Q203" s="215"/>
      <c r="R203" s="215"/>
      <c r="S203" s="215"/>
      <c r="T203" s="216"/>
      <c r="AT203" s="217" t="s">
        <v>216</v>
      </c>
      <c r="AU203" s="217" t="s">
        <v>85</v>
      </c>
      <c r="AV203" s="13" t="s">
        <v>83</v>
      </c>
      <c r="AW203" s="13" t="s">
        <v>31</v>
      </c>
      <c r="AX203" s="13" t="s">
        <v>75</v>
      </c>
      <c r="AY203" s="217" t="s">
        <v>209</v>
      </c>
    </row>
    <row r="204" spans="1:65" s="14" customFormat="1" ht="22.5">
      <c r="B204" s="218"/>
      <c r="C204" s="219"/>
      <c r="D204" s="209" t="s">
        <v>216</v>
      </c>
      <c r="E204" s="220" t="s">
        <v>1</v>
      </c>
      <c r="F204" s="221" t="s">
        <v>2612</v>
      </c>
      <c r="G204" s="219"/>
      <c r="H204" s="222">
        <v>3.4470000000000001</v>
      </c>
      <c r="I204" s="223"/>
      <c r="J204" s="219"/>
      <c r="K204" s="219"/>
      <c r="L204" s="224"/>
      <c r="M204" s="225"/>
      <c r="N204" s="226"/>
      <c r="O204" s="226"/>
      <c r="P204" s="226"/>
      <c r="Q204" s="226"/>
      <c r="R204" s="226"/>
      <c r="S204" s="226"/>
      <c r="T204" s="227"/>
      <c r="AT204" s="228" t="s">
        <v>216</v>
      </c>
      <c r="AU204" s="228" t="s">
        <v>85</v>
      </c>
      <c r="AV204" s="14" t="s">
        <v>85</v>
      </c>
      <c r="AW204" s="14" t="s">
        <v>31</v>
      </c>
      <c r="AX204" s="14" t="s">
        <v>75</v>
      </c>
      <c r="AY204" s="228" t="s">
        <v>209</v>
      </c>
    </row>
    <row r="205" spans="1:65" s="14" customFormat="1" ht="11.25">
      <c r="B205" s="218"/>
      <c r="C205" s="219"/>
      <c r="D205" s="209" t="s">
        <v>216</v>
      </c>
      <c r="E205" s="220" t="s">
        <v>1</v>
      </c>
      <c r="F205" s="221" t="s">
        <v>2613</v>
      </c>
      <c r="G205" s="219"/>
      <c r="H205" s="222">
        <v>0.71399999999999997</v>
      </c>
      <c r="I205" s="223"/>
      <c r="J205" s="219"/>
      <c r="K205" s="219"/>
      <c r="L205" s="224"/>
      <c r="M205" s="225"/>
      <c r="N205" s="226"/>
      <c r="O205" s="226"/>
      <c r="P205" s="226"/>
      <c r="Q205" s="226"/>
      <c r="R205" s="226"/>
      <c r="S205" s="226"/>
      <c r="T205" s="227"/>
      <c r="AT205" s="228" t="s">
        <v>216</v>
      </c>
      <c r="AU205" s="228" t="s">
        <v>85</v>
      </c>
      <c r="AV205" s="14" t="s">
        <v>85</v>
      </c>
      <c r="AW205" s="14" t="s">
        <v>31</v>
      </c>
      <c r="AX205" s="14" t="s">
        <v>75</v>
      </c>
      <c r="AY205" s="228" t="s">
        <v>209</v>
      </c>
    </row>
    <row r="206" spans="1:65" s="13" customFormat="1" ht="11.25">
      <c r="B206" s="207"/>
      <c r="C206" s="208"/>
      <c r="D206" s="209" t="s">
        <v>216</v>
      </c>
      <c r="E206" s="210" t="s">
        <v>1</v>
      </c>
      <c r="F206" s="211" t="s">
        <v>2614</v>
      </c>
      <c r="G206" s="208"/>
      <c r="H206" s="210" t="s">
        <v>1</v>
      </c>
      <c r="I206" s="212"/>
      <c r="J206" s="208"/>
      <c r="K206" s="208"/>
      <c r="L206" s="213"/>
      <c r="M206" s="214"/>
      <c r="N206" s="215"/>
      <c r="O206" s="215"/>
      <c r="P206" s="215"/>
      <c r="Q206" s="215"/>
      <c r="R206" s="215"/>
      <c r="S206" s="215"/>
      <c r="T206" s="216"/>
      <c r="AT206" s="217" t="s">
        <v>216</v>
      </c>
      <c r="AU206" s="217" t="s">
        <v>85</v>
      </c>
      <c r="AV206" s="13" t="s">
        <v>83</v>
      </c>
      <c r="AW206" s="13" t="s">
        <v>31</v>
      </c>
      <c r="AX206" s="13" t="s">
        <v>75</v>
      </c>
      <c r="AY206" s="217" t="s">
        <v>209</v>
      </c>
    </row>
    <row r="207" spans="1:65" s="14" customFormat="1" ht="11.25">
      <c r="B207" s="218"/>
      <c r="C207" s="219"/>
      <c r="D207" s="209" t="s">
        <v>216</v>
      </c>
      <c r="E207" s="220" t="s">
        <v>1</v>
      </c>
      <c r="F207" s="221" t="s">
        <v>2615</v>
      </c>
      <c r="G207" s="219"/>
      <c r="H207" s="222">
        <v>30.398</v>
      </c>
      <c r="I207" s="223"/>
      <c r="J207" s="219"/>
      <c r="K207" s="219"/>
      <c r="L207" s="224"/>
      <c r="M207" s="225"/>
      <c r="N207" s="226"/>
      <c r="O207" s="226"/>
      <c r="P207" s="226"/>
      <c r="Q207" s="226"/>
      <c r="R207" s="226"/>
      <c r="S207" s="226"/>
      <c r="T207" s="227"/>
      <c r="AT207" s="228" t="s">
        <v>216</v>
      </c>
      <c r="AU207" s="228" t="s">
        <v>85</v>
      </c>
      <c r="AV207" s="14" t="s">
        <v>85</v>
      </c>
      <c r="AW207" s="14" t="s">
        <v>31</v>
      </c>
      <c r="AX207" s="14" t="s">
        <v>75</v>
      </c>
      <c r="AY207" s="228" t="s">
        <v>209</v>
      </c>
    </row>
    <row r="208" spans="1:65" s="16" customFormat="1" ht="11.25">
      <c r="B208" s="255"/>
      <c r="C208" s="256"/>
      <c r="D208" s="209" t="s">
        <v>216</v>
      </c>
      <c r="E208" s="257" t="s">
        <v>1</v>
      </c>
      <c r="F208" s="258" t="s">
        <v>360</v>
      </c>
      <c r="G208" s="256"/>
      <c r="H208" s="259">
        <v>41.91</v>
      </c>
      <c r="I208" s="260"/>
      <c r="J208" s="256"/>
      <c r="K208" s="256"/>
      <c r="L208" s="261"/>
      <c r="M208" s="262"/>
      <c r="N208" s="263"/>
      <c r="O208" s="263"/>
      <c r="P208" s="263"/>
      <c r="Q208" s="263"/>
      <c r="R208" s="263"/>
      <c r="S208" s="263"/>
      <c r="T208" s="264"/>
      <c r="AT208" s="265" t="s">
        <v>216</v>
      </c>
      <c r="AU208" s="265" t="s">
        <v>85</v>
      </c>
      <c r="AV208" s="16" t="s">
        <v>106</v>
      </c>
      <c r="AW208" s="16" t="s">
        <v>31</v>
      </c>
      <c r="AX208" s="16" t="s">
        <v>75</v>
      </c>
      <c r="AY208" s="265" t="s">
        <v>209</v>
      </c>
    </row>
    <row r="209" spans="2:51" s="13" customFormat="1" ht="11.25">
      <c r="B209" s="207"/>
      <c r="C209" s="208"/>
      <c r="D209" s="209" t="s">
        <v>216</v>
      </c>
      <c r="E209" s="210" t="s">
        <v>1</v>
      </c>
      <c r="F209" s="211" t="s">
        <v>2548</v>
      </c>
      <c r="G209" s="208"/>
      <c r="H209" s="210" t="s">
        <v>1</v>
      </c>
      <c r="I209" s="212"/>
      <c r="J209" s="208"/>
      <c r="K209" s="208"/>
      <c r="L209" s="213"/>
      <c r="M209" s="214"/>
      <c r="N209" s="215"/>
      <c r="O209" s="215"/>
      <c r="P209" s="215"/>
      <c r="Q209" s="215"/>
      <c r="R209" s="215"/>
      <c r="S209" s="215"/>
      <c r="T209" s="216"/>
      <c r="AT209" s="217" t="s">
        <v>216</v>
      </c>
      <c r="AU209" s="217" t="s">
        <v>85</v>
      </c>
      <c r="AV209" s="13" t="s">
        <v>83</v>
      </c>
      <c r="AW209" s="13" t="s">
        <v>31</v>
      </c>
      <c r="AX209" s="13" t="s">
        <v>75</v>
      </c>
      <c r="AY209" s="217" t="s">
        <v>209</v>
      </c>
    </row>
    <row r="210" spans="2:51" s="13" customFormat="1" ht="11.25">
      <c r="B210" s="207"/>
      <c r="C210" s="208"/>
      <c r="D210" s="209" t="s">
        <v>216</v>
      </c>
      <c r="E210" s="210" t="s">
        <v>1</v>
      </c>
      <c r="F210" s="211" t="s">
        <v>2616</v>
      </c>
      <c r="G210" s="208"/>
      <c r="H210" s="210" t="s">
        <v>1</v>
      </c>
      <c r="I210" s="212"/>
      <c r="J210" s="208"/>
      <c r="K210" s="208"/>
      <c r="L210" s="213"/>
      <c r="M210" s="214"/>
      <c r="N210" s="215"/>
      <c r="O210" s="215"/>
      <c r="P210" s="215"/>
      <c r="Q210" s="215"/>
      <c r="R210" s="215"/>
      <c r="S210" s="215"/>
      <c r="T210" s="216"/>
      <c r="AT210" s="217" t="s">
        <v>216</v>
      </c>
      <c r="AU210" s="217" t="s">
        <v>85</v>
      </c>
      <c r="AV210" s="13" t="s">
        <v>83</v>
      </c>
      <c r="AW210" s="13" t="s">
        <v>31</v>
      </c>
      <c r="AX210" s="13" t="s">
        <v>75</v>
      </c>
      <c r="AY210" s="217" t="s">
        <v>209</v>
      </c>
    </row>
    <row r="211" spans="2:51" s="14" customFormat="1" ht="11.25">
      <c r="B211" s="218"/>
      <c r="C211" s="219"/>
      <c r="D211" s="209" t="s">
        <v>216</v>
      </c>
      <c r="E211" s="220" t="s">
        <v>1</v>
      </c>
      <c r="F211" s="221" t="s">
        <v>2617</v>
      </c>
      <c r="G211" s="219"/>
      <c r="H211" s="222">
        <v>10.71</v>
      </c>
      <c r="I211" s="223"/>
      <c r="J211" s="219"/>
      <c r="K211" s="219"/>
      <c r="L211" s="224"/>
      <c r="M211" s="225"/>
      <c r="N211" s="226"/>
      <c r="O211" s="226"/>
      <c r="P211" s="226"/>
      <c r="Q211" s="226"/>
      <c r="R211" s="226"/>
      <c r="S211" s="226"/>
      <c r="T211" s="227"/>
      <c r="AT211" s="228" t="s">
        <v>216</v>
      </c>
      <c r="AU211" s="228" t="s">
        <v>85</v>
      </c>
      <c r="AV211" s="14" t="s">
        <v>85</v>
      </c>
      <c r="AW211" s="14" t="s">
        <v>31</v>
      </c>
      <c r="AX211" s="14" t="s">
        <v>75</v>
      </c>
      <c r="AY211" s="228" t="s">
        <v>209</v>
      </c>
    </row>
    <row r="212" spans="2:51" s="14" customFormat="1" ht="11.25">
      <c r="B212" s="218"/>
      <c r="C212" s="219"/>
      <c r="D212" s="209" t="s">
        <v>216</v>
      </c>
      <c r="E212" s="220" t="s">
        <v>1</v>
      </c>
      <c r="F212" s="221" t="s">
        <v>2618</v>
      </c>
      <c r="G212" s="219"/>
      <c r="H212" s="222">
        <v>2.3559999999999999</v>
      </c>
      <c r="I212" s="223"/>
      <c r="J212" s="219"/>
      <c r="K212" s="219"/>
      <c r="L212" s="224"/>
      <c r="M212" s="225"/>
      <c r="N212" s="226"/>
      <c r="O212" s="226"/>
      <c r="P212" s="226"/>
      <c r="Q212" s="226"/>
      <c r="R212" s="226"/>
      <c r="S212" s="226"/>
      <c r="T212" s="227"/>
      <c r="AT212" s="228" t="s">
        <v>216</v>
      </c>
      <c r="AU212" s="228" t="s">
        <v>85</v>
      </c>
      <c r="AV212" s="14" t="s">
        <v>85</v>
      </c>
      <c r="AW212" s="14" t="s">
        <v>31</v>
      </c>
      <c r="AX212" s="14" t="s">
        <v>75</v>
      </c>
      <c r="AY212" s="228" t="s">
        <v>209</v>
      </c>
    </row>
    <row r="213" spans="2:51" s="14" customFormat="1" ht="11.25">
      <c r="B213" s="218"/>
      <c r="C213" s="219"/>
      <c r="D213" s="209" t="s">
        <v>216</v>
      </c>
      <c r="E213" s="220" t="s">
        <v>1</v>
      </c>
      <c r="F213" s="221" t="s">
        <v>2619</v>
      </c>
      <c r="G213" s="219"/>
      <c r="H213" s="222">
        <v>1.617</v>
      </c>
      <c r="I213" s="223"/>
      <c r="J213" s="219"/>
      <c r="K213" s="219"/>
      <c r="L213" s="224"/>
      <c r="M213" s="225"/>
      <c r="N213" s="226"/>
      <c r="O213" s="226"/>
      <c r="P213" s="226"/>
      <c r="Q213" s="226"/>
      <c r="R213" s="226"/>
      <c r="S213" s="226"/>
      <c r="T213" s="227"/>
      <c r="AT213" s="228" t="s">
        <v>216</v>
      </c>
      <c r="AU213" s="228" t="s">
        <v>85</v>
      </c>
      <c r="AV213" s="14" t="s">
        <v>85</v>
      </c>
      <c r="AW213" s="14" t="s">
        <v>31</v>
      </c>
      <c r="AX213" s="14" t="s">
        <v>75</v>
      </c>
      <c r="AY213" s="228" t="s">
        <v>209</v>
      </c>
    </row>
    <row r="214" spans="2:51" s="14" customFormat="1" ht="11.25">
      <c r="B214" s="218"/>
      <c r="C214" s="219"/>
      <c r="D214" s="209" t="s">
        <v>216</v>
      </c>
      <c r="E214" s="220" t="s">
        <v>1</v>
      </c>
      <c r="F214" s="221" t="s">
        <v>2620</v>
      </c>
      <c r="G214" s="219"/>
      <c r="H214" s="222">
        <v>3.6120000000000001</v>
      </c>
      <c r="I214" s="223"/>
      <c r="J214" s="219"/>
      <c r="K214" s="219"/>
      <c r="L214" s="224"/>
      <c r="M214" s="225"/>
      <c r="N214" s="226"/>
      <c r="O214" s="226"/>
      <c r="P214" s="226"/>
      <c r="Q214" s="226"/>
      <c r="R214" s="226"/>
      <c r="S214" s="226"/>
      <c r="T214" s="227"/>
      <c r="AT214" s="228" t="s">
        <v>216</v>
      </c>
      <c r="AU214" s="228" t="s">
        <v>85</v>
      </c>
      <c r="AV214" s="14" t="s">
        <v>85</v>
      </c>
      <c r="AW214" s="14" t="s">
        <v>31</v>
      </c>
      <c r="AX214" s="14" t="s">
        <v>75</v>
      </c>
      <c r="AY214" s="228" t="s">
        <v>209</v>
      </c>
    </row>
    <row r="215" spans="2:51" s="14" customFormat="1" ht="11.25">
      <c r="B215" s="218"/>
      <c r="C215" s="219"/>
      <c r="D215" s="209" t="s">
        <v>216</v>
      </c>
      <c r="E215" s="220" t="s">
        <v>1</v>
      </c>
      <c r="F215" s="221" t="s">
        <v>2621</v>
      </c>
      <c r="G215" s="219"/>
      <c r="H215" s="222">
        <v>0.26300000000000001</v>
      </c>
      <c r="I215" s="223"/>
      <c r="J215" s="219"/>
      <c r="K215" s="219"/>
      <c r="L215" s="224"/>
      <c r="M215" s="225"/>
      <c r="N215" s="226"/>
      <c r="O215" s="226"/>
      <c r="P215" s="226"/>
      <c r="Q215" s="226"/>
      <c r="R215" s="226"/>
      <c r="S215" s="226"/>
      <c r="T215" s="227"/>
      <c r="AT215" s="228" t="s">
        <v>216</v>
      </c>
      <c r="AU215" s="228" t="s">
        <v>85</v>
      </c>
      <c r="AV215" s="14" t="s">
        <v>85</v>
      </c>
      <c r="AW215" s="14" t="s">
        <v>31</v>
      </c>
      <c r="AX215" s="14" t="s">
        <v>75</v>
      </c>
      <c r="AY215" s="228" t="s">
        <v>209</v>
      </c>
    </row>
    <row r="216" spans="2:51" s="14" customFormat="1" ht="11.25">
      <c r="B216" s="218"/>
      <c r="C216" s="219"/>
      <c r="D216" s="209" t="s">
        <v>216</v>
      </c>
      <c r="E216" s="220" t="s">
        <v>1</v>
      </c>
      <c r="F216" s="221" t="s">
        <v>2622</v>
      </c>
      <c r="G216" s="219"/>
      <c r="H216" s="222">
        <v>1.6579999999999999</v>
      </c>
      <c r="I216" s="223"/>
      <c r="J216" s="219"/>
      <c r="K216" s="219"/>
      <c r="L216" s="224"/>
      <c r="M216" s="225"/>
      <c r="N216" s="226"/>
      <c r="O216" s="226"/>
      <c r="P216" s="226"/>
      <c r="Q216" s="226"/>
      <c r="R216" s="226"/>
      <c r="S216" s="226"/>
      <c r="T216" s="227"/>
      <c r="AT216" s="228" t="s">
        <v>216</v>
      </c>
      <c r="AU216" s="228" t="s">
        <v>85</v>
      </c>
      <c r="AV216" s="14" t="s">
        <v>85</v>
      </c>
      <c r="AW216" s="14" t="s">
        <v>31</v>
      </c>
      <c r="AX216" s="14" t="s">
        <v>75</v>
      </c>
      <c r="AY216" s="228" t="s">
        <v>209</v>
      </c>
    </row>
    <row r="217" spans="2:51" s="14" customFormat="1" ht="11.25">
      <c r="B217" s="218"/>
      <c r="C217" s="219"/>
      <c r="D217" s="209" t="s">
        <v>216</v>
      </c>
      <c r="E217" s="220" t="s">
        <v>1</v>
      </c>
      <c r="F217" s="221" t="s">
        <v>2623</v>
      </c>
      <c r="G217" s="219"/>
      <c r="H217" s="222">
        <v>0.30599999999999999</v>
      </c>
      <c r="I217" s="223"/>
      <c r="J217" s="219"/>
      <c r="K217" s="219"/>
      <c r="L217" s="224"/>
      <c r="M217" s="225"/>
      <c r="N217" s="226"/>
      <c r="O217" s="226"/>
      <c r="P217" s="226"/>
      <c r="Q217" s="226"/>
      <c r="R217" s="226"/>
      <c r="S217" s="226"/>
      <c r="T217" s="227"/>
      <c r="AT217" s="228" t="s">
        <v>216</v>
      </c>
      <c r="AU217" s="228" t="s">
        <v>85</v>
      </c>
      <c r="AV217" s="14" t="s">
        <v>85</v>
      </c>
      <c r="AW217" s="14" t="s">
        <v>31</v>
      </c>
      <c r="AX217" s="14" t="s">
        <v>75</v>
      </c>
      <c r="AY217" s="228" t="s">
        <v>209</v>
      </c>
    </row>
    <row r="218" spans="2:51" s="14" customFormat="1" ht="11.25">
      <c r="B218" s="218"/>
      <c r="C218" s="219"/>
      <c r="D218" s="209" t="s">
        <v>216</v>
      </c>
      <c r="E218" s="220" t="s">
        <v>1</v>
      </c>
      <c r="F218" s="221" t="s">
        <v>2624</v>
      </c>
      <c r="G218" s="219"/>
      <c r="H218" s="222">
        <v>0.57099999999999995</v>
      </c>
      <c r="I218" s="223"/>
      <c r="J218" s="219"/>
      <c r="K218" s="219"/>
      <c r="L218" s="224"/>
      <c r="M218" s="225"/>
      <c r="N218" s="226"/>
      <c r="O218" s="226"/>
      <c r="P218" s="226"/>
      <c r="Q218" s="226"/>
      <c r="R218" s="226"/>
      <c r="S218" s="226"/>
      <c r="T218" s="227"/>
      <c r="AT218" s="228" t="s">
        <v>216</v>
      </c>
      <c r="AU218" s="228" t="s">
        <v>85</v>
      </c>
      <c r="AV218" s="14" t="s">
        <v>85</v>
      </c>
      <c r="AW218" s="14" t="s">
        <v>31</v>
      </c>
      <c r="AX218" s="14" t="s">
        <v>75</v>
      </c>
      <c r="AY218" s="228" t="s">
        <v>209</v>
      </c>
    </row>
    <row r="219" spans="2:51" s="13" customFormat="1" ht="11.25">
      <c r="B219" s="207"/>
      <c r="C219" s="208"/>
      <c r="D219" s="209" t="s">
        <v>216</v>
      </c>
      <c r="E219" s="210" t="s">
        <v>1</v>
      </c>
      <c r="F219" s="211" t="s">
        <v>2625</v>
      </c>
      <c r="G219" s="208"/>
      <c r="H219" s="210" t="s">
        <v>1</v>
      </c>
      <c r="I219" s="212"/>
      <c r="J219" s="208"/>
      <c r="K219" s="208"/>
      <c r="L219" s="213"/>
      <c r="M219" s="214"/>
      <c r="N219" s="215"/>
      <c r="O219" s="215"/>
      <c r="P219" s="215"/>
      <c r="Q219" s="215"/>
      <c r="R219" s="215"/>
      <c r="S219" s="215"/>
      <c r="T219" s="216"/>
      <c r="AT219" s="217" t="s">
        <v>216</v>
      </c>
      <c r="AU219" s="217" t="s">
        <v>85</v>
      </c>
      <c r="AV219" s="13" t="s">
        <v>83</v>
      </c>
      <c r="AW219" s="13" t="s">
        <v>31</v>
      </c>
      <c r="AX219" s="13" t="s">
        <v>75</v>
      </c>
      <c r="AY219" s="217" t="s">
        <v>209</v>
      </c>
    </row>
    <row r="220" spans="2:51" s="14" customFormat="1" ht="11.25">
      <c r="B220" s="218"/>
      <c r="C220" s="219"/>
      <c r="D220" s="209" t="s">
        <v>216</v>
      </c>
      <c r="E220" s="220" t="s">
        <v>1</v>
      </c>
      <c r="F220" s="221" t="s">
        <v>2626</v>
      </c>
      <c r="G220" s="219"/>
      <c r="H220" s="222">
        <v>10.08</v>
      </c>
      <c r="I220" s="223"/>
      <c r="J220" s="219"/>
      <c r="K220" s="219"/>
      <c r="L220" s="224"/>
      <c r="M220" s="225"/>
      <c r="N220" s="226"/>
      <c r="O220" s="226"/>
      <c r="P220" s="226"/>
      <c r="Q220" s="226"/>
      <c r="R220" s="226"/>
      <c r="S220" s="226"/>
      <c r="T220" s="227"/>
      <c r="AT220" s="228" t="s">
        <v>216</v>
      </c>
      <c r="AU220" s="228" t="s">
        <v>85</v>
      </c>
      <c r="AV220" s="14" t="s">
        <v>85</v>
      </c>
      <c r="AW220" s="14" t="s">
        <v>31</v>
      </c>
      <c r="AX220" s="14" t="s">
        <v>75</v>
      </c>
      <c r="AY220" s="228" t="s">
        <v>209</v>
      </c>
    </row>
    <row r="221" spans="2:51" s="14" customFormat="1" ht="11.25">
      <c r="B221" s="218"/>
      <c r="C221" s="219"/>
      <c r="D221" s="209" t="s">
        <v>216</v>
      </c>
      <c r="E221" s="220" t="s">
        <v>1</v>
      </c>
      <c r="F221" s="221" t="s">
        <v>2627</v>
      </c>
      <c r="G221" s="219"/>
      <c r="H221" s="222">
        <v>1.6910000000000001</v>
      </c>
      <c r="I221" s="223"/>
      <c r="J221" s="219"/>
      <c r="K221" s="219"/>
      <c r="L221" s="224"/>
      <c r="M221" s="225"/>
      <c r="N221" s="226"/>
      <c r="O221" s="226"/>
      <c r="P221" s="226"/>
      <c r="Q221" s="226"/>
      <c r="R221" s="226"/>
      <c r="S221" s="226"/>
      <c r="T221" s="227"/>
      <c r="AT221" s="228" t="s">
        <v>216</v>
      </c>
      <c r="AU221" s="228" t="s">
        <v>85</v>
      </c>
      <c r="AV221" s="14" t="s">
        <v>85</v>
      </c>
      <c r="AW221" s="14" t="s">
        <v>31</v>
      </c>
      <c r="AX221" s="14" t="s">
        <v>75</v>
      </c>
      <c r="AY221" s="228" t="s">
        <v>209</v>
      </c>
    </row>
    <row r="222" spans="2:51" s="14" customFormat="1" ht="11.25">
      <c r="B222" s="218"/>
      <c r="C222" s="219"/>
      <c r="D222" s="209" t="s">
        <v>216</v>
      </c>
      <c r="E222" s="220" t="s">
        <v>1</v>
      </c>
      <c r="F222" s="221" t="s">
        <v>2628</v>
      </c>
      <c r="G222" s="219"/>
      <c r="H222" s="222">
        <v>1.4990000000000001</v>
      </c>
      <c r="I222" s="223"/>
      <c r="J222" s="219"/>
      <c r="K222" s="219"/>
      <c r="L222" s="224"/>
      <c r="M222" s="225"/>
      <c r="N222" s="226"/>
      <c r="O222" s="226"/>
      <c r="P222" s="226"/>
      <c r="Q222" s="226"/>
      <c r="R222" s="226"/>
      <c r="S222" s="226"/>
      <c r="T222" s="227"/>
      <c r="AT222" s="228" t="s">
        <v>216</v>
      </c>
      <c r="AU222" s="228" t="s">
        <v>85</v>
      </c>
      <c r="AV222" s="14" t="s">
        <v>85</v>
      </c>
      <c r="AW222" s="14" t="s">
        <v>31</v>
      </c>
      <c r="AX222" s="14" t="s">
        <v>75</v>
      </c>
      <c r="AY222" s="228" t="s">
        <v>209</v>
      </c>
    </row>
    <row r="223" spans="2:51" s="14" customFormat="1" ht="11.25">
      <c r="B223" s="218"/>
      <c r="C223" s="219"/>
      <c r="D223" s="209" t="s">
        <v>216</v>
      </c>
      <c r="E223" s="220" t="s">
        <v>1</v>
      </c>
      <c r="F223" s="221" t="s">
        <v>2629</v>
      </c>
      <c r="G223" s="219"/>
      <c r="H223" s="222">
        <v>0.32300000000000001</v>
      </c>
      <c r="I223" s="223"/>
      <c r="J223" s="219"/>
      <c r="K223" s="219"/>
      <c r="L223" s="224"/>
      <c r="M223" s="225"/>
      <c r="N223" s="226"/>
      <c r="O223" s="226"/>
      <c r="P223" s="226"/>
      <c r="Q223" s="226"/>
      <c r="R223" s="226"/>
      <c r="S223" s="226"/>
      <c r="T223" s="227"/>
      <c r="AT223" s="228" t="s">
        <v>216</v>
      </c>
      <c r="AU223" s="228" t="s">
        <v>85</v>
      </c>
      <c r="AV223" s="14" t="s">
        <v>85</v>
      </c>
      <c r="AW223" s="14" t="s">
        <v>31</v>
      </c>
      <c r="AX223" s="14" t="s">
        <v>75</v>
      </c>
      <c r="AY223" s="228" t="s">
        <v>209</v>
      </c>
    </row>
    <row r="224" spans="2:51" s="14" customFormat="1" ht="11.25">
      <c r="B224" s="218"/>
      <c r="C224" s="219"/>
      <c r="D224" s="209" t="s">
        <v>216</v>
      </c>
      <c r="E224" s="220" t="s">
        <v>1</v>
      </c>
      <c r="F224" s="221" t="s">
        <v>2630</v>
      </c>
      <c r="G224" s="219"/>
      <c r="H224" s="222">
        <v>0.315</v>
      </c>
      <c r="I224" s="223"/>
      <c r="J224" s="219"/>
      <c r="K224" s="219"/>
      <c r="L224" s="224"/>
      <c r="M224" s="225"/>
      <c r="N224" s="226"/>
      <c r="O224" s="226"/>
      <c r="P224" s="226"/>
      <c r="Q224" s="226"/>
      <c r="R224" s="226"/>
      <c r="S224" s="226"/>
      <c r="T224" s="227"/>
      <c r="AT224" s="228" t="s">
        <v>216</v>
      </c>
      <c r="AU224" s="228" t="s">
        <v>85</v>
      </c>
      <c r="AV224" s="14" t="s">
        <v>85</v>
      </c>
      <c r="AW224" s="14" t="s">
        <v>31</v>
      </c>
      <c r="AX224" s="14" t="s">
        <v>75</v>
      </c>
      <c r="AY224" s="228" t="s">
        <v>209</v>
      </c>
    </row>
    <row r="225" spans="1:65" s="14" customFormat="1" ht="11.25">
      <c r="B225" s="218"/>
      <c r="C225" s="219"/>
      <c r="D225" s="209" t="s">
        <v>216</v>
      </c>
      <c r="E225" s="220" t="s">
        <v>1</v>
      </c>
      <c r="F225" s="221" t="s">
        <v>2631</v>
      </c>
      <c r="G225" s="219"/>
      <c r="H225" s="222">
        <v>0.72299999999999998</v>
      </c>
      <c r="I225" s="223"/>
      <c r="J225" s="219"/>
      <c r="K225" s="219"/>
      <c r="L225" s="224"/>
      <c r="M225" s="225"/>
      <c r="N225" s="226"/>
      <c r="O225" s="226"/>
      <c r="P225" s="226"/>
      <c r="Q225" s="226"/>
      <c r="R225" s="226"/>
      <c r="S225" s="226"/>
      <c r="T225" s="227"/>
      <c r="AT225" s="228" t="s">
        <v>216</v>
      </c>
      <c r="AU225" s="228" t="s">
        <v>85</v>
      </c>
      <c r="AV225" s="14" t="s">
        <v>85</v>
      </c>
      <c r="AW225" s="14" t="s">
        <v>31</v>
      </c>
      <c r="AX225" s="14" t="s">
        <v>75</v>
      </c>
      <c r="AY225" s="228" t="s">
        <v>209</v>
      </c>
    </row>
    <row r="226" spans="1:65" s="14" customFormat="1" ht="11.25">
      <c r="B226" s="218"/>
      <c r="C226" s="219"/>
      <c r="D226" s="209" t="s">
        <v>216</v>
      </c>
      <c r="E226" s="220" t="s">
        <v>1</v>
      </c>
      <c r="F226" s="221" t="s">
        <v>2632</v>
      </c>
      <c r="G226" s="219"/>
      <c r="H226" s="222">
        <v>0.13300000000000001</v>
      </c>
      <c r="I226" s="223"/>
      <c r="J226" s="219"/>
      <c r="K226" s="219"/>
      <c r="L226" s="224"/>
      <c r="M226" s="225"/>
      <c r="N226" s="226"/>
      <c r="O226" s="226"/>
      <c r="P226" s="226"/>
      <c r="Q226" s="226"/>
      <c r="R226" s="226"/>
      <c r="S226" s="226"/>
      <c r="T226" s="227"/>
      <c r="AT226" s="228" t="s">
        <v>216</v>
      </c>
      <c r="AU226" s="228" t="s">
        <v>85</v>
      </c>
      <c r="AV226" s="14" t="s">
        <v>85</v>
      </c>
      <c r="AW226" s="14" t="s">
        <v>31</v>
      </c>
      <c r="AX226" s="14" t="s">
        <v>75</v>
      </c>
      <c r="AY226" s="228" t="s">
        <v>209</v>
      </c>
    </row>
    <row r="227" spans="1:65" s="14" customFormat="1" ht="11.25">
      <c r="B227" s="218"/>
      <c r="C227" s="219"/>
      <c r="D227" s="209" t="s">
        <v>216</v>
      </c>
      <c r="E227" s="220" t="s">
        <v>1</v>
      </c>
      <c r="F227" s="221" t="s">
        <v>2633</v>
      </c>
      <c r="G227" s="219"/>
      <c r="H227" s="222">
        <v>0.128</v>
      </c>
      <c r="I227" s="223"/>
      <c r="J227" s="219"/>
      <c r="K227" s="219"/>
      <c r="L227" s="224"/>
      <c r="M227" s="225"/>
      <c r="N227" s="226"/>
      <c r="O227" s="226"/>
      <c r="P227" s="226"/>
      <c r="Q227" s="226"/>
      <c r="R227" s="226"/>
      <c r="S227" s="226"/>
      <c r="T227" s="227"/>
      <c r="AT227" s="228" t="s">
        <v>216</v>
      </c>
      <c r="AU227" s="228" t="s">
        <v>85</v>
      </c>
      <c r="AV227" s="14" t="s">
        <v>85</v>
      </c>
      <c r="AW227" s="14" t="s">
        <v>31</v>
      </c>
      <c r="AX227" s="14" t="s">
        <v>75</v>
      </c>
      <c r="AY227" s="228" t="s">
        <v>209</v>
      </c>
    </row>
    <row r="228" spans="1:65" s="13" customFormat="1" ht="11.25">
      <c r="B228" s="207"/>
      <c r="C228" s="208"/>
      <c r="D228" s="209" t="s">
        <v>216</v>
      </c>
      <c r="E228" s="210" t="s">
        <v>1</v>
      </c>
      <c r="F228" s="211" t="s">
        <v>2634</v>
      </c>
      <c r="G228" s="208"/>
      <c r="H228" s="210" t="s">
        <v>1</v>
      </c>
      <c r="I228" s="212"/>
      <c r="J228" s="208"/>
      <c r="K228" s="208"/>
      <c r="L228" s="213"/>
      <c r="M228" s="214"/>
      <c r="N228" s="215"/>
      <c r="O228" s="215"/>
      <c r="P228" s="215"/>
      <c r="Q228" s="215"/>
      <c r="R228" s="215"/>
      <c r="S228" s="215"/>
      <c r="T228" s="216"/>
      <c r="AT228" s="217" t="s">
        <v>216</v>
      </c>
      <c r="AU228" s="217" t="s">
        <v>85</v>
      </c>
      <c r="AV228" s="13" t="s">
        <v>83</v>
      </c>
      <c r="AW228" s="13" t="s">
        <v>31</v>
      </c>
      <c r="AX228" s="13" t="s">
        <v>75</v>
      </c>
      <c r="AY228" s="217" t="s">
        <v>209</v>
      </c>
    </row>
    <row r="229" spans="1:65" s="14" customFormat="1" ht="11.25">
      <c r="B229" s="218"/>
      <c r="C229" s="219"/>
      <c r="D229" s="209" t="s">
        <v>216</v>
      </c>
      <c r="E229" s="220" t="s">
        <v>1</v>
      </c>
      <c r="F229" s="221" t="s">
        <v>2635</v>
      </c>
      <c r="G229" s="219"/>
      <c r="H229" s="222">
        <v>8.0329999999999995</v>
      </c>
      <c r="I229" s="223"/>
      <c r="J229" s="219"/>
      <c r="K229" s="219"/>
      <c r="L229" s="224"/>
      <c r="M229" s="225"/>
      <c r="N229" s="226"/>
      <c r="O229" s="226"/>
      <c r="P229" s="226"/>
      <c r="Q229" s="226"/>
      <c r="R229" s="226"/>
      <c r="S229" s="226"/>
      <c r="T229" s="227"/>
      <c r="AT229" s="228" t="s">
        <v>216</v>
      </c>
      <c r="AU229" s="228" t="s">
        <v>85</v>
      </c>
      <c r="AV229" s="14" t="s">
        <v>85</v>
      </c>
      <c r="AW229" s="14" t="s">
        <v>31</v>
      </c>
      <c r="AX229" s="14" t="s">
        <v>75</v>
      </c>
      <c r="AY229" s="228" t="s">
        <v>209</v>
      </c>
    </row>
    <row r="230" spans="1:65" s="14" customFormat="1" ht="11.25">
      <c r="B230" s="218"/>
      <c r="C230" s="219"/>
      <c r="D230" s="209" t="s">
        <v>216</v>
      </c>
      <c r="E230" s="220" t="s">
        <v>1</v>
      </c>
      <c r="F230" s="221" t="s">
        <v>2636</v>
      </c>
      <c r="G230" s="219"/>
      <c r="H230" s="222">
        <v>1.833</v>
      </c>
      <c r="I230" s="223"/>
      <c r="J230" s="219"/>
      <c r="K230" s="219"/>
      <c r="L230" s="224"/>
      <c r="M230" s="225"/>
      <c r="N230" s="226"/>
      <c r="O230" s="226"/>
      <c r="P230" s="226"/>
      <c r="Q230" s="226"/>
      <c r="R230" s="226"/>
      <c r="S230" s="226"/>
      <c r="T230" s="227"/>
      <c r="AT230" s="228" t="s">
        <v>216</v>
      </c>
      <c r="AU230" s="228" t="s">
        <v>85</v>
      </c>
      <c r="AV230" s="14" t="s">
        <v>85</v>
      </c>
      <c r="AW230" s="14" t="s">
        <v>31</v>
      </c>
      <c r="AX230" s="14" t="s">
        <v>75</v>
      </c>
      <c r="AY230" s="228" t="s">
        <v>209</v>
      </c>
    </row>
    <row r="231" spans="1:65" s="14" customFormat="1" ht="11.25">
      <c r="B231" s="218"/>
      <c r="C231" s="219"/>
      <c r="D231" s="209" t="s">
        <v>216</v>
      </c>
      <c r="E231" s="220" t="s">
        <v>1</v>
      </c>
      <c r="F231" s="221" t="s">
        <v>2637</v>
      </c>
      <c r="G231" s="219"/>
      <c r="H231" s="222">
        <v>1.571</v>
      </c>
      <c r="I231" s="223"/>
      <c r="J231" s="219"/>
      <c r="K231" s="219"/>
      <c r="L231" s="224"/>
      <c r="M231" s="225"/>
      <c r="N231" s="226"/>
      <c r="O231" s="226"/>
      <c r="P231" s="226"/>
      <c r="Q231" s="226"/>
      <c r="R231" s="226"/>
      <c r="S231" s="226"/>
      <c r="T231" s="227"/>
      <c r="AT231" s="228" t="s">
        <v>216</v>
      </c>
      <c r="AU231" s="228" t="s">
        <v>85</v>
      </c>
      <c r="AV231" s="14" t="s">
        <v>85</v>
      </c>
      <c r="AW231" s="14" t="s">
        <v>31</v>
      </c>
      <c r="AX231" s="14" t="s">
        <v>75</v>
      </c>
      <c r="AY231" s="228" t="s">
        <v>209</v>
      </c>
    </row>
    <row r="232" spans="1:65" s="14" customFormat="1" ht="11.25">
      <c r="B232" s="218"/>
      <c r="C232" s="219"/>
      <c r="D232" s="209" t="s">
        <v>216</v>
      </c>
      <c r="E232" s="220" t="s">
        <v>1</v>
      </c>
      <c r="F232" s="221" t="s">
        <v>2638</v>
      </c>
      <c r="G232" s="219"/>
      <c r="H232" s="222">
        <v>0.255</v>
      </c>
      <c r="I232" s="223"/>
      <c r="J232" s="219"/>
      <c r="K232" s="219"/>
      <c r="L232" s="224"/>
      <c r="M232" s="225"/>
      <c r="N232" s="226"/>
      <c r="O232" s="226"/>
      <c r="P232" s="226"/>
      <c r="Q232" s="226"/>
      <c r="R232" s="226"/>
      <c r="S232" s="226"/>
      <c r="T232" s="227"/>
      <c r="AT232" s="228" t="s">
        <v>216</v>
      </c>
      <c r="AU232" s="228" t="s">
        <v>85</v>
      </c>
      <c r="AV232" s="14" t="s">
        <v>85</v>
      </c>
      <c r="AW232" s="14" t="s">
        <v>31</v>
      </c>
      <c r="AX232" s="14" t="s">
        <v>75</v>
      </c>
      <c r="AY232" s="228" t="s">
        <v>209</v>
      </c>
    </row>
    <row r="233" spans="1:65" s="16" customFormat="1" ht="11.25">
      <c r="B233" s="255"/>
      <c r="C233" s="256"/>
      <c r="D233" s="209" t="s">
        <v>216</v>
      </c>
      <c r="E233" s="257" t="s">
        <v>1</v>
      </c>
      <c r="F233" s="258" t="s">
        <v>360</v>
      </c>
      <c r="G233" s="256"/>
      <c r="H233" s="259">
        <v>47.677</v>
      </c>
      <c r="I233" s="260"/>
      <c r="J233" s="256"/>
      <c r="K233" s="256"/>
      <c r="L233" s="261"/>
      <c r="M233" s="262"/>
      <c r="N233" s="263"/>
      <c r="O233" s="263"/>
      <c r="P233" s="263"/>
      <c r="Q233" s="263"/>
      <c r="R233" s="263"/>
      <c r="S233" s="263"/>
      <c r="T233" s="264"/>
      <c r="AT233" s="265" t="s">
        <v>216</v>
      </c>
      <c r="AU233" s="265" t="s">
        <v>85</v>
      </c>
      <c r="AV233" s="16" t="s">
        <v>106</v>
      </c>
      <c r="AW233" s="16" t="s">
        <v>31</v>
      </c>
      <c r="AX233" s="16" t="s">
        <v>75</v>
      </c>
      <c r="AY233" s="265" t="s">
        <v>209</v>
      </c>
    </row>
    <row r="234" spans="1:65" s="15" customFormat="1" ht="11.25">
      <c r="B234" s="229"/>
      <c r="C234" s="230"/>
      <c r="D234" s="209" t="s">
        <v>216</v>
      </c>
      <c r="E234" s="231" t="s">
        <v>1</v>
      </c>
      <c r="F234" s="232" t="s">
        <v>219</v>
      </c>
      <c r="G234" s="230"/>
      <c r="H234" s="233">
        <v>89.587000000000003</v>
      </c>
      <c r="I234" s="234"/>
      <c r="J234" s="230"/>
      <c r="K234" s="230"/>
      <c r="L234" s="235"/>
      <c r="M234" s="236"/>
      <c r="N234" s="237"/>
      <c r="O234" s="237"/>
      <c r="P234" s="237"/>
      <c r="Q234" s="237"/>
      <c r="R234" s="237"/>
      <c r="S234" s="237"/>
      <c r="T234" s="238"/>
      <c r="AT234" s="239" t="s">
        <v>216</v>
      </c>
      <c r="AU234" s="239" t="s">
        <v>85</v>
      </c>
      <c r="AV234" s="15" t="s">
        <v>215</v>
      </c>
      <c r="AW234" s="15" t="s">
        <v>31</v>
      </c>
      <c r="AX234" s="15" t="s">
        <v>83</v>
      </c>
      <c r="AY234" s="239" t="s">
        <v>209</v>
      </c>
    </row>
    <row r="235" spans="1:65" s="2" customFormat="1" ht="16.5" customHeight="1">
      <c r="A235" s="35"/>
      <c r="B235" s="36"/>
      <c r="C235" s="193" t="s">
        <v>244</v>
      </c>
      <c r="D235" s="193" t="s">
        <v>211</v>
      </c>
      <c r="E235" s="194" t="s">
        <v>2639</v>
      </c>
      <c r="F235" s="195" t="s">
        <v>2640</v>
      </c>
      <c r="G235" s="196" t="s">
        <v>214</v>
      </c>
      <c r="H235" s="197">
        <v>569.23</v>
      </c>
      <c r="I235" s="198"/>
      <c r="J235" s="199">
        <f>ROUND(I235*H235,2)</f>
        <v>0</v>
      </c>
      <c r="K235" s="200"/>
      <c r="L235" s="40"/>
      <c r="M235" s="201" t="s">
        <v>1</v>
      </c>
      <c r="N235" s="202" t="s">
        <v>40</v>
      </c>
      <c r="O235" s="72"/>
      <c r="P235" s="203">
        <f>O235*H235</f>
        <v>0</v>
      </c>
      <c r="Q235" s="203">
        <v>0</v>
      </c>
      <c r="R235" s="203">
        <f>Q235*H235</f>
        <v>0</v>
      </c>
      <c r="S235" s="203">
        <v>0</v>
      </c>
      <c r="T235" s="204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5" t="s">
        <v>215</v>
      </c>
      <c r="AT235" s="205" t="s">
        <v>211</v>
      </c>
      <c r="AU235" s="205" t="s">
        <v>85</v>
      </c>
      <c r="AY235" s="18" t="s">
        <v>209</v>
      </c>
      <c r="BE235" s="206">
        <f>IF(N235="základní",J235,0)</f>
        <v>0</v>
      </c>
      <c r="BF235" s="206">
        <f>IF(N235="snížená",J235,0)</f>
        <v>0</v>
      </c>
      <c r="BG235" s="206">
        <f>IF(N235="zákl. přenesená",J235,0)</f>
        <v>0</v>
      </c>
      <c r="BH235" s="206">
        <f>IF(N235="sníž. přenesená",J235,0)</f>
        <v>0</v>
      </c>
      <c r="BI235" s="206">
        <f>IF(N235="nulová",J235,0)</f>
        <v>0</v>
      </c>
      <c r="BJ235" s="18" t="s">
        <v>83</v>
      </c>
      <c r="BK235" s="206">
        <f>ROUND(I235*H235,2)</f>
        <v>0</v>
      </c>
      <c r="BL235" s="18" t="s">
        <v>215</v>
      </c>
      <c r="BM235" s="205" t="s">
        <v>271</v>
      </c>
    </row>
    <row r="236" spans="1:65" s="13" customFormat="1" ht="11.25">
      <c r="B236" s="207"/>
      <c r="C236" s="208"/>
      <c r="D236" s="209" t="s">
        <v>216</v>
      </c>
      <c r="E236" s="210" t="s">
        <v>1</v>
      </c>
      <c r="F236" s="211" t="s">
        <v>2641</v>
      </c>
      <c r="G236" s="208"/>
      <c r="H236" s="210" t="s">
        <v>1</v>
      </c>
      <c r="I236" s="212"/>
      <c r="J236" s="208"/>
      <c r="K236" s="208"/>
      <c r="L236" s="213"/>
      <c r="M236" s="214"/>
      <c r="N236" s="215"/>
      <c r="O236" s="215"/>
      <c r="P236" s="215"/>
      <c r="Q236" s="215"/>
      <c r="R236" s="215"/>
      <c r="S236" s="215"/>
      <c r="T236" s="216"/>
      <c r="AT236" s="217" t="s">
        <v>216</v>
      </c>
      <c r="AU236" s="217" t="s">
        <v>85</v>
      </c>
      <c r="AV236" s="13" t="s">
        <v>83</v>
      </c>
      <c r="AW236" s="13" t="s">
        <v>31</v>
      </c>
      <c r="AX236" s="13" t="s">
        <v>75</v>
      </c>
      <c r="AY236" s="217" t="s">
        <v>209</v>
      </c>
    </row>
    <row r="237" spans="1:65" s="13" customFormat="1" ht="11.25">
      <c r="B237" s="207"/>
      <c r="C237" s="208"/>
      <c r="D237" s="209" t="s">
        <v>216</v>
      </c>
      <c r="E237" s="210" t="s">
        <v>1</v>
      </c>
      <c r="F237" s="211" t="s">
        <v>2608</v>
      </c>
      <c r="G237" s="208"/>
      <c r="H237" s="210" t="s">
        <v>1</v>
      </c>
      <c r="I237" s="212"/>
      <c r="J237" s="208"/>
      <c r="K237" s="208"/>
      <c r="L237" s="213"/>
      <c r="M237" s="214"/>
      <c r="N237" s="215"/>
      <c r="O237" s="215"/>
      <c r="P237" s="215"/>
      <c r="Q237" s="215"/>
      <c r="R237" s="215"/>
      <c r="S237" s="215"/>
      <c r="T237" s="216"/>
      <c r="AT237" s="217" t="s">
        <v>216</v>
      </c>
      <c r="AU237" s="217" t="s">
        <v>85</v>
      </c>
      <c r="AV237" s="13" t="s">
        <v>83</v>
      </c>
      <c r="AW237" s="13" t="s">
        <v>31</v>
      </c>
      <c r="AX237" s="13" t="s">
        <v>75</v>
      </c>
      <c r="AY237" s="217" t="s">
        <v>209</v>
      </c>
    </row>
    <row r="238" spans="1:65" s="14" customFormat="1" ht="22.5">
      <c r="B238" s="218"/>
      <c r="C238" s="219"/>
      <c r="D238" s="209" t="s">
        <v>216</v>
      </c>
      <c r="E238" s="220" t="s">
        <v>1</v>
      </c>
      <c r="F238" s="221" t="s">
        <v>2642</v>
      </c>
      <c r="G238" s="219"/>
      <c r="H238" s="222">
        <v>63.14</v>
      </c>
      <c r="I238" s="223"/>
      <c r="J238" s="219"/>
      <c r="K238" s="219"/>
      <c r="L238" s="224"/>
      <c r="M238" s="225"/>
      <c r="N238" s="226"/>
      <c r="O238" s="226"/>
      <c r="P238" s="226"/>
      <c r="Q238" s="226"/>
      <c r="R238" s="226"/>
      <c r="S238" s="226"/>
      <c r="T238" s="227"/>
      <c r="AT238" s="228" t="s">
        <v>216</v>
      </c>
      <c r="AU238" s="228" t="s">
        <v>85</v>
      </c>
      <c r="AV238" s="14" t="s">
        <v>85</v>
      </c>
      <c r="AW238" s="14" t="s">
        <v>31</v>
      </c>
      <c r="AX238" s="14" t="s">
        <v>75</v>
      </c>
      <c r="AY238" s="228" t="s">
        <v>209</v>
      </c>
    </row>
    <row r="239" spans="1:65" s="14" customFormat="1" ht="11.25">
      <c r="B239" s="218"/>
      <c r="C239" s="219"/>
      <c r="D239" s="209" t="s">
        <v>216</v>
      </c>
      <c r="E239" s="220" t="s">
        <v>1</v>
      </c>
      <c r="F239" s="221" t="s">
        <v>2643</v>
      </c>
      <c r="G239" s="219"/>
      <c r="H239" s="222">
        <v>34.86</v>
      </c>
      <c r="I239" s="223"/>
      <c r="J239" s="219"/>
      <c r="K239" s="219"/>
      <c r="L239" s="224"/>
      <c r="M239" s="225"/>
      <c r="N239" s="226"/>
      <c r="O239" s="226"/>
      <c r="P239" s="226"/>
      <c r="Q239" s="226"/>
      <c r="R239" s="226"/>
      <c r="S239" s="226"/>
      <c r="T239" s="227"/>
      <c r="AT239" s="228" t="s">
        <v>216</v>
      </c>
      <c r="AU239" s="228" t="s">
        <v>85</v>
      </c>
      <c r="AV239" s="14" t="s">
        <v>85</v>
      </c>
      <c r="AW239" s="14" t="s">
        <v>31</v>
      </c>
      <c r="AX239" s="14" t="s">
        <v>75</v>
      </c>
      <c r="AY239" s="228" t="s">
        <v>209</v>
      </c>
    </row>
    <row r="240" spans="1:65" s="13" customFormat="1" ht="11.25">
      <c r="B240" s="207"/>
      <c r="C240" s="208"/>
      <c r="D240" s="209" t="s">
        <v>216</v>
      </c>
      <c r="E240" s="210" t="s">
        <v>1</v>
      </c>
      <c r="F240" s="211" t="s">
        <v>2611</v>
      </c>
      <c r="G240" s="208"/>
      <c r="H240" s="210" t="s">
        <v>1</v>
      </c>
      <c r="I240" s="212"/>
      <c r="J240" s="208"/>
      <c r="K240" s="208"/>
      <c r="L240" s="213"/>
      <c r="M240" s="214"/>
      <c r="N240" s="215"/>
      <c r="O240" s="215"/>
      <c r="P240" s="215"/>
      <c r="Q240" s="215"/>
      <c r="R240" s="215"/>
      <c r="S240" s="215"/>
      <c r="T240" s="216"/>
      <c r="AT240" s="217" t="s">
        <v>216</v>
      </c>
      <c r="AU240" s="217" t="s">
        <v>85</v>
      </c>
      <c r="AV240" s="13" t="s">
        <v>83</v>
      </c>
      <c r="AW240" s="13" t="s">
        <v>31</v>
      </c>
      <c r="AX240" s="13" t="s">
        <v>75</v>
      </c>
      <c r="AY240" s="217" t="s">
        <v>209</v>
      </c>
    </row>
    <row r="241" spans="2:51" s="14" customFormat="1" ht="11.25">
      <c r="B241" s="218"/>
      <c r="C241" s="219"/>
      <c r="D241" s="209" t="s">
        <v>216</v>
      </c>
      <c r="E241" s="220" t="s">
        <v>1</v>
      </c>
      <c r="F241" s="221" t="s">
        <v>2644</v>
      </c>
      <c r="G241" s="219"/>
      <c r="H241" s="222">
        <v>45.96</v>
      </c>
      <c r="I241" s="223"/>
      <c r="J241" s="219"/>
      <c r="K241" s="219"/>
      <c r="L241" s="224"/>
      <c r="M241" s="225"/>
      <c r="N241" s="226"/>
      <c r="O241" s="226"/>
      <c r="P241" s="226"/>
      <c r="Q241" s="226"/>
      <c r="R241" s="226"/>
      <c r="S241" s="226"/>
      <c r="T241" s="227"/>
      <c r="AT241" s="228" t="s">
        <v>216</v>
      </c>
      <c r="AU241" s="228" t="s">
        <v>85</v>
      </c>
      <c r="AV241" s="14" t="s">
        <v>85</v>
      </c>
      <c r="AW241" s="14" t="s">
        <v>31</v>
      </c>
      <c r="AX241" s="14" t="s">
        <v>75</v>
      </c>
      <c r="AY241" s="228" t="s">
        <v>209</v>
      </c>
    </row>
    <row r="242" spans="2:51" s="14" customFormat="1" ht="11.25">
      <c r="B242" s="218"/>
      <c r="C242" s="219"/>
      <c r="D242" s="209" t="s">
        <v>216</v>
      </c>
      <c r="E242" s="220" t="s">
        <v>1</v>
      </c>
      <c r="F242" s="221" t="s">
        <v>2645</v>
      </c>
      <c r="G242" s="219"/>
      <c r="H242" s="222">
        <v>9.52</v>
      </c>
      <c r="I242" s="223"/>
      <c r="J242" s="219"/>
      <c r="K242" s="219"/>
      <c r="L242" s="224"/>
      <c r="M242" s="225"/>
      <c r="N242" s="226"/>
      <c r="O242" s="226"/>
      <c r="P242" s="226"/>
      <c r="Q242" s="226"/>
      <c r="R242" s="226"/>
      <c r="S242" s="226"/>
      <c r="T242" s="227"/>
      <c r="AT242" s="228" t="s">
        <v>216</v>
      </c>
      <c r="AU242" s="228" t="s">
        <v>85</v>
      </c>
      <c r="AV242" s="14" t="s">
        <v>85</v>
      </c>
      <c r="AW242" s="14" t="s">
        <v>31</v>
      </c>
      <c r="AX242" s="14" t="s">
        <v>75</v>
      </c>
      <c r="AY242" s="228" t="s">
        <v>209</v>
      </c>
    </row>
    <row r="243" spans="2:51" s="13" customFormat="1" ht="11.25">
      <c r="B243" s="207"/>
      <c r="C243" s="208"/>
      <c r="D243" s="209" t="s">
        <v>216</v>
      </c>
      <c r="E243" s="210" t="s">
        <v>1</v>
      </c>
      <c r="F243" s="211" t="s">
        <v>2614</v>
      </c>
      <c r="G243" s="208"/>
      <c r="H243" s="210" t="s">
        <v>1</v>
      </c>
      <c r="I243" s="212"/>
      <c r="J243" s="208"/>
      <c r="K243" s="208"/>
      <c r="L243" s="213"/>
      <c r="M243" s="214"/>
      <c r="N243" s="215"/>
      <c r="O243" s="215"/>
      <c r="P243" s="215"/>
      <c r="Q243" s="215"/>
      <c r="R243" s="215"/>
      <c r="S243" s="215"/>
      <c r="T243" s="216"/>
      <c r="AT243" s="217" t="s">
        <v>216</v>
      </c>
      <c r="AU243" s="217" t="s">
        <v>85</v>
      </c>
      <c r="AV243" s="13" t="s">
        <v>83</v>
      </c>
      <c r="AW243" s="13" t="s">
        <v>31</v>
      </c>
      <c r="AX243" s="13" t="s">
        <v>75</v>
      </c>
      <c r="AY243" s="217" t="s">
        <v>209</v>
      </c>
    </row>
    <row r="244" spans="2:51" s="14" customFormat="1" ht="11.25">
      <c r="B244" s="218"/>
      <c r="C244" s="219"/>
      <c r="D244" s="209" t="s">
        <v>216</v>
      </c>
      <c r="E244" s="220" t="s">
        <v>1</v>
      </c>
      <c r="F244" s="221" t="s">
        <v>2646</v>
      </c>
      <c r="G244" s="219"/>
      <c r="H244" s="222">
        <v>67.55</v>
      </c>
      <c r="I244" s="223"/>
      <c r="J244" s="219"/>
      <c r="K244" s="219"/>
      <c r="L244" s="224"/>
      <c r="M244" s="225"/>
      <c r="N244" s="226"/>
      <c r="O244" s="226"/>
      <c r="P244" s="226"/>
      <c r="Q244" s="226"/>
      <c r="R244" s="226"/>
      <c r="S244" s="226"/>
      <c r="T244" s="227"/>
      <c r="AT244" s="228" t="s">
        <v>216</v>
      </c>
      <c r="AU244" s="228" t="s">
        <v>85</v>
      </c>
      <c r="AV244" s="14" t="s">
        <v>85</v>
      </c>
      <c r="AW244" s="14" t="s">
        <v>31</v>
      </c>
      <c r="AX244" s="14" t="s">
        <v>75</v>
      </c>
      <c r="AY244" s="228" t="s">
        <v>209</v>
      </c>
    </row>
    <row r="245" spans="2:51" s="16" customFormat="1" ht="11.25">
      <c r="B245" s="255"/>
      <c r="C245" s="256"/>
      <c r="D245" s="209" t="s">
        <v>216</v>
      </c>
      <c r="E245" s="257" t="s">
        <v>1</v>
      </c>
      <c r="F245" s="258" t="s">
        <v>360</v>
      </c>
      <c r="G245" s="256"/>
      <c r="H245" s="259">
        <v>221.03</v>
      </c>
      <c r="I245" s="260"/>
      <c r="J245" s="256"/>
      <c r="K245" s="256"/>
      <c r="L245" s="261"/>
      <c r="M245" s="262"/>
      <c r="N245" s="263"/>
      <c r="O245" s="263"/>
      <c r="P245" s="263"/>
      <c r="Q245" s="263"/>
      <c r="R245" s="263"/>
      <c r="S245" s="263"/>
      <c r="T245" s="264"/>
      <c r="AT245" s="265" t="s">
        <v>216</v>
      </c>
      <c r="AU245" s="265" t="s">
        <v>85</v>
      </c>
      <c r="AV245" s="16" t="s">
        <v>106</v>
      </c>
      <c r="AW245" s="16" t="s">
        <v>31</v>
      </c>
      <c r="AX245" s="16" t="s">
        <v>75</v>
      </c>
      <c r="AY245" s="265" t="s">
        <v>209</v>
      </c>
    </row>
    <row r="246" spans="2:51" s="13" customFormat="1" ht="11.25">
      <c r="B246" s="207"/>
      <c r="C246" s="208"/>
      <c r="D246" s="209" t="s">
        <v>216</v>
      </c>
      <c r="E246" s="210" t="s">
        <v>1</v>
      </c>
      <c r="F246" s="211" t="s">
        <v>2548</v>
      </c>
      <c r="G246" s="208"/>
      <c r="H246" s="210" t="s">
        <v>1</v>
      </c>
      <c r="I246" s="212"/>
      <c r="J246" s="208"/>
      <c r="K246" s="208"/>
      <c r="L246" s="213"/>
      <c r="M246" s="214"/>
      <c r="N246" s="215"/>
      <c r="O246" s="215"/>
      <c r="P246" s="215"/>
      <c r="Q246" s="215"/>
      <c r="R246" s="215"/>
      <c r="S246" s="215"/>
      <c r="T246" s="216"/>
      <c r="AT246" s="217" t="s">
        <v>216</v>
      </c>
      <c r="AU246" s="217" t="s">
        <v>85</v>
      </c>
      <c r="AV246" s="13" t="s">
        <v>83</v>
      </c>
      <c r="AW246" s="13" t="s">
        <v>31</v>
      </c>
      <c r="AX246" s="13" t="s">
        <v>75</v>
      </c>
      <c r="AY246" s="217" t="s">
        <v>209</v>
      </c>
    </row>
    <row r="247" spans="2:51" s="13" customFormat="1" ht="11.25">
      <c r="B247" s="207"/>
      <c r="C247" s="208"/>
      <c r="D247" s="209" t="s">
        <v>216</v>
      </c>
      <c r="E247" s="210" t="s">
        <v>1</v>
      </c>
      <c r="F247" s="211" t="s">
        <v>2616</v>
      </c>
      <c r="G247" s="208"/>
      <c r="H247" s="210" t="s">
        <v>1</v>
      </c>
      <c r="I247" s="212"/>
      <c r="J247" s="208"/>
      <c r="K247" s="208"/>
      <c r="L247" s="213"/>
      <c r="M247" s="214"/>
      <c r="N247" s="215"/>
      <c r="O247" s="215"/>
      <c r="P247" s="215"/>
      <c r="Q247" s="215"/>
      <c r="R247" s="215"/>
      <c r="S247" s="215"/>
      <c r="T247" s="216"/>
      <c r="AT247" s="217" t="s">
        <v>216</v>
      </c>
      <c r="AU247" s="217" t="s">
        <v>85</v>
      </c>
      <c r="AV247" s="13" t="s">
        <v>83</v>
      </c>
      <c r="AW247" s="13" t="s">
        <v>31</v>
      </c>
      <c r="AX247" s="13" t="s">
        <v>75</v>
      </c>
      <c r="AY247" s="217" t="s">
        <v>209</v>
      </c>
    </row>
    <row r="248" spans="2:51" s="14" customFormat="1" ht="11.25">
      <c r="B248" s="218"/>
      <c r="C248" s="219"/>
      <c r="D248" s="209" t="s">
        <v>216</v>
      </c>
      <c r="E248" s="220" t="s">
        <v>1</v>
      </c>
      <c r="F248" s="221" t="s">
        <v>2647</v>
      </c>
      <c r="G248" s="219"/>
      <c r="H248" s="222">
        <v>85.68</v>
      </c>
      <c r="I248" s="223"/>
      <c r="J248" s="219"/>
      <c r="K248" s="219"/>
      <c r="L248" s="224"/>
      <c r="M248" s="225"/>
      <c r="N248" s="226"/>
      <c r="O248" s="226"/>
      <c r="P248" s="226"/>
      <c r="Q248" s="226"/>
      <c r="R248" s="226"/>
      <c r="S248" s="226"/>
      <c r="T248" s="227"/>
      <c r="AT248" s="228" t="s">
        <v>216</v>
      </c>
      <c r="AU248" s="228" t="s">
        <v>85</v>
      </c>
      <c r="AV248" s="14" t="s">
        <v>85</v>
      </c>
      <c r="AW248" s="14" t="s">
        <v>31</v>
      </c>
      <c r="AX248" s="14" t="s">
        <v>75</v>
      </c>
      <c r="AY248" s="228" t="s">
        <v>209</v>
      </c>
    </row>
    <row r="249" spans="2:51" s="14" customFormat="1" ht="11.25">
      <c r="B249" s="218"/>
      <c r="C249" s="219"/>
      <c r="D249" s="209" t="s">
        <v>216</v>
      </c>
      <c r="E249" s="220" t="s">
        <v>1</v>
      </c>
      <c r="F249" s="221" t="s">
        <v>2648</v>
      </c>
      <c r="G249" s="219"/>
      <c r="H249" s="222">
        <v>14.28</v>
      </c>
      <c r="I249" s="223"/>
      <c r="J249" s="219"/>
      <c r="K249" s="219"/>
      <c r="L249" s="224"/>
      <c r="M249" s="225"/>
      <c r="N249" s="226"/>
      <c r="O249" s="226"/>
      <c r="P249" s="226"/>
      <c r="Q249" s="226"/>
      <c r="R249" s="226"/>
      <c r="S249" s="226"/>
      <c r="T249" s="227"/>
      <c r="AT249" s="228" t="s">
        <v>216</v>
      </c>
      <c r="AU249" s="228" t="s">
        <v>85</v>
      </c>
      <c r="AV249" s="14" t="s">
        <v>85</v>
      </c>
      <c r="AW249" s="14" t="s">
        <v>31</v>
      </c>
      <c r="AX249" s="14" t="s">
        <v>75</v>
      </c>
      <c r="AY249" s="228" t="s">
        <v>209</v>
      </c>
    </row>
    <row r="250" spans="2:51" s="14" customFormat="1" ht="11.25">
      <c r="B250" s="218"/>
      <c r="C250" s="219"/>
      <c r="D250" s="209" t="s">
        <v>216</v>
      </c>
      <c r="E250" s="220" t="s">
        <v>1</v>
      </c>
      <c r="F250" s="221" t="s">
        <v>2649</v>
      </c>
      <c r="G250" s="219"/>
      <c r="H250" s="222">
        <v>9.24</v>
      </c>
      <c r="I250" s="223"/>
      <c r="J250" s="219"/>
      <c r="K250" s="219"/>
      <c r="L250" s="224"/>
      <c r="M250" s="225"/>
      <c r="N250" s="226"/>
      <c r="O250" s="226"/>
      <c r="P250" s="226"/>
      <c r="Q250" s="226"/>
      <c r="R250" s="226"/>
      <c r="S250" s="226"/>
      <c r="T250" s="227"/>
      <c r="AT250" s="228" t="s">
        <v>216</v>
      </c>
      <c r="AU250" s="228" t="s">
        <v>85</v>
      </c>
      <c r="AV250" s="14" t="s">
        <v>85</v>
      </c>
      <c r="AW250" s="14" t="s">
        <v>31</v>
      </c>
      <c r="AX250" s="14" t="s">
        <v>75</v>
      </c>
      <c r="AY250" s="228" t="s">
        <v>209</v>
      </c>
    </row>
    <row r="251" spans="2:51" s="14" customFormat="1" ht="11.25">
      <c r="B251" s="218"/>
      <c r="C251" s="219"/>
      <c r="D251" s="209" t="s">
        <v>216</v>
      </c>
      <c r="E251" s="220" t="s">
        <v>1</v>
      </c>
      <c r="F251" s="221" t="s">
        <v>2650</v>
      </c>
      <c r="G251" s="219"/>
      <c r="H251" s="222">
        <v>18.059999999999999</v>
      </c>
      <c r="I251" s="223"/>
      <c r="J251" s="219"/>
      <c r="K251" s="219"/>
      <c r="L251" s="224"/>
      <c r="M251" s="225"/>
      <c r="N251" s="226"/>
      <c r="O251" s="226"/>
      <c r="P251" s="226"/>
      <c r="Q251" s="226"/>
      <c r="R251" s="226"/>
      <c r="S251" s="226"/>
      <c r="T251" s="227"/>
      <c r="AT251" s="228" t="s">
        <v>216</v>
      </c>
      <c r="AU251" s="228" t="s">
        <v>85</v>
      </c>
      <c r="AV251" s="14" t="s">
        <v>85</v>
      </c>
      <c r="AW251" s="14" t="s">
        <v>31</v>
      </c>
      <c r="AX251" s="14" t="s">
        <v>75</v>
      </c>
      <c r="AY251" s="228" t="s">
        <v>209</v>
      </c>
    </row>
    <row r="252" spans="2:51" s="14" customFormat="1" ht="11.25">
      <c r="B252" s="218"/>
      <c r="C252" s="219"/>
      <c r="D252" s="209" t="s">
        <v>216</v>
      </c>
      <c r="E252" s="220" t="s">
        <v>1</v>
      </c>
      <c r="F252" s="221" t="s">
        <v>2651</v>
      </c>
      <c r="G252" s="219"/>
      <c r="H252" s="222">
        <v>2.1</v>
      </c>
      <c r="I252" s="223"/>
      <c r="J252" s="219"/>
      <c r="K252" s="219"/>
      <c r="L252" s="224"/>
      <c r="M252" s="225"/>
      <c r="N252" s="226"/>
      <c r="O252" s="226"/>
      <c r="P252" s="226"/>
      <c r="Q252" s="226"/>
      <c r="R252" s="226"/>
      <c r="S252" s="226"/>
      <c r="T252" s="227"/>
      <c r="AT252" s="228" t="s">
        <v>216</v>
      </c>
      <c r="AU252" s="228" t="s">
        <v>85</v>
      </c>
      <c r="AV252" s="14" t="s">
        <v>85</v>
      </c>
      <c r="AW252" s="14" t="s">
        <v>31</v>
      </c>
      <c r="AX252" s="14" t="s">
        <v>75</v>
      </c>
      <c r="AY252" s="228" t="s">
        <v>209</v>
      </c>
    </row>
    <row r="253" spans="2:51" s="14" customFormat="1" ht="11.25">
      <c r="B253" s="218"/>
      <c r="C253" s="219"/>
      <c r="D253" s="209" t="s">
        <v>216</v>
      </c>
      <c r="E253" s="220" t="s">
        <v>1</v>
      </c>
      <c r="F253" s="221" t="s">
        <v>2652</v>
      </c>
      <c r="G253" s="219"/>
      <c r="H253" s="222">
        <v>13.26</v>
      </c>
      <c r="I253" s="223"/>
      <c r="J253" s="219"/>
      <c r="K253" s="219"/>
      <c r="L253" s="224"/>
      <c r="M253" s="225"/>
      <c r="N253" s="226"/>
      <c r="O253" s="226"/>
      <c r="P253" s="226"/>
      <c r="Q253" s="226"/>
      <c r="R253" s="226"/>
      <c r="S253" s="226"/>
      <c r="T253" s="227"/>
      <c r="AT253" s="228" t="s">
        <v>216</v>
      </c>
      <c r="AU253" s="228" t="s">
        <v>85</v>
      </c>
      <c r="AV253" s="14" t="s">
        <v>85</v>
      </c>
      <c r="AW253" s="14" t="s">
        <v>31</v>
      </c>
      <c r="AX253" s="14" t="s">
        <v>75</v>
      </c>
      <c r="AY253" s="228" t="s">
        <v>209</v>
      </c>
    </row>
    <row r="254" spans="2:51" s="14" customFormat="1" ht="11.25">
      <c r="B254" s="218"/>
      <c r="C254" s="219"/>
      <c r="D254" s="209" t="s">
        <v>216</v>
      </c>
      <c r="E254" s="220" t="s">
        <v>1</v>
      </c>
      <c r="F254" s="221" t="s">
        <v>2653</v>
      </c>
      <c r="G254" s="219"/>
      <c r="H254" s="222">
        <v>2.04</v>
      </c>
      <c r="I254" s="223"/>
      <c r="J254" s="219"/>
      <c r="K254" s="219"/>
      <c r="L254" s="224"/>
      <c r="M254" s="225"/>
      <c r="N254" s="226"/>
      <c r="O254" s="226"/>
      <c r="P254" s="226"/>
      <c r="Q254" s="226"/>
      <c r="R254" s="226"/>
      <c r="S254" s="226"/>
      <c r="T254" s="227"/>
      <c r="AT254" s="228" t="s">
        <v>216</v>
      </c>
      <c r="AU254" s="228" t="s">
        <v>85</v>
      </c>
      <c r="AV254" s="14" t="s">
        <v>85</v>
      </c>
      <c r="AW254" s="14" t="s">
        <v>31</v>
      </c>
      <c r="AX254" s="14" t="s">
        <v>75</v>
      </c>
      <c r="AY254" s="228" t="s">
        <v>209</v>
      </c>
    </row>
    <row r="255" spans="2:51" s="14" customFormat="1" ht="11.25">
      <c r="B255" s="218"/>
      <c r="C255" s="219"/>
      <c r="D255" s="209" t="s">
        <v>216</v>
      </c>
      <c r="E255" s="220" t="s">
        <v>1</v>
      </c>
      <c r="F255" s="221" t="s">
        <v>2654</v>
      </c>
      <c r="G255" s="219"/>
      <c r="H255" s="222">
        <v>2.72</v>
      </c>
      <c r="I255" s="223"/>
      <c r="J255" s="219"/>
      <c r="K255" s="219"/>
      <c r="L255" s="224"/>
      <c r="M255" s="225"/>
      <c r="N255" s="226"/>
      <c r="O255" s="226"/>
      <c r="P255" s="226"/>
      <c r="Q255" s="226"/>
      <c r="R255" s="226"/>
      <c r="S255" s="226"/>
      <c r="T255" s="227"/>
      <c r="AT255" s="228" t="s">
        <v>216</v>
      </c>
      <c r="AU255" s="228" t="s">
        <v>85</v>
      </c>
      <c r="AV255" s="14" t="s">
        <v>85</v>
      </c>
      <c r="AW255" s="14" t="s">
        <v>31</v>
      </c>
      <c r="AX255" s="14" t="s">
        <v>75</v>
      </c>
      <c r="AY255" s="228" t="s">
        <v>209</v>
      </c>
    </row>
    <row r="256" spans="2:51" s="13" customFormat="1" ht="11.25">
      <c r="B256" s="207"/>
      <c r="C256" s="208"/>
      <c r="D256" s="209" t="s">
        <v>216</v>
      </c>
      <c r="E256" s="210" t="s">
        <v>1</v>
      </c>
      <c r="F256" s="211" t="s">
        <v>2625</v>
      </c>
      <c r="G256" s="208"/>
      <c r="H256" s="210" t="s">
        <v>1</v>
      </c>
      <c r="I256" s="212"/>
      <c r="J256" s="208"/>
      <c r="K256" s="208"/>
      <c r="L256" s="213"/>
      <c r="M256" s="214"/>
      <c r="N256" s="215"/>
      <c r="O256" s="215"/>
      <c r="P256" s="215"/>
      <c r="Q256" s="215"/>
      <c r="R256" s="215"/>
      <c r="S256" s="215"/>
      <c r="T256" s="216"/>
      <c r="AT256" s="217" t="s">
        <v>216</v>
      </c>
      <c r="AU256" s="217" t="s">
        <v>85</v>
      </c>
      <c r="AV256" s="13" t="s">
        <v>83</v>
      </c>
      <c r="AW256" s="13" t="s">
        <v>31</v>
      </c>
      <c r="AX256" s="13" t="s">
        <v>75</v>
      </c>
      <c r="AY256" s="217" t="s">
        <v>209</v>
      </c>
    </row>
    <row r="257" spans="1:65" s="14" customFormat="1" ht="11.25">
      <c r="B257" s="218"/>
      <c r="C257" s="219"/>
      <c r="D257" s="209" t="s">
        <v>216</v>
      </c>
      <c r="E257" s="220" t="s">
        <v>1</v>
      </c>
      <c r="F257" s="221" t="s">
        <v>2655</v>
      </c>
      <c r="G257" s="219"/>
      <c r="H257" s="222">
        <v>80.64</v>
      </c>
      <c r="I257" s="223"/>
      <c r="J257" s="219"/>
      <c r="K257" s="219"/>
      <c r="L257" s="224"/>
      <c r="M257" s="225"/>
      <c r="N257" s="226"/>
      <c r="O257" s="226"/>
      <c r="P257" s="226"/>
      <c r="Q257" s="226"/>
      <c r="R257" s="226"/>
      <c r="S257" s="226"/>
      <c r="T257" s="227"/>
      <c r="AT257" s="228" t="s">
        <v>216</v>
      </c>
      <c r="AU257" s="228" t="s">
        <v>85</v>
      </c>
      <c r="AV257" s="14" t="s">
        <v>85</v>
      </c>
      <c r="AW257" s="14" t="s">
        <v>31</v>
      </c>
      <c r="AX257" s="14" t="s">
        <v>75</v>
      </c>
      <c r="AY257" s="228" t="s">
        <v>209</v>
      </c>
    </row>
    <row r="258" spans="1:65" s="14" customFormat="1" ht="11.25">
      <c r="B258" s="218"/>
      <c r="C258" s="219"/>
      <c r="D258" s="209" t="s">
        <v>216</v>
      </c>
      <c r="E258" s="220" t="s">
        <v>1</v>
      </c>
      <c r="F258" s="221" t="s">
        <v>2656</v>
      </c>
      <c r="G258" s="219"/>
      <c r="H258" s="222">
        <v>9.66</v>
      </c>
      <c r="I258" s="223"/>
      <c r="J258" s="219"/>
      <c r="K258" s="219"/>
      <c r="L258" s="224"/>
      <c r="M258" s="225"/>
      <c r="N258" s="226"/>
      <c r="O258" s="226"/>
      <c r="P258" s="226"/>
      <c r="Q258" s="226"/>
      <c r="R258" s="226"/>
      <c r="S258" s="226"/>
      <c r="T258" s="227"/>
      <c r="AT258" s="228" t="s">
        <v>216</v>
      </c>
      <c r="AU258" s="228" t="s">
        <v>85</v>
      </c>
      <c r="AV258" s="14" t="s">
        <v>85</v>
      </c>
      <c r="AW258" s="14" t="s">
        <v>31</v>
      </c>
      <c r="AX258" s="14" t="s">
        <v>75</v>
      </c>
      <c r="AY258" s="228" t="s">
        <v>209</v>
      </c>
    </row>
    <row r="259" spans="1:65" s="14" customFormat="1" ht="11.25">
      <c r="B259" s="218"/>
      <c r="C259" s="219"/>
      <c r="D259" s="209" t="s">
        <v>216</v>
      </c>
      <c r="E259" s="220" t="s">
        <v>1</v>
      </c>
      <c r="F259" s="221" t="s">
        <v>2657</v>
      </c>
      <c r="G259" s="219"/>
      <c r="H259" s="222">
        <v>7.14</v>
      </c>
      <c r="I259" s="223"/>
      <c r="J259" s="219"/>
      <c r="K259" s="219"/>
      <c r="L259" s="224"/>
      <c r="M259" s="225"/>
      <c r="N259" s="226"/>
      <c r="O259" s="226"/>
      <c r="P259" s="226"/>
      <c r="Q259" s="226"/>
      <c r="R259" s="226"/>
      <c r="S259" s="226"/>
      <c r="T259" s="227"/>
      <c r="AT259" s="228" t="s">
        <v>216</v>
      </c>
      <c r="AU259" s="228" t="s">
        <v>85</v>
      </c>
      <c r="AV259" s="14" t="s">
        <v>85</v>
      </c>
      <c r="AW259" s="14" t="s">
        <v>31</v>
      </c>
      <c r="AX259" s="14" t="s">
        <v>75</v>
      </c>
      <c r="AY259" s="228" t="s">
        <v>209</v>
      </c>
    </row>
    <row r="260" spans="1:65" s="14" customFormat="1" ht="11.25">
      <c r="B260" s="218"/>
      <c r="C260" s="219"/>
      <c r="D260" s="209" t="s">
        <v>216</v>
      </c>
      <c r="E260" s="220" t="s">
        <v>1</v>
      </c>
      <c r="F260" s="221" t="s">
        <v>2658</v>
      </c>
      <c r="G260" s="219"/>
      <c r="H260" s="222">
        <v>2.94</v>
      </c>
      <c r="I260" s="223"/>
      <c r="J260" s="219"/>
      <c r="K260" s="219"/>
      <c r="L260" s="224"/>
      <c r="M260" s="225"/>
      <c r="N260" s="226"/>
      <c r="O260" s="226"/>
      <c r="P260" s="226"/>
      <c r="Q260" s="226"/>
      <c r="R260" s="226"/>
      <c r="S260" s="226"/>
      <c r="T260" s="227"/>
      <c r="AT260" s="228" t="s">
        <v>216</v>
      </c>
      <c r="AU260" s="228" t="s">
        <v>85</v>
      </c>
      <c r="AV260" s="14" t="s">
        <v>85</v>
      </c>
      <c r="AW260" s="14" t="s">
        <v>31</v>
      </c>
      <c r="AX260" s="14" t="s">
        <v>75</v>
      </c>
      <c r="AY260" s="228" t="s">
        <v>209</v>
      </c>
    </row>
    <row r="261" spans="1:65" s="14" customFormat="1" ht="11.25">
      <c r="B261" s="218"/>
      <c r="C261" s="219"/>
      <c r="D261" s="209" t="s">
        <v>216</v>
      </c>
      <c r="E261" s="220" t="s">
        <v>1</v>
      </c>
      <c r="F261" s="221" t="s">
        <v>2659</v>
      </c>
      <c r="G261" s="219"/>
      <c r="H261" s="222">
        <v>2.52</v>
      </c>
      <c r="I261" s="223"/>
      <c r="J261" s="219"/>
      <c r="K261" s="219"/>
      <c r="L261" s="224"/>
      <c r="M261" s="225"/>
      <c r="N261" s="226"/>
      <c r="O261" s="226"/>
      <c r="P261" s="226"/>
      <c r="Q261" s="226"/>
      <c r="R261" s="226"/>
      <c r="S261" s="226"/>
      <c r="T261" s="227"/>
      <c r="AT261" s="228" t="s">
        <v>216</v>
      </c>
      <c r="AU261" s="228" t="s">
        <v>85</v>
      </c>
      <c r="AV261" s="14" t="s">
        <v>85</v>
      </c>
      <c r="AW261" s="14" t="s">
        <v>31</v>
      </c>
      <c r="AX261" s="14" t="s">
        <v>75</v>
      </c>
      <c r="AY261" s="228" t="s">
        <v>209</v>
      </c>
    </row>
    <row r="262" spans="1:65" s="14" customFormat="1" ht="11.25">
      <c r="B262" s="218"/>
      <c r="C262" s="219"/>
      <c r="D262" s="209" t="s">
        <v>216</v>
      </c>
      <c r="E262" s="220" t="s">
        <v>1</v>
      </c>
      <c r="F262" s="221" t="s">
        <v>2660</v>
      </c>
      <c r="G262" s="219"/>
      <c r="H262" s="222">
        <v>5.78</v>
      </c>
      <c r="I262" s="223"/>
      <c r="J262" s="219"/>
      <c r="K262" s="219"/>
      <c r="L262" s="224"/>
      <c r="M262" s="225"/>
      <c r="N262" s="226"/>
      <c r="O262" s="226"/>
      <c r="P262" s="226"/>
      <c r="Q262" s="226"/>
      <c r="R262" s="226"/>
      <c r="S262" s="226"/>
      <c r="T262" s="227"/>
      <c r="AT262" s="228" t="s">
        <v>216</v>
      </c>
      <c r="AU262" s="228" t="s">
        <v>85</v>
      </c>
      <c r="AV262" s="14" t="s">
        <v>85</v>
      </c>
      <c r="AW262" s="14" t="s">
        <v>31</v>
      </c>
      <c r="AX262" s="14" t="s">
        <v>75</v>
      </c>
      <c r="AY262" s="228" t="s">
        <v>209</v>
      </c>
    </row>
    <row r="263" spans="1:65" s="14" customFormat="1" ht="11.25">
      <c r="B263" s="218"/>
      <c r="C263" s="219"/>
      <c r="D263" s="209" t="s">
        <v>216</v>
      </c>
      <c r="E263" s="220" t="s">
        <v>1</v>
      </c>
      <c r="F263" s="221" t="s">
        <v>2661</v>
      </c>
      <c r="G263" s="219"/>
      <c r="H263" s="222">
        <v>0.68</v>
      </c>
      <c r="I263" s="223"/>
      <c r="J263" s="219"/>
      <c r="K263" s="219"/>
      <c r="L263" s="224"/>
      <c r="M263" s="225"/>
      <c r="N263" s="226"/>
      <c r="O263" s="226"/>
      <c r="P263" s="226"/>
      <c r="Q263" s="226"/>
      <c r="R263" s="226"/>
      <c r="S263" s="226"/>
      <c r="T263" s="227"/>
      <c r="AT263" s="228" t="s">
        <v>216</v>
      </c>
      <c r="AU263" s="228" t="s">
        <v>85</v>
      </c>
      <c r="AV263" s="14" t="s">
        <v>85</v>
      </c>
      <c r="AW263" s="14" t="s">
        <v>31</v>
      </c>
      <c r="AX263" s="14" t="s">
        <v>75</v>
      </c>
      <c r="AY263" s="228" t="s">
        <v>209</v>
      </c>
    </row>
    <row r="264" spans="1:65" s="14" customFormat="1" ht="11.25">
      <c r="B264" s="218"/>
      <c r="C264" s="219"/>
      <c r="D264" s="209" t="s">
        <v>216</v>
      </c>
      <c r="E264" s="220" t="s">
        <v>1</v>
      </c>
      <c r="F264" s="221" t="s">
        <v>2662</v>
      </c>
      <c r="G264" s="219"/>
      <c r="H264" s="222">
        <v>1.02</v>
      </c>
      <c r="I264" s="223"/>
      <c r="J264" s="219"/>
      <c r="K264" s="219"/>
      <c r="L264" s="224"/>
      <c r="M264" s="225"/>
      <c r="N264" s="226"/>
      <c r="O264" s="226"/>
      <c r="P264" s="226"/>
      <c r="Q264" s="226"/>
      <c r="R264" s="226"/>
      <c r="S264" s="226"/>
      <c r="T264" s="227"/>
      <c r="AT264" s="228" t="s">
        <v>216</v>
      </c>
      <c r="AU264" s="228" t="s">
        <v>85</v>
      </c>
      <c r="AV264" s="14" t="s">
        <v>85</v>
      </c>
      <c r="AW264" s="14" t="s">
        <v>31</v>
      </c>
      <c r="AX264" s="14" t="s">
        <v>75</v>
      </c>
      <c r="AY264" s="228" t="s">
        <v>209</v>
      </c>
    </row>
    <row r="265" spans="1:65" s="13" customFormat="1" ht="11.25">
      <c r="B265" s="207"/>
      <c r="C265" s="208"/>
      <c r="D265" s="209" t="s">
        <v>216</v>
      </c>
      <c r="E265" s="210" t="s">
        <v>1</v>
      </c>
      <c r="F265" s="211" t="s">
        <v>2634</v>
      </c>
      <c r="G265" s="208"/>
      <c r="H265" s="210" t="s">
        <v>1</v>
      </c>
      <c r="I265" s="212"/>
      <c r="J265" s="208"/>
      <c r="K265" s="208"/>
      <c r="L265" s="213"/>
      <c r="M265" s="214"/>
      <c r="N265" s="215"/>
      <c r="O265" s="215"/>
      <c r="P265" s="215"/>
      <c r="Q265" s="215"/>
      <c r="R265" s="215"/>
      <c r="S265" s="215"/>
      <c r="T265" s="216"/>
      <c r="AT265" s="217" t="s">
        <v>216</v>
      </c>
      <c r="AU265" s="217" t="s">
        <v>85</v>
      </c>
      <c r="AV265" s="13" t="s">
        <v>83</v>
      </c>
      <c r="AW265" s="13" t="s">
        <v>31</v>
      </c>
      <c r="AX265" s="13" t="s">
        <v>75</v>
      </c>
      <c r="AY265" s="217" t="s">
        <v>209</v>
      </c>
    </row>
    <row r="266" spans="1:65" s="14" customFormat="1" ht="11.25">
      <c r="B266" s="218"/>
      <c r="C266" s="219"/>
      <c r="D266" s="209" t="s">
        <v>216</v>
      </c>
      <c r="E266" s="220" t="s">
        <v>1</v>
      </c>
      <c r="F266" s="221" t="s">
        <v>2663</v>
      </c>
      <c r="G266" s="219"/>
      <c r="H266" s="222">
        <v>64.260000000000005</v>
      </c>
      <c r="I266" s="223"/>
      <c r="J266" s="219"/>
      <c r="K266" s="219"/>
      <c r="L266" s="224"/>
      <c r="M266" s="225"/>
      <c r="N266" s="226"/>
      <c r="O266" s="226"/>
      <c r="P266" s="226"/>
      <c r="Q266" s="226"/>
      <c r="R266" s="226"/>
      <c r="S266" s="226"/>
      <c r="T266" s="227"/>
      <c r="AT266" s="228" t="s">
        <v>216</v>
      </c>
      <c r="AU266" s="228" t="s">
        <v>85</v>
      </c>
      <c r="AV266" s="14" t="s">
        <v>85</v>
      </c>
      <c r="AW266" s="14" t="s">
        <v>31</v>
      </c>
      <c r="AX266" s="14" t="s">
        <v>75</v>
      </c>
      <c r="AY266" s="228" t="s">
        <v>209</v>
      </c>
    </row>
    <row r="267" spans="1:65" s="14" customFormat="1" ht="11.25">
      <c r="B267" s="218"/>
      <c r="C267" s="219"/>
      <c r="D267" s="209" t="s">
        <v>216</v>
      </c>
      <c r="E267" s="220" t="s">
        <v>1</v>
      </c>
      <c r="F267" s="221" t="s">
        <v>2664</v>
      </c>
      <c r="G267" s="219"/>
      <c r="H267" s="222">
        <v>16.66</v>
      </c>
      <c r="I267" s="223"/>
      <c r="J267" s="219"/>
      <c r="K267" s="219"/>
      <c r="L267" s="224"/>
      <c r="M267" s="225"/>
      <c r="N267" s="226"/>
      <c r="O267" s="226"/>
      <c r="P267" s="226"/>
      <c r="Q267" s="226"/>
      <c r="R267" s="226"/>
      <c r="S267" s="226"/>
      <c r="T267" s="227"/>
      <c r="AT267" s="228" t="s">
        <v>216</v>
      </c>
      <c r="AU267" s="228" t="s">
        <v>85</v>
      </c>
      <c r="AV267" s="14" t="s">
        <v>85</v>
      </c>
      <c r="AW267" s="14" t="s">
        <v>31</v>
      </c>
      <c r="AX267" s="14" t="s">
        <v>75</v>
      </c>
      <c r="AY267" s="228" t="s">
        <v>209</v>
      </c>
    </row>
    <row r="268" spans="1:65" s="14" customFormat="1" ht="11.25">
      <c r="B268" s="218"/>
      <c r="C268" s="219"/>
      <c r="D268" s="209" t="s">
        <v>216</v>
      </c>
      <c r="E268" s="220" t="s">
        <v>1</v>
      </c>
      <c r="F268" s="221" t="s">
        <v>2665</v>
      </c>
      <c r="G268" s="219"/>
      <c r="H268" s="222">
        <v>7.48</v>
      </c>
      <c r="I268" s="223"/>
      <c r="J268" s="219"/>
      <c r="K268" s="219"/>
      <c r="L268" s="224"/>
      <c r="M268" s="225"/>
      <c r="N268" s="226"/>
      <c r="O268" s="226"/>
      <c r="P268" s="226"/>
      <c r="Q268" s="226"/>
      <c r="R268" s="226"/>
      <c r="S268" s="226"/>
      <c r="T268" s="227"/>
      <c r="AT268" s="228" t="s">
        <v>216</v>
      </c>
      <c r="AU268" s="228" t="s">
        <v>85</v>
      </c>
      <c r="AV268" s="14" t="s">
        <v>85</v>
      </c>
      <c r="AW268" s="14" t="s">
        <v>31</v>
      </c>
      <c r="AX268" s="14" t="s">
        <v>75</v>
      </c>
      <c r="AY268" s="228" t="s">
        <v>209</v>
      </c>
    </row>
    <row r="269" spans="1:65" s="14" customFormat="1" ht="11.25">
      <c r="B269" s="218"/>
      <c r="C269" s="219"/>
      <c r="D269" s="209" t="s">
        <v>216</v>
      </c>
      <c r="E269" s="220" t="s">
        <v>1</v>
      </c>
      <c r="F269" s="221" t="s">
        <v>2653</v>
      </c>
      <c r="G269" s="219"/>
      <c r="H269" s="222">
        <v>2.04</v>
      </c>
      <c r="I269" s="223"/>
      <c r="J269" s="219"/>
      <c r="K269" s="219"/>
      <c r="L269" s="224"/>
      <c r="M269" s="225"/>
      <c r="N269" s="226"/>
      <c r="O269" s="226"/>
      <c r="P269" s="226"/>
      <c r="Q269" s="226"/>
      <c r="R269" s="226"/>
      <c r="S269" s="226"/>
      <c r="T269" s="227"/>
      <c r="AT269" s="228" t="s">
        <v>216</v>
      </c>
      <c r="AU269" s="228" t="s">
        <v>85</v>
      </c>
      <c r="AV269" s="14" t="s">
        <v>85</v>
      </c>
      <c r="AW269" s="14" t="s">
        <v>31</v>
      </c>
      <c r="AX269" s="14" t="s">
        <v>75</v>
      </c>
      <c r="AY269" s="228" t="s">
        <v>209</v>
      </c>
    </row>
    <row r="270" spans="1:65" s="16" customFormat="1" ht="11.25">
      <c r="B270" s="255"/>
      <c r="C270" s="256"/>
      <c r="D270" s="209" t="s">
        <v>216</v>
      </c>
      <c r="E270" s="257" t="s">
        <v>1</v>
      </c>
      <c r="F270" s="258" t="s">
        <v>360</v>
      </c>
      <c r="G270" s="256"/>
      <c r="H270" s="259">
        <v>348.2</v>
      </c>
      <c r="I270" s="260"/>
      <c r="J270" s="256"/>
      <c r="K270" s="256"/>
      <c r="L270" s="261"/>
      <c r="M270" s="262"/>
      <c r="N270" s="263"/>
      <c r="O270" s="263"/>
      <c r="P270" s="263"/>
      <c r="Q270" s="263"/>
      <c r="R270" s="263"/>
      <c r="S270" s="263"/>
      <c r="T270" s="264"/>
      <c r="AT270" s="265" t="s">
        <v>216</v>
      </c>
      <c r="AU270" s="265" t="s">
        <v>85</v>
      </c>
      <c r="AV270" s="16" t="s">
        <v>106</v>
      </c>
      <c r="AW270" s="16" t="s">
        <v>31</v>
      </c>
      <c r="AX270" s="16" t="s">
        <v>75</v>
      </c>
      <c r="AY270" s="265" t="s">
        <v>209</v>
      </c>
    </row>
    <row r="271" spans="1:65" s="15" customFormat="1" ht="11.25">
      <c r="B271" s="229"/>
      <c r="C271" s="230"/>
      <c r="D271" s="209" t="s">
        <v>216</v>
      </c>
      <c r="E271" s="231" t="s">
        <v>1</v>
      </c>
      <c r="F271" s="232" t="s">
        <v>219</v>
      </c>
      <c r="G271" s="230"/>
      <c r="H271" s="233">
        <v>569.23</v>
      </c>
      <c r="I271" s="234"/>
      <c r="J271" s="230"/>
      <c r="K271" s="230"/>
      <c r="L271" s="235"/>
      <c r="M271" s="236"/>
      <c r="N271" s="237"/>
      <c r="O271" s="237"/>
      <c r="P271" s="237"/>
      <c r="Q271" s="237"/>
      <c r="R271" s="237"/>
      <c r="S271" s="237"/>
      <c r="T271" s="238"/>
      <c r="AT271" s="239" t="s">
        <v>216</v>
      </c>
      <c r="AU271" s="239" t="s">
        <v>85</v>
      </c>
      <c r="AV271" s="15" t="s">
        <v>215</v>
      </c>
      <c r="AW271" s="15" t="s">
        <v>31</v>
      </c>
      <c r="AX271" s="15" t="s">
        <v>83</v>
      </c>
      <c r="AY271" s="239" t="s">
        <v>209</v>
      </c>
    </row>
    <row r="272" spans="1:65" s="2" customFormat="1" ht="16.5" customHeight="1">
      <c r="A272" s="35"/>
      <c r="B272" s="36"/>
      <c r="C272" s="193" t="s">
        <v>8</v>
      </c>
      <c r="D272" s="193" t="s">
        <v>211</v>
      </c>
      <c r="E272" s="194" t="s">
        <v>2666</v>
      </c>
      <c r="F272" s="195" t="s">
        <v>2667</v>
      </c>
      <c r="G272" s="196" t="s">
        <v>214</v>
      </c>
      <c r="H272" s="197">
        <v>569.23</v>
      </c>
      <c r="I272" s="198"/>
      <c r="J272" s="199">
        <f>ROUND(I272*H272,2)</f>
        <v>0</v>
      </c>
      <c r="K272" s="200"/>
      <c r="L272" s="40"/>
      <c r="M272" s="201" t="s">
        <v>1</v>
      </c>
      <c r="N272" s="202" t="s">
        <v>40</v>
      </c>
      <c r="O272" s="72"/>
      <c r="P272" s="203">
        <f>O272*H272</f>
        <v>0</v>
      </c>
      <c r="Q272" s="203">
        <v>0</v>
      </c>
      <c r="R272" s="203">
        <f>Q272*H272</f>
        <v>0</v>
      </c>
      <c r="S272" s="203">
        <v>0</v>
      </c>
      <c r="T272" s="204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05" t="s">
        <v>215</v>
      </c>
      <c r="AT272" s="205" t="s">
        <v>211</v>
      </c>
      <c r="AU272" s="205" t="s">
        <v>85</v>
      </c>
      <c r="AY272" s="18" t="s">
        <v>209</v>
      </c>
      <c r="BE272" s="206">
        <f>IF(N272="základní",J272,0)</f>
        <v>0</v>
      </c>
      <c r="BF272" s="206">
        <f>IF(N272="snížená",J272,0)</f>
        <v>0</v>
      </c>
      <c r="BG272" s="206">
        <f>IF(N272="zákl. přenesená",J272,0)</f>
        <v>0</v>
      </c>
      <c r="BH272" s="206">
        <f>IF(N272="sníž. přenesená",J272,0)</f>
        <v>0</v>
      </c>
      <c r="BI272" s="206">
        <f>IF(N272="nulová",J272,0)</f>
        <v>0</v>
      </c>
      <c r="BJ272" s="18" t="s">
        <v>83</v>
      </c>
      <c r="BK272" s="206">
        <f>ROUND(I272*H272,2)</f>
        <v>0</v>
      </c>
      <c r="BL272" s="18" t="s">
        <v>215</v>
      </c>
      <c r="BM272" s="205" t="s">
        <v>273</v>
      </c>
    </row>
    <row r="273" spans="1:65" s="2" customFormat="1" ht="24.2" customHeight="1">
      <c r="A273" s="35"/>
      <c r="B273" s="36"/>
      <c r="C273" s="193" t="s">
        <v>247</v>
      </c>
      <c r="D273" s="193" t="s">
        <v>211</v>
      </c>
      <c r="E273" s="194" t="s">
        <v>2668</v>
      </c>
      <c r="F273" s="195" t="s">
        <v>2669</v>
      </c>
      <c r="G273" s="196" t="s">
        <v>270</v>
      </c>
      <c r="H273" s="197">
        <v>9.14</v>
      </c>
      <c r="I273" s="198"/>
      <c r="J273" s="199">
        <f>ROUND(I273*H273,2)</f>
        <v>0</v>
      </c>
      <c r="K273" s="200"/>
      <c r="L273" s="40"/>
      <c r="M273" s="201" t="s">
        <v>1</v>
      </c>
      <c r="N273" s="202" t="s">
        <v>40</v>
      </c>
      <c r="O273" s="72"/>
      <c r="P273" s="203">
        <f>O273*H273</f>
        <v>0</v>
      </c>
      <c r="Q273" s="203">
        <v>0</v>
      </c>
      <c r="R273" s="203">
        <f>Q273*H273</f>
        <v>0</v>
      </c>
      <c r="S273" s="203">
        <v>0</v>
      </c>
      <c r="T273" s="204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05" t="s">
        <v>215</v>
      </c>
      <c r="AT273" s="205" t="s">
        <v>211</v>
      </c>
      <c r="AU273" s="205" t="s">
        <v>85</v>
      </c>
      <c r="AY273" s="18" t="s">
        <v>209</v>
      </c>
      <c r="BE273" s="206">
        <f>IF(N273="základní",J273,0)</f>
        <v>0</v>
      </c>
      <c r="BF273" s="206">
        <f>IF(N273="snížená",J273,0)</f>
        <v>0</v>
      </c>
      <c r="BG273" s="206">
        <f>IF(N273="zákl. přenesená",J273,0)</f>
        <v>0</v>
      </c>
      <c r="BH273" s="206">
        <f>IF(N273="sníž. přenesená",J273,0)</f>
        <v>0</v>
      </c>
      <c r="BI273" s="206">
        <f>IF(N273="nulová",J273,0)</f>
        <v>0</v>
      </c>
      <c r="BJ273" s="18" t="s">
        <v>83</v>
      </c>
      <c r="BK273" s="206">
        <f>ROUND(I273*H273,2)</f>
        <v>0</v>
      </c>
      <c r="BL273" s="18" t="s">
        <v>215</v>
      </c>
      <c r="BM273" s="205" t="s">
        <v>277</v>
      </c>
    </row>
    <row r="274" spans="1:65" s="13" customFormat="1" ht="11.25">
      <c r="B274" s="207"/>
      <c r="C274" s="208"/>
      <c r="D274" s="209" t="s">
        <v>216</v>
      </c>
      <c r="E274" s="210" t="s">
        <v>1</v>
      </c>
      <c r="F274" s="211" t="s">
        <v>2641</v>
      </c>
      <c r="G274" s="208"/>
      <c r="H274" s="210" t="s">
        <v>1</v>
      </c>
      <c r="I274" s="212"/>
      <c r="J274" s="208"/>
      <c r="K274" s="208"/>
      <c r="L274" s="213"/>
      <c r="M274" s="214"/>
      <c r="N274" s="215"/>
      <c r="O274" s="215"/>
      <c r="P274" s="215"/>
      <c r="Q274" s="215"/>
      <c r="R274" s="215"/>
      <c r="S274" s="215"/>
      <c r="T274" s="216"/>
      <c r="AT274" s="217" t="s">
        <v>216</v>
      </c>
      <c r="AU274" s="217" t="s">
        <v>85</v>
      </c>
      <c r="AV274" s="13" t="s">
        <v>83</v>
      </c>
      <c r="AW274" s="13" t="s">
        <v>31</v>
      </c>
      <c r="AX274" s="13" t="s">
        <v>75</v>
      </c>
      <c r="AY274" s="217" t="s">
        <v>209</v>
      </c>
    </row>
    <row r="275" spans="1:65" s="13" customFormat="1" ht="11.25">
      <c r="B275" s="207"/>
      <c r="C275" s="208"/>
      <c r="D275" s="209" t="s">
        <v>216</v>
      </c>
      <c r="E275" s="210" t="s">
        <v>1</v>
      </c>
      <c r="F275" s="211" t="s">
        <v>2608</v>
      </c>
      <c r="G275" s="208"/>
      <c r="H275" s="210" t="s">
        <v>1</v>
      </c>
      <c r="I275" s="212"/>
      <c r="J275" s="208"/>
      <c r="K275" s="208"/>
      <c r="L275" s="213"/>
      <c r="M275" s="214"/>
      <c r="N275" s="215"/>
      <c r="O275" s="215"/>
      <c r="P275" s="215"/>
      <c r="Q275" s="215"/>
      <c r="R275" s="215"/>
      <c r="S275" s="215"/>
      <c r="T275" s="216"/>
      <c r="AT275" s="217" t="s">
        <v>216</v>
      </c>
      <c r="AU275" s="217" t="s">
        <v>85</v>
      </c>
      <c r="AV275" s="13" t="s">
        <v>83</v>
      </c>
      <c r="AW275" s="13" t="s">
        <v>31</v>
      </c>
      <c r="AX275" s="13" t="s">
        <v>75</v>
      </c>
      <c r="AY275" s="217" t="s">
        <v>209</v>
      </c>
    </row>
    <row r="276" spans="1:65" s="14" customFormat="1" ht="11.25">
      <c r="B276" s="218"/>
      <c r="C276" s="219"/>
      <c r="D276" s="209" t="s">
        <v>216</v>
      </c>
      <c r="E276" s="220" t="s">
        <v>1</v>
      </c>
      <c r="F276" s="221" t="s">
        <v>2670</v>
      </c>
      <c r="G276" s="219"/>
      <c r="H276" s="222">
        <v>0.45100000000000001</v>
      </c>
      <c r="I276" s="223"/>
      <c r="J276" s="219"/>
      <c r="K276" s="219"/>
      <c r="L276" s="224"/>
      <c r="M276" s="225"/>
      <c r="N276" s="226"/>
      <c r="O276" s="226"/>
      <c r="P276" s="226"/>
      <c r="Q276" s="226"/>
      <c r="R276" s="226"/>
      <c r="S276" s="226"/>
      <c r="T276" s="227"/>
      <c r="AT276" s="228" t="s">
        <v>216</v>
      </c>
      <c r="AU276" s="228" t="s">
        <v>85</v>
      </c>
      <c r="AV276" s="14" t="s">
        <v>85</v>
      </c>
      <c r="AW276" s="14" t="s">
        <v>31</v>
      </c>
      <c r="AX276" s="14" t="s">
        <v>75</v>
      </c>
      <c r="AY276" s="228" t="s">
        <v>209</v>
      </c>
    </row>
    <row r="277" spans="1:65" s="14" customFormat="1" ht="11.25">
      <c r="B277" s="218"/>
      <c r="C277" s="219"/>
      <c r="D277" s="209" t="s">
        <v>216</v>
      </c>
      <c r="E277" s="220" t="s">
        <v>1</v>
      </c>
      <c r="F277" s="221" t="s">
        <v>2671</v>
      </c>
      <c r="G277" s="219"/>
      <c r="H277" s="222">
        <v>0.249</v>
      </c>
      <c r="I277" s="223"/>
      <c r="J277" s="219"/>
      <c r="K277" s="219"/>
      <c r="L277" s="224"/>
      <c r="M277" s="225"/>
      <c r="N277" s="226"/>
      <c r="O277" s="226"/>
      <c r="P277" s="226"/>
      <c r="Q277" s="226"/>
      <c r="R277" s="226"/>
      <c r="S277" s="226"/>
      <c r="T277" s="227"/>
      <c r="AT277" s="228" t="s">
        <v>216</v>
      </c>
      <c r="AU277" s="228" t="s">
        <v>85</v>
      </c>
      <c r="AV277" s="14" t="s">
        <v>85</v>
      </c>
      <c r="AW277" s="14" t="s">
        <v>31</v>
      </c>
      <c r="AX277" s="14" t="s">
        <v>75</v>
      </c>
      <c r="AY277" s="228" t="s">
        <v>209</v>
      </c>
    </row>
    <row r="278" spans="1:65" s="13" customFormat="1" ht="11.25">
      <c r="B278" s="207"/>
      <c r="C278" s="208"/>
      <c r="D278" s="209" t="s">
        <v>216</v>
      </c>
      <c r="E278" s="210" t="s">
        <v>1</v>
      </c>
      <c r="F278" s="211" t="s">
        <v>2611</v>
      </c>
      <c r="G278" s="208"/>
      <c r="H278" s="210" t="s">
        <v>1</v>
      </c>
      <c r="I278" s="212"/>
      <c r="J278" s="208"/>
      <c r="K278" s="208"/>
      <c r="L278" s="213"/>
      <c r="M278" s="214"/>
      <c r="N278" s="215"/>
      <c r="O278" s="215"/>
      <c r="P278" s="215"/>
      <c r="Q278" s="215"/>
      <c r="R278" s="215"/>
      <c r="S278" s="215"/>
      <c r="T278" s="216"/>
      <c r="AT278" s="217" t="s">
        <v>216</v>
      </c>
      <c r="AU278" s="217" t="s">
        <v>85</v>
      </c>
      <c r="AV278" s="13" t="s">
        <v>83</v>
      </c>
      <c r="AW278" s="13" t="s">
        <v>31</v>
      </c>
      <c r="AX278" s="13" t="s">
        <v>75</v>
      </c>
      <c r="AY278" s="217" t="s">
        <v>209</v>
      </c>
    </row>
    <row r="279" spans="1:65" s="13" customFormat="1" ht="11.25">
      <c r="B279" s="207"/>
      <c r="C279" s="208"/>
      <c r="D279" s="209" t="s">
        <v>216</v>
      </c>
      <c r="E279" s="210" t="s">
        <v>1</v>
      </c>
      <c r="F279" s="211" t="s">
        <v>2614</v>
      </c>
      <c r="G279" s="208"/>
      <c r="H279" s="210" t="s">
        <v>1</v>
      </c>
      <c r="I279" s="212"/>
      <c r="J279" s="208"/>
      <c r="K279" s="208"/>
      <c r="L279" s="213"/>
      <c r="M279" s="214"/>
      <c r="N279" s="215"/>
      <c r="O279" s="215"/>
      <c r="P279" s="215"/>
      <c r="Q279" s="215"/>
      <c r="R279" s="215"/>
      <c r="S279" s="215"/>
      <c r="T279" s="216"/>
      <c r="AT279" s="217" t="s">
        <v>216</v>
      </c>
      <c r="AU279" s="217" t="s">
        <v>85</v>
      </c>
      <c r="AV279" s="13" t="s">
        <v>83</v>
      </c>
      <c r="AW279" s="13" t="s">
        <v>31</v>
      </c>
      <c r="AX279" s="13" t="s">
        <v>75</v>
      </c>
      <c r="AY279" s="217" t="s">
        <v>209</v>
      </c>
    </row>
    <row r="280" spans="1:65" s="14" customFormat="1" ht="11.25">
      <c r="B280" s="218"/>
      <c r="C280" s="219"/>
      <c r="D280" s="209" t="s">
        <v>216</v>
      </c>
      <c r="E280" s="220" t="s">
        <v>1</v>
      </c>
      <c r="F280" s="221" t="s">
        <v>2672</v>
      </c>
      <c r="G280" s="219"/>
      <c r="H280" s="222">
        <v>2.802</v>
      </c>
      <c r="I280" s="223"/>
      <c r="J280" s="219"/>
      <c r="K280" s="219"/>
      <c r="L280" s="224"/>
      <c r="M280" s="225"/>
      <c r="N280" s="226"/>
      <c r="O280" s="226"/>
      <c r="P280" s="226"/>
      <c r="Q280" s="226"/>
      <c r="R280" s="226"/>
      <c r="S280" s="226"/>
      <c r="T280" s="227"/>
      <c r="AT280" s="228" t="s">
        <v>216</v>
      </c>
      <c r="AU280" s="228" t="s">
        <v>85</v>
      </c>
      <c r="AV280" s="14" t="s">
        <v>85</v>
      </c>
      <c r="AW280" s="14" t="s">
        <v>31</v>
      </c>
      <c r="AX280" s="14" t="s">
        <v>75</v>
      </c>
      <c r="AY280" s="228" t="s">
        <v>209</v>
      </c>
    </row>
    <row r="281" spans="1:65" s="16" customFormat="1" ht="11.25">
      <c r="B281" s="255"/>
      <c r="C281" s="256"/>
      <c r="D281" s="209" t="s">
        <v>216</v>
      </c>
      <c r="E281" s="257" t="s">
        <v>1</v>
      </c>
      <c r="F281" s="258" t="s">
        <v>360</v>
      </c>
      <c r="G281" s="256"/>
      <c r="H281" s="259">
        <v>3.5019999999999998</v>
      </c>
      <c r="I281" s="260"/>
      <c r="J281" s="256"/>
      <c r="K281" s="256"/>
      <c r="L281" s="261"/>
      <c r="M281" s="262"/>
      <c r="N281" s="263"/>
      <c r="O281" s="263"/>
      <c r="P281" s="263"/>
      <c r="Q281" s="263"/>
      <c r="R281" s="263"/>
      <c r="S281" s="263"/>
      <c r="T281" s="264"/>
      <c r="AT281" s="265" t="s">
        <v>216</v>
      </c>
      <c r="AU281" s="265" t="s">
        <v>85</v>
      </c>
      <c r="AV281" s="16" t="s">
        <v>106</v>
      </c>
      <c r="AW281" s="16" t="s">
        <v>31</v>
      </c>
      <c r="AX281" s="16" t="s">
        <v>75</v>
      </c>
      <c r="AY281" s="265" t="s">
        <v>209</v>
      </c>
    </row>
    <row r="282" spans="1:65" s="13" customFormat="1" ht="11.25">
      <c r="B282" s="207"/>
      <c r="C282" s="208"/>
      <c r="D282" s="209" t="s">
        <v>216</v>
      </c>
      <c r="E282" s="210" t="s">
        <v>1</v>
      </c>
      <c r="F282" s="211" t="s">
        <v>2548</v>
      </c>
      <c r="G282" s="208"/>
      <c r="H282" s="210" t="s">
        <v>1</v>
      </c>
      <c r="I282" s="212"/>
      <c r="J282" s="208"/>
      <c r="K282" s="208"/>
      <c r="L282" s="213"/>
      <c r="M282" s="214"/>
      <c r="N282" s="215"/>
      <c r="O282" s="215"/>
      <c r="P282" s="215"/>
      <c r="Q282" s="215"/>
      <c r="R282" s="215"/>
      <c r="S282" s="215"/>
      <c r="T282" s="216"/>
      <c r="AT282" s="217" t="s">
        <v>216</v>
      </c>
      <c r="AU282" s="217" t="s">
        <v>85</v>
      </c>
      <c r="AV282" s="13" t="s">
        <v>83</v>
      </c>
      <c r="AW282" s="13" t="s">
        <v>31</v>
      </c>
      <c r="AX282" s="13" t="s">
        <v>75</v>
      </c>
      <c r="AY282" s="217" t="s">
        <v>209</v>
      </c>
    </row>
    <row r="283" spans="1:65" s="14" customFormat="1" ht="11.25">
      <c r="B283" s="218"/>
      <c r="C283" s="219"/>
      <c r="D283" s="209" t="s">
        <v>216</v>
      </c>
      <c r="E283" s="220" t="s">
        <v>1</v>
      </c>
      <c r="F283" s="221" t="s">
        <v>2673</v>
      </c>
      <c r="G283" s="219"/>
      <c r="H283" s="222">
        <v>1.68</v>
      </c>
      <c r="I283" s="223"/>
      <c r="J283" s="219"/>
      <c r="K283" s="219"/>
      <c r="L283" s="224"/>
      <c r="M283" s="225"/>
      <c r="N283" s="226"/>
      <c r="O283" s="226"/>
      <c r="P283" s="226"/>
      <c r="Q283" s="226"/>
      <c r="R283" s="226"/>
      <c r="S283" s="226"/>
      <c r="T283" s="227"/>
      <c r="AT283" s="228" t="s">
        <v>216</v>
      </c>
      <c r="AU283" s="228" t="s">
        <v>85</v>
      </c>
      <c r="AV283" s="14" t="s">
        <v>85</v>
      </c>
      <c r="AW283" s="14" t="s">
        <v>31</v>
      </c>
      <c r="AX283" s="14" t="s">
        <v>75</v>
      </c>
      <c r="AY283" s="228" t="s">
        <v>209</v>
      </c>
    </row>
    <row r="284" spans="1:65" s="14" customFormat="1" ht="11.25">
      <c r="B284" s="218"/>
      <c r="C284" s="219"/>
      <c r="D284" s="209" t="s">
        <v>216</v>
      </c>
      <c r="E284" s="220" t="s">
        <v>1</v>
      </c>
      <c r="F284" s="221" t="s">
        <v>2674</v>
      </c>
      <c r="G284" s="219"/>
      <c r="H284" s="222">
        <v>1.2649999999999999</v>
      </c>
      <c r="I284" s="223"/>
      <c r="J284" s="219"/>
      <c r="K284" s="219"/>
      <c r="L284" s="224"/>
      <c r="M284" s="225"/>
      <c r="N284" s="226"/>
      <c r="O284" s="226"/>
      <c r="P284" s="226"/>
      <c r="Q284" s="226"/>
      <c r="R284" s="226"/>
      <c r="S284" s="226"/>
      <c r="T284" s="227"/>
      <c r="AT284" s="228" t="s">
        <v>216</v>
      </c>
      <c r="AU284" s="228" t="s">
        <v>85</v>
      </c>
      <c r="AV284" s="14" t="s">
        <v>85</v>
      </c>
      <c r="AW284" s="14" t="s">
        <v>31</v>
      </c>
      <c r="AX284" s="14" t="s">
        <v>75</v>
      </c>
      <c r="AY284" s="228" t="s">
        <v>209</v>
      </c>
    </row>
    <row r="285" spans="1:65" s="14" customFormat="1" ht="11.25">
      <c r="B285" s="218"/>
      <c r="C285" s="219"/>
      <c r="D285" s="209" t="s">
        <v>216</v>
      </c>
      <c r="E285" s="220" t="s">
        <v>1</v>
      </c>
      <c r="F285" s="221" t="s">
        <v>2675</v>
      </c>
      <c r="G285" s="219"/>
      <c r="H285" s="222">
        <v>1.17</v>
      </c>
      <c r="I285" s="223"/>
      <c r="J285" s="219"/>
      <c r="K285" s="219"/>
      <c r="L285" s="224"/>
      <c r="M285" s="225"/>
      <c r="N285" s="226"/>
      <c r="O285" s="226"/>
      <c r="P285" s="226"/>
      <c r="Q285" s="226"/>
      <c r="R285" s="226"/>
      <c r="S285" s="226"/>
      <c r="T285" s="227"/>
      <c r="AT285" s="228" t="s">
        <v>216</v>
      </c>
      <c r="AU285" s="228" t="s">
        <v>85</v>
      </c>
      <c r="AV285" s="14" t="s">
        <v>85</v>
      </c>
      <c r="AW285" s="14" t="s">
        <v>31</v>
      </c>
      <c r="AX285" s="14" t="s">
        <v>75</v>
      </c>
      <c r="AY285" s="228" t="s">
        <v>209</v>
      </c>
    </row>
    <row r="286" spans="1:65" s="16" customFormat="1" ht="11.25">
      <c r="B286" s="255"/>
      <c r="C286" s="256"/>
      <c r="D286" s="209" t="s">
        <v>216</v>
      </c>
      <c r="E286" s="257" t="s">
        <v>1</v>
      </c>
      <c r="F286" s="258" t="s">
        <v>360</v>
      </c>
      <c r="G286" s="256"/>
      <c r="H286" s="259">
        <v>4.1150000000000002</v>
      </c>
      <c r="I286" s="260"/>
      <c r="J286" s="256"/>
      <c r="K286" s="256"/>
      <c r="L286" s="261"/>
      <c r="M286" s="262"/>
      <c r="N286" s="263"/>
      <c r="O286" s="263"/>
      <c r="P286" s="263"/>
      <c r="Q286" s="263"/>
      <c r="R286" s="263"/>
      <c r="S286" s="263"/>
      <c r="T286" s="264"/>
      <c r="AT286" s="265" t="s">
        <v>216</v>
      </c>
      <c r="AU286" s="265" t="s">
        <v>85</v>
      </c>
      <c r="AV286" s="16" t="s">
        <v>106</v>
      </c>
      <c r="AW286" s="16" t="s">
        <v>31</v>
      </c>
      <c r="AX286" s="16" t="s">
        <v>75</v>
      </c>
      <c r="AY286" s="265" t="s">
        <v>209</v>
      </c>
    </row>
    <row r="287" spans="1:65" s="14" customFormat="1" ht="22.5">
      <c r="B287" s="218"/>
      <c r="C287" s="219"/>
      <c r="D287" s="209" t="s">
        <v>216</v>
      </c>
      <c r="E287" s="220" t="s">
        <v>1</v>
      </c>
      <c r="F287" s="221" t="s">
        <v>2676</v>
      </c>
      <c r="G287" s="219"/>
      <c r="H287" s="222">
        <v>1.5229999999999999</v>
      </c>
      <c r="I287" s="223"/>
      <c r="J287" s="219"/>
      <c r="K287" s="219"/>
      <c r="L287" s="224"/>
      <c r="M287" s="225"/>
      <c r="N287" s="226"/>
      <c r="O287" s="226"/>
      <c r="P287" s="226"/>
      <c r="Q287" s="226"/>
      <c r="R287" s="226"/>
      <c r="S287" s="226"/>
      <c r="T287" s="227"/>
      <c r="AT287" s="228" t="s">
        <v>216</v>
      </c>
      <c r="AU287" s="228" t="s">
        <v>85</v>
      </c>
      <c r="AV287" s="14" t="s">
        <v>85</v>
      </c>
      <c r="AW287" s="14" t="s">
        <v>31</v>
      </c>
      <c r="AX287" s="14" t="s">
        <v>75</v>
      </c>
      <c r="AY287" s="228" t="s">
        <v>209</v>
      </c>
    </row>
    <row r="288" spans="1:65" s="15" customFormat="1" ht="11.25">
      <c r="B288" s="229"/>
      <c r="C288" s="230"/>
      <c r="D288" s="209" t="s">
        <v>216</v>
      </c>
      <c r="E288" s="231" t="s">
        <v>1</v>
      </c>
      <c r="F288" s="232" t="s">
        <v>219</v>
      </c>
      <c r="G288" s="230"/>
      <c r="H288" s="233">
        <v>9.14</v>
      </c>
      <c r="I288" s="234"/>
      <c r="J288" s="230"/>
      <c r="K288" s="230"/>
      <c r="L288" s="235"/>
      <c r="M288" s="236"/>
      <c r="N288" s="237"/>
      <c r="O288" s="237"/>
      <c r="P288" s="237"/>
      <c r="Q288" s="237"/>
      <c r="R288" s="237"/>
      <c r="S288" s="237"/>
      <c r="T288" s="238"/>
      <c r="AT288" s="239" t="s">
        <v>216</v>
      </c>
      <c r="AU288" s="239" t="s">
        <v>85</v>
      </c>
      <c r="AV288" s="15" t="s">
        <v>215</v>
      </c>
      <c r="AW288" s="15" t="s">
        <v>31</v>
      </c>
      <c r="AX288" s="15" t="s">
        <v>83</v>
      </c>
      <c r="AY288" s="239" t="s">
        <v>209</v>
      </c>
    </row>
    <row r="289" spans="1:65" s="12" customFormat="1" ht="22.9" customHeight="1">
      <c r="B289" s="177"/>
      <c r="C289" s="178"/>
      <c r="D289" s="179" t="s">
        <v>74</v>
      </c>
      <c r="E289" s="191" t="s">
        <v>224</v>
      </c>
      <c r="F289" s="191" t="s">
        <v>475</v>
      </c>
      <c r="G289" s="178"/>
      <c r="H289" s="178"/>
      <c r="I289" s="181"/>
      <c r="J289" s="192">
        <f>BK289</f>
        <v>0</v>
      </c>
      <c r="K289" s="178"/>
      <c r="L289" s="183"/>
      <c r="M289" s="184"/>
      <c r="N289" s="185"/>
      <c r="O289" s="185"/>
      <c r="P289" s="186">
        <f>SUM(P290:P303)</f>
        <v>0</v>
      </c>
      <c r="Q289" s="185"/>
      <c r="R289" s="186">
        <f>SUM(R290:R303)</f>
        <v>0</v>
      </c>
      <c r="S289" s="185"/>
      <c r="T289" s="187">
        <f>SUM(T290:T303)</f>
        <v>0</v>
      </c>
      <c r="AR289" s="188" t="s">
        <v>83</v>
      </c>
      <c r="AT289" s="189" t="s">
        <v>74</v>
      </c>
      <c r="AU289" s="189" t="s">
        <v>83</v>
      </c>
      <c r="AY289" s="188" t="s">
        <v>209</v>
      </c>
      <c r="BK289" s="190">
        <f>SUM(BK290:BK303)</f>
        <v>0</v>
      </c>
    </row>
    <row r="290" spans="1:65" s="2" customFormat="1" ht="24.2" customHeight="1">
      <c r="A290" s="35"/>
      <c r="B290" s="36"/>
      <c r="C290" s="193" t="s">
        <v>278</v>
      </c>
      <c r="D290" s="193" t="s">
        <v>211</v>
      </c>
      <c r="E290" s="194" t="s">
        <v>2677</v>
      </c>
      <c r="F290" s="195" t="s">
        <v>2678</v>
      </c>
      <c r="G290" s="196" t="s">
        <v>214</v>
      </c>
      <c r="H290" s="197">
        <v>46.35</v>
      </c>
      <c r="I290" s="198"/>
      <c r="J290" s="199">
        <f>ROUND(I290*H290,2)</f>
        <v>0</v>
      </c>
      <c r="K290" s="200"/>
      <c r="L290" s="40"/>
      <c r="M290" s="201" t="s">
        <v>1</v>
      </c>
      <c r="N290" s="202" t="s">
        <v>40</v>
      </c>
      <c r="O290" s="72"/>
      <c r="P290" s="203">
        <f>O290*H290</f>
        <v>0</v>
      </c>
      <c r="Q290" s="203">
        <v>0</v>
      </c>
      <c r="R290" s="203">
        <f>Q290*H290</f>
        <v>0</v>
      </c>
      <c r="S290" s="203">
        <v>0</v>
      </c>
      <c r="T290" s="204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05" t="s">
        <v>215</v>
      </c>
      <c r="AT290" s="205" t="s">
        <v>211</v>
      </c>
      <c r="AU290" s="205" t="s">
        <v>85</v>
      </c>
      <c r="AY290" s="18" t="s">
        <v>209</v>
      </c>
      <c r="BE290" s="206">
        <f>IF(N290="základní",J290,0)</f>
        <v>0</v>
      </c>
      <c r="BF290" s="206">
        <f>IF(N290="snížená",J290,0)</f>
        <v>0</v>
      </c>
      <c r="BG290" s="206">
        <f>IF(N290="zákl. přenesená",J290,0)</f>
        <v>0</v>
      </c>
      <c r="BH290" s="206">
        <f>IF(N290="sníž. přenesená",J290,0)</f>
        <v>0</v>
      </c>
      <c r="BI290" s="206">
        <f>IF(N290="nulová",J290,0)</f>
        <v>0</v>
      </c>
      <c r="BJ290" s="18" t="s">
        <v>83</v>
      </c>
      <c r="BK290" s="206">
        <f>ROUND(I290*H290,2)</f>
        <v>0</v>
      </c>
      <c r="BL290" s="18" t="s">
        <v>215</v>
      </c>
      <c r="BM290" s="205" t="s">
        <v>279</v>
      </c>
    </row>
    <row r="291" spans="1:65" s="13" customFormat="1" ht="11.25">
      <c r="B291" s="207"/>
      <c r="C291" s="208"/>
      <c r="D291" s="209" t="s">
        <v>216</v>
      </c>
      <c r="E291" s="210" t="s">
        <v>1</v>
      </c>
      <c r="F291" s="211" t="s">
        <v>2679</v>
      </c>
      <c r="G291" s="208"/>
      <c r="H291" s="210" t="s">
        <v>1</v>
      </c>
      <c r="I291" s="212"/>
      <c r="J291" s="208"/>
      <c r="K291" s="208"/>
      <c r="L291" s="213"/>
      <c r="M291" s="214"/>
      <c r="N291" s="215"/>
      <c r="O291" s="215"/>
      <c r="P291" s="215"/>
      <c r="Q291" s="215"/>
      <c r="R291" s="215"/>
      <c r="S291" s="215"/>
      <c r="T291" s="216"/>
      <c r="AT291" s="217" t="s">
        <v>216</v>
      </c>
      <c r="AU291" s="217" t="s">
        <v>85</v>
      </c>
      <c r="AV291" s="13" t="s">
        <v>83</v>
      </c>
      <c r="AW291" s="13" t="s">
        <v>31</v>
      </c>
      <c r="AX291" s="13" t="s">
        <v>75</v>
      </c>
      <c r="AY291" s="217" t="s">
        <v>209</v>
      </c>
    </row>
    <row r="292" spans="1:65" s="13" customFormat="1" ht="11.25">
      <c r="B292" s="207"/>
      <c r="C292" s="208"/>
      <c r="D292" s="209" t="s">
        <v>216</v>
      </c>
      <c r="E292" s="210" t="s">
        <v>1</v>
      </c>
      <c r="F292" s="211" t="s">
        <v>2680</v>
      </c>
      <c r="G292" s="208"/>
      <c r="H292" s="210" t="s">
        <v>1</v>
      </c>
      <c r="I292" s="212"/>
      <c r="J292" s="208"/>
      <c r="K292" s="208"/>
      <c r="L292" s="213"/>
      <c r="M292" s="214"/>
      <c r="N292" s="215"/>
      <c r="O292" s="215"/>
      <c r="P292" s="215"/>
      <c r="Q292" s="215"/>
      <c r="R292" s="215"/>
      <c r="S292" s="215"/>
      <c r="T292" s="216"/>
      <c r="AT292" s="217" t="s">
        <v>216</v>
      </c>
      <c r="AU292" s="217" t="s">
        <v>85</v>
      </c>
      <c r="AV292" s="13" t="s">
        <v>83</v>
      </c>
      <c r="AW292" s="13" t="s">
        <v>31</v>
      </c>
      <c r="AX292" s="13" t="s">
        <v>75</v>
      </c>
      <c r="AY292" s="217" t="s">
        <v>209</v>
      </c>
    </row>
    <row r="293" spans="1:65" s="14" customFormat="1" ht="11.25">
      <c r="B293" s="218"/>
      <c r="C293" s="219"/>
      <c r="D293" s="209" t="s">
        <v>216</v>
      </c>
      <c r="E293" s="220" t="s">
        <v>1</v>
      </c>
      <c r="F293" s="221" t="s">
        <v>2681</v>
      </c>
      <c r="G293" s="219"/>
      <c r="H293" s="222">
        <v>18.850000000000001</v>
      </c>
      <c r="I293" s="223"/>
      <c r="J293" s="219"/>
      <c r="K293" s="219"/>
      <c r="L293" s="224"/>
      <c r="M293" s="225"/>
      <c r="N293" s="226"/>
      <c r="O293" s="226"/>
      <c r="P293" s="226"/>
      <c r="Q293" s="226"/>
      <c r="R293" s="226"/>
      <c r="S293" s="226"/>
      <c r="T293" s="227"/>
      <c r="AT293" s="228" t="s">
        <v>216</v>
      </c>
      <c r="AU293" s="228" t="s">
        <v>85</v>
      </c>
      <c r="AV293" s="14" t="s">
        <v>85</v>
      </c>
      <c r="AW293" s="14" t="s">
        <v>31</v>
      </c>
      <c r="AX293" s="14" t="s">
        <v>75</v>
      </c>
      <c r="AY293" s="228" t="s">
        <v>209</v>
      </c>
    </row>
    <row r="294" spans="1:65" s="14" customFormat="1" ht="11.25">
      <c r="B294" s="218"/>
      <c r="C294" s="219"/>
      <c r="D294" s="209" t="s">
        <v>216</v>
      </c>
      <c r="E294" s="220" t="s">
        <v>1</v>
      </c>
      <c r="F294" s="221" t="s">
        <v>2682</v>
      </c>
      <c r="G294" s="219"/>
      <c r="H294" s="222">
        <v>13.55</v>
      </c>
      <c r="I294" s="223"/>
      <c r="J294" s="219"/>
      <c r="K294" s="219"/>
      <c r="L294" s="224"/>
      <c r="M294" s="225"/>
      <c r="N294" s="226"/>
      <c r="O294" s="226"/>
      <c r="P294" s="226"/>
      <c r="Q294" s="226"/>
      <c r="R294" s="226"/>
      <c r="S294" s="226"/>
      <c r="T294" s="227"/>
      <c r="AT294" s="228" t="s">
        <v>216</v>
      </c>
      <c r="AU294" s="228" t="s">
        <v>85</v>
      </c>
      <c r="AV294" s="14" t="s">
        <v>85</v>
      </c>
      <c r="AW294" s="14" t="s">
        <v>31</v>
      </c>
      <c r="AX294" s="14" t="s">
        <v>75</v>
      </c>
      <c r="AY294" s="228" t="s">
        <v>209</v>
      </c>
    </row>
    <row r="295" spans="1:65" s="14" customFormat="1" ht="11.25">
      <c r="B295" s="218"/>
      <c r="C295" s="219"/>
      <c r="D295" s="209" t="s">
        <v>216</v>
      </c>
      <c r="E295" s="220" t="s">
        <v>1</v>
      </c>
      <c r="F295" s="221" t="s">
        <v>2683</v>
      </c>
      <c r="G295" s="219"/>
      <c r="H295" s="222">
        <v>13.95</v>
      </c>
      <c r="I295" s="223"/>
      <c r="J295" s="219"/>
      <c r="K295" s="219"/>
      <c r="L295" s="224"/>
      <c r="M295" s="225"/>
      <c r="N295" s="226"/>
      <c r="O295" s="226"/>
      <c r="P295" s="226"/>
      <c r="Q295" s="226"/>
      <c r="R295" s="226"/>
      <c r="S295" s="226"/>
      <c r="T295" s="227"/>
      <c r="AT295" s="228" t="s">
        <v>216</v>
      </c>
      <c r="AU295" s="228" t="s">
        <v>85</v>
      </c>
      <c r="AV295" s="14" t="s">
        <v>85</v>
      </c>
      <c r="AW295" s="14" t="s">
        <v>31</v>
      </c>
      <c r="AX295" s="14" t="s">
        <v>75</v>
      </c>
      <c r="AY295" s="228" t="s">
        <v>209</v>
      </c>
    </row>
    <row r="296" spans="1:65" s="15" customFormat="1" ht="11.25">
      <c r="B296" s="229"/>
      <c r="C296" s="230"/>
      <c r="D296" s="209" t="s">
        <v>216</v>
      </c>
      <c r="E296" s="231" t="s">
        <v>1</v>
      </c>
      <c r="F296" s="232" t="s">
        <v>219</v>
      </c>
      <c r="G296" s="230"/>
      <c r="H296" s="233">
        <v>46.35</v>
      </c>
      <c r="I296" s="234"/>
      <c r="J296" s="230"/>
      <c r="K296" s="230"/>
      <c r="L296" s="235"/>
      <c r="M296" s="236"/>
      <c r="N296" s="237"/>
      <c r="O296" s="237"/>
      <c r="P296" s="237"/>
      <c r="Q296" s="237"/>
      <c r="R296" s="237"/>
      <c r="S296" s="237"/>
      <c r="T296" s="238"/>
      <c r="AT296" s="239" t="s">
        <v>216</v>
      </c>
      <c r="AU296" s="239" t="s">
        <v>85</v>
      </c>
      <c r="AV296" s="15" t="s">
        <v>215</v>
      </c>
      <c r="AW296" s="15" t="s">
        <v>31</v>
      </c>
      <c r="AX296" s="15" t="s">
        <v>83</v>
      </c>
      <c r="AY296" s="239" t="s">
        <v>209</v>
      </c>
    </row>
    <row r="297" spans="1:65" s="2" customFormat="1" ht="24.2" customHeight="1">
      <c r="A297" s="35"/>
      <c r="B297" s="36"/>
      <c r="C297" s="193" t="s">
        <v>252</v>
      </c>
      <c r="D297" s="193" t="s">
        <v>211</v>
      </c>
      <c r="E297" s="194" t="s">
        <v>2684</v>
      </c>
      <c r="F297" s="195" t="s">
        <v>2685</v>
      </c>
      <c r="G297" s="196" t="s">
        <v>214</v>
      </c>
      <c r="H297" s="197">
        <v>69.525000000000006</v>
      </c>
      <c r="I297" s="198"/>
      <c r="J297" s="199">
        <f>ROUND(I297*H297,2)</f>
        <v>0</v>
      </c>
      <c r="K297" s="200"/>
      <c r="L297" s="40"/>
      <c r="M297" s="201" t="s">
        <v>1</v>
      </c>
      <c r="N297" s="202" t="s">
        <v>40</v>
      </c>
      <c r="O297" s="72"/>
      <c r="P297" s="203">
        <f>O297*H297</f>
        <v>0</v>
      </c>
      <c r="Q297" s="203">
        <v>0</v>
      </c>
      <c r="R297" s="203">
        <f>Q297*H297</f>
        <v>0</v>
      </c>
      <c r="S297" s="203">
        <v>0</v>
      </c>
      <c r="T297" s="204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05" t="s">
        <v>215</v>
      </c>
      <c r="AT297" s="205" t="s">
        <v>211</v>
      </c>
      <c r="AU297" s="205" t="s">
        <v>85</v>
      </c>
      <c r="AY297" s="18" t="s">
        <v>209</v>
      </c>
      <c r="BE297" s="206">
        <f>IF(N297="základní",J297,0)</f>
        <v>0</v>
      </c>
      <c r="BF297" s="206">
        <f>IF(N297="snížená",J297,0)</f>
        <v>0</v>
      </c>
      <c r="BG297" s="206">
        <f>IF(N297="zákl. přenesená",J297,0)</f>
        <v>0</v>
      </c>
      <c r="BH297" s="206">
        <f>IF(N297="sníž. přenesená",J297,0)</f>
        <v>0</v>
      </c>
      <c r="BI297" s="206">
        <f>IF(N297="nulová",J297,0)</f>
        <v>0</v>
      </c>
      <c r="BJ297" s="18" t="s">
        <v>83</v>
      </c>
      <c r="BK297" s="206">
        <f>ROUND(I297*H297,2)</f>
        <v>0</v>
      </c>
      <c r="BL297" s="18" t="s">
        <v>215</v>
      </c>
      <c r="BM297" s="205" t="s">
        <v>282</v>
      </c>
    </row>
    <row r="298" spans="1:65" s="13" customFormat="1" ht="11.25">
      <c r="B298" s="207"/>
      <c r="C298" s="208"/>
      <c r="D298" s="209" t="s">
        <v>216</v>
      </c>
      <c r="E298" s="210" t="s">
        <v>1</v>
      </c>
      <c r="F298" s="211" t="s">
        <v>2679</v>
      </c>
      <c r="G298" s="208"/>
      <c r="H298" s="210" t="s">
        <v>1</v>
      </c>
      <c r="I298" s="212"/>
      <c r="J298" s="208"/>
      <c r="K298" s="208"/>
      <c r="L298" s="213"/>
      <c r="M298" s="214"/>
      <c r="N298" s="215"/>
      <c r="O298" s="215"/>
      <c r="P298" s="215"/>
      <c r="Q298" s="215"/>
      <c r="R298" s="215"/>
      <c r="S298" s="215"/>
      <c r="T298" s="216"/>
      <c r="AT298" s="217" t="s">
        <v>216</v>
      </c>
      <c r="AU298" s="217" t="s">
        <v>85</v>
      </c>
      <c r="AV298" s="13" t="s">
        <v>83</v>
      </c>
      <c r="AW298" s="13" t="s">
        <v>31</v>
      </c>
      <c r="AX298" s="13" t="s">
        <v>75</v>
      </c>
      <c r="AY298" s="217" t="s">
        <v>209</v>
      </c>
    </row>
    <row r="299" spans="1:65" s="13" customFormat="1" ht="11.25">
      <c r="B299" s="207"/>
      <c r="C299" s="208"/>
      <c r="D299" s="209" t="s">
        <v>216</v>
      </c>
      <c r="E299" s="210" t="s">
        <v>1</v>
      </c>
      <c r="F299" s="211" t="s">
        <v>2680</v>
      </c>
      <c r="G299" s="208"/>
      <c r="H299" s="210" t="s">
        <v>1</v>
      </c>
      <c r="I299" s="212"/>
      <c r="J299" s="208"/>
      <c r="K299" s="208"/>
      <c r="L299" s="213"/>
      <c r="M299" s="214"/>
      <c r="N299" s="215"/>
      <c r="O299" s="215"/>
      <c r="P299" s="215"/>
      <c r="Q299" s="215"/>
      <c r="R299" s="215"/>
      <c r="S299" s="215"/>
      <c r="T299" s="216"/>
      <c r="AT299" s="217" t="s">
        <v>216</v>
      </c>
      <c r="AU299" s="217" t="s">
        <v>85</v>
      </c>
      <c r="AV299" s="13" t="s">
        <v>83</v>
      </c>
      <c r="AW299" s="13" t="s">
        <v>31</v>
      </c>
      <c r="AX299" s="13" t="s">
        <v>75</v>
      </c>
      <c r="AY299" s="217" t="s">
        <v>209</v>
      </c>
    </row>
    <row r="300" spans="1:65" s="14" customFormat="1" ht="11.25">
      <c r="B300" s="218"/>
      <c r="C300" s="219"/>
      <c r="D300" s="209" t="s">
        <v>216</v>
      </c>
      <c r="E300" s="220" t="s">
        <v>1</v>
      </c>
      <c r="F300" s="221" t="s">
        <v>2686</v>
      </c>
      <c r="G300" s="219"/>
      <c r="H300" s="222">
        <v>28.274999999999999</v>
      </c>
      <c r="I300" s="223"/>
      <c r="J300" s="219"/>
      <c r="K300" s="219"/>
      <c r="L300" s="224"/>
      <c r="M300" s="225"/>
      <c r="N300" s="226"/>
      <c r="O300" s="226"/>
      <c r="P300" s="226"/>
      <c r="Q300" s="226"/>
      <c r="R300" s="226"/>
      <c r="S300" s="226"/>
      <c r="T300" s="227"/>
      <c r="AT300" s="228" t="s">
        <v>216</v>
      </c>
      <c r="AU300" s="228" t="s">
        <v>85</v>
      </c>
      <c r="AV300" s="14" t="s">
        <v>85</v>
      </c>
      <c r="AW300" s="14" t="s">
        <v>31</v>
      </c>
      <c r="AX300" s="14" t="s">
        <v>75</v>
      </c>
      <c r="AY300" s="228" t="s">
        <v>209</v>
      </c>
    </row>
    <row r="301" spans="1:65" s="14" customFormat="1" ht="11.25">
      <c r="B301" s="218"/>
      <c r="C301" s="219"/>
      <c r="D301" s="209" t="s">
        <v>216</v>
      </c>
      <c r="E301" s="220" t="s">
        <v>1</v>
      </c>
      <c r="F301" s="221" t="s">
        <v>2687</v>
      </c>
      <c r="G301" s="219"/>
      <c r="H301" s="222">
        <v>20.324999999999999</v>
      </c>
      <c r="I301" s="223"/>
      <c r="J301" s="219"/>
      <c r="K301" s="219"/>
      <c r="L301" s="224"/>
      <c r="M301" s="225"/>
      <c r="N301" s="226"/>
      <c r="O301" s="226"/>
      <c r="P301" s="226"/>
      <c r="Q301" s="226"/>
      <c r="R301" s="226"/>
      <c r="S301" s="226"/>
      <c r="T301" s="227"/>
      <c r="AT301" s="228" t="s">
        <v>216</v>
      </c>
      <c r="AU301" s="228" t="s">
        <v>85</v>
      </c>
      <c r="AV301" s="14" t="s">
        <v>85</v>
      </c>
      <c r="AW301" s="14" t="s">
        <v>31</v>
      </c>
      <c r="AX301" s="14" t="s">
        <v>75</v>
      </c>
      <c r="AY301" s="228" t="s">
        <v>209</v>
      </c>
    </row>
    <row r="302" spans="1:65" s="14" customFormat="1" ht="11.25">
      <c r="B302" s="218"/>
      <c r="C302" s="219"/>
      <c r="D302" s="209" t="s">
        <v>216</v>
      </c>
      <c r="E302" s="220" t="s">
        <v>1</v>
      </c>
      <c r="F302" s="221" t="s">
        <v>2688</v>
      </c>
      <c r="G302" s="219"/>
      <c r="H302" s="222">
        <v>20.925000000000001</v>
      </c>
      <c r="I302" s="223"/>
      <c r="J302" s="219"/>
      <c r="K302" s="219"/>
      <c r="L302" s="224"/>
      <c r="M302" s="225"/>
      <c r="N302" s="226"/>
      <c r="O302" s="226"/>
      <c r="P302" s="226"/>
      <c r="Q302" s="226"/>
      <c r="R302" s="226"/>
      <c r="S302" s="226"/>
      <c r="T302" s="227"/>
      <c r="AT302" s="228" t="s">
        <v>216</v>
      </c>
      <c r="AU302" s="228" t="s">
        <v>85</v>
      </c>
      <c r="AV302" s="14" t="s">
        <v>85</v>
      </c>
      <c r="AW302" s="14" t="s">
        <v>31</v>
      </c>
      <c r="AX302" s="14" t="s">
        <v>75</v>
      </c>
      <c r="AY302" s="228" t="s">
        <v>209</v>
      </c>
    </row>
    <row r="303" spans="1:65" s="15" customFormat="1" ht="11.25">
      <c r="B303" s="229"/>
      <c r="C303" s="230"/>
      <c r="D303" s="209" t="s">
        <v>216</v>
      </c>
      <c r="E303" s="231" t="s">
        <v>1</v>
      </c>
      <c r="F303" s="232" t="s">
        <v>219</v>
      </c>
      <c r="G303" s="230"/>
      <c r="H303" s="233">
        <v>69.525000000000006</v>
      </c>
      <c r="I303" s="234"/>
      <c r="J303" s="230"/>
      <c r="K303" s="230"/>
      <c r="L303" s="235"/>
      <c r="M303" s="236"/>
      <c r="N303" s="237"/>
      <c r="O303" s="237"/>
      <c r="P303" s="237"/>
      <c r="Q303" s="237"/>
      <c r="R303" s="237"/>
      <c r="S303" s="237"/>
      <c r="T303" s="238"/>
      <c r="AT303" s="239" t="s">
        <v>216</v>
      </c>
      <c r="AU303" s="239" t="s">
        <v>85</v>
      </c>
      <c r="AV303" s="15" t="s">
        <v>215</v>
      </c>
      <c r="AW303" s="15" t="s">
        <v>31</v>
      </c>
      <c r="AX303" s="15" t="s">
        <v>83</v>
      </c>
      <c r="AY303" s="239" t="s">
        <v>209</v>
      </c>
    </row>
    <row r="304" spans="1:65" s="12" customFormat="1" ht="22.9" customHeight="1">
      <c r="B304" s="177"/>
      <c r="C304" s="178"/>
      <c r="D304" s="179" t="s">
        <v>74</v>
      </c>
      <c r="E304" s="191" t="s">
        <v>249</v>
      </c>
      <c r="F304" s="191" t="s">
        <v>668</v>
      </c>
      <c r="G304" s="178"/>
      <c r="H304" s="178"/>
      <c r="I304" s="181"/>
      <c r="J304" s="192">
        <f>BK304</f>
        <v>0</v>
      </c>
      <c r="K304" s="178"/>
      <c r="L304" s="183"/>
      <c r="M304" s="184"/>
      <c r="N304" s="185"/>
      <c r="O304" s="185"/>
      <c r="P304" s="186">
        <f>SUM(P305:P410)</f>
        <v>0</v>
      </c>
      <c r="Q304" s="185"/>
      <c r="R304" s="186">
        <f>SUM(R305:R410)</f>
        <v>0</v>
      </c>
      <c r="S304" s="185"/>
      <c r="T304" s="187">
        <f>SUM(T305:T410)</f>
        <v>0</v>
      </c>
      <c r="AR304" s="188" t="s">
        <v>83</v>
      </c>
      <c r="AT304" s="189" t="s">
        <v>74</v>
      </c>
      <c r="AU304" s="189" t="s">
        <v>83</v>
      </c>
      <c r="AY304" s="188" t="s">
        <v>209</v>
      </c>
      <c r="BK304" s="190">
        <f>SUM(BK305:BK410)</f>
        <v>0</v>
      </c>
    </row>
    <row r="305" spans="1:65" s="2" customFormat="1" ht="24.2" customHeight="1">
      <c r="A305" s="35"/>
      <c r="B305" s="36"/>
      <c r="C305" s="193" t="s">
        <v>284</v>
      </c>
      <c r="D305" s="193" t="s">
        <v>211</v>
      </c>
      <c r="E305" s="194" t="s">
        <v>829</v>
      </c>
      <c r="F305" s="195" t="s">
        <v>2689</v>
      </c>
      <c r="G305" s="196" t="s">
        <v>228</v>
      </c>
      <c r="H305" s="197">
        <v>1.91</v>
      </c>
      <c r="I305" s="198"/>
      <c r="J305" s="199">
        <f>ROUND(I305*H305,2)</f>
        <v>0</v>
      </c>
      <c r="K305" s="200"/>
      <c r="L305" s="40"/>
      <c r="M305" s="201" t="s">
        <v>1</v>
      </c>
      <c r="N305" s="202" t="s">
        <v>40</v>
      </c>
      <c r="O305" s="72"/>
      <c r="P305" s="203">
        <f>O305*H305</f>
        <v>0</v>
      </c>
      <c r="Q305" s="203">
        <v>0</v>
      </c>
      <c r="R305" s="203">
        <f>Q305*H305</f>
        <v>0</v>
      </c>
      <c r="S305" s="203">
        <v>0</v>
      </c>
      <c r="T305" s="204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05" t="s">
        <v>215</v>
      </c>
      <c r="AT305" s="205" t="s">
        <v>211</v>
      </c>
      <c r="AU305" s="205" t="s">
        <v>85</v>
      </c>
      <c r="AY305" s="18" t="s">
        <v>209</v>
      </c>
      <c r="BE305" s="206">
        <f>IF(N305="základní",J305,0)</f>
        <v>0</v>
      </c>
      <c r="BF305" s="206">
        <f>IF(N305="snížená",J305,0)</f>
        <v>0</v>
      </c>
      <c r="BG305" s="206">
        <f>IF(N305="zákl. přenesená",J305,0)</f>
        <v>0</v>
      </c>
      <c r="BH305" s="206">
        <f>IF(N305="sníž. přenesená",J305,0)</f>
        <v>0</v>
      </c>
      <c r="BI305" s="206">
        <f>IF(N305="nulová",J305,0)</f>
        <v>0</v>
      </c>
      <c r="BJ305" s="18" t="s">
        <v>83</v>
      </c>
      <c r="BK305" s="206">
        <f>ROUND(I305*H305,2)</f>
        <v>0</v>
      </c>
      <c r="BL305" s="18" t="s">
        <v>215</v>
      </c>
      <c r="BM305" s="205" t="s">
        <v>285</v>
      </c>
    </row>
    <row r="306" spans="1:65" s="13" customFormat="1" ht="11.25">
      <c r="B306" s="207"/>
      <c r="C306" s="208"/>
      <c r="D306" s="209" t="s">
        <v>216</v>
      </c>
      <c r="E306" s="210" t="s">
        <v>1</v>
      </c>
      <c r="F306" s="211" t="s">
        <v>2548</v>
      </c>
      <c r="G306" s="208"/>
      <c r="H306" s="210" t="s">
        <v>1</v>
      </c>
      <c r="I306" s="212"/>
      <c r="J306" s="208"/>
      <c r="K306" s="208"/>
      <c r="L306" s="213"/>
      <c r="M306" s="214"/>
      <c r="N306" s="215"/>
      <c r="O306" s="215"/>
      <c r="P306" s="215"/>
      <c r="Q306" s="215"/>
      <c r="R306" s="215"/>
      <c r="S306" s="215"/>
      <c r="T306" s="216"/>
      <c r="AT306" s="217" t="s">
        <v>216</v>
      </c>
      <c r="AU306" s="217" t="s">
        <v>85</v>
      </c>
      <c r="AV306" s="13" t="s">
        <v>83</v>
      </c>
      <c r="AW306" s="13" t="s">
        <v>31</v>
      </c>
      <c r="AX306" s="13" t="s">
        <v>75</v>
      </c>
      <c r="AY306" s="217" t="s">
        <v>209</v>
      </c>
    </row>
    <row r="307" spans="1:65" s="13" customFormat="1" ht="11.25">
      <c r="B307" s="207"/>
      <c r="C307" s="208"/>
      <c r="D307" s="209" t="s">
        <v>216</v>
      </c>
      <c r="E307" s="210" t="s">
        <v>1</v>
      </c>
      <c r="F307" s="211" t="s">
        <v>819</v>
      </c>
      <c r="G307" s="208"/>
      <c r="H307" s="210" t="s">
        <v>1</v>
      </c>
      <c r="I307" s="212"/>
      <c r="J307" s="208"/>
      <c r="K307" s="208"/>
      <c r="L307" s="213"/>
      <c r="M307" s="214"/>
      <c r="N307" s="215"/>
      <c r="O307" s="215"/>
      <c r="P307" s="215"/>
      <c r="Q307" s="215"/>
      <c r="R307" s="215"/>
      <c r="S307" s="215"/>
      <c r="T307" s="216"/>
      <c r="AT307" s="217" t="s">
        <v>216</v>
      </c>
      <c r="AU307" s="217" t="s">
        <v>85</v>
      </c>
      <c r="AV307" s="13" t="s">
        <v>83</v>
      </c>
      <c r="AW307" s="13" t="s">
        <v>31</v>
      </c>
      <c r="AX307" s="13" t="s">
        <v>75</v>
      </c>
      <c r="AY307" s="217" t="s">
        <v>209</v>
      </c>
    </row>
    <row r="308" spans="1:65" s="14" customFormat="1" ht="11.25">
      <c r="B308" s="218"/>
      <c r="C308" s="219"/>
      <c r="D308" s="209" t="s">
        <v>216</v>
      </c>
      <c r="E308" s="220" t="s">
        <v>1</v>
      </c>
      <c r="F308" s="221" t="s">
        <v>2690</v>
      </c>
      <c r="G308" s="219"/>
      <c r="H308" s="222">
        <v>0.25</v>
      </c>
      <c r="I308" s="223"/>
      <c r="J308" s="219"/>
      <c r="K308" s="219"/>
      <c r="L308" s="224"/>
      <c r="M308" s="225"/>
      <c r="N308" s="226"/>
      <c r="O308" s="226"/>
      <c r="P308" s="226"/>
      <c r="Q308" s="226"/>
      <c r="R308" s="226"/>
      <c r="S308" s="226"/>
      <c r="T308" s="227"/>
      <c r="AT308" s="228" t="s">
        <v>216</v>
      </c>
      <c r="AU308" s="228" t="s">
        <v>85</v>
      </c>
      <c r="AV308" s="14" t="s">
        <v>85</v>
      </c>
      <c r="AW308" s="14" t="s">
        <v>31</v>
      </c>
      <c r="AX308" s="14" t="s">
        <v>75</v>
      </c>
      <c r="AY308" s="228" t="s">
        <v>209</v>
      </c>
    </row>
    <row r="309" spans="1:65" s="13" customFormat="1" ht="11.25">
      <c r="B309" s="207"/>
      <c r="C309" s="208"/>
      <c r="D309" s="209" t="s">
        <v>216</v>
      </c>
      <c r="E309" s="210" t="s">
        <v>1</v>
      </c>
      <c r="F309" s="211" t="s">
        <v>823</v>
      </c>
      <c r="G309" s="208"/>
      <c r="H309" s="210" t="s">
        <v>1</v>
      </c>
      <c r="I309" s="212"/>
      <c r="J309" s="208"/>
      <c r="K309" s="208"/>
      <c r="L309" s="213"/>
      <c r="M309" s="214"/>
      <c r="N309" s="215"/>
      <c r="O309" s="215"/>
      <c r="P309" s="215"/>
      <c r="Q309" s="215"/>
      <c r="R309" s="215"/>
      <c r="S309" s="215"/>
      <c r="T309" s="216"/>
      <c r="AT309" s="217" t="s">
        <v>216</v>
      </c>
      <c r="AU309" s="217" t="s">
        <v>85</v>
      </c>
      <c r="AV309" s="13" t="s">
        <v>83</v>
      </c>
      <c r="AW309" s="13" t="s">
        <v>31</v>
      </c>
      <c r="AX309" s="13" t="s">
        <v>75</v>
      </c>
      <c r="AY309" s="217" t="s">
        <v>209</v>
      </c>
    </row>
    <row r="310" spans="1:65" s="14" customFormat="1" ht="22.5">
      <c r="B310" s="218"/>
      <c r="C310" s="219"/>
      <c r="D310" s="209" t="s">
        <v>216</v>
      </c>
      <c r="E310" s="220" t="s">
        <v>1</v>
      </c>
      <c r="F310" s="221" t="s">
        <v>2691</v>
      </c>
      <c r="G310" s="219"/>
      <c r="H310" s="222">
        <v>0.70699999999999996</v>
      </c>
      <c r="I310" s="223"/>
      <c r="J310" s="219"/>
      <c r="K310" s="219"/>
      <c r="L310" s="224"/>
      <c r="M310" s="225"/>
      <c r="N310" s="226"/>
      <c r="O310" s="226"/>
      <c r="P310" s="226"/>
      <c r="Q310" s="226"/>
      <c r="R310" s="226"/>
      <c r="S310" s="226"/>
      <c r="T310" s="227"/>
      <c r="AT310" s="228" t="s">
        <v>216</v>
      </c>
      <c r="AU310" s="228" t="s">
        <v>85</v>
      </c>
      <c r="AV310" s="14" t="s">
        <v>85</v>
      </c>
      <c r="AW310" s="14" t="s">
        <v>31</v>
      </c>
      <c r="AX310" s="14" t="s">
        <v>75</v>
      </c>
      <c r="AY310" s="228" t="s">
        <v>209</v>
      </c>
    </row>
    <row r="311" spans="1:65" s="13" customFormat="1" ht="11.25">
      <c r="B311" s="207"/>
      <c r="C311" s="208"/>
      <c r="D311" s="209" t="s">
        <v>216</v>
      </c>
      <c r="E311" s="210" t="s">
        <v>1</v>
      </c>
      <c r="F311" s="211" t="s">
        <v>825</v>
      </c>
      <c r="G311" s="208"/>
      <c r="H311" s="210" t="s">
        <v>1</v>
      </c>
      <c r="I311" s="212"/>
      <c r="J311" s="208"/>
      <c r="K311" s="208"/>
      <c r="L311" s="213"/>
      <c r="M311" s="214"/>
      <c r="N311" s="215"/>
      <c r="O311" s="215"/>
      <c r="P311" s="215"/>
      <c r="Q311" s="215"/>
      <c r="R311" s="215"/>
      <c r="S311" s="215"/>
      <c r="T311" s="216"/>
      <c r="AT311" s="217" t="s">
        <v>216</v>
      </c>
      <c r="AU311" s="217" t="s">
        <v>85</v>
      </c>
      <c r="AV311" s="13" t="s">
        <v>83</v>
      </c>
      <c r="AW311" s="13" t="s">
        <v>31</v>
      </c>
      <c r="AX311" s="13" t="s">
        <v>75</v>
      </c>
      <c r="AY311" s="217" t="s">
        <v>209</v>
      </c>
    </row>
    <row r="312" spans="1:65" s="14" customFormat="1" ht="22.5">
      <c r="B312" s="218"/>
      <c r="C312" s="219"/>
      <c r="D312" s="209" t="s">
        <v>216</v>
      </c>
      <c r="E312" s="220" t="s">
        <v>1</v>
      </c>
      <c r="F312" s="221" t="s">
        <v>2692</v>
      </c>
      <c r="G312" s="219"/>
      <c r="H312" s="222">
        <v>0.47799999999999998</v>
      </c>
      <c r="I312" s="223"/>
      <c r="J312" s="219"/>
      <c r="K312" s="219"/>
      <c r="L312" s="224"/>
      <c r="M312" s="225"/>
      <c r="N312" s="226"/>
      <c r="O312" s="226"/>
      <c r="P312" s="226"/>
      <c r="Q312" s="226"/>
      <c r="R312" s="226"/>
      <c r="S312" s="226"/>
      <c r="T312" s="227"/>
      <c r="AT312" s="228" t="s">
        <v>216</v>
      </c>
      <c r="AU312" s="228" t="s">
        <v>85</v>
      </c>
      <c r="AV312" s="14" t="s">
        <v>85</v>
      </c>
      <c r="AW312" s="14" t="s">
        <v>31</v>
      </c>
      <c r="AX312" s="14" t="s">
        <v>75</v>
      </c>
      <c r="AY312" s="228" t="s">
        <v>209</v>
      </c>
    </row>
    <row r="313" spans="1:65" s="14" customFormat="1" ht="11.25">
      <c r="B313" s="218"/>
      <c r="C313" s="219"/>
      <c r="D313" s="209" t="s">
        <v>216</v>
      </c>
      <c r="E313" s="220" t="s">
        <v>1</v>
      </c>
      <c r="F313" s="221" t="s">
        <v>2693</v>
      </c>
      <c r="G313" s="219"/>
      <c r="H313" s="222">
        <v>0.47499999999999998</v>
      </c>
      <c r="I313" s="223"/>
      <c r="J313" s="219"/>
      <c r="K313" s="219"/>
      <c r="L313" s="224"/>
      <c r="M313" s="225"/>
      <c r="N313" s="226"/>
      <c r="O313" s="226"/>
      <c r="P313" s="226"/>
      <c r="Q313" s="226"/>
      <c r="R313" s="226"/>
      <c r="S313" s="226"/>
      <c r="T313" s="227"/>
      <c r="AT313" s="228" t="s">
        <v>216</v>
      </c>
      <c r="AU313" s="228" t="s">
        <v>85</v>
      </c>
      <c r="AV313" s="14" t="s">
        <v>85</v>
      </c>
      <c r="AW313" s="14" t="s">
        <v>31</v>
      </c>
      <c r="AX313" s="14" t="s">
        <v>75</v>
      </c>
      <c r="AY313" s="228" t="s">
        <v>209</v>
      </c>
    </row>
    <row r="314" spans="1:65" s="15" customFormat="1" ht="11.25">
      <c r="B314" s="229"/>
      <c r="C314" s="230"/>
      <c r="D314" s="209" t="s">
        <v>216</v>
      </c>
      <c r="E314" s="231" t="s">
        <v>1</v>
      </c>
      <c r="F314" s="232" t="s">
        <v>219</v>
      </c>
      <c r="G314" s="230"/>
      <c r="H314" s="233">
        <v>1.91</v>
      </c>
      <c r="I314" s="234"/>
      <c r="J314" s="230"/>
      <c r="K314" s="230"/>
      <c r="L314" s="235"/>
      <c r="M314" s="236"/>
      <c r="N314" s="237"/>
      <c r="O314" s="237"/>
      <c r="P314" s="237"/>
      <c r="Q314" s="237"/>
      <c r="R314" s="237"/>
      <c r="S314" s="237"/>
      <c r="T314" s="238"/>
      <c r="AT314" s="239" t="s">
        <v>216</v>
      </c>
      <c r="AU314" s="239" t="s">
        <v>85</v>
      </c>
      <c r="AV314" s="15" t="s">
        <v>215</v>
      </c>
      <c r="AW314" s="15" t="s">
        <v>31</v>
      </c>
      <c r="AX314" s="15" t="s">
        <v>83</v>
      </c>
      <c r="AY314" s="239" t="s">
        <v>209</v>
      </c>
    </row>
    <row r="315" spans="1:65" s="2" customFormat="1" ht="24.2" customHeight="1">
      <c r="A315" s="35"/>
      <c r="B315" s="36"/>
      <c r="C315" s="193" t="s">
        <v>258</v>
      </c>
      <c r="D315" s="193" t="s">
        <v>211</v>
      </c>
      <c r="E315" s="194" t="s">
        <v>2694</v>
      </c>
      <c r="F315" s="195" t="s">
        <v>2695</v>
      </c>
      <c r="G315" s="196" t="s">
        <v>340</v>
      </c>
      <c r="H315" s="197">
        <v>1976</v>
      </c>
      <c r="I315" s="198"/>
      <c r="J315" s="199">
        <f>ROUND(I315*H315,2)</f>
        <v>0</v>
      </c>
      <c r="K315" s="200"/>
      <c r="L315" s="40"/>
      <c r="M315" s="201" t="s">
        <v>1</v>
      </c>
      <c r="N315" s="202" t="s">
        <v>40</v>
      </c>
      <c r="O315" s="72"/>
      <c r="P315" s="203">
        <f>O315*H315</f>
        <v>0</v>
      </c>
      <c r="Q315" s="203">
        <v>0</v>
      </c>
      <c r="R315" s="203">
        <f>Q315*H315</f>
        <v>0</v>
      </c>
      <c r="S315" s="203">
        <v>0</v>
      </c>
      <c r="T315" s="204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05" t="s">
        <v>215</v>
      </c>
      <c r="AT315" s="205" t="s">
        <v>211</v>
      </c>
      <c r="AU315" s="205" t="s">
        <v>85</v>
      </c>
      <c r="AY315" s="18" t="s">
        <v>209</v>
      </c>
      <c r="BE315" s="206">
        <f>IF(N315="základní",J315,0)</f>
        <v>0</v>
      </c>
      <c r="BF315" s="206">
        <f>IF(N315="snížená",J315,0)</f>
        <v>0</v>
      </c>
      <c r="BG315" s="206">
        <f>IF(N315="zákl. přenesená",J315,0)</f>
        <v>0</v>
      </c>
      <c r="BH315" s="206">
        <f>IF(N315="sníž. přenesená",J315,0)</f>
        <v>0</v>
      </c>
      <c r="BI315" s="206">
        <f>IF(N315="nulová",J315,0)</f>
        <v>0</v>
      </c>
      <c r="BJ315" s="18" t="s">
        <v>83</v>
      </c>
      <c r="BK315" s="206">
        <f>ROUND(I315*H315,2)</f>
        <v>0</v>
      </c>
      <c r="BL315" s="18" t="s">
        <v>215</v>
      </c>
      <c r="BM315" s="205" t="s">
        <v>290</v>
      </c>
    </row>
    <row r="316" spans="1:65" s="14" customFormat="1" ht="11.25">
      <c r="B316" s="218"/>
      <c r="C316" s="219"/>
      <c r="D316" s="209" t="s">
        <v>216</v>
      </c>
      <c r="E316" s="220" t="s">
        <v>1</v>
      </c>
      <c r="F316" s="221" t="s">
        <v>2696</v>
      </c>
      <c r="G316" s="219"/>
      <c r="H316" s="222">
        <v>12</v>
      </c>
      <c r="I316" s="223"/>
      <c r="J316" s="219"/>
      <c r="K316" s="219"/>
      <c r="L316" s="224"/>
      <c r="M316" s="225"/>
      <c r="N316" s="226"/>
      <c r="O316" s="226"/>
      <c r="P316" s="226"/>
      <c r="Q316" s="226"/>
      <c r="R316" s="226"/>
      <c r="S316" s="226"/>
      <c r="T316" s="227"/>
      <c r="AT316" s="228" t="s">
        <v>216</v>
      </c>
      <c r="AU316" s="228" t="s">
        <v>85</v>
      </c>
      <c r="AV316" s="14" t="s">
        <v>85</v>
      </c>
      <c r="AW316" s="14" t="s">
        <v>31</v>
      </c>
      <c r="AX316" s="14" t="s">
        <v>75</v>
      </c>
      <c r="AY316" s="228" t="s">
        <v>209</v>
      </c>
    </row>
    <row r="317" spans="1:65" s="16" customFormat="1" ht="11.25">
      <c r="B317" s="255"/>
      <c r="C317" s="256"/>
      <c r="D317" s="209" t="s">
        <v>216</v>
      </c>
      <c r="E317" s="257" t="s">
        <v>1</v>
      </c>
      <c r="F317" s="258" t="s">
        <v>360</v>
      </c>
      <c r="G317" s="256"/>
      <c r="H317" s="259">
        <v>12</v>
      </c>
      <c r="I317" s="260"/>
      <c r="J317" s="256"/>
      <c r="K317" s="256"/>
      <c r="L317" s="261"/>
      <c r="M317" s="262"/>
      <c r="N317" s="263"/>
      <c r="O317" s="263"/>
      <c r="P317" s="263"/>
      <c r="Q317" s="263"/>
      <c r="R317" s="263"/>
      <c r="S317" s="263"/>
      <c r="T317" s="264"/>
      <c r="AT317" s="265" t="s">
        <v>216</v>
      </c>
      <c r="AU317" s="265" t="s">
        <v>85</v>
      </c>
      <c r="AV317" s="16" t="s">
        <v>106</v>
      </c>
      <c r="AW317" s="16" t="s">
        <v>31</v>
      </c>
      <c r="AX317" s="16" t="s">
        <v>75</v>
      </c>
      <c r="AY317" s="265" t="s">
        <v>209</v>
      </c>
    </row>
    <row r="318" spans="1:65" s="13" customFormat="1" ht="11.25">
      <c r="B318" s="207"/>
      <c r="C318" s="208"/>
      <c r="D318" s="209" t="s">
        <v>216</v>
      </c>
      <c r="E318" s="210" t="s">
        <v>1</v>
      </c>
      <c r="F318" s="211" t="s">
        <v>2679</v>
      </c>
      <c r="G318" s="208"/>
      <c r="H318" s="210" t="s">
        <v>1</v>
      </c>
      <c r="I318" s="212"/>
      <c r="J318" s="208"/>
      <c r="K318" s="208"/>
      <c r="L318" s="213"/>
      <c r="M318" s="214"/>
      <c r="N318" s="215"/>
      <c r="O318" s="215"/>
      <c r="P318" s="215"/>
      <c r="Q318" s="215"/>
      <c r="R318" s="215"/>
      <c r="S318" s="215"/>
      <c r="T318" s="216"/>
      <c r="AT318" s="217" t="s">
        <v>216</v>
      </c>
      <c r="AU318" s="217" t="s">
        <v>85</v>
      </c>
      <c r="AV318" s="13" t="s">
        <v>83</v>
      </c>
      <c r="AW318" s="13" t="s">
        <v>31</v>
      </c>
      <c r="AX318" s="13" t="s">
        <v>75</v>
      </c>
      <c r="AY318" s="217" t="s">
        <v>209</v>
      </c>
    </row>
    <row r="319" spans="1:65" s="14" customFormat="1" ht="11.25">
      <c r="B319" s="218"/>
      <c r="C319" s="219"/>
      <c r="D319" s="209" t="s">
        <v>216</v>
      </c>
      <c r="E319" s="220" t="s">
        <v>1</v>
      </c>
      <c r="F319" s="221" t="s">
        <v>2697</v>
      </c>
      <c r="G319" s="219"/>
      <c r="H319" s="222">
        <v>754</v>
      </c>
      <c r="I319" s="223"/>
      <c r="J319" s="219"/>
      <c r="K319" s="219"/>
      <c r="L319" s="224"/>
      <c r="M319" s="225"/>
      <c r="N319" s="226"/>
      <c r="O319" s="226"/>
      <c r="P319" s="226"/>
      <c r="Q319" s="226"/>
      <c r="R319" s="226"/>
      <c r="S319" s="226"/>
      <c r="T319" s="227"/>
      <c r="AT319" s="228" t="s">
        <v>216</v>
      </c>
      <c r="AU319" s="228" t="s">
        <v>85</v>
      </c>
      <c r="AV319" s="14" t="s">
        <v>85</v>
      </c>
      <c r="AW319" s="14" t="s">
        <v>31</v>
      </c>
      <c r="AX319" s="14" t="s">
        <v>75</v>
      </c>
      <c r="AY319" s="228" t="s">
        <v>209</v>
      </c>
    </row>
    <row r="320" spans="1:65" s="14" customFormat="1" ht="11.25">
      <c r="B320" s="218"/>
      <c r="C320" s="219"/>
      <c r="D320" s="209" t="s">
        <v>216</v>
      </c>
      <c r="E320" s="220" t="s">
        <v>1</v>
      </c>
      <c r="F320" s="221" t="s">
        <v>2698</v>
      </c>
      <c r="G320" s="219"/>
      <c r="H320" s="222">
        <v>542</v>
      </c>
      <c r="I320" s="223"/>
      <c r="J320" s="219"/>
      <c r="K320" s="219"/>
      <c r="L320" s="224"/>
      <c r="M320" s="225"/>
      <c r="N320" s="226"/>
      <c r="O320" s="226"/>
      <c r="P320" s="226"/>
      <c r="Q320" s="226"/>
      <c r="R320" s="226"/>
      <c r="S320" s="226"/>
      <c r="T320" s="227"/>
      <c r="AT320" s="228" t="s">
        <v>216</v>
      </c>
      <c r="AU320" s="228" t="s">
        <v>85</v>
      </c>
      <c r="AV320" s="14" t="s">
        <v>85</v>
      </c>
      <c r="AW320" s="14" t="s">
        <v>31</v>
      </c>
      <c r="AX320" s="14" t="s">
        <v>75</v>
      </c>
      <c r="AY320" s="228" t="s">
        <v>209</v>
      </c>
    </row>
    <row r="321" spans="1:65" s="14" customFormat="1" ht="11.25">
      <c r="B321" s="218"/>
      <c r="C321" s="219"/>
      <c r="D321" s="209" t="s">
        <v>216</v>
      </c>
      <c r="E321" s="220" t="s">
        <v>1</v>
      </c>
      <c r="F321" s="221" t="s">
        <v>2699</v>
      </c>
      <c r="G321" s="219"/>
      <c r="H321" s="222">
        <v>558</v>
      </c>
      <c r="I321" s="223"/>
      <c r="J321" s="219"/>
      <c r="K321" s="219"/>
      <c r="L321" s="224"/>
      <c r="M321" s="225"/>
      <c r="N321" s="226"/>
      <c r="O321" s="226"/>
      <c r="P321" s="226"/>
      <c r="Q321" s="226"/>
      <c r="R321" s="226"/>
      <c r="S321" s="226"/>
      <c r="T321" s="227"/>
      <c r="AT321" s="228" t="s">
        <v>216</v>
      </c>
      <c r="AU321" s="228" t="s">
        <v>85</v>
      </c>
      <c r="AV321" s="14" t="s">
        <v>85</v>
      </c>
      <c r="AW321" s="14" t="s">
        <v>31</v>
      </c>
      <c r="AX321" s="14" t="s">
        <v>75</v>
      </c>
      <c r="AY321" s="228" t="s">
        <v>209</v>
      </c>
    </row>
    <row r="322" spans="1:65" s="14" customFormat="1" ht="11.25">
      <c r="B322" s="218"/>
      <c r="C322" s="219"/>
      <c r="D322" s="209" t="s">
        <v>216</v>
      </c>
      <c r="E322" s="220" t="s">
        <v>1</v>
      </c>
      <c r="F322" s="221" t="s">
        <v>2700</v>
      </c>
      <c r="G322" s="219"/>
      <c r="H322" s="222">
        <v>18</v>
      </c>
      <c r="I322" s="223"/>
      <c r="J322" s="219"/>
      <c r="K322" s="219"/>
      <c r="L322" s="224"/>
      <c r="M322" s="225"/>
      <c r="N322" s="226"/>
      <c r="O322" s="226"/>
      <c r="P322" s="226"/>
      <c r="Q322" s="226"/>
      <c r="R322" s="226"/>
      <c r="S322" s="226"/>
      <c r="T322" s="227"/>
      <c r="AT322" s="228" t="s">
        <v>216</v>
      </c>
      <c r="AU322" s="228" t="s">
        <v>85</v>
      </c>
      <c r="AV322" s="14" t="s">
        <v>85</v>
      </c>
      <c r="AW322" s="14" t="s">
        <v>31</v>
      </c>
      <c r="AX322" s="14" t="s">
        <v>75</v>
      </c>
      <c r="AY322" s="228" t="s">
        <v>209</v>
      </c>
    </row>
    <row r="323" spans="1:65" s="14" customFormat="1" ht="11.25">
      <c r="B323" s="218"/>
      <c r="C323" s="219"/>
      <c r="D323" s="209" t="s">
        <v>216</v>
      </c>
      <c r="E323" s="220" t="s">
        <v>1</v>
      </c>
      <c r="F323" s="221" t="s">
        <v>2701</v>
      </c>
      <c r="G323" s="219"/>
      <c r="H323" s="222">
        <v>2</v>
      </c>
      <c r="I323" s="223"/>
      <c r="J323" s="219"/>
      <c r="K323" s="219"/>
      <c r="L323" s="224"/>
      <c r="M323" s="225"/>
      <c r="N323" s="226"/>
      <c r="O323" s="226"/>
      <c r="P323" s="226"/>
      <c r="Q323" s="226"/>
      <c r="R323" s="226"/>
      <c r="S323" s="226"/>
      <c r="T323" s="227"/>
      <c r="AT323" s="228" t="s">
        <v>216</v>
      </c>
      <c r="AU323" s="228" t="s">
        <v>85</v>
      </c>
      <c r="AV323" s="14" t="s">
        <v>85</v>
      </c>
      <c r="AW323" s="14" t="s">
        <v>31</v>
      </c>
      <c r="AX323" s="14" t="s">
        <v>75</v>
      </c>
      <c r="AY323" s="228" t="s">
        <v>209</v>
      </c>
    </row>
    <row r="324" spans="1:65" s="14" customFormat="1" ht="11.25">
      <c r="B324" s="218"/>
      <c r="C324" s="219"/>
      <c r="D324" s="209" t="s">
        <v>216</v>
      </c>
      <c r="E324" s="220" t="s">
        <v>1</v>
      </c>
      <c r="F324" s="221" t="s">
        <v>2702</v>
      </c>
      <c r="G324" s="219"/>
      <c r="H324" s="222">
        <v>44</v>
      </c>
      <c r="I324" s="223"/>
      <c r="J324" s="219"/>
      <c r="K324" s="219"/>
      <c r="L324" s="224"/>
      <c r="M324" s="225"/>
      <c r="N324" s="226"/>
      <c r="O324" s="226"/>
      <c r="P324" s="226"/>
      <c r="Q324" s="226"/>
      <c r="R324" s="226"/>
      <c r="S324" s="226"/>
      <c r="T324" s="227"/>
      <c r="AT324" s="228" t="s">
        <v>216</v>
      </c>
      <c r="AU324" s="228" t="s">
        <v>85</v>
      </c>
      <c r="AV324" s="14" t="s">
        <v>85</v>
      </c>
      <c r="AW324" s="14" t="s">
        <v>31</v>
      </c>
      <c r="AX324" s="14" t="s">
        <v>75</v>
      </c>
      <c r="AY324" s="228" t="s">
        <v>209</v>
      </c>
    </row>
    <row r="325" spans="1:65" s="16" customFormat="1" ht="11.25">
      <c r="B325" s="255"/>
      <c r="C325" s="256"/>
      <c r="D325" s="209" t="s">
        <v>216</v>
      </c>
      <c r="E325" s="257" t="s">
        <v>1</v>
      </c>
      <c r="F325" s="258" t="s">
        <v>360</v>
      </c>
      <c r="G325" s="256"/>
      <c r="H325" s="259">
        <v>1918</v>
      </c>
      <c r="I325" s="260"/>
      <c r="J325" s="256"/>
      <c r="K325" s="256"/>
      <c r="L325" s="261"/>
      <c r="M325" s="262"/>
      <c r="N325" s="263"/>
      <c r="O325" s="263"/>
      <c r="P325" s="263"/>
      <c r="Q325" s="263"/>
      <c r="R325" s="263"/>
      <c r="S325" s="263"/>
      <c r="T325" s="264"/>
      <c r="AT325" s="265" t="s">
        <v>216</v>
      </c>
      <c r="AU325" s="265" t="s">
        <v>85</v>
      </c>
      <c r="AV325" s="16" t="s">
        <v>106</v>
      </c>
      <c r="AW325" s="16" t="s">
        <v>31</v>
      </c>
      <c r="AX325" s="16" t="s">
        <v>75</v>
      </c>
      <c r="AY325" s="265" t="s">
        <v>209</v>
      </c>
    </row>
    <row r="326" spans="1:65" s="14" customFormat="1" ht="11.25">
      <c r="B326" s="218"/>
      <c r="C326" s="219"/>
      <c r="D326" s="209" t="s">
        <v>216</v>
      </c>
      <c r="E326" s="220" t="s">
        <v>1</v>
      </c>
      <c r="F326" s="221" t="s">
        <v>2703</v>
      </c>
      <c r="G326" s="219"/>
      <c r="H326" s="222">
        <v>34</v>
      </c>
      <c r="I326" s="223"/>
      <c r="J326" s="219"/>
      <c r="K326" s="219"/>
      <c r="L326" s="224"/>
      <c r="M326" s="225"/>
      <c r="N326" s="226"/>
      <c r="O326" s="226"/>
      <c r="P326" s="226"/>
      <c r="Q326" s="226"/>
      <c r="R326" s="226"/>
      <c r="S326" s="226"/>
      <c r="T326" s="227"/>
      <c r="AT326" s="228" t="s">
        <v>216</v>
      </c>
      <c r="AU326" s="228" t="s">
        <v>85</v>
      </c>
      <c r="AV326" s="14" t="s">
        <v>85</v>
      </c>
      <c r="AW326" s="14" t="s">
        <v>31</v>
      </c>
      <c r="AX326" s="14" t="s">
        <v>75</v>
      </c>
      <c r="AY326" s="228" t="s">
        <v>209</v>
      </c>
    </row>
    <row r="327" spans="1:65" s="14" customFormat="1" ht="11.25">
      <c r="B327" s="218"/>
      <c r="C327" s="219"/>
      <c r="D327" s="209" t="s">
        <v>216</v>
      </c>
      <c r="E327" s="220" t="s">
        <v>1</v>
      </c>
      <c r="F327" s="221" t="s">
        <v>2704</v>
      </c>
      <c r="G327" s="219"/>
      <c r="H327" s="222">
        <v>12</v>
      </c>
      <c r="I327" s="223"/>
      <c r="J327" s="219"/>
      <c r="K327" s="219"/>
      <c r="L327" s="224"/>
      <c r="M327" s="225"/>
      <c r="N327" s="226"/>
      <c r="O327" s="226"/>
      <c r="P327" s="226"/>
      <c r="Q327" s="226"/>
      <c r="R327" s="226"/>
      <c r="S327" s="226"/>
      <c r="T327" s="227"/>
      <c r="AT327" s="228" t="s">
        <v>216</v>
      </c>
      <c r="AU327" s="228" t="s">
        <v>85</v>
      </c>
      <c r="AV327" s="14" t="s">
        <v>85</v>
      </c>
      <c r="AW327" s="14" t="s">
        <v>31</v>
      </c>
      <c r="AX327" s="14" t="s">
        <v>75</v>
      </c>
      <c r="AY327" s="228" t="s">
        <v>209</v>
      </c>
    </row>
    <row r="328" spans="1:65" s="15" customFormat="1" ht="11.25">
      <c r="B328" s="229"/>
      <c r="C328" s="230"/>
      <c r="D328" s="209" t="s">
        <v>216</v>
      </c>
      <c r="E328" s="231" t="s">
        <v>1</v>
      </c>
      <c r="F328" s="232" t="s">
        <v>219</v>
      </c>
      <c r="G328" s="230"/>
      <c r="H328" s="233">
        <v>1976</v>
      </c>
      <c r="I328" s="234"/>
      <c r="J328" s="230"/>
      <c r="K328" s="230"/>
      <c r="L328" s="235"/>
      <c r="M328" s="236"/>
      <c r="N328" s="237"/>
      <c r="O328" s="237"/>
      <c r="P328" s="237"/>
      <c r="Q328" s="237"/>
      <c r="R328" s="237"/>
      <c r="S328" s="237"/>
      <c r="T328" s="238"/>
      <c r="AT328" s="239" t="s">
        <v>216</v>
      </c>
      <c r="AU328" s="239" t="s">
        <v>85</v>
      </c>
      <c r="AV328" s="15" t="s">
        <v>215</v>
      </c>
      <c r="AW328" s="15" t="s">
        <v>31</v>
      </c>
      <c r="AX328" s="15" t="s">
        <v>83</v>
      </c>
      <c r="AY328" s="239" t="s">
        <v>209</v>
      </c>
    </row>
    <row r="329" spans="1:65" s="2" customFormat="1" ht="24.2" customHeight="1">
      <c r="A329" s="35"/>
      <c r="B329" s="36"/>
      <c r="C329" s="193" t="s">
        <v>7</v>
      </c>
      <c r="D329" s="193" t="s">
        <v>211</v>
      </c>
      <c r="E329" s="194" t="s">
        <v>873</v>
      </c>
      <c r="F329" s="195" t="s">
        <v>874</v>
      </c>
      <c r="G329" s="196" t="s">
        <v>425</v>
      </c>
      <c r="H329" s="197">
        <v>25.25</v>
      </c>
      <c r="I329" s="198"/>
      <c r="J329" s="199">
        <f>ROUND(I329*H329,2)</f>
        <v>0</v>
      </c>
      <c r="K329" s="200"/>
      <c r="L329" s="40"/>
      <c r="M329" s="201" t="s">
        <v>1</v>
      </c>
      <c r="N329" s="202" t="s">
        <v>40</v>
      </c>
      <c r="O329" s="72"/>
      <c r="P329" s="203">
        <f>O329*H329</f>
        <v>0</v>
      </c>
      <c r="Q329" s="203">
        <v>0</v>
      </c>
      <c r="R329" s="203">
        <f>Q329*H329</f>
        <v>0</v>
      </c>
      <c r="S329" s="203">
        <v>0</v>
      </c>
      <c r="T329" s="204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205" t="s">
        <v>215</v>
      </c>
      <c r="AT329" s="205" t="s">
        <v>211</v>
      </c>
      <c r="AU329" s="205" t="s">
        <v>85</v>
      </c>
      <c r="AY329" s="18" t="s">
        <v>209</v>
      </c>
      <c r="BE329" s="206">
        <f>IF(N329="základní",J329,0)</f>
        <v>0</v>
      </c>
      <c r="BF329" s="206">
        <f>IF(N329="snížená",J329,0)</f>
        <v>0</v>
      </c>
      <c r="BG329" s="206">
        <f>IF(N329="zákl. přenesená",J329,0)</f>
        <v>0</v>
      </c>
      <c r="BH329" s="206">
        <f>IF(N329="sníž. přenesená",J329,0)</f>
        <v>0</v>
      </c>
      <c r="BI329" s="206">
        <f>IF(N329="nulová",J329,0)</f>
        <v>0</v>
      </c>
      <c r="BJ329" s="18" t="s">
        <v>83</v>
      </c>
      <c r="BK329" s="206">
        <f>ROUND(I329*H329,2)</f>
        <v>0</v>
      </c>
      <c r="BL329" s="18" t="s">
        <v>215</v>
      </c>
      <c r="BM329" s="205" t="s">
        <v>295</v>
      </c>
    </row>
    <row r="330" spans="1:65" s="14" customFormat="1" ht="11.25">
      <c r="B330" s="218"/>
      <c r="C330" s="219"/>
      <c r="D330" s="209" t="s">
        <v>216</v>
      </c>
      <c r="E330" s="220" t="s">
        <v>1</v>
      </c>
      <c r="F330" s="221" t="s">
        <v>2705</v>
      </c>
      <c r="G330" s="219"/>
      <c r="H330" s="222">
        <v>5</v>
      </c>
      <c r="I330" s="223"/>
      <c r="J330" s="219"/>
      <c r="K330" s="219"/>
      <c r="L330" s="224"/>
      <c r="M330" s="225"/>
      <c r="N330" s="226"/>
      <c r="O330" s="226"/>
      <c r="P330" s="226"/>
      <c r="Q330" s="226"/>
      <c r="R330" s="226"/>
      <c r="S330" s="226"/>
      <c r="T330" s="227"/>
      <c r="AT330" s="228" t="s">
        <v>216</v>
      </c>
      <c r="AU330" s="228" t="s">
        <v>85</v>
      </c>
      <c r="AV330" s="14" t="s">
        <v>85</v>
      </c>
      <c r="AW330" s="14" t="s">
        <v>31</v>
      </c>
      <c r="AX330" s="14" t="s">
        <v>75</v>
      </c>
      <c r="AY330" s="228" t="s">
        <v>209</v>
      </c>
    </row>
    <row r="331" spans="1:65" s="13" customFormat="1" ht="11.25">
      <c r="B331" s="207"/>
      <c r="C331" s="208"/>
      <c r="D331" s="209" t="s">
        <v>216</v>
      </c>
      <c r="E331" s="210" t="s">
        <v>1</v>
      </c>
      <c r="F331" s="211" t="s">
        <v>2548</v>
      </c>
      <c r="G331" s="208"/>
      <c r="H331" s="210" t="s">
        <v>1</v>
      </c>
      <c r="I331" s="212"/>
      <c r="J331" s="208"/>
      <c r="K331" s="208"/>
      <c r="L331" s="213"/>
      <c r="M331" s="214"/>
      <c r="N331" s="215"/>
      <c r="O331" s="215"/>
      <c r="P331" s="215"/>
      <c r="Q331" s="215"/>
      <c r="R331" s="215"/>
      <c r="S331" s="215"/>
      <c r="T331" s="216"/>
      <c r="AT331" s="217" t="s">
        <v>216</v>
      </c>
      <c r="AU331" s="217" t="s">
        <v>85</v>
      </c>
      <c r="AV331" s="13" t="s">
        <v>83</v>
      </c>
      <c r="AW331" s="13" t="s">
        <v>31</v>
      </c>
      <c r="AX331" s="13" t="s">
        <v>75</v>
      </c>
      <c r="AY331" s="217" t="s">
        <v>209</v>
      </c>
    </row>
    <row r="332" spans="1:65" s="14" customFormat="1" ht="11.25">
      <c r="B332" s="218"/>
      <c r="C332" s="219"/>
      <c r="D332" s="209" t="s">
        <v>216</v>
      </c>
      <c r="E332" s="220" t="s">
        <v>1</v>
      </c>
      <c r="F332" s="221" t="s">
        <v>2706</v>
      </c>
      <c r="G332" s="219"/>
      <c r="H332" s="222">
        <v>20.25</v>
      </c>
      <c r="I332" s="223"/>
      <c r="J332" s="219"/>
      <c r="K332" s="219"/>
      <c r="L332" s="224"/>
      <c r="M332" s="225"/>
      <c r="N332" s="226"/>
      <c r="O332" s="226"/>
      <c r="P332" s="226"/>
      <c r="Q332" s="226"/>
      <c r="R332" s="226"/>
      <c r="S332" s="226"/>
      <c r="T332" s="227"/>
      <c r="AT332" s="228" t="s">
        <v>216</v>
      </c>
      <c r="AU332" s="228" t="s">
        <v>85</v>
      </c>
      <c r="AV332" s="14" t="s">
        <v>85</v>
      </c>
      <c r="AW332" s="14" t="s">
        <v>31</v>
      </c>
      <c r="AX332" s="14" t="s">
        <v>75</v>
      </c>
      <c r="AY332" s="228" t="s">
        <v>209</v>
      </c>
    </row>
    <row r="333" spans="1:65" s="15" customFormat="1" ht="11.25">
      <c r="B333" s="229"/>
      <c r="C333" s="230"/>
      <c r="D333" s="209" t="s">
        <v>216</v>
      </c>
      <c r="E333" s="231" t="s">
        <v>1</v>
      </c>
      <c r="F333" s="232" t="s">
        <v>219</v>
      </c>
      <c r="G333" s="230"/>
      <c r="H333" s="233">
        <v>25.25</v>
      </c>
      <c r="I333" s="234"/>
      <c r="J333" s="230"/>
      <c r="K333" s="230"/>
      <c r="L333" s="235"/>
      <c r="M333" s="236"/>
      <c r="N333" s="237"/>
      <c r="O333" s="237"/>
      <c r="P333" s="237"/>
      <c r="Q333" s="237"/>
      <c r="R333" s="237"/>
      <c r="S333" s="237"/>
      <c r="T333" s="238"/>
      <c r="AT333" s="239" t="s">
        <v>216</v>
      </c>
      <c r="AU333" s="239" t="s">
        <v>85</v>
      </c>
      <c r="AV333" s="15" t="s">
        <v>215</v>
      </c>
      <c r="AW333" s="15" t="s">
        <v>31</v>
      </c>
      <c r="AX333" s="15" t="s">
        <v>83</v>
      </c>
      <c r="AY333" s="239" t="s">
        <v>209</v>
      </c>
    </row>
    <row r="334" spans="1:65" s="2" customFormat="1" ht="24.2" customHeight="1">
      <c r="A334" s="35"/>
      <c r="B334" s="36"/>
      <c r="C334" s="193" t="s">
        <v>260</v>
      </c>
      <c r="D334" s="193" t="s">
        <v>211</v>
      </c>
      <c r="E334" s="194" t="s">
        <v>881</v>
      </c>
      <c r="F334" s="195" t="s">
        <v>882</v>
      </c>
      <c r="G334" s="196" t="s">
        <v>425</v>
      </c>
      <c r="H334" s="197">
        <v>10.5</v>
      </c>
      <c r="I334" s="198"/>
      <c r="J334" s="199">
        <f>ROUND(I334*H334,2)</f>
        <v>0</v>
      </c>
      <c r="K334" s="200"/>
      <c r="L334" s="40"/>
      <c r="M334" s="201" t="s">
        <v>1</v>
      </c>
      <c r="N334" s="202" t="s">
        <v>40</v>
      </c>
      <c r="O334" s="72"/>
      <c r="P334" s="203">
        <f>O334*H334</f>
        <v>0</v>
      </c>
      <c r="Q334" s="203">
        <v>0</v>
      </c>
      <c r="R334" s="203">
        <f>Q334*H334</f>
        <v>0</v>
      </c>
      <c r="S334" s="203">
        <v>0</v>
      </c>
      <c r="T334" s="204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205" t="s">
        <v>215</v>
      </c>
      <c r="AT334" s="205" t="s">
        <v>211</v>
      </c>
      <c r="AU334" s="205" t="s">
        <v>85</v>
      </c>
      <c r="AY334" s="18" t="s">
        <v>209</v>
      </c>
      <c r="BE334" s="206">
        <f>IF(N334="základní",J334,0)</f>
        <v>0</v>
      </c>
      <c r="BF334" s="206">
        <f>IF(N334="snížená",J334,0)</f>
        <v>0</v>
      </c>
      <c r="BG334" s="206">
        <f>IF(N334="zákl. přenesená",J334,0)</f>
        <v>0</v>
      </c>
      <c r="BH334" s="206">
        <f>IF(N334="sníž. přenesená",J334,0)</f>
        <v>0</v>
      </c>
      <c r="BI334" s="206">
        <f>IF(N334="nulová",J334,0)</f>
        <v>0</v>
      </c>
      <c r="BJ334" s="18" t="s">
        <v>83</v>
      </c>
      <c r="BK334" s="206">
        <f>ROUND(I334*H334,2)</f>
        <v>0</v>
      </c>
      <c r="BL334" s="18" t="s">
        <v>215</v>
      </c>
      <c r="BM334" s="205" t="s">
        <v>299</v>
      </c>
    </row>
    <row r="335" spans="1:65" s="14" customFormat="1" ht="11.25">
      <c r="B335" s="218"/>
      <c r="C335" s="219"/>
      <c r="D335" s="209" t="s">
        <v>216</v>
      </c>
      <c r="E335" s="220" t="s">
        <v>1</v>
      </c>
      <c r="F335" s="221" t="s">
        <v>2707</v>
      </c>
      <c r="G335" s="219"/>
      <c r="H335" s="222">
        <v>2.25</v>
      </c>
      <c r="I335" s="223"/>
      <c r="J335" s="219"/>
      <c r="K335" s="219"/>
      <c r="L335" s="224"/>
      <c r="M335" s="225"/>
      <c r="N335" s="226"/>
      <c r="O335" s="226"/>
      <c r="P335" s="226"/>
      <c r="Q335" s="226"/>
      <c r="R335" s="226"/>
      <c r="S335" s="226"/>
      <c r="T335" s="227"/>
      <c r="AT335" s="228" t="s">
        <v>216</v>
      </c>
      <c r="AU335" s="228" t="s">
        <v>85</v>
      </c>
      <c r="AV335" s="14" t="s">
        <v>85</v>
      </c>
      <c r="AW335" s="14" t="s">
        <v>31</v>
      </c>
      <c r="AX335" s="14" t="s">
        <v>75</v>
      </c>
      <c r="AY335" s="228" t="s">
        <v>209</v>
      </c>
    </row>
    <row r="336" spans="1:65" s="13" customFormat="1" ht="11.25">
      <c r="B336" s="207"/>
      <c r="C336" s="208"/>
      <c r="D336" s="209" t="s">
        <v>216</v>
      </c>
      <c r="E336" s="210" t="s">
        <v>1</v>
      </c>
      <c r="F336" s="211" t="s">
        <v>2548</v>
      </c>
      <c r="G336" s="208"/>
      <c r="H336" s="210" t="s">
        <v>1</v>
      </c>
      <c r="I336" s="212"/>
      <c r="J336" s="208"/>
      <c r="K336" s="208"/>
      <c r="L336" s="213"/>
      <c r="M336" s="214"/>
      <c r="N336" s="215"/>
      <c r="O336" s="215"/>
      <c r="P336" s="215"/>
      <c r="Q336" s="215"/>
      <c r="R336" s="215"/>
      <c r="S336" s="215"/>
      <c r="T336" s="216"/>
      <c r="AT336" s="217" t="s">
        <v>216</v>
      </c>
      <c r="AU336" s="217" t="s">
        <v>85</v>
      </c>
      <c r="AV336" s="13" t="s">
        <v>83</v>
      </c>
      <c r="AW336" s="13" t="s">
        <v>31</v>
      </c>
      <c r="AX336" s="13" t="s">
        <v>75</v>
      </c>
      <c r="AY336" s="217" t="s">
        <v>209</v>
      </c>
    </row>
    <row r="337" spans="1:65" s="14" customFormat="1" ht="11.25">
      <c r="B337" s="218"/>
      <c r="C337" s="219"/>
      <c r="D337" s="209" t="s">
        <v>216</v>
      </c>
      <c r="E337" s="220" t="s">
        <v>1</v>
      </c>
      <c r="F337" s="221" t="s">
        <v>2708</v>
      </c>
      <c r="G337" s="219"/>
      <c r="H337" s="222">
        <v>8.25</v>
      </c>
      <c r="I337" s="223"/>
      <c r="J337" s="219"/>
      <c r="K337" s="219"/>
      <c r="L337" s="224"/>
      <c r="M337" s="225"/>
      <c r="N337" s="226"/>
      <c r="O337" s="226"/>
      <c r="P337" s="226"/>
      <c r="Q337" s="226"/>
      <c r="R337" s="226"/>
      <c r="S337" s="226"/>
      <c r="T337" s="227"/>
      <c r="AT337" s="228" t="s">
        <v>216</v>
      </c>
      <c r="AU337" s="228" t="s">
        <v>85</v>
      </c>
      <c r="AV337" s="14" t="s">
        <v>85</v>
      </c>
      <c r="AW337" s="14" t="s">
        <v>31</v>
      </c>
      <c r="AX337" s="14" t="s">
        <v>75</v>
      </c>
      <c r="AY337" s="228" t="s">
        <v>209</v>
      </c>
    </row>
    <row r="338" spans="1:65" s="15" customFormat="1" ht="11.25">
      <c r="B338" s="229"/>
      <c r="C338" s="230"/>
      <c r="D338" s="209" t="s">
        <v>216</v>
      </c>
      <c r="E338" s="231" t="s">
        <v>1</v>
      </c>
      <c r="F338" s="232" t="s">
        <v>219</v>
      </c>
      <c r="G338" s="230"/>
      <c r="H338" s="233">
        <v>10.5</v>
      </c>
      <c r="I338" s="234"/>
      <c r="J338" s="230"/>
      <c r="K338" s="230"/>
      <c r="L338" s="235"/>
      <c r="M338" s="236"/>
      <c r="N338" s="237"/>
      <c r="O338" s="237"/>
      <c r="P338" s="237"/>
      <c r="Q338" s="237"/>
      <c r="R338" s="237"/>
      <c r="S338" s="237"/>
      <c r="T338" s="238"/>
      <c r="AT338" s="239" t="s">
        <v>216</v>
      </c>
      <c r="AU338" s="239" t="s">
        <v>85</v>
      </c>
      <c r="AV338" s="15" t="s">
        <v>215</v>
      </c>
      <c r="AW338" s="15" t="s">
        <v>31</v>
      </c>
      <c r="AX338" s="15" t="s">
        <v>83</v>
      </c>
      <c r="AY338" s="239" t="s">
        <v>209</v>
      </c>
    </row>
    <row r="339" spans="1:65" s="2" customFormat="1" ht="24.2" customHeight="1">
      <c r="A339" s="35"/>
      <c r="B339" s="36"/>
      <c r="C339" s="193" t="s">
        <v>301</v>
      </c>
      <c r="D339" s="193" t="s">
        <v>211</v>
      </c>
      <c r="E339" s="194" t="s">
        <v>892</v>
      </c>
      <c r="F339" s="195" t="s">
        <v>893</v>
      </c>
      <c r="G339" s="196" t="s">
        <v>425</v>
      </c>
      <c r="H339" s="197">
        <v>2.75</v>
      </c>
      <c r="I339" s="198"/>
      <c r="J339" s="199">
        <f>ROUND(I339*H339,2)</f>
        <v>0</v>
      </c>
      <c r="K339" s="200"/>
      <c r="L339" s="40"/>
      <c r="M339" s="201" t="s">
        <v>1</v>
      </c>
      <c r="N339" s="202" t="s">
        <v>40</v>
      </c>
      <c r="O339" s="72"/>
      <c r="P339" s="203">
        <f>O339*H339</f>
        <v>0</v>
      </c>
      <c r="Q339" s="203">
        <v>0</v>
      </c>
      <c r="R339" s="203">
        <f>Q339*H339</f>
        <v>0</v>
      </c>
      <c r="S339" s="203">
        <v>0</v>
      </c>
      <c r="T339" s="204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205" t="s">
        <v>215</v>
      </c>
      <c r="AT339" s="205" t="s">
        <v>211</v>
      </c>
      <c r="AU339" s="205" t="s">
        <v>85</v>
      </c>
      <c r="AY339" s="18" t="s">
        <v>209</v>
      </c>
      <c r="BE339" s="206">
        <f>IF(N339="základní",J339,0)</f>
        <v>0</v>
      </c>
      <c r="BF339" s="206">
        <f>IF(N339="snížená",J339,0)</f>
        <v>0</v>
      </c>
      <c r="BG339" s="206">
        <f>IF(N339="zákl. přenesená",J339,0)</f>
        <v>0</v>
      </c>
      <c r="BH339" s="206">
        <f>IF(N339="sníž. přenesená",J339,0)</f>
        <v>0</v>
      </c>
      <c r="BI339" s="206">
        <f>IF(N339="nulová",J339,0)</f>
        <v>0</v>
      </c>
      <c r="BJ339" s="18" t="s">
        <v>83</v>
      </c>
      <c r="BK339" s="206">
        <f>ROUND(I339*H339,2)</f>
        <v>0</v>
      </c>
      <c r="BL339" s="18" t="s">
        <v>215</v>
      </c>
      <c r="BM339" s="205" t="s">
        <v>304</v>
      </c>
    </row>
    <row r="340" spans="1:65" s="14" customFormat="1" ht="11.25">
      <c r="B340" s="218"/>
      <c r="C340" s="219"/>
      <c r="D340" s="209" t="s">
        <v>216</v>
      </c>
      <c r="E340" s="220" t="s">
        <v>1</v>
      </c>
      <c r="F340" s="221" t="s">
        <v>2709</v>
      </c>
      <c r="G340" s="219"/>
      <c r="H340" s="222">
        <v>0.25</v>
      </c>
      <c r="I340" s="223"/>
      <c r="J340" s="219"/>
      <c r="K340" s="219"/>
      <c r="L340" s="224"/>
      <c r="M340" s="225"/>
      <c r="N340" s="226"/>
      <c r="O340" s="226"/>
      <c r="P340" s="226"/>
      <c r="Q340" s="226"/>
      <c r="R340" s="226"/>
      <c r="S340" s="226"/>
      <c r="T340" s="227"/>
      <c r="AT340" s="228" t="s">
        <v>216</v>
      </c>
      <c r="AU340" s="228" t="s">
        <v>85</v>
      </c>
      <c r="AV340" s="14" t="s">
        <v>85</v>
      </c>
      <c r="AW340" s="14" t="s">
        <v>31</v>
      </c>
      <c r="AX340" s="14" t="s">
        <v>75</v>
      </c>
      <c r="AY340" s="228" t="s">
        <v>209</v>
      </c>
    </row>
    <row r="341" spans="1:65" s="13" customFormat="1" ht="11.25">
      <c r="B341" s="207"/>
      <c r="C341" s="208"/>
      <c r="D341" s="209" t="s">
        <v>216</v>
      </c>
      <c r="E341" s="210" t="s">
        <v>1</v>
      </c>
      <c r="F341" s="211" t="s">
        <v>2548</v>
      </c>
      <c r="G341" s="208"/>
      <c r="H341" s="210" t="s">
        <v>1</v>
      </c>
      <c r="I341" s="212"/>
      <c r="J341" s="208"/>
      <c r="K341" s="208"/>
      <c r="L341" s="213"/>
      <c r="M341" s="214"/>
      <c r="N341" s="215"/>
      <c r="O341" s="215"/>
      <c r="P341" s="215"/>
      <c r="Q341" s="215"/>
      <c r="R341" s="215"/>
      <c r="S341" s="215"/>
      <c r="T341" s="216"/>
      <c r="AT341" s="217" t="s">
        <v>216</v>
      </c>
      <c r="AU341" s="217" t="s">
        <v>85</v>
      </c>
      <c r="AV341" s="13" t="s">
        <v>83</v>
      </c>
      <c r="AW341" s="13" t="s">
        <v>31</v>
      </c>
      <c r="AX341" s="13" t="s">
        <v>75</v>
      </c>
      <c r="AY341" s="217" t="s">
        <v>209</v>
      </c>
    </row>
    <row r="342" spans="1:65" s="14" customFormat="1" ht="11.25">
      <c r="B342" s="218"/>
      <c r="C342" s="219"/>
      <c r="D342" s="209" t="s">
        <v>216</v>
      </c>
      <c r="E342" s="220" t="s">
        <v>1</v>
      </c>
      <c r="F342" s="221" t="s">
        <v>2710</v>
      </c>
      <c r="G342" s="219"/>
      <c r="H342" s="222">
        <v>2.5</v>
      </c>
      <c r="I342" s="223"/>
      <c r="J342" s="219"/>
      <c r="K342" s="219"/>
      <c r="L342" s="224"/>
      <c r="M342" s="225"/>
      <c r="N342" s="226"/>
      <c r="O342" s="226"/>
      <c r="P342" s="226"/>
      <c r="Q342" s="226"/>
      <c r="R342" s="226"/>
      <c r="S342" s="226"/>
      <c r="T342" s="227"/>
      <c r="AT342" s="228" t="s">
        <v>216</v>
      </c>
      <c r="AU342" s="228" t="s">
        <v>85</v>
      </c>
      <c r="AV342" s="14" t="s">
        <v>85</v>
      </c>
      <c r="AW342" s="14" t="s">
        <v>31</v>
      </c>
      <c r="AX342" s="14" t="s">
        <v>75</v>
      </c>
      <c r="AY342" s="228" t="s">
        <v>209</v>
      </c>
    </row>
    <row r="343" spans="1:65" s="15" customFormat="1" ht="11.25">
      <c r="B343" s="229"/>
      <c r="C343" s="230"/>
      <c r="D343" s="209" t="s">
        <v>216</v>
      </c>
      <c r="E343" s="231" t="s">
        <v>1</v>
      </c>
      <c r="F343" s="232" t="s">
        <v>219</v>
      </c>
      <c r="G343" s="230"/>
      <c r="H343" s="233">
        <v>2.75</v>
      </c>
      <c r="I343" s="234"/>
      <c r="J343" s="230"/>
      <c r="K343" s="230"/>
      <c r="L343" s="235"/>
      <c r="M343" s="236"/>
      <c r="N343" s="237"/>
      <c r="O343" s="237"/>
      <c r="P343" s="237"/>
      <c r="Q343" s="237"/>
      <c r="R343" s="237"/>
      <c r="S343" s="237"/>
      <c r="T343" s="238"/>
      <c r="AT343" s="239" t="s">
        <v>216</v>
      </c>
      <c r="AU343" s="239" t="s">
        <v>85</v>
      </c>
      <c r="AV343" s="15" t="s">
        <v>215</v>
      </c>
      <c r="AW343" s="15" t="s">
        <v>31</v>
      </c>
      <c r="AX343" s="15" t="s">
        <v>83</v>
      </c>
      <c r="AY343" s="239" t="s">
        <v>209</v>
      </c>
    </row>
    <row r="344" spans="1:65" s="2" customFormat="1" ht="24.2" customHeight="1">
      <c r="A344" s="35"/>
      <c r="B344" s="36"/>
      <c r="C344" s="193" t="s">
        <v>263</v>
      </c>
      <c r="D344" s="193" t="s">
        <v>211</v>
      </c>
      <c r="E344" s="194" t="s">
        <v>897</v>
      </c>
      <c r="F344" s="195" t="s">
        <v>898</v>
      </c>
      <c r="G344" s="196" t="s">
        <v>425</v>
      </c>
      <c r="H344" s="197">
        <v>2</v>
      </c>
      <c r="I344" s="198"/>
      <c r="J344" s="199">
        <f>ROUND(I344*H344,2)</f>
        <v>0</v>
      </c>
      <c r="K344" s="200"/>
      <c r="L344" s="40"/>
      <c r="M344" s="201" t="s">
        <v>1</v>
      </c>
      <c r="N344" s="202" t="s">
        <v>40</v>
      </c>
      <c r="O344" s="72"/>
      <c r="P344" s="203">
        <f>O344*H344</f>
        <v>0</v>
      </c>
      <c r="Q344" s="203">
        <v>0</v>
      </c>
      <c r="R344" s="203">
        <f>Q344*H344</f>
        <v>0</v>
      </c>
      <c r="S344" s="203">
        <v>0</v>
      </c>
      <c r="T344" s="204">
        <f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205" t="s">
        <v>215</v>
      </c>
      <c r="AT344" s="205" t="s">
        <v>211</v>
      </c>
      <c r="AU344" s="205" t="s">
        <v>85</v>
      </c>
      <c r="AY344" s="18" t="s">
        <v>209</v>
      </c>
      <c r="BE344" s="206">
        <f>IF(N344="základní",J344,0)</f>
        <v>0</v>
      </c>
      <c r="BF344" s="206">
        <f>IF(N344="snížená",J344,0)</f>
        <v>0</v>
      </c>
      <c r="BG344" s="206">
        <f>IF(N344="zákl. přenesená",J344,0)</f>
        <v>0</v>
      </c>
      <c r="BH344" s="206">
        <f>IF(N344="sníž. přenesená",J344,0)</f>
        <v>0</v>
      </c>
      <c r="BI344" s="206">
        <f>IF(N344="nulová",J344,0)</f>
        <v>0</v>
      </c>
      <c r="BJ344" s="18" t="s">
        <v>83</v>
      </c>
      <c r="BK344" s="206">
        <f>ROUND(I344*H344,2)</f>
        <v>0</v>
      </c>
      <c r="BL344" s="18" t="s">
        <v>215</v>
      </c>
      <c r="BM344" s="205" t="s">
        <v>308</v>
      </c>
    </row>
    <row r="345" spans="1:65" s="14" customFormat="1" ht="11.25">
      <c r="B345" s="218"/>
      <c r="C345" s="219"/>
      <c r="D345" s="209" t="s">
        <v>216</v>
      </c>
      <c r="E345" s="220" t="s">
        <v>1</v>
      </c>
      <c r="F345" s="221" t="s">
        <v>2711</v>
      </c>
      <c r="G345" s="219"/>
      <c r="H345" s="222">
        <v>0.5</v>
      </c>
      <c r="I345" s="223"/>
      <c r="J345" s="219"/>
      <c r="K345" s="219"/>
      <c r="L345" s="224"/>
      <c r="M345" s="225"/>
      <c r="N345" s="226"/>
      <c r="O345" s="226"/>
      <c r="P345" s="226"/>
      <c r="Q345" s="226"/>
      <c r="R345" s="226"/>
      <c r="S345" s="226"/>
      <c r="T345" s="227"/>
      <c r="AT345" s="228" t="s">
        <v>216</v>
      </c>
      <c r="AU345" s="228" t="s">
        <v>85</v>
      </c>
      <c r="AV345" s="14" t="s">
        <v>85</v>
      </c>
      <c r="AW345" s="14" t="s">
        <v>31</v>
      </c>
      <c r="AX345" s="14" t="s">
        <v>75</v>
      </c>
      <c r="AY345" s="228" t="s">
        <v>209</v>
      </c>
    </row>
    <row r="346" spans="1:65" s="13" customFormat="1" ht="11.25">
      <c r="B346" s="207"/>
      <c r="C346" s="208"/>
      <c r="D346" s="209" t="s">
        <v>216</v>
      </c>
      <c r="E346" s="210" t="s">
        <v>1</v>
      </c>
      <c r="F346" s="211" t="s">
        <v>2548</v>
      </c>
      <c r="G346" s="208"/>
      <c r="H346" s="210" t="s">
        <v>1</v>
      </c>
      <c r="I346" s="212"/>
      <c r="J346" s="208"/>
      <c r="K346" s="208"/>
      <c r="L346" s="213"/>
      <c r="M346" s="214"/>
      <c r="N346" s="215"/>
      <c r="O346" s="215"/>
      <c r="P346" s="215"/>
      <c r="Q346" s="215"/>
      <c r="R346" s="215"/>
      <c r="S346" s="215"/>
      <c r="T346" s="216"/>
      <c r="AT346" s="217" t="s">
        <v>216</v>
      </c>
      <c r="AU346" s="217" t="s">
        <v>85</v>
      </c>
      <c r="AV346" s="13" t="s">
        <v>83</v>
      </c>
      <c r="AW346" s="13" t="s">
        <v>31</v>
      </c>
      <c r="AX346" s="13" t="s">
        <v>75</v>
      </c>
      <c r="AY346" s="217" t="s">
        <v>209</v>
      </c>
    </row>
    <row r="347" spans="1:65" s="14" customFormat="1" ht="11.25">
      <c r="B347" s="218"/>
      <c r="C347" s="219"/>
      <c r="D347" s="209" t="s">
        <v>216</v>
      </c>
      <c r="E347" s="220" t="s">
        <v>1</v>
      </c>
      <c r="F347" s="221" t="s">
        <v>2712</v>
      </c>
      <c r="G347" s="219"/>
      <c r="H347" s="222">
        <v>1.5</v>
      </c>
      <c r="I347" s="223"/>
      <c r="J347" s="219"/>
      <c r="K347" s="219"/>
      <c r="L347" s="224"/>
      <c r="M347" s="225"/>
      <c r="N347" s="226"/>
      <c r="O347" s="226"/>
      <c r="P347" s="226"/>
      <c r="Q347" s="226"/>
      <c r="R347" s="226"/>
      <c r="S347" s="226"/>
      <c r="T347" s="227"/>
      <c r="AT347" s="228" t="s">
        <v>216</v>
      </c>
      <c r="AU347" s="228" t="s">
        <v>85</v>
      </c>
      <c r="AV347" s="14" t="s">
        <v>85</v>
      </c>
      <c r="AW347" s="14" t="s">
        <v>31</v>
      </c>
      <c r="AX347" s="14" t="s">
        <v>75</v>
      </c>
      <c r="AY347" s="228" t="s">
        <v>209</v>
      </c>
    </row>
    <row r="348" spans="1:65" s="15" customFormat="1" ht="11.25">
      <c r="B348" s="229"/>
      <c r="C348" s="230"/>
      <c r="D348" s="209" t="s">
        <v>216</v>
      </c>
      <c r="E348" s="231" t="s">
        <v>1</v>
      </c>
      <c r="F348" s="232" t="s">
        <v>219</v>
      </c>
      <c r="G348" s="230"/>
      <c r="H348" s="233">
        <v>2</v>
      </c>
      <c r="I348" s="234"/>
      <c r="J348" s="230"/>
      <c r="K348" s="230"/>
      <c r="L348" s="235"/>
      <c r="M348" s="236"/>
      <c r="N348" s="237"/>
      <c r="O348" s="237"/>
      <c r="P348" s="237"/>
      <c r="Q348" s="237"/>
      <c r="R348" s="237"/>
      <c r="S348" s="237"/>
      <c r="T348" s="238"/>
      <c r="AT348" s="239" t="s">
        <v>216</v>
      </c>
      <c r="AU348" s="239" t="s">
        <v>85</v>
      </c>
      <c r="AV348" s="15" t="s">
        <v>215</v>
      </c>
      <c r="AW348" s="15" t="s">
        <v>31</v>
      </c>
      <c r="AX348" s="15" t="s">
        <v>83</v>
      </c>
      <c r="AY348" s="239" t="s">
        <v>209</v>
      </c>
    </row>
    <row r="349" spans="1:65" s="2" customFormat="1" ht="24.2" customHeight="1">
      <c r="A349" s="35"/>
      <c r="B349" s="36"/>
      <c r="C349" s="193" t="s">
        <v>310</v>
      </c>
      <c r="D349" s="193" t="s">
        <v>211</v>
      </c>
      <c r="E349" s="194" t="s">
        <v>903</v>
      </c>
      <c r="F349" s="195" t="s">
        <v>904</v>
      </c>
      <c r="G349" s="196" t="s">
        <v>425</v>
      </c>
      <c r="H349" s="197">
        <v>2</v>
      </c>
      <c r="I349" s="198"/>
      <c r="J349" s="199">
        <f>ROUND(I349*H349,2)</f>
        <v>0</v>
      </c>
      <c r="K349" s="200"/>
      <c r="L349" s="40"/>
      <c r="M349" s="201" t="s">
        <v>1</v>
      </c>
      <c r="N349" s="202" t="s">
        <v>40</v>
      </c>
      <c r="O349" s="72"/>
      <c r="P349" s="203">
        <f>O349*H349</f>
        <v>0</v>
      </c>
      <c r="Q349" s="203">
        <v>0</v>
      </c>
      <c r="R349" s="203">
        <f>Q349*H349</f>
        <v>0</v>
      </c>
      <c r="S349" s="203">
        <v>0</v>
      </c>
      <c r="T349" s="204">
        <f>S349*H349</f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205" t="s">
        <v>215</v>
      </c>
      <c r="AT349" s="205" t="s">
        <v>211</v>
      </c>
      <c r="AU349" s="205" t="s">
        <v>85</v>
      </c>
      <c r="AY349" s="18" t="s">
        <v>209</v>
      </c>
      <c r="BE349" s="206">
        <f>IF(N349="základní",J349,0)</f>
        <v>0</v>
      </c>
      <c r="BF349" s="206">
        <f>IF(N349="snížená",J349,0)</f>
        <v>0</v>
      </c>
      <c r="BG349" s="206">
        <f>IF(N349="zákl. přenesená",J349,0)</f>
        <v>0</v>
      </c>
      <c r="BH349" s="206">
        <f>IF(N349="sníž. přenesená",J349,0)</f>
        <v>0</v>
      </c>
      <c r="BI349" s="206">
        <f>IF(N349="nulová",J349,0)</f>
        <v>0</v>
      </c>
      <c r="BJ349" s="18" t="s">
        <v>83</v>
      </c>
      <c r="BK349" s="206">
        <f>ROUND(I349*H349,2)</f>
        <v>0</v>
      </c>
      <c r="BL349" s="18" t="s">
        <v>215</v>
      </c>
      <c r="BM349" s="205" t="s">
        <v>313</v>
      </c>
    </row>
    <row r="350" spans="1:65" s="14" customFormat="1" ht="11.25">
      <c r="B350" s="218"/>
      <c r="C350" s="219"/>
      <c r="D350" s="209" t="s">
        <v>216</v>
      </c>
      <c r="E350" s="220" t="s">
        <v>1</v>
      </c>
      <c r="F350" s="221" t="s">
        <v>2713</v>
      </c>
      <c r="G350" s="219"/>
      <c r="H350" s="222">
        <v>0.25</v>
      </c>
      <c r="I350" s="223"/>
      <c r="J350" s="219"/>
      <c r="K350" s="219"/>
      <c r="L350" s="224"/>
      <c r="M350" s="225"/>
      <c r="N350" s="226"/>
      <c r="O350" s="226"/>
      <c r="P350" s="226"/>
      <c r="Q350" s="226"/>
      <c r="R350" s="226"/>
      <c r="S350" s="226"/>
      <c r="T350" s="227"/>
      <c r="AT350" s="228" t="s">
        <v>216</v>
      </c>
      <c r="AU350" s="228" t="s">
        <v>85</v>
      </c>
      <c r="AV350" s="14" t="s">
        <v>85</v>
      </c>
      <c r="AW350" s="14" t="s">
        <v>31</v>
      </c>
      <c r="AX350" s="14" t="s">
        <v>75</v>
      </c>
      <c r="AY350" s="228" t="s">
        <v>209</v>
      </c>
    </row>
    <row r="351" spans="1:65" s="13" customFormat="1" ht="11.25">
      <c r="B351" s="207"/>
      <c r="C351" s="208"/>
      <c r="D351" s="209" t="s">
        <v>216</v>
      </c>
      <c r="E351" s="210" t="s">
        <v>1</v>
      </c>
      <c r="F351" s="211" t="s">
        <v>2548</v>
      </c>
      <c r="G351" s="208"/>
      <c r="H351" s="210" t="s">
        <v>1</v>
      </c>
      <c r="I351" s="212"/>
      <c r="J351" s="208"/>
      <c r="K351" s="208"/>
      <c r="L351" s="213"/>
      <c r="M351" s="214"/>
      <c r="N351" s="215"/>
      <c r="O351" s="215"/>
      <c r="P351" s="215"/>
      <c r="Q351" s="215"/>
      <c r="R351" s="215"/>
      <c r="S351" s="215"/>
      <c r="T351" s="216"/>
      <c r="AT351" s="217" t="s">
        <v>216</v>
      </c>
      <c r="AU351" s="217" t="s">
        <v>85</v>
      </c>
      <c r="AV351" s="13" t="s">
        <v>83</v>
      </c>
      <c r="AW351" s="13" t="s">
        <v>31</v>
      </c>
      <c r="AX351" s="13" t="s">
        <v>75</v>
      </c>
      <c r="AY351" s="217" t="s">
        <v>209</v>
      </c>
    </row>
    <row r="352" spans="1:65" s="14" customFormat="1" ht="11.25">
      <c r="B352" s="218"/>
      <c r="C352" s="219"/>
      <c r="D352" s="209" t="s">
        <v>216</v>
      </c>
      <c r="E352" s="220" t="s">
        <v>1</v>
      </c>
      <c r="F352" s="221" t="s">
        <v>2714</v>
      </c>
      <c r="G352" s="219"/>
      <c r="H352" s="222">
        <v>1.75</v>
      </c>
      <c r="I352" s="223"/>
      <c r="J352" s="219"/>
      <c r="K352" s="219"/>
      <c r="L352" s="224"/>
      <c r="M352" s="225"/>
      <c r="N352" s="226"/>
      <c r="O352" s="226"/>
      <c r="P352" s="226"/>
      <c r="Q352" s="226"/>
      <c r="R352" s="226"/>
      <c r="S352" s="226"/>
      <c r="T352" s="227"/>
      <c r="AT352" s="228" t="s">
        <v>216</v>
      </c>
      <c r="AU352" s="228" t="s">
        <v>85</v>
      </c>
      <c r="AV352" s="14" t="s">
        <v>85</v>
      </c>
      <c r="AW352" s="14" t="s">
        <v>31</v>
      </c>
      <c r="AX352" s="14" t="s">
        <v>75</v>
      </c>
      <c r="AY352" s="228" t="s">
        <v>209</v>
      </c>
    </row>
    <row r="353" spans="1:65" s="15" customFormat="1" ht="11.25">
      <c r="B353" s="229"/>
      <c r="C353" s="230"/>
      <c r="D353" s="209" t="s">
        <v>216</v>
      </c>
      <c r="E353" s="231" t="s">
        <v>1</v>
      </c>
      <c r="F353" s="232" t="s">
        <v>219</v>
      </c>
      <c r="G353" s="230"/>
      <c r="H353" s="233">
        <v>2</v>
      </c>
      <c r="I353" s="234"/>
      <c r="J353" s="230"/>
      <c r="K353" s="230"/>
      <c r="L353" s="235"/>
      <c r="M353" s="236"/>
      <c r="N353" s="237"/>
      <c r="O353" s="237"/>
      <c r="P353" s="237"/>
      <c r="Q353" s="237"/>
      <c r="R353" s="237"/>
      <c r="S353" s="237"/>
      <c r="T353" s="238"/>
      <c r="AT353" s="239" t="s">
        <v>216</v>
      </c>
      <c r="AU353" s="239" t="s">
        <v>85</v>
      </c>
      <c r="AV353" s="15" t="s">
        <v>215</v>
      </c>
      <c r="AW353" s="15" t="s">
        <v>31</v>
      </c>
      <c r="AX353" s="15" t="s">
        <v>83</v>
      </c>
      <c r="AY353" s="239" t="s">
        <v>209</v>
      </c>
    </row>
    <row r="354" spans="1:65" s="2" customFormat="1" ht="24.2" customHeight="1">
      <c r="A354" s="35"/>
      <c r="B354" s="36"/>
      <c r="C354" s="193" t="s">
        <v>266</v>
      </c>
      <c r="D354" s="193" t="s">
        <v>211</v>
      </c>
      <c r="E354" s="194" t="s">
        <v>907</v>
      </c>
      <c r="F354" s="195" t="s">
        <v>908</v>
      </c>
      <c r="G354" s="196" t="s">
        <v>425</v>
      </c>
      <c r="H354" s="197">
        <v>0.25</v>
      </c>
      <c r="I354" s="198"/>
      <c r="J354" s="199">
        <f>ROUND(I354*H354,2)</f>
        <v>0</v>
      </c>
      <c r="K354" s="200"/>
      <c r="L354" s="40"/>
      <c r="M354" s="201" t="s">
        <v>1</v>
      </c>
      <c r="N354" s="202" t="s">
        <v>40</v>
      </c>
      <c r="O354" s="72"/>
      <c r="P354" s="203">
        <f>O354*H354</f>
        <v>0</v>
      </c>
      <c r="Q354" s="203">
        <v>0</v>
      </c>
      <c r="R354" s="203">
        <f>Q354*H354</f>
        <v>0</v>
      </c>
      <c r="S354" s="203">
        <v>0</v>
      </c>
      <c r="T354" s="204">
        <f>S354*H354</f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205" t="s">
        <v>215</v>
      </c>
      <c r="AT354" s="205" t="s">
        <v>211</v>
      </c>
      <c r="AU354" s="205" t="s">
        <v>85</v>
      </c>
      <c r="AY354" s="18" t="s">
        <v>209</v>
      </c>
      <c r="BE354" s="206">
        <f>IF(N354="základní",J354,0)</f>
        <v>0</v>
      </c>
      <c r="BF354" s="206">
        <f>IF(N354="snížená",J354,0)</f>
        <v>0</v>
      </c>
      <c r="BG354" s="206">
        <f>IF(N354="zákl. přenesená",J354,0)</f>
        <v>0</v>
      </c>
      <c r="BH354" s="206">
        <f>IF(N354="sníž. přenesená",J354,0)</f>
        <v>0</v>
      </c>
      <c r="BI354" s="206">
        <f>IF(N354="nulová",J354,0)</f>
        <v>0</v>
      </c>
      <c r="BJ354" s="18" t="s">
        <v>83</v>
      </c>
      <c r="BK354" s="206">
        <f>ROUND(I354*H354,2)</f>
        <v>0</v>
      </c>
      <c r="BL354" s="18" t="s">
        <v>215</v>
      </c>
      <c r="BM354" s="205" t="s">
        <v>317</v>
      </c>
    </row>
    <row r="355" spans="1:65" s="14" customFormat="1" ht="11.25">
      <c r="B355" s="218"/>
      <c r="C355" s="219"/>
      <c r="D355" s="209" t="s">
        <v>216</v>
      </c>
      <c r="E355" s="220" t="s">
        <v>1</v>
      </c>
      <c r="F355" s="221" t="s">
        <v>2713</v>
      </c>
      <c r="G355" s="219"/>
      <c r="H355" s="222">
        <v>0.25</v>
      </c>
      <c r="I355" s="223"/>
      <c r="J355" s="219"/>
      <c r="K355" s="219"/>
      <c r="L355" s="224"/>
      <c r="M355" s="225"/>
      <c r="N355" s="226"/>
      <c r="O355" s="226"/>
      <c r="P355" s="226"/>
      <c r="Q355" s="226"/>
      <c r="R355" s="226"/>
      <c r="S355" s="226"/>
      <c r="T355" s="227"/>
      <c r="AT355" s="228" t="s">
        <v>216</v>
      </c>
      <c r="AU355" s="228" t="s">
        <v>85</v>
      </c>
      <c r="AV355" s="14" t="s">
        <v>85</v>
      </c>
      <c r="AW355" s="14" t="s">
        <v>31</v>
      </c>
      <c r="AX355" s="14" t="s">
        <v>75</v>
      </c>
      <c r="AY355" s="228" t="s">
        <v>209</v>
      </c>
    </row>
    <row r="356" spans="1:65" s="15" customFormat="1" ht="11.25">
      <c r="B356" s="229"/>
      <c r="C356" s="230"/>
      <c r="D356" s="209" t="s">
        <v>216</v>
      </c>
      <c r="E356" s="231" t="s">
        <v>1</v>
      </c>
      <c r="F356" s="232" t="s">
        <v>219</v>
      </c>
      <c r="G356" s="230"/>
      <c r="H356" s="233">
        <v>0.25</v>
      </c>
      <c r="I356" s="234"/>
      <c r="J356" s="230"/>
      <c r="K356" s="230"/>
      <c r="L356" s="235"/>
      <c r="M356" s="236"/>
      <c r="N356" s="237"/>
      <c r="O356" s="237"/>
      <c r="P356" s="237"/>
      <c r="Q356" s="237"/>
      <c r="R356" s="237"/>
      <c r="S356" s="237"/>
      <c r="T356" s="238"/>
      <c r="AT356" s="239" t="s">
        <v>216</v>
      </c>
      <c r="AU356" s="239" t="s">
        <v>85</v>
      </c>
      <c r="AV356" s="15" t="s">
        <v>215</v>
      </c>
      <c r="AW356" s="15" t="s">
        <v>31</v>
      </c>
      <c r="AX356" s="15" t="s">
        <v>83</v>
      </c>
      <c r="AY356" s="239" t="s">
        <v>209</v>
      </c>
    </row>
    <row r="357" spans="1:65" s="2" customFormat="1" ht="24.2" customHeight="1">
      <c r="A357" s="35"/>
      <c r="B357" s="36"/>
      <c r="C357" s="193" t="s">
        <v>318</v>
      </c>
      <c r="D357" s="193" t="s">
        <v>211</v>
      </c>
      <c r="E357" s="194" t="s">
        <v>2715</v>
      </c>
      <c r="F357" s="195" t="s">
        <v>2716</v>
      </c>
      <c r="G357" s="196" t="s">
        <v>425</v>
      </c>
      <c r="H357" s="197">
        <v>2.25</v>
      </c>
      <c r="I357" s="198"/>
      <c r="J357" s="199">
        <f>ROUND(I357*H357,2)</f>
        <v>0</v>
      </c>
      <c r="K357" s="200"/>
      <c r="L357" s="40"/>
      <c r="M357" s="201" t="s">
        <v>1</v>
      </c>
      <c r="N357" s="202" t="s">
        <v>40</v>
      </c>
      <c r="O357" s="72"/>
      <c r="P357" s="203">
        <f>O357*H357</f>
        <v>0</v>
      </c>
      <c r="Q357" s="203">
        <v>0</v>
      </c>
      <c r="R357" s="203">
        <f>Q357*H357</f>
        <v>0</v>
      </c>
      <c r="S357" s="203">
        <v>0</v>
      </c>
      <c r="T357" s="204">
        <f>S357*H357</f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205" t="s">
        <v>215</v>
      </c>
      <c r="AT357" s="205" t="s">
        <v>211</v>
      </c>
      <c r="AU357" s="205" t="s">
        <v>85</v>
      </c>
      <c r="AY357" s="18" t="s">
        <v>209</v>
      </c>
      <c r="BE357" s="206">
        <f>IF(N357="základní",J357,0)</f>
        <v>0</v>
      </c>
      <c r="BF357" s="206">
        <f>IF(N357="snížená",J357,0)</f>
        <v>0</v>
      </c>
      <c r="BG357" s="206">
        <f>IF(N357="zákl. přenesená",J357,0)</f>
        <v>0</v>
      </c>
      <c r="BH357" s="206">
        <f>IF(N357="sníž. přenesená",J357,0)</f>
        <v>0</v>
      </c>
      <c r="BI357" s="206">
        <f>IF(N357="nulová",J357,0)</f>
        <v>0</v>
      </c>
      <c r="BJ357" s="18" t="s">
        <v>83</v>
      </c>
      <c r="BK357" s="206">
        <f>ROUND(I357*H357,2)</f>
        <v>0</v>
      </c>
      <c r="BL357" s="18" t="s">
        <v>215</v>
      </c>
      <c r="BM357" s="205" t="s">
        <v>321</v>
      </c>
    </row>
    <row r="358" spans="1:65" s="14" customFormat="1" ht="11.25">
      <c r="B358" s="218"/>
      <c r="C358" s="219"/>
      <c r="D358" s="209" t="s">
        <v>216</v>
      </c>
      <c r="E358" s="220" t="s">
        <v>1</v>
      </c>
      <c r="F358" s="221" t="s">
        <v>2713</v>
      </c>
      <c r="G358" s="219"/>
      <c r="H358" s="222">
        <v>0.25</v>
      </c>
      <c r="I358" s="223"/>
      <c r="J358" s="219"/>
      <c r="K358" s="219"/>
      <c r="L358" s="224"/>
      <c r="M358" s="225"/>
      <c r="N358" s="226"/>
      <c r="O358" s="226"/>
      <c r="P358" s="226"/>
      <c r="Q358" s="226"/>
      <c r="R358" s="226"/>
      <c r="S358" s="226"/>
      <c r="T358" s="227"/>
      <c r="AT358" s="228" t="s">
        <v>216</v>
      </c>
      <c r="AU358" s="228" t="s">
        <v>85</v>
      </c>
      <c r="AV358" s="14" t="s">
        <v>85</v>
      </c>
      <c r="AW358" s="14" t="s">
        <v>31</v>
      </c>
      <c r="AX358" s="14" t="s">
        <v>75</v>
      </c>
      <c r="AY358" s="228" t="s">
        <v>209</v>
      </c>
    </row>
    <row r="359" spans="1:65" s="13" customFormat="1" ht="11.25">
      <c r="B359" s="207"/>
      <c r="C359" s="208"/>
      <c r="D359" s="209" t="s">
        <v>216</v>
      </c>
      <c r="E359" s="210" t="s">
        <v>1</v>
      </c>
      <c r="F359" s="211" t="s">
        <v>2548</v>
      </c>
      <c r="G359" s="208"/>
      <c r="H359" s="210" t="s">
        <v>1</v>
      </c>
      <c r="I359" s="212"/>
      <c r="J359" s="208"/>
      <c r="K359" s="208"/>
      <c r="L359" s="213"/>
      <c r="M359" s="214"/>
      <c r="N359" s="215"/>
      <c r="O359" s="215"/>
      <c r="P359" s="215"/>
      <c r="Q359" s="215"/>
      <c r="R359" s="215"/>
      <c r="S359" s="215"/>
      <c r="T359" s="216"/>
      <c r="AT359" s="217" t="s">
        <v>216</v>
      </c>
      <c r="AU359" s="217" t="s">
        <v>85</v>
      </c>
      <c r="AV359" s="13" t="s">
        <v>83</v>
      </c>
      <c r="AW359" s="13" t="s">
        <v>31</v>
      </c>
      <c r="AX359" s="13" t="s">
        <v>75</v>
      </c>
      <c r="AY359" s="217" t="s">
        <v>209</v>
      </c>
    </row>
    <row r="360" spans="1:65" s="14" customFormat="1" ht="11.25">
      <c r="B360" s="218"/>
      <c r="C360" s="219"/>
      <c r="D360" s="209" t="s">
        <v>216</v>
      </c>
      <c r="E360" s="220" t="s">
        <v>1</v>
      </c>
      <c r="F360" s="221" t="s">
        <v>2717</v>
      </c>
      <c r="G360" s="219"/>
      <c r="H360" s="222">
        <v>2</v>
      </c>
      <c r="I360" s="223"/>
      <c r="J360" s="219"/>
      <c r="K360" s="219"/>
      <c r="L360" s="224"/>
      <c r="M360" s="225"/>
      <c r="N360" s="226"/>
      <c r="O360" s="226"/>
      <c r="P360" s="226"/>
      <c r="Q360" s="226"/>
      <c r="R360" s="226"/>
      <c r="S360" s="226"/>
      <c r="T360" s="227"/>
      <c r="AT360" s="228" t="s">
        <v>216</v>
      </c>
      <c r="AU360" s="228" t="s">
        <v>85</v>
      </c>
      <c r="AV360" s="14" t="s">
        <v>85</v>
      </c>
      <c r="AW360" s="14" t="s">
        <v>31</v>
      </c>
      <c r="AX360" s="14" t="s">
        <v>75</v>
      </c>
      <c r="AY360" s="228" t="s">
        <v>209</v>
      </c>
    </row>
    <row r="361" spans="1:65" s="15" customFormat="1" ht="11.25">
      <c r="B361" s="229"/>
      <c r="C361" s="230"/>
      <c r="D361" s="209" t="s">
        <v>216</v>
      </c>
      <c r="E361" s="231" t="s">
        <v>1</v>
      </c>
      <c r="F361" s="232" t="s">
        <v>219</v>
      </c>
      <c r="G361" s="230"/>
      <c r="H361" s="233">
        <v>2.25</v>
      </c>
      <c r="I361" s="234"/>
      <c r="J361" s="230"/>
      <c r="K361" s="230"/>
      <c r="L361" s="235"/>
      <c r="M361" s="236"/>
      <c r="N361" s="237"/>
      <c r="O361" s="237"/>
      <c r="P361" s="237"/>
      <c r="Q361" s="237"/>
      <c r="R361" s="237"/>
      <c r="S361" s="237"/>
      <c r="T361" s="238"/>
      <c r="AT361" s="239" t="s">
        <v>216</v>
      </c>
      <c r="AU361" s="239" t="s">
        <v>85</v>
      </c>
      <c r="AV361" s="15" t="s">
        <v>215</v>
      </c>
      <c r="AW361" s="15" t="s">
        <v>31</v>
      </c>
      <c r="AX361" s="15" t="s">
        <v>83</v>
      </c>
      <c r="AY361" s="239" t="s">
        <v>209</v>
      </c>
    </row>
    <row r="362" spans="1:65" s="2" customFormat="1" ht="24.2" customHeight="1">
      <c r="A362" s="35"/>
      <c r="B362" s="36"/>
      <c r="C362" s="193" t="s">
        <v>271</v>
      </c>
      <c r="D362" s="193" t="s">
        <v>211</v>
      </c>
      <c r="E362" s="194" t="s">
        <v>2718</v>
      </c>
      <c r="F362" s="195" t="s">
        <v>2719</v>
      </c>
      <c r="G362" s="196" t="s">
        <v>425</v>
      </c>
      <c r="H362" s="197">
        <v>0.5</v>
      </c>
      <c r="I362" s="198"/>
      <c r="J362" s="199">
        <f>ROUND(I362*H362,2)</f>
        <v>0</v>
      </c>
      <c r="K362" s="200"/>
      <c r="L362" s="40"/>
      <c r="M362" s="201" t="s">
        <v>1</v>
      </c>
      <c r="N362" s="202" t="s">
        <v>40</v>
      </c>
      <c r="O362" s="72"/>
      <c r="P362" s="203">
        <f>O362*H362</f>
        <v>0</v>
      </c>
      <c r="Q362" s="203">
        <v>0</v>
      </c>
      <c r="R362" s="203">
        <f>Q362*H362</f>
        <v>0</v>
      </c>
      <c r="S362" s="203">
        <v>0</v>
      </c>
      <c r="T362" s="204">
        <f>S362*H362</f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205" t="s">
        <v>215</v>
      </c>
      <c r="AT362" s="205" t="s">
        <v>211</v>
      </c>
      <c r="AU362" s="205" t="s">
        <v>85</v>
      </c>
      <c r="AY362" s="18" t="s">
        <v>209</v>
      </c>
      <c r="BE362" s="206">
        <f>IF(N362="základní",J362,0)</f>
        <v>0</v>
      </c>
      <c r="BF362" s="206">
        <f>IF(N362="snížená",J362,0)</f>
        <v>0</v>
      </c>
      <c r="BG362" s="206">
        <f>IF(N362="zákl. přenesená",J362,0)</f>
        <v>0</v>
      </c>
      <c r="BH362" s="206">
        <f>IF(N362="sníž. přenesená",J362,0)</f>
        <v>0</v>
      </c>
      <c r="BI362" s="206">
        <f>IF(N362="nulová",J362,0)</f>
        <v>0</v>
      </c>
      <c r="BJ362" s="18" t="s">
        <v>83</v>
      </c>
      <c r="BK362" s="206">
        <f>ROUND(I362*H362,2)</f>
        <v>0</v>
      </c>
      <c r="BL362" s="18" t="s">
        <v>215</v>
      </c>
      <c r="BM362" s="205" t="s">
        <v>325</v>
      </c>
    </row>
    <row r="363" spans="1:65" s="14" customFormat="1" ht="11.25">
      <c r="B363" s="218"/>
      <c r="C363" s="219"/>
      <c r="D363" s="209" t="s">
        <v>216</v>
      </c>
      <c r="E363" s="220" t="s">
        <v>1</v>
      </c>
      <c r="F363" s="221" t="s">
        <v>2713</v>
      </c>
      <c r="G363" s="219"/>
      <c r="H363" s="222">
        <v>0.25</v>
      </c>
      <c r="I363" s="223"/>
      <c r="J363" s="219"/>
      <c r="K363" s="219"/>
      <c r="L363" s="224"/>
      <c r="M363" s="225"/>
      <c r="N363" s="226"/>
      <c r="O363" s="226"/>
      <c r="P363" s="226"/>
      <c r="Q363" s="226"/>
      <c r="R363" s="226"/>
      <c r="S363" s="226"/>
      <c r="T363" s="227"/>
      <c r="AT363" s="228" t="s">
        <v>216</v>
      </c>
      <c r="AU363" s="228" t="s">
        <v>85</v>
      </c>
      <c r="AV363" s="14" t="s">
        <v>85</v>
      </c>
      <c r="AW363" s="14" t="s">
        <v>31</v>
      </c>
      <c r="AX363" s="14" t="s">
        <v>75</v>
      </c>
      <c r="AY363" s="228" t="s">
        <v>209</v>
      </c>
    </row>
    <row r="364" spans="1:65" s="13" customFormat="1" ht="11.25">
      <c r="B364" s="207"/>
      <c r="C364" s="208"/>
      <c r="D364" s="209" t="s">
        <v>216</v>
      </c>
      <c r="E364" s="210" t="s">
        <v>1</v>
      </c>
      <c r="F364" s="211" t="s">
        <v>2548</v>
      </c>
      <c r="G364" s="208"/>
      <c r="H364" s="210" t="s">
        <v>1</v>
      </c>
      <c r="I364" s="212"/>
      <c r="J364" s="208"/>
      <c r="K364" s="208"/>
      <c r="L364" s="213"/>
      <c r="M364" s="214"/>
      <c r="N364" s="215"/>
      <c r="O364" s="215"/>
      <c r="P364" s="215"/>
      <c r="Q364" s="215"/>
      <c r="R364" s="215"/>
      <c r="S364" s="215"/>
      <c r="T364" s="216"/>
      <c r="AT364" s="217" t="s">
        <v>216</v>
      </c>
      <c r="AU364" s="217" t="s">
        <v>85</v>
      </c>
      <c r="AV364" s="13" t="s">
        <v>83</v>
      </c>
      <c r="AW364" s="13" t="s">
        <v>31</v>
      </c>
      <c r="AX364" s="13" t="s">
        <v>75</v>
      </c>
      <c r="AY364" s="217" t="s">
        <v>209</v>
      </c>
    </row>
    <row r="365" spans="1:65" s="14" customFormat="1" ht="11.25">
      <c r="B365" s="218"/>
      <c r="C365" s="219"/>
      <c r="D365" s="209" t="s">
        <v>216</v>
      </c>
      <c r="E365" s="220" t="s">
        <v>1</v>
      </c>
      <c r="F365" s="221" t="s">
        <v>2720</v>
      </c>
      <c r="G365" s="219"/>
      <c r="H365" s="222">
        <v>0.25</v>
      </c>
      <c r="I365" s="223"/>
      <c r="J365" s="219"/>
      <c r="K365" s="219"/>
      <c r="L365" s="224"/>
      <c r="M365" s="225"/>
      <c r="N365" s="226"/>
      <c r="O365" s="226"/>
      <c r="P365" s="226"/>
      <c r="Q365" s="226"/>
      <c r="R365" s="226"/>
      <c r="S365" s="226"/>
      <c r="T365" s="227"/>
      <c r="AT365" s="228" t="s">
        <v>216</v>
      </c>
      <c r="AU365" s="228" t="s">
        <v>85</v>
      </c>
      <c r="AV365" s="14" t="s">
        <v>85</v>
      </c>
      <c r="AW365" s="14" t="s">
        <v>31</v>
      </c>
      <c r="AX365" s="14" t="s">
        <v>75</v>
      </c>
      <c r="AY365" s="228" t="s">
        <v>209</v>
      </c>
    </row>
    <row r="366" spans="1:65" s="15" customFormat="1" ht="11.25">
      <c r="B366" s="229"/>
      <c r="C366" s="230"/>
      <c r="D366" s="209" t="s">
        <v>216</v>
      </c>
      <c r="E366" s="231" t="s">
        <v>1</v>
      </c>
      <c r="F366" s="232" t="s">
        <v>219</v>
      </c>
      <c r="G366" s="230"/>
      <c r="H366" s="233">
        <v>0.5</v>
      </c>
      <c r="I366" s="234"/>
      <c r="J366" s="230"/>
      <c r="K366" s="230"/>
      <c r="L366" s="235"/>
      <c r="M366" s="236"/>
      <c r="N366" s="237"/>
      <c r="O366" s="237"/>
      <c r="P366" s="237"/>
      <c r="Q366" s="237"/>
      <c r="R366" s="237"/>
      <c r="S366" s="237"/>
      <c r="T366" s="238"/>
      <c r="AT366" s="239" t="s">
        <v>216</v>
      </c>
      <c r="AU366" s="239" t="s">
        <v>85</v>
      </c>
      <c r="AV366" s="15" t="s">
        <v>215</v>
      </c>
      <c r="AW366" s="15" t="s">
        <v>31</v>
      </c>
      <c r="AX366" s="15" t="s">
        <v>83</v>
      </c>
      <c r="AY366" s="239" t="s">
        <v>209</v>
      </c>
    </row>
    <row r="367" spans="1:65" s="2" customFormat="1" ht="21.75" customHeight="1">
      <c r="A367" s="35"/>
      <c r="B367" s="36"/>
      <c r="C367" s="193" t="s">
        <v>327</v>
      </c>
      <c r="D367" s="193" t="s">
        <v>211</v>
      </c>
      <c r="E367" s="194" t="s">
        <v>2721</v>
      </c>
      <c r="F367" s="195" t="s">
        <v>2722</v>
      </c>
      <c r="G367" s="196" t="s">
        <v>214</v>
      </c>
      <c r="H367" s="197">
        <v>800.28499999999997</v>
      </c>
      <c r="I367" s="198"/>
      <c r="J367" s="199">
        <f>ROUND(I367*H367,2)</f>
        <v>0</v>
      </c>
      <c r="K367" s="200"/>
      <c r="L367" s="40"/>
      <c r="M367" s="201" t="s">
        <v>1</v>
      </c>
      <c r="N367" s="202" t="s">
        <v>40</v>
      </c>
      <c r="O367" s="72"/>
      <c r="P367" s="203">
        <f>O367*H367</f>
        <v>0</v>
      </c>
      <c r="Q367" s="203">
        <v>0</v>
      </c>
      <c r="R367" s="203">
        <f>Q367*H367</f>
        <v>0</v>
      </c>
      <c r="S367" s="203">
        <v>0</v>
      </c>
      <c r="T367" s="204">
        <f>S367*H367</f>
        <v>0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205" t="s">
        <v>215</v>
      </c>
      <c r="AT367" s="205" t="s">
        <v>211</v>
      </c>
      <c r="AU367" s="205" t="s">
        <v>85</v>
      </c>
      <c r="AY367" s="18" t="s">
        <v>209</v>
      </c>
      <c r="BE367" s="206">
        <f>IF(N367="základní",J367,0)</f>
        <v>0</v>
      </c>
      <c r="BF367" s="206">
        <f>IF(N367="snížená",J367,0)</f>
        <v>0</v>
      </c>
      <c r="BG367" s="206">
        <f>IF(N367="zákl. přenesená",J367,0)</f>
        <v>0</v>
      </c>
      <c r="BH367" s="206">
        <f>IF(N367="sníž. přenesená",J367,0)</f>
        <v>0</v>
      </c>
      <c r="BI367" s="206">
        <f>IF(N367="nulová",J367,0)</f>
        <v>0</v>
      </c>
      <c r="BJ367" s="18" t="s">
        <v>83</v>
      </c>
      <c r="BK367" s="206">
        <f>ROUND(I367*H367,2)</f>
        <v>0</v>
      </c>
      <c r="BL367" s="18" t="s">
        <v>215</v>
      </c>
      <c r="BM367" s="205" t="s">
        <v>330</v>
      </c>
    </row>
    <row r="368" spans="1:65" s="13" customFormat="1" ht="11.25">
      <c r="B368" s="207"/>
      <c r="C368" s="208"/>
      <c r="D368" s="209" t="s">
        <v>216</v>
      </c>
      <c r="E368" s="210" t="s">
        <v>1</v>
      </c>
      <c r="F368" s="211" t="s">
        <v>2568</v>
      </c>
      <c r="G368" s="208"/>
      <c r="H368" s="210" t="s">
        <v>1</v>
      </c>
      <c r="I368" s="212"/>
      <c r="J368" s="208"/>
      <c r="K368" s="208"/>
      <c r="L368" s="213"/>
      <c r="M368" s="214"/>
      <c r="N368" s="215"/>
      <c r="O368" s="215"/>
      <c r="P368" s="215"/>
      <c r="Q368" s="215"/>
      <c r="R368" s="215"/>
      <c r="S368" s="215"/>
      <c r="T368" s="216"/>
      <c r="AT368" s="217" t="s">
        <v>216</v>
      </c>
      <c r="AU368" s="217" t="s">
        <v>85</v>
      </c>
      <c r="AV368" s="13" t="s">
        <v>83</v>
      </c>
      <c r="AW368" s="13" t="s">
        <v>31</v>
      </c>
      <c r="AX368" s="13" t="s">
        <v>75</v>
      </c>
      <c r="AY368" s="217" t="s">
        <v>209</v>
      </c>
    </row>
    <row r="369" spans="1:65" s="14" customFormat="1" ht="22.5">
      <c r="B369" s="218"/>
      <c r="C369" s="219"/>
      <c r="D369" s="209" t="s">
        <v>216</v>
      </c>
      <c r="E369" s="220" t="s">
        <v>1</v>
      </c>
      <c r="F369" s="221" t="s">
        <v>2581</v>
      </c>
      <c r="G369" s="219"/>
      <c r="H369" s="222">
        <v>521.64</v>
      </c>
      <c r="I369" s="223"/>
      <c r="J369" s="219"/>
      <c r="K369" s="219"/>
      <c r="L369" s="224"/>
      <c r="M369" s="225"/>
      <c r="N369" s="226"/>
      <c r="O369" s="226"/>
      <c r="P369" s="226"/>
      <c r="Q369" s="226"/>
      <c r="R369" s="226"/>
      <c r="S369" s="226"/>
      <c r="T369" s="227"/>
      <c r="AT369" s="228" t="s">
        <v>216</v>
      </c>
      <c r="AU369" s="228" t="s">
        <v>85</v>
      </c>
      <c r="AV369" s="14" t="s">
        <v>85</v>
      </c>
      <c r="AW369" s="14" t="s">
        <v>31</v>
      </c>
      <c r="AX369" s="14" t="s">
        <v>75</v>
      </c>
      <c r="AY369" s="228" t="s">
        <v>209</v>
      </c>
    </row>
    <row r="370" spans="1:65" s="14" customFormat="1" ht="11.25">
      <c r="B370" s="218"/>
      <c r="C370" s="219"/>
      <c r="D370" s="209" t="s">
        <v>216</v>
      </c>
      <c r="E370" s="220" t="s">
        <v>1</v>
      </c>
      <c r="F370" s="221" t="s">
        <v>2582</v>
      </c>
      <c r="G370" s="219"/>
      <c r="H370" s="222">
        <v>101.545</v>
      </c>
      <c r="I370" s="223"/>
      <c r="J370" s="219"/>
      <c r="K370" s="219"/>
      <c r="L370" s="224"/>
      <c r="M370" s="225"/>
      <c r="N370" s="226"/>
      <c r="O370" s="226"/>
      <c r="P370" s="226"/>
      <c r="Q370" s="226"/>
      <c r="R370" s="226"/>
      <c r="S370" s="226"/>
      <c r="T370" s="227"/>
      <c r="AT370" s="228" t="s">
        <v>216</v>
      </c>
      <c r="AU370" s="228" t="s">
        <v>85</v>
      </c>
      <c r="AV370" s="14" t="s">
        <v>85</v>
      </c>
      <c r="AW370" s="14" t="s">
        <v>31</v>
      </c>
      <c r="AX370" s="14" t="s">
        <v>75</v>
      </c>
      <c r="AY370" s="228" t="s">
        <v>209</v>
      </c>
    </row>
    <row r="371" spans="1:65" s="14" customFormat="1" ht="11.25">
      <c r="B371" s="218"/>
      <c r="C371" s="219"/>
      <c r="D371" s="209" t="s">
        <v>216</v>
      </c>
      <c r="E371" s="220" t="s">
        <v>1</v>
      </c>
      <c r="F371" s="221" t="s">
        <v>2583</v>
      </c>
      <c r="G371" s="219"/>
      <c r="H371" s="222">
        <v>177.1</v>
      </c>
      <c r="I371" s="223"/>
      <c r="J371" s="219"/>
      <c r="K371" s="219"/>
      <c r="L371" s="224"/>
      <c r="M371" s="225"/>
      <c r="N371" s="226"/>
      <c r="O371" s="226"/>
      <c r="P371" s="226"/>
      <c r="Q371" s="226"/>
      <c r="R371" s="226"/>
      <c r="S371" s="226"/>
      <c r="T371" s="227"/>
      <c r="AT371" s="228" t="s">
        <v>216</v>
      </c>
      <c r="AU371" s="228" t="s">
        <v>85</v>
      </c>
      <c r="AV371" s="14" t="s">
        <v>85</v>
      </c>
      <c r="AW371" s="14" t="s">
        <v>31</v>
      </c>
      <c r="AX371" s="14" t="s">
        <v>75</v>
      </c>
      <c r="AY371" s="228" t="s">
        <v>209</v>
      </c>
    </row>
    <row r="372" spans="1:65" s="15" customFormat="1" ht="11.25">
      <c r="B372" s="229"/>
      <c r="C372" s="230"/>
      <c r="D372" s="209" t="s">
        <v>216</v>
      </c>
      <c r="E372" s="231" t="s">
        <v>1</v>
      </c>
      <c r="F372" s="232" t="s">
        <v>219</v>
      </c>
      <c r="G372" s="230"/>
      <c r="H372" s="233">
        <v>800.28499999999997</v>
      </c>
      <c r="I372" s="234"/>
      <c r="J372" s="230"/>
      <c r="K372" s="230"/>
      <c r="L372" s="235"/>
      <c r="M372" s="236"/>
      <c r="N372" s="237"/>
      <c r="O372" s="237"/>
      <c r="P372" s="237"/>
      <c r="Q372" s="237"/>
      <c r="R372" s="237"/>
      <c r="S372" s="237"/>
      <c r="T372" s="238"/>
      <c r="AT372" s="239" t="s">
        <v>216</v>
      </c>
      <c r="AU372" s="239" t="s">
        <v>85</v>
      </c>
      <c r="AV372" s="15" t="s">
        <v>215</v>
      </c>
      <c r="AW372" s="15" t="s">
        <v>31</v>
      </c>
      <c r="AX372" s="15" t="s">
        <v>83</v>
      </c>
      <c r="AY372" s="239" t="s">
        <v>209</v>
      </c>
    </row>
    <row r="373" spans="1:65" s="2" customFormat="1" ht="24.2" customHeight="1">
      <c r="A373" s="35"/>
      <c r="B373" s="36"/>
      <c r="C373" s="193" t="s">
        <v>273</v>
      </c>
      <c r="D373" s="193" t="s">
        <v>211</v>
      </c>
      <c r="E373" s="194" t="s">
        <v>2723</v>
      </c>
      <c r="F373" s="195" t="s">
        <v>2724</v>
      </c>
      <c r="G373" s="196" t="s">
        <v>425</v>
      </c>
      <c r="H373" s="197">
        <v>464.55</v>
      </c>
      <c r="I373" s="198"/>
      <c r="J373" s="199">
        <f>ROUND(I373*H373,2)</f>
        <v>0</v>
      </c>
      <c r="K373" s="200"/>
      <c r="L373" s="40"/>
      <c r="M373" s="201" t="s">
        <v>1</v>
      </c>
      <c r="N373" s="202" t="s">
        <v>40</v>
      </c>
      <c r="O373" s="72"/>
      <c r="P373" s="203">
        <f>O373*H373</f>
        <v>0</v>
      </c>
      <c r="Q373" s="203">
        <v>0</v>
      </c>
      <c r="R373" s="203">
        <f>Q373*H373</f>
        <v>0</v>
      </c>
      <c r="S373" s="203">
        <v>0</v>
      </c>
      <c r="T373" s="204">
        <f>S373*H373</f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205" t="s">
        <v>215</v>
      </c>
      <c r="AT373" s="205" t="s">
        <v>211</v>
      </c>
      <c r="AU373" s="205" t="s">
        <v>85</v>
      </c>
      <c r="AY373" s="18" t="s">
        <v>209</v>
      </c>
      <c r="BE373" s="206">
        <f>IF(N373="základní",J373,0)</f>
        <v>0</v>
      </c>
      <c r="BF373" s="206">
        <f>IF(N373="snížená",J373,0)</f>
        <v>0</v>
      </c>
      <c r="BG373" s="206">
        <f>IF(N373="zákl. přenesená",J373,0)</f>
        <v>0</v>
      </c>
      <c r="BH373" s="206">
        <f>IF(N373="sníž. přenesená",J373,0)</f>
        <v>0</v>
      </c>
      <c r="BI373" s="206">
        <f>IF(N373="nulová",J373,0)</f>
        <v>0</v>
      </c>
      <c r="BJ373" s="18" t="s">
        <v>83</v>
      </c>
      <c r="BK373" s="206">
        <f>ROUND(I373*H373,2)</f>
        <v>0</v>
      </c>
      <c r="BL373" s="18" t="s">
        <v>215</v>
      </c>
      <c r="BM373" s="205" t="s">
        <v>334</v>
      </c>
    </row>
    <row r="374" spans="1:65" s="13" customFormat="1" ht="11.25">
      <c r="B374" s="207"/>
      <c r="C374" s="208"/>
      <c r="D374" s="209" t="s">
        <v>216</v>
      </c>
      <c r="E374" s="210" t="s">
        <v>1</v>
      </c>
      <c r="F374" s="211" t="s">
        <v>2568</v>
      </c>
      <c r="G374" s="208"/>
      <c r="H374" s="210" t="s">
        <v>1</v>
      </c>
      <c r="I374" s="212"/>
      <c r="J374" s="208"/>
      <c r="K374" s="208"/>
      <c r="L374" s="213"/>
      <c r="M374" s="214"/>
      <c r="N374" s="215"/>
      <c r="O374" s="215"/>
      <c r="P374" s="215"/>
      <c r="Q374" s="215"/>
      <c r="R374" s="215"/>
      <c r="S374" s="215"/>
      <c r="T374" s="216"/>
      <c r="AT374" s="217" t="s">
        <v>216</v>
      </c>
      <c r="AU374" s="217" t="s">
        <v>85</v>
      </c>
      <c r="AV374" s="13" t="s">
        <v>83</v>
      </c>
      <c r="AW374" s="13" t="s">
        <v>31</v>
      </c>
      <c r="AX374" s="13" t="s">
        <v>75</v>
      </c>
      <c r="AY374" s="217" t="s">
        <v>209</v>
      </c>
    </row>
    <row r="375" spans="1:65" s="13" customFormat="1" ht="11.25">
      <c r="B375" s="207"/>
      <c r="C375" s="208"/>
      <c r="D375" s="209" t="s">
        <v>216</v>
      </c>
      <c r="E375" s="210" t="s">
        <v>1</v>
      </c>
      <c r="F375" s="211" t="s">
        <v>2725</v>
      </c>
      <c r="G375" s="208"/>
      <c r="H375" s="210" t="s">
        <v>1</v>
      </c>
      <c r="I375" s="212"/>
      <c r="J375" s="208"/>
      <c r="K375" s="208"/>
      <c r="L375" s="213"/>
      <c r="M375" s="214"/>
      <c r="N375" s="215"/>
      <c r="O375" s="215"/>
      <c r="P375" s="215"/>
      <c r="Q375" s="215"/>
      <c r="R375" s="215"/>
      <c r="S375" s="215"/>
      <c r="T375" s="216"/>
      <c r="AT375" s="217" t="s">
        <v>216</v>
      </c>
      <c r="AU375" s="217" t="s">
        <v>85</v>
      </c>
      <c r="AV375" s="13" t="s">
        <v>83</v>
      </c>
      <c r="AW375" s="13" t="s">
        <v>31</v>
      </c>
      <c r="AX375" s="13" t="s">
        <v>75</v>
      </c>
      <c r="AY375" s="217" t="s">
        <v>209</v>
      </c>
    </row>
    <row r="376" spans="1:65" s="14" customFormat="1" ht="11.25">
      <c r="B376" s="218"/>
      <c r="C376" s="219"/>
      <c r="D376" s="209" t="s">
        <v>216</v>
      </c>
      <c r="E376" s="220" t="s">
        <v>1</v>
      </c>
      <c r="F376" s="221" t="s">
        <v>2726</v>
      </c>
      <c r="G376" s="219"/>
      <c r="H376" s="222">
        <v>303.60000000000002</v>
      </c>
      <c r="I376" s="223"/>
      <c r="J376" s="219"/>
      <c r="K376" s="219"/>
      <c r="L376" s="224"/>
      <c r="M376" s="225"/>
      <c r="N376" s="226"/>
      <c r="O376" s="226"/>
      <c r="P376" s="226"/>
      <c r="Q376" s="226"/>
      <c r="R376" s="226"/>
      <c r="S376" s="226"/>
      <c r="T376" s="227"/>
      <c r="AT376" s="228" t="s">
        <v>216</v>
      </c>
      <c r="AU376" s="228" t="s">
        <v>85</v>
      </c>
      <c r="AV376" s="14" t="s">
        <v>85</v>
      </c>
      <c r="AW376" s="14" t="s">
        <v>31</v>
      </c>
      <c r="AX376" s="14" t="s">
        <v>75</v>
      </c>
      <c r="AY376" s="228" t="s">
        <v>209</v>
      </c>
    </row>
    <row r="377" spans="1:65" s="14" customFormat="1" ht="11.25">
      <c r="B377" s="218"/>
      <c r="C377" s="219"/>
      <c r="D377" s="209" t="s">
        <v>216</v>
      </c>
      <c r="E377" s="220" t="s">
        <v>1</v>
      </c>
      <c r="F377" s="221" t="s">
        <v>2727</v>
      </c>
      <c r="G377" s="219"/>
      <c r="H377" s="222">
        <v>51.75</v>
      </c>
      <c r="I377" s="223"/>
      <c r="J377" s="219"/>
      <c r="K377" s="219"/>
      <c r="L377" s="224"/>
      <c r="M377" s="225"/>
      <c r="N377" s="226"/>
      <c r="O377" s="226"/>
      <c r="P377" s="226"/>
      <c r="Q377" s="226"/>
      <c r="R377" s="226"/>
      <c r="S377" s="226"/>
      <c r="T377" s="227"/>
      <c r="AT377" s="228" t="s">
        <v>216</v>
      </c>
      <c r="AU377" s="228" t="s">
        <v>85</v>
      </c>
      <c r="AV377" s="14" t="s">
        <v>85</v>
      </c>
      <c r="AW377" s="14" t="s">
        <v>31</v>
      </c>
      <c r="AX377" s="14" t="s">
        <v>75</v>
      </c>
      <c r="AY377" s="228" t="s">
        <v>209</v>
      </c>
    </row>
    <row r="378" spans="1:65" s="14" customFormat="1" ht="11.25">
      <c r="B378" s="218"/>
      <c r="C378" s="219"/>
      <c r="D378" s="209" t="s">
        <v>216</v>
      </c>
      <c r="E378" s="220" t="s">
        <v>1</v>
      </c>
      <c r="F378" s="221" t="s">
        <v>2728</v>
      </c>
      <c r="G378" s="219"/>
      <c r="H378" s="222">
        <v>109.2</v>
      </c>
      <c r="I378" s="223"/>
      <c r="J378" s="219"/>
      <c r="K378" s="219"/>
      <c r="L378" s="224"/>
      <c r="M378" s="225"/>
      <c r="N378" s="226"/>
      <c r="O378" s="226"/>
      <c r="P378" s="226"/>
      <c r="Q378" s="226"/>
      <c r="R378" s="226"/>
      <c r="S378" s="226"/>
      <c r="T378" s="227"/>
      <c r="AT378" s="228" t="s">
        <v>216</v>
      </c>
      <c r="AU378" s="228" t="s">
        <v>85</v>
      </c>
      <c r="AV378" s="14" t="s">
        <v>85</v>
      </c>
      <c r="AW378" s="14" t="s">
        <v>31</v>
      </c>
      <c r="AX378" s="14" t="s">
        <v>75</v>
      </c>
      <c r="AY378" s="228" t="s">
        <v>209</v>
      </c>
    </row>
    <row r="379" spans="1:65" s="15" customFormat="1" ht="11.25">
      <c r="B379" s="229"/>
      <c r="C379" s="230"/>
      <c r="D379" s="209" t="s">
        <v>216</v>
      </c>
      <c r="E379" s="231" t="s">
        <v>1</v>
      </c>
      <c r="F379" s="232" t="s">
        <v>219</v>
      </c>
      <c r="G379" s="230"/>
      <c r="H379" s="233">
        <v>464.55</v>
      </c>
      <c r="I379" s="234"/>
      <c r="J379" s="230"/>
      <c r="K379" s="230"/>
      <c r="L379" s="235"/>
      <c r="M379" s="236"/>
      <c r="N379" s="237"/>
      <c r="O379" s="237"/>
      <c r="P379" s="237"/>
      <c r="Q379" s="237"/>
      <c r="R379" s="237"/>
      <c r="S379" s="237"/>
      <c r="T379" s="238"/>
      <c r="AT379" s="239" t="s">
        <v>216</v>
      </c>
      <c r="AU379" s="239" t="s">
        <v>85</v>
      </c>
      <c r="AV379" s="15" t="s">
        <v>215</v>
      </c>
      <c r="AW379" s="15" t="s">
        <v>31</v>
      </c>
      <c r="AX379" s="15" t="s">
        <v>83</v>
      </c>
      <c r="AY379" s="239" t="s">
        <v>209</v>
      </c>
    </row>
    <row r="380" spans="1:65" s="2" customFormat="1" ht="16.5" customHeight="1">
      <c r="A380" s="35"/>
      <c r="B380" s="36"/>
      <c r="C380" s="244" t="s">
        <v>337</v>
      </c>
      <c r="D380" s="244" t="s">
        <v>287</v>
      </c>
      <c r="E380" s="245" t="s">
        <v>2729</v>
      </c>
      <c r="F380" s="246" t="s">
        <v>2730</v>
      </c>
      <c r="G380" s="247" t="s">
        <v>270</v>
      </c>
      <c r="H380" s="248">
        <v>0.14399999999999999</v>
      </c>
      <c r="I380" s="249"/>
      <c r="J380" s="250">
        <f>ROUND(I380*H380,2)</f>
        <v>0</v>
      </c>
      <c r="K380" s="251"/>
      <c r="L380" s="252"/>
      <c r="M380" s="253" t="s">
        <v>1</v>
      </c>
      <c r="N380" s="254" t="s">
        <v>40</v>
      </c>
      <c r="O380" s="72"/>
      <c r="P380" s="203">
        <f>O380*H380</f>
        <v>0</v>
      </c>
      <c r="Q380" s="203">
        <v>0</v>
      </c>
      <c r="R380" s="203">
        <f>Q380*H380</f>
        <v>0</v>
      </c>
      <c r="S380" s="203">
        <v>0</v>
      </c>
      <c r="T380" s="204">
        <f>S380*H380</f>
        <v>0</v>
      </c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R380" s="205" t="s">
        <v>229</v>
      </c>
      <c r="AT380" s="205" t="s">
        <v>287</v>
      </c>
      <c r="AU380" s="205" t="s">
        <v>85</v>
      </c>
      <c r="AY380" s="18" t="s">
        <v>209</v>
      </c>
      <c r="BE380" s="206">
        <f>IF(N380="základní",J380,0)</f>
        <v>0</v>
      </c>
      <c r="BF380" s="206">
        <f>IF(N380="snížená",J380,0)</f>
        <v>0</v>
      </c>
      <c r="BG380" s="206">
        <f>IF(N380="zákl. přenesená",J380,0)</f>
        <v>0</v>
      </c>
      <c r="BH380" s="206">
        <f>IF(N380="sníž. přenesená",J380,0)</f>
        <v>0</v>
      </c>
      <c r="BI380" s="206">
        <f>IF(N380="nulová",J380,0)</f>
        <v>0</v>
      </c>
      <c r="BJ380" s="18" t="s">
        <v>83</v>
      </c>
      <c r="BK380" s="206">
        <f>ROUND(I380*H380,2)</f>
        <v>0</v>
      </c>
      <c r="BL380" s="18" t="s">
        <v>215</v>
      </c>
      <c r="BM380" s="205" t="s">
        <v>341</v>
      </c>
    </row>
    <row r="381" spans="1:65" s="13" customFormat="1" ht="11.25">
      <c r="B381" s="207"/>
      <c r="C381" s="208"/>
      <c r="D381" s="209" t="s">
        <v>216</v>
      </c>
      <c r="E381" s="210" t="s">
        <v>1</v>
      </c>
      <c r="F381" s="211" t="s">
        <v>2568</v>
      </c>
      <c r="G381" s="208"/>
      <c r="H381" s="210" t="s">
        <v>1</v>
      </c>
      <c r="I381" s="212"/>
      <c r="J381" s="208"/>
      <c r="K381" s="208"/>
      <c r="L381" s="213"/>
      <c r="M381" s="214"/>
      <c r="N381" s="215"/>
      <c r="O381" s="215"/>
      <c r="P381" s="215"/>
      <c r="Q381" s="215"/>
      <c r="R381" s="215"/>
      <c r="S381" s="215"/>
      <c r="T381" s="216"/>
      <c r="AT381" s="217" t="s">
        <v>216</v>
      </c>
      <c r="AU381" s="217" t="s">
        <v>85</v>
      </c>
      <c r="AV381" s="13" t="s">
        <v>83</v>
      </c>
      <c r="AW381" s="13" t="s">
        <v>31</v>
      </c>
      <c r="AX381" s="13" t="s">
        <v>75</v>
      </c>
      <c r="AY381" s="217" t="s">
        <v>209</v>
      </c>
    </row>
    <row r="382" spans="1:65" s="13" customFormat="1" ht="11.25">
      <c r="B382" s="207"/>
      <c r="C382" s="208"/>
      <c r="D382" s="209" t="s">
        <v>216</v>
      </c>
      <c r="E382" s="210" t="s">
        <v>1</v>
      </c>
      <c r="F382" s="211" t="s">
        <v>2725</v>
      </c>
      <c r="G382" s="208"/>
      <c r="H382" s="210" t="s">
        <v>1</v>
      </c>
      <c r="I382" s="212"/>
      <c r="J382" s="208"/>
      <c r="K382" s="208"/>
      <c r="L382" s="213"/>
      <c r="M382" s="214"/>
      <c r="N382" s="215"/>
      <c r="O382" s="215"/>
      <c r="P382" s="215"/>
      <c r="Q382" s="215"/>
      <c r="R382" s="215"/>
      <c r="S382" s="215"/>
      <c r="T382" s="216"/>
      <c r="AT382" s="217" t="s">
        <v>216</v>
      </c>
      <c r="AU382" s="217" t="s">
        <v>85</v>
      </c>
      <c r="AV382" s="13" t="s">
        <v>83</v>
      </c>
      <c r="AW382" s="13" t="s">
        <v>31</v>
      </c>
      <c r="AX382" s="13" t="s">
        <v>75</v>
      </c>
      <c r="AY382" s="217" t="s">
        <v>209</v>
      </c>
    </row>
    <row r="383" spans="1:65" s="14" customFormat="1" ht="11.25">
      <c r="B383" s="218"/>
      <c r="C383" s="219"/>
      <c r="D383" s="209" t="s">
        <v>216</v>
      </c>
      <c r="E383" s="220" t="s">
        <v>1</v>
      </c>
      <c r="F383" s="221" t="s">
        <v>2731</v>
      </c>
      <c r="G383" s="219"/>
      <c r="H383" s="222">
        <v>9.5000000000000001E-2</v>
      </c>
      <c r="I383" s="223"/>
      <c r="J383" s="219"/>
      <c r="K383" s="219"/>
      <c r="L383" s="224"/>
      <c r="M383" s="225"/>
      <c r="N383" s="226"/>
      <c r="O383" s="226"/>
      <c r="P383" s="226"/>
      <c r="Q383" s="226"/>
      <c r="R383" s="226"/>
      <c r="S383" s="226"/>
      <c r="T383" s="227"/>
      <c r="AT383" s="228" t="s">
        <v>216</v>
      </c>
      <c r="AU383" s="228" t="s">
        <v>85</v>
      </c>
      <c r="AV383" s="14" t="s">
        <v>85</v>
      </c>
      <c r="AW383" s="14" t="s">
        <v>31</v>
      </c>
      <c r="AX383" s="14" t="s">
        <v>75</v>
      </c>
      <c r="AY383" s="228" t="s">
        <v>209</v>
      </c>
    </row>
    <row r="384" spans="1:65" s="14" customFormat="1" ht="11.25">
      <c r="B384" s="218"/>
      <c r="C384" s="219"/>
      <c r="D384" s="209" t="s">
        <v>216</v>
      </c>
      <c r="E384" s="220" t="s">
        <v>1</v>
      </c>
      <c r="F384" s="221" t="s">
        <v>2732</v>
      </c>
      <c r="G384" s="219"/>
      <c r="H384" s="222">
        <v>1.6E-2</v>
      </c>
      <c r="I384" s="223"/>
      <c r="J384" s="219"/>
      <c r="K384" s="219"/>
      <c r="L384" s="224"/>
      <c r="M384" s="225"/>
      <c r="N384" s="226"/>
      <c r="O384" s="226"/>
      <c r="P384" s="226"/>
      <c r="Q384" s="226"/>
      <c r="R384" s="226"/>
      <c r="S384" s="226"/>
      <c r="T384" s="227"/>
      <c r="AT384" s="228" t="s">
        <v>216</v>
      </c>
      <c r="AU384" s="228" t="s">
        <v>85</v>
      </c>
      <c r="AV384" s="14" t="s">
        <v>85</v>
      </c>
      <c r="AW384" s="14" t="s">
        <v>31</v>
      </c>
      <c r="AX384" s="14" t="s">
        <v>75</v>
      </c>
      <c r="AY384" s="228" t="s">
        <v>209</v>
      </c>
    </row>
    <row r="385" spans="1:65" s="14" customFormat="1" ht="11.25">
      <c r="B385" s="218"/>
      <c r="C385" s="219"/>
      <c r="D385" s="209" t="s">
        <v>216</v>
      </c>
      <c r="E385" s="220" t="s">
        <v>1</v>
      </c>
      <c r="F385" s="221" t="s">
        <v>2733</v>
      </c>
      <c r="G385" s="219"/>
      <c r="H385" s="222">
        <v>3.3000000000000002E-2</v>
      </c>
      <c r="I385" s="223"/>
      <c r="J385" s="219"/>
      <c r="K385" s="219"/>
      <c r="L385" s="224"/>
      <c r="M385" s="225"/>
      <c r="N385" s="226"/>
      <c r="O385" s="226"/>
      <c r="P385" s="226"/>
      <c r="Q385" s="226"/>
      <c r="R385" s="226"/>
      <c r="S385" s="226"/>
      <c r="T385" s="227"/>
      <c r="AT385" s="228" t="s">
        <v>216</v>
      </c>
      <c r="AU385" s="228" t="s">
        <v>85</v>
      </c>
      <c r="AV385" s="14" t="s">
        <v>85</v>
      </c>
      <c r="AW385" s="14" t="s">
        <v>31</v>
      </c>
      <c r="AX385" s="14" t="s">
        <v>75</v>
      </c>
      <c r="AY385" s="228" t="s">
        <v>209</v>
      </c>
    </row>
    <row r="386" spans="1:65" s="15" customFormat="1" ht="11.25">
      <c r="B386" s="229"/>
      <c r="C386" s="230"/>
      <c r="D386" s="209" t="s">
        <v>216</v>
      </c>
      <c r="E386" s="231" t="s">
        <v>1</v>
      </c>
      <c r="F386" s="232" t="s">
        <v>219</v>
      </c>
      <c r="G386" s="230"/>
      <c r="H386" s="233">
        <v>0.14399999999999999</v>
      </c>
      <c r="I386" s="234"/>
      <c r="J386" s="230"/>
      <c r="K386" s="230"/>
      <c r="L386" s="235"/>
      <c r="M386" s="236"/>
      <c r="N386" s="237"/>
      <c r="O386" s="237"/>
      <c r="P386" s="237"/>
      <c r="Q386" s="237"/>
      <c r="R386" s="237"/>
      <c r="S386" s="237"/>
      <c r="T386" s="238"/>
      <c r="AT386" s="239" t="s">
        <v>216</v>
      </c>
      <c r="AU386" s="239" t="s">
        <v>85</v>
      </c>
      <c r="AV386" s="15" t="s">
        <v>215</v>
      </c>
      <c r="AW386" s="15" t="s">
        <v>31</v>
      </c>
      <c r="AX386" s="15" t="s">
        <v>83</v>
      </c>
      <c r="AY386" s="239" t="s">
        <v>209</v>
      </c>
    </row>
    <row r="387" spans="1:65" s="2" customFormat="1" ht="24.2" customHeight="1">
      <c r="A387" s="35"/>
      <c r="B387" s="36"/>
      <c r="C387" s="193" t="s">
        <v>277</v>
      </c>
      <c r="D387" s="193" t="s">
        <v>211</v>
      </c>
      <c r="E387" s="194" t="s">
        <v>2734</v>
      </c>
      <c r="F387" s="195" t="s">
        <v>2735</v>
      </c>
      <c r="G387" s="196" t="s">
        <v>425</v>
      </c>
      <c r="H387" s="197">
        <v>264.89999999999998</v>
      </c>
      <c r="I387" s="198"/>
      <c r="J387" s="199">
        <f>ROUND(I387*H387,2)</f>
        <v>0</v>
      </c>
      <c r="K387" s="200"/>
      <c r="L387" s="40"/>
      <c r="M387" s="201" t="s">
        <v>1</v>
      </c>
      <c r="N387" s="202" t="s">
        <v>40</v>
      </c>
      <c r="O387" s="72"/>
      <c r="P387" s="203">
        <f>O387*H387</f>
        <v>0</v>
      </c>
      <c r="Q387" s="203">
        <v>0</v>
      </c>
      <c r="R387" s="203">
        <f>Q387*H387</f>
        <v>0</v>
      </c>
      <c r="S387" s="203">
        <v>0</v>
      </c>
      <c r="T387" s="204">
        <f>S387*H387</f>
        <v>0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205" t="s">
        <v>215</v>
      </c>
      <c r="AT387" s="205" t="s">
        <v>211</v>
      </c>
      <c r="AU387" s="205" t="s">
        <v>85</v>
      </c>
      <c r="AY387" s="18" t="s">
        <v>209</v>
      </c>
      <c r="BE387" s="206">
        <f>IF(N387="základní",J387,0)</f>
        <v>0</v>
      </c>
      <c r="BF387" s="206">
        <f>IF(N387="snížená",J387,0)</f>
        <v>0</v>
      </c>
      <c r="BG387" s="206">
        <f>IF(N387="zákl. přenesená",J387,0)</f>
        <v>0</v>
      </c>
      <c r="BH387" s="206">
        <f>IF(N387="sníž. přenesená",J387,0)</f>
        <v>0</v>
      </c>
      <c r="BI387" s="206">
        <f>IF(N387="nulová",J387,0)</f>
        <v>0</v>
      </c>
      <c r="BJ387" s="18" t="s">
        <v>83</v>
      </c>
      <c r="BK387" s="206">
        <f>ROUND(I387*H387,2)</f>
        <v>0</v>
      </c>
      <c r="BL387" s="18" t="s">
        <v>215</v>
      </c>
      <c r="BM387" s="205" t="s">
        <v>347</v>
      </c>
    </row>
    <row r="388" spans="1:65" s="13" customFormat="1" ht="11.25">
      <c r="B388" s="207"/>
      <c r="C388" s="208"/>
      <c r="D388" s="209" t="s">
        <v>216</v>
      </c>
      <c r="E388" s="210" t="s">
        <v>1</v>
      </c>
      <c r="F388" s="211" t="s">
        <v>2568</v>
      </c>
      <c r="G388" s="208"/>
      <c r="H388" s="210" t="s">
        <v>1</v>
      </c>
      <c r="I388" s="212"/>
      <c r="J388" s="208"/>
      <c r="K388" s="208"/>
      <c r="L388" s="213"/>
      <c r="M388" s="214"/>
      <c r="N388" s="215"/>
      <c r="O388" s="215"/>
      <c r="P388" s="215"/>
      <c r="Q388" s="215"/>
      <c r="R388" s="215"/>
      <c r="S388" s="215"/>
      <c r="T388" s="216"/>
      <c r="AT388" s="217" t="s">
        <v>216</v>
      </c>
      <c r="AU388" s="217" t="s">
        <v>85</v>
      </c>
      <c r="AV388" s="13" t="s">
        <v>83</v>
      </c>
      <c r="AW388" s="13" t="s">
        <v>31</v>
      </c>
      <c r="AX388" s="13" t="s">
        <v>75</v>
      </c>
      <c r="AY388" s="217" t="s">
        <v>209</v>
      </c>
    </row>
    <row r="389" spans="1:65" s="13" customFormat="1" ht="11.25">
      <c r="B389" s="207"/>
      <c r="C389" s="208"/>
      <c r="D389" s="209" t="s">
        <v>216</v>
      </c>
      <c r="E389" s="210" t="s">
        <v>1</v>
      </c>
      <c r="F389" s="211" t="s">
        <v>2736</v>
      </c>
      <c r="G389" s="208"/>
      <c r="H389" s="210" t="s">
        <v>1</v>
      </c>
      <c r="I389" s="212"/>
      <c r="J389" s="208"/>
      <c r="K389" s="208"/>
      <c r="L389" s="213"/>
      <c r="M389" s="214"/>
      <c r="N389" s="215"/>
      <c r="O389" s="215"/>
      <c r="P389" s="215"/>
      <c r="Q389" s="215"/>
      <c r="R389" s="215"/>
      <c r="S389" s="215"/>
      <c r="T389" s="216"/>
      <c r="AT389" s="217" t="s">
        <v>216</v>
      </c>
      <c r="AU389" s="217" t="s">
        <v>85</v>
      </c>
      <c r="AV389" s="13" t="s">
        <v>83</v>
      </c>
      <c r="AW389" s="13" t="s">
        <v>31</v>
      </c>
      <c r="AX389" s="13" t="s">
        <v>75</v>
      </c>
      <c r="AY389" s="217" t="s">
        <v>209</v>
      </c>
    </row>
    <row r="390" spans="1:65" s="14" customFormat="1" ht="11.25">
      <c r="B390" s="218"/>
      <c r="C390" s="219"/>
      <c r="D390" s="209" t="s">
        <v>216</v>
      </c>
      <c r="E390" s="220" t="s">
        <v>1</v>
      </c>
      <c r="F390" s="221" t="s">
        <v>2737</v>
      </c>
      <c r="G390" s="219"/>
      <c r="H390" s="222">
        <v>90.9</v>
      </c>
      <c r="I390" s="223"/>
      <c r="J390" s="219"/>
      <c r="K390" s="219"/>
      <c r="L390" s="224"/>
      <c r="M390" s="225"/>
      <c r="N390" s="226"/>
      <c r="O390" s="226"/>
      <c r="P390" s="226"/>
      <c r="Q390" s="226"/>
      <c r="R390" s="226"/>
      <c r="S390" s="226"/>
      <c r="T390" s="227"/>
      <c r="AT390" s="228" t="s">
        <v>216</v>
      </c>
      <c r="AU390" s="228" t="s">
        <v>85</v>
      </c>
      <c r="AV390" s="14" t="s">
        <v>85</v>
      </c>
      <c r="AW390" s="14" t="s">
        <v>31</v>
      </c>
      <c r="AX390" s="14" t="s">
        <v>75</v>
      </c>
      <c r="AY390" s="228" t="s">
        <v>209</v>
      </c>
    </row>
    <row r="391" spans="1:65" s="14" customFormat="1" ht="11.25">
      <c r="B391" s="218"/>
      <c r="C391" s="219"/>
      <c r="D391" s="209" t="s">
        <v>216</v>
      </c>
      <c r="E391" s="220" t="s">
        <v>1</v>
      </c>
      <c r="F391" s="221" t="s">
        <v>2738</v>
      </c>
      <c r="G391" s="219"/>
      <c r="H391" s="222">
        <v>50.4</v>
      </c>
      <c r="I391" s="223"/>
      <c r="J391" s="219"/>
      <c r="K391" s="219"/>
      <c r="L391" s="224"/>
      <c r="M391" s="225"/>
      <c r="N391" s="226"/>
      <c r="O391" s="226"/>
      <c r="P391" s="226"/>
      <c r="Q391" s="226"/>
      <c r="R391" s="226"/>
      <c r="S391" s="226"/>
      <c r="T391" s="227"/>
      <c r="AT391" s="228" t="s">
        <v>216</v>
      </c>
      <c r="AU391" s="228" t="s">
        <v>85</v>
      </c>
      <c r="AV391" s="14" t="s">
        <v>85</v>
      </c>
      <c r="AW391" s="14" t="s">
        <v>31</v>
      </c>
      <c r="AX391" s="14" t="s">
        <v>75</v>
      </c>
      <c r="AY391" s="228" t="s">
        <v>209</v>
      </c>
    </row>
    <row r="392" spans="1:65" s="13" customFormat="1" ht="11.25">
      <c r="B392" s="207"/>
      <c r="C392" s="208"/>
      <c r="D392" s="209" t="s">
        <v>216</v>
      </c>
      <c r="E392" s="210" t="s">
        <v>1</v>
      </c>
      <c r="F392" s="211" t="s">
        <v>2739</v>
      </c>
      <c r="G392" s="208"/>
      <c r="H392" s="210" t="s">
        <v>1</v>
      </c>
      <c r="I392" s="212"/>
      <c r="J392" s="208"/>
      <c r="K392" s="208"/>
      <c r="L392" s="213"/>
      <c r="M392" s="214"/>
      <c r="N392" s="215"/>
      <c r="O392" s="215"/>
      <c r="P392" s="215"/>
      <c r="Q392" s="215"/>
      <c r="R392" s="215"/>
      <c r="S392" s="215"/>
      <c r="T392" s="216"/>
      <c r="AT392" s="217" t="s">
        <v>216</v>
      </c>
      <c r="AU392" s="217" t="s">
        <v>85</v>
      </c>
      <c r="AV392" s="13" t="s">
        <v>83</v>
      </c>
      <c r="AW392" s="13" t="s">
        <v>31</v>
      </c>
      <c r="AX392" s="13" t="s">
        <v>75</v>
      </c>
      <c r="AY392" s="217" t="s">
        <v>209</v>
      </c>
    </row>
    <row r="393" spans="1:65" s="14" customFormat="1" ht="11.25">
      <c r="B393" s="218"/>
      <c r="C393" s="219"/>
      <c r="D393" s="209" t="s">
        <v>216</v>
      </c>
      <c r="E393" s="220" t="s">
        <v>1</v>
      </c>
      <c r="F393" s="221" t="s">
        <v>2740</v>
      </c>
      <c r="G393" s="219"/>
      <c r="H393" s="222">
        <v>98.4</v>
      </c>
      <c r="I393" s="223"/>
      <c r="J393" s="219"/>
      <c r="K393" s="219"/>
      <c r="L393" s="224"/>
      <c r="M393" s="225"/>
      <c r="N393" s="226"/>
      <c r="O393" s="226"/>
      <c r="P393" s="226"/>
      <c r="Q393" s="226"/>
      <c r="R393" s="226"/>
      <c r="S393" s="226"/>
      <c r="T393" s="227"/>
      <c r="AT393" s="228" t="s">
        <v>216</v>
      </c>
      <c r="AU393" s="228" t="s">
        <v>85</v>
      </c>
      <c r="AV393" s="14" t="s">
        <v>85</v>
      </c>
      <c r="AW393" s="14" t="s">
        <v>31</v>
      </c>
      <c r="AX393" s="14" t="s">
        <v>75</v>
      </c>
      <c r="AY393" s="228" t="s">
        <v>209</v>
      </c>
    </row>
    <row r="394" spans="1:65" s="13" customFormat="1" ht="11.25">
      <c r="B394" s="207"/>
      <c r="C394" s="208"/>
      <c r="D394" s="209" t="s">
        <v>216</v>
      </c>
      <c r="E394" s="210" t="s">
        <v>1</v>
      </c>
      <c r="F394" s="211" t="s">
        <v>2741</v>
      </c>
      <c r="G394" s="208"/>
      <c r="H394" s="210" t="s">
        <v>1</v>
      </c>
      <c r="I394" s="212"/>
      <c r="J394" s="208"/>
      <c r="K394" s="208"/>
      <c r="L394" s="213"/>
      <c r="M394" s="214"/>
      <c r="N394" s="215"/>
      <c r="O394" s="215"/>
      <c r="P394" s="215"/>
      <c r="Q394" s="215"/>
      <c r="R394" s="215"/>
      <c r="S394" s="215"/>
      <c r="T394" s="216"/>
      <c r="AT394" s="217" t="s">
        <v>216</v>
      </c>
      <c r="AU394" s="217" t="s">
        <v>85</v>
      </c>
      <c r="AV394" s="13" t="s">
        <v>83</v>
      </c>
      <c r="AW394" s="13" t="s">
        <v>31</v>
      </c>
      <c r="AX394" s="13" t="s">
        <v>75</v>
      </c>
      <c r="AY394" s="217" t="s">
        <v>209</v>
      </c>
    </row>
    <row r="395" spans="1:65" s="14" customFormat="1" ht="11.25">
      <c r="B395" s="218"/>
      <c r="C395" s="219"/>
      <c r="D395" s="209" t="s">
        <v>216</v>
      </c>
      <c r="E395" s="220" t="s">
        <v>1</v>
      </c>
      <c r="F395" s="221" t="s">
        <v>2742</v>
      </c>
      <c r="G395" s="219"/>
      <c r="H395" s="222">
        <v>25.2</v>
      </c>
      <c r="I395" s="223"/>
      <c r="J395" s="219"/>
      <c r="K395" s="219"/>
      <c r="L395" s="224"/>
      <c r="M395" s="225"/>
      <c r="N395" s="226"/>
      <c r="O395" s="226"/>
      <c r="P395" s="226"/>
      <c r="Q395" s="226"/>
      <c r="R395" s="226"/>
      <c r="S395" s="226"/>
      <c r="T395" s="227"/>
      <c r="AT395" s="228" t="s">
        <v>216</v>
      </c>
      <c r="AU395" s="228" t="s">
        <v>85</v>
      </c>
      <c r="AV395" s="14" t="s">
        <v>85</v>
      </c>
      <c r="AW395" s="14" t="s">
        <v>31</v>
      </c>
      <c r="AX395" s="14" t="s">
        <v>75</v>
      </c>
      <c r="AY395" s="228" t="s">
        <v>209</v>
      </c>
    </row>
    <row r="396" spans="1:65" s="15" customFormat="1" ht="11.25">
      <c r="B396" s="229"/>
      <c r="C396" s="230"/>
      <c r="D396" s="209" t="s">
        <v>216</v>
      </c>
      <c r="E396" s="231" t="s">
        <v>1</v>
      </c>
      <c r="F396" s="232" t="s">
        <v>219</v>
      </c>
      <c r="G396" s="230"/>
      <c r="H396" s="233">
        <v>264.89999999999998</v>
      </c>
      <c r="I396" s="234"/>
      <c r="J396" s="230"/>
      <c r="K396" s="230"/>
      <c r="L396" s="235"/>
      <c r="M396" s="236"/>
      <c r="N396" s="237"/>
      <c r="O396" s="237"/>
      <c r="P396" s="237"/>
      <c r="Q396" s="237"/>
      <c r="R396" s="237"/>
      <c r="S396" s="237"/>
      <c r="T396" s="238"/>
      <c r="AT396" s="239" t="s">
        <v>216</v>
      </c>
      <c r="AU396" s="239" t="s">
        <v>85</v>
      </c>
      <c r="AV396" s="15" t="s">
        <v>215</v>
      </c>
      <c r="AW396" s="15" t="s">
        <v>31</v>
      </c>
      <c r="AX396" s="15" t="s">
        <v>83</v>
      </c>
      <c r="AY396" s="239" t="s">
        <v>209</v>
      </c>
    </row>
    <row r="397" spans="1:65" s="2" customFormat="1" ht="16.5" customHeight="1">
      <c r="A397" s="35"/>
      <c r="B397" s="36"/>
      <c r="C397" s="244" t="s">
        <v>351</v>
      </c>
      <c r="D397" s="244" t="s">
        <v>287</v>
      </c>
      <c r="E397" s="245" t="s">
        <v>2743</v>
      </c>
      <c r="F397" s="246" t="s">
        <v>2744</v>
      </c>
      <c r="G397" s="247" t="s">
        <v>270</v>
      </c>
      <c r="H397" s="248">
        <v>0.59599999999999997</v>
      </c>
      <c r="I397" s="249"/>
      <c r="J397" s="250">
        <f>ROUND(I397*H397,2)</f>
        <v>0</v>
      </c>
      <c r="K397" s="251"/>
      <c r="L397" s="252"/>
      <c r="M397" s="253" t="s">
        <v>1</v>
      </c>
      <c r="N397" s="254" t="s">
        <v>40</v>
      </c>
      <c r="O397" s="72"/>
      <c r="P397" s="203">
        <f>O397*H397</f>
        <v>0</v>
      </c>
      <c r="Q397" s="203">
        <v>0</v>
      </c>
      <c r="R397" s="203">
        <f>Q397*H397</f>
        <v>0</v>
      </c>
      <c r="S397" s="203">
        <v>0</v>
      </c>
      <c r="T397" s="204">
        <f>S397*H397</f>
        <v>0</v>
      </c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R397" s="205" t="s">
        <v>229</v>
      </c>
      <c r="AT397" s="205" t="s">
        <v>287</v>
      </c>
      <c r="AU397" s="205" t="s">
        <v>85</v>
      </c>
      <c r="AY397" s="18" t="s">
        <v>209</v>
      </c>
      <c r="BE397" s="206">
        <f>IF(N397="základní",J397,0)</f>
        <v>0</v>
      </c>
      <c r="BF397" s="206">
        <f>IF(N397="snížená",J397,0)</f>
        <v>0</v>
      </c>
      <c r="BG397" s="206">
        <f>IF(N397="zákl. přenesená",J397,0)</f>
        <v>0</v>
      </c>
      <c r="BH397" s="206">
        <f>IF(N397="sníž. přenesená",J397,0)</f>
        <v>0</v>
      </c>
      <c r="BI397" s="206">
        <f>IF(N397="nulová",J397,0)</f>
        <v>0</v>
      </c>
      <c r="BJ397" s="18" t="s">
        <v>83</v>
      </c>
      <c r="BK397" s="206">
        <f>ROUND(I397*H397,2)</f>
        <v>0</v>
      </c>
      <c r="BL397" s="18" t="s">
        <v>215</v>
      </c>
      <c r="BM397" s="205" t="s">
        <v>354</v>
      </c>
    </row>
    <row r="398" spans="1:65" s="13" customFormat="1" ht="11.25">
      <c r="B398" s="207"/>
      <c r="C398" s="208"/>
      <c r="D398" s="209" t="s">
        <v>216</v>
      </c>
      <c r="E398" s="210" t="s">
        <v>1</v>
      </c>
      <c r="F398" s="211" t="s">
        <v>2568</v>
      </c>
      <c r="G398" s="208"/>
      <c r="H398" s="210" t="s">
        <v>1</v>
      </c>
      <c r="I398" s="212"/>
      <c r="J398" s="208"/>
      <c r="K398" s="208"/>
      <c r="L398" s="213"/>
      <c r="M398" s="214"/>
      <c r="N398" s="215"/>
      <c r="O398" s="215"/>
      <c r="P398" s="215"/>
      <c r="Q398" s="215"/>
      <c r="R398" s="215"/>
      <c r="S398" s="215"/>
      <c r="T398" s="216"/>
      <c r="AT398" s="217" t="s">
        <v>216</v>
      </c>
      <c r="AU398" s="217" t="s">
        <v>85</v>
      </c>
      <c r="AV398" s="13" t="s">
        <v>83</v>
      </c>
      <c r="AW398" s="13" t="s">
        <v>31</v>
      </c>
      <c r="AX398" s="13" t="s">
        <v>75</v>
      </c>
      <c r="AY398" s="217" t="s">
        <v>209</v>
      </c>
    </row>
    <row r="399" spans="1:65" s="13" customFormat="1" ht="11.25">
      <c r="B399" s="207"/>
      <c r="C399" s="208"/>
      <c r="D399" s="209" t="s">
        <v>216</v>
      </c>
      <c r="E399" s="210" t="s">
        <v>1</v>
      </c>
      <c r="F399" s="211" t="s">
        <v>2736</v>
      </c>
      <c r="G399" s="208"/>
      <c r="H399" s="210" t="s">
        <v>1</v>
      </c>
      <c r="I399" s="212"/>
      <c r="J399" s="208"/>
      <c r="K399" s="208"/>
      <c r="L399" s="213"/>
      <c r="M399" s="214"/>
      <c r="N399" s="215"/>
      <c r="O399" s="215"/>
      <c r="P399" s="215"/>
      <c r="Q399" s="215"/>
      <c r="R399" s="215"/>
      <c r="S399" s="215"/>
      <c r="T399" s="216"/>
      <c r="AT399" s="217" t="s">
        <v>216</v>
      </c>
      <c r="AU399" s="217" t="s">
        <v>85</v>
      </c>
      <c r="AV399" s="13" t="s">
        <v>83</v>
      </c>
      <c r="AW399" s="13" t="s">
        <v>31</v>
      </c>
      <c r="AX399" s="13" t="s">
        <v>75</v>
      </c>
      <c r="AY399" s="217" t="s">
        <v>209</v>
      </c>
    </row>
    <row r="400" spans="1:65" s="14" customFormat="1" ht="11.25">
      <c r="B400" s="218"/>
      <c r="C400" s="219"/>
      <c r="D400" s="209" t="s">
        <v>216</v>
      </c>
      <c r="E400" s="220" t="s">
        <v>1</v>
      </c>
      <c r="F400" s="221" t="s">
        <v>2745</v>
      </c>
      <c r="G400" s="219"/>
      <c r="H400" s="222">
        <v>0.223</v>
      </c>
      <c r="I400" s="223"/>
      <c r="J400" s="219"/>
      <c r="K400" s="219"/>
      <c r="L400" s="224"/>
      <c r="M400" s="225"/>
      <c r="N400" s="226"/>
      <c r="O400" s="226"/>
      <c r="P400" s="226"/>
      <c r="Q400" s="226"/>
      <c r="R400" s="226"/>
      <c r="S400" s="226"/>
      <c r="T400" s="227"/>
      <c r="AT400" s="228" t="s">
        <v>216</v>
      </c>
      <c r="AU400" s="228" t="s">
        <v>85</v>
      </c>
      <c r="AV400" s="14" t="s">
        <v>85</v>
      </c>
      <c r="AW400" s="14" t="s">
        <v>31</v>
      </c>
      <c r="AX400" s="14" t="s">
        <v>75</v>
      </c>
      <c r="AY400" s="228" t="s">
        <v>209</v>
      </c>
    </row>
    <row r="401" spans="1:65" s="14" customFormat="1" ht="11.25">
      <c r="B401" s="218"/>
      <c r="C401" s="219"/>
      <c r="D401" s="209" t="s">
        <v>216</v>
      </c>
      <c r="E401" s="220" t="s">
        <v>1</v>
      </c>
      <c r="F401" s="221" t="s">
        <v>2746</v>
      </c>
      <c r="G401" s="219"/>
      <c r="H401" s="222">
        <v>0.125</v>
      </c>
      <c r="I401" s="223"/>
      <c r="J401" s="219"/>
      <c r="K401" s="219"/>
      <c r="L401" s="224"/>
      <c r="M401" s="225"/>
      <c r="N401" s="226"/>
      <c r="O401" s="226"/>
      <c r="P401" s="226"/>
      <c r="Q401" s="226"/>
      <c r="R401" s="226"/>
      <c r="S401" s="226"/>
      <c r="T401" s="227"/>
      <c r="AT401" s="228" t="s">
        <v>216</v>
      </c>
      <c r="AU401" s="228" t="s">
        <v>85</v>
      </c>
      <c r="AV401" s="14" t="s">
        <v>85</v>
      </c>
      <c r="AW401" s="14" t="s">
        <v>31</v>
      </c>
      <c r="AX401" s="14" t="s">
        <v>75</v>
      </c>
      <c r="AY401" s="228" t="s">
        <v>209</v>
      </c>
    </row>
    <row r="402" spans="1:65" s="13" customFormat="1" ht="11.25">
      <c r="B402" s="207"/>
      <c r="C402" s="208"/>
      <c r="D402" s="209" t="s">
        <v>216</v>
      </c>
      <c r="E402" s="210" t="s">
        <v>1</v>
      </c>
      <c r="F402" s="211" t="s">
        <v>2739</v>
      </c>
      <c r="G402" s="208"/>
      <c r="H402" s="210" t="s">
        <v>1</v>
      </c>
      <c r="I402" s="212"/>
      <c r="J402" s="208"/>
      <c r="K402" s="208"/>
      <c r="L402" s="213"/>
      <c r="M402" s="214"/>
      <c r="N402" s="215"/>
      <c r="O402" s="215"/>
      <c r="P402" s="215"/>
      <c r="Q402" s="215"/>
      <c r="R402" s="215"/>
      <c r="S402" s="215"/>
      <c r="T402" s="216"/>
      <c r="AT402" s="217" t="s">
        <v>216</v>
      </c>
      <c r="AU402" s="217" t="s">
        <v>85</v>
      </c>
      <c r="AV402" s="13" t="s">
        <v>83</v>
      </c>
      <c r="AW402" s="13" t="s">
        <v>31</v>
      </c>
      <c r="AX402" s="13" t="s">
        <v>75</v>
      </c>
      <c r="AY402" s="217" t="s">
        <v>209</v>
      </c>
    </row>
    <row r="403" spans="1:65" s="14" customFormat="1" ht="11.25">
      <c r="B403" s="218"/>
      <c r="C403" s="219"/>
      <c r="D403" s="209" t="s">
        <v>216</v>
      </c>
      <c r="E403" s="220" t="s">
        <v>1</v>
      </c>
      <c r="F403" s="221" t="s">
        <v>2747</v>
      </c>
      <c r="G403" s="219"/>
      <c r="H403" s="222">
        <v>0.24</v>
      </c>
      <c r="I403" s="223"/>
      <c r="J403" s="219"/>
      <c r="K403" s="219"/>
      <c r="L403" s="224"/>
      <c r="M403" s="225"/>
      <c r="N403" s="226"/>
      <c r="O403" s="226"/>
      <c r="P403" s="226"/>
      <c r="Q403" s="226"/>
      <c r="R403" s="226"/>
      <c r="S403" s="226"/>
      <c r="T403" s="227"/>
      <c r="AT403" s="228" t="s">
        <v>216</v>
      </c>
      <c r="AU403" s="228" t="s">
        <v>85</v>
      </c>
      <c r="AV403" s="14" t="s">
        <v>85</v>
      </c>
      <c r="AW403" s="14" t="s">
        <v>31</v>
      </c>
      <c r="AX403" s="14" t="s">
        <v>75</v>
      </c>
      <c r="AY403" s="228" t="s">
        <v>209</v>
      </c>
    </row>
    <row r="404" spans="1:65" s="13" customFormat="1" ht="11.25">
      <c r="B404" s="207"/>
      <c r="C404" s="208"/>
      <c r="D404" s="209" t="s">
        <v>216</v>
      </c>
      <c r="E404" s="210" t="s">
        <v>1</v>
      </c>
      <c r="F404" s="211" t="s">
        <v>2741</v>
      </c>
      <c r="G404" s="208"/>
      <c r="H404" s="210" t="s">
        <v>1</v>
      </c>
      <c r="I404" s="212"/>
      <c r="J404" s="208"/>
      <c r="K404" s="208"/>
      <c r="L404" s="213"/>
      <c r="M404" s="214"/>
      <c r="N404" s="215"/>
      <c r="O404" s="215"/>
      <c r="P404" s="215"/>
      <c r="Q404" s="215"/>
      <c r="R404" s="215"/>
      <c r="S404" s="215"/>
      <c r="T404" s="216"/>
      <c r="AT404" s="217" t="s">
        <v>216</v>
      </c>
      <c r="AU404" s="217" t="s">
        <v>85</v>
      </c>
      <c r="AV404" s="13" t="s">
        <v>83</v>
      </c>
      <c r="AW404" s="13" t="s">
        <v>31</v>
      </c>
      <c r="AX404" s="13" t="s">
        <v>75</v>
      </c>
      <c r="AY404" s="217" t="s">
        <v>209</v>
      </c>
    </row>
    <row r="405" spans="1:65" s="14" customFormat="1" ht="11.25">
      <c r="B405" s="218"/>
      <c r="C405" s="219"/>
      <c r="D405" s="209" t="s">
        <v>216</v>
      </c>
      <c r="E405" s="220" t="s">
        <v>1</v>
      </c>
      <c r="F405" s="221" t="s">
        <v>2748</v>
      </c>
      <c r="G405" s="219"/>
      <c r="H405" s="222">
        <v>8.0000000000000002E-3</v>
      </c>
      <c r="I405" s="223"/>
      <c r="J405" s="219"/>
      <c r="K405" s="219"/>
      <c r="L405" s="224"/>
      <c r="M405" s="225"/>
      <c r="N405" s="226"/>
      <c r="O405" s="226"/>
      <c r="P405" s="226"/>
      <c r="Q405" s="226"/>
      <c r="R405" s="226"/>
      <c r="S405" s="226"/>
      <c r="T405" s="227"/>
      <c r="AT405" s="228" t="s">
        <v>216</v>
      </c>
      <c r="AU405" s="228" t="s">
        <v>85</v>
      </c>
      <c r="AV405" s="14" t="s">
        <v>85</v>
      </c>
      <c r="AW405" s="14" t="s">
        <v>31</v>
      </c>
      <c r="AX405" s="14" t="s">
        <v>75</v>
      </c>
      <c r="AY405" s="228" t="s">
        <v>209</v>
      </c>
    </row>
    <row r="406" spans="1:65" s="15" customFormat="1" ht="11.25">
      <c r="B406" s="229"/>
      <c r="C406" s="230"/>
      <c r="D406" s="209" t="s">
        <v>216</v>
      </c>
      <c r="E406" s="231" t="s">
        <v>1</v>
      </c>
      <c r="F406" s="232" t="s">
        <v>219</v>
      </c>
      <c r="G406" s="230"/>
      <c r="H406" s="233">
        <v>0.59599999999999997</v>
      </c>
      <c r="I406" s="234"/>
      <c r="J406" s="230"/>
      <c r="K406" s="230"/>
      <c r="L406" s="235"/>
      <c r="M406" s="236"/>
      <c r="N406" s="237"/>
      <c r="O406" s="237"/>
      <c r="P406" s="237"/>
      <c r="Q406" s="237"/>
      <c r="R406" s="237"/>
      <c r="S406" s="237"/>
      <c r="T406" s="238"/>
      <c r="AT406" s="239" t="s">
        <v>216</v>
      </c>
      <c r="AU406" s="239" t="s">
        <v>85</v>
      </c>
      <c r="AV406" s="15" t="s">
        <v>215</v>
      </c>
      <c r="AW406" s="15" t="s">
        <v>31</v>
      </c>
      <c r="AX406" s="15" t="s">
        <v>83</v>
      </c>
      <c r="AY406" s="239" t="s">
        <v>209</v>
      </c>
    </row>
    <row r="407" spans="1:65" s="2" customFormat="1" ht="33" customHeight="1">
      <c r="A407" s="35"/>
      <c r="B407" s="36"/>
      <c r="C407" s="193" t="s">
        <v>279</v>
      </c>
      <c r="D407" s="193" t="s">
        <v>211</v>
      </c>
      <c r="E407" s="194" t="s">
        <v>2749</v>
      </c>
      <c r="F407" s="195" t="s">
        <v>2750</v>
      </c>
      <c r="G407" s="196" t="s">
        <v>425</v>
      </c>
      <c r="H407" s="197">
        <v>72</v>
      </c>
      <c r="I407" s="198"/>
      <c r="J407" s="199">
        <f>ROUND(I407*H407,2)</f>
        <v>0</v>
      </c>
      <c r="K407" s="200"/>
      <c r="L407" s="40"/>
      <c r="M407" s="201" t="s">
        <v>1</v>
      </c>
      <c r="N407" s="202" t="s">
        <v>40</v>
      </c>
      <c r="O407" s="72"/>
      <c r="P407" s="203">
        <f>O407*H407</f>
        <v>0</v>
      </c>
      <c r="Q407" s="203">
        <v>0</v>
      </c>
      <c r="R407" s="203">
        <f>Q407*H407</f>
        <v>0</v>
      </c>
      <c r="S407" s="203">
        <v>0</v>
      </c>
      <c r="T407" s="204">
        <f>S407*H407</f>
        <v>0</v>
      </c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R407" s="205" t="s">
        <v>215</v>
      </c>
      <c r="AT407" s="205" t="s">
        <v>211</v>
      </c>
      <c r="AU407" s="205" t="s">
        <v>85</v>
      </c>
      <c r="AY407" s="18" t="s">
        <v>209</v>
      </c>
      <c r="BE407" s="206">
        <f>IF(N407="základní",J407,0)</f>
        <v>0</v>
      </c>
      <c r="BF407" s="206">
        <f>IF(N407="snížená",J407,0)</f>
        <v>0</v>
      </c>
      <c r="BG407" s="206">
        <f>IF(N407="zákl. přenesená",J407,0)</f>
        <v>0</v>
      </c>
      <c r="BH407" s="206">
        <f>IF(N407="sníž. přenesená",J407,0)</f>
        <v>0</v>
      </c>
      <c r="BI407" s="206">
        <f>IF(N407="nulová",J407,0)</f>
        <v>0</v>
      </c>
      <c r="BJ407" s="18" t="s">
        <v>83</v>
      </c>
      <c r="BK407" s="206">
        <f>ROUND(I407*H407,2)</f>
        <v>0</v>
      </c>
      <c r="BL407" s="18" t="s">
        <v>215</v>
      </c>
      <c r="BM407" s="205" t="s">
        <v>357</v>
      </c>
    </row>
    <row r="408" spans="1:65" s="2" customFormat="1" ht="48.75">
      <c r="A408" s="35"/>
      <c r="B408" s="36"/>
      <c r="C408" s="37"/>
      <c r="D408" s="209" t="s">
        <v>253</v>
      </c>
      <c r="E408" s="37"/>
      <c r="F408" s="240" t="s">
        <v>2751</v>
      </c>
      <c r="G408" s="37"/>
      <c r="H408" s="37"/>
      <c r="I408" s="241"/>
      <c r="J408" s="37"/>
      <c r="K408" s="37"/>
      <c r="L408" s="40"/>
      <c r="M408" s="242"/>
      <c r="N408" s="243"/>
      <c r="O408" s="72"/>
      <c r="P408" s="72"/>
      <c r="Q408" s="72"/>
      <c r="R408" s="72"/>
      <c r="S408" s="72"/>
      <c r="T408" s="73"/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T408" s="18" t="s">
        <v>253</v>
      </c>
      <c r="AU408" s="18" t="s">
        <v>85</v>
      </c>
    </row>
    <row r="409" spans="1:65" s="14" customFormat="1" ht="11.25">
      <c r="B409" s="218"/>
      <c r="C409" s="219"/>
      <c r="D409" s="209" t="s">
        <v>216</v>
      </c>
      <c r="E409" s="220" t="s">
        <v>1</v>
      </c>
      <c r="F409" s="221" t="s">
        <v>2752</v>
      </c>
      <c r="G409" s="219"/>
      <c r="H409" s="222">
        <v>72</v>
      </c>
      <c r="I409" s="223"/>
      <c r="J409" s="219"/>
      <c r="K409" s="219"/>
      <c r="L409" s="224"/>
      <c r="M409" s="225"/>
      <c r="N409" s="226"/>
      <c r="O409" s="226"/>
      <c r="P409" s="226"/>
      <c r="Q409" s="226"/>
      <c r="R409" s="226"/>
      <c r="S409" s="226"/>
      <c r="T409" s="227"/>
      <c r="AT409" s="228" t="s">
        <v>216</v>
      </c>
      <c r="AU409" s="228" t="s">
        <v>85</v>
      </c>
      <c r="AV409" s="14" t="s">
        <v>85</v>
      </c>
      <c r="AW409" s="14" t="s">
        <v>31</v>
      </c>
      <c r="AX409" s="14" t="s">
        <v>75</v>
      </c>
      <c r="AY409" s="228" t="s">
        <v>209</v>
      </c>
    </row>
    <row r="410" spans="1:65" s="15" customFormat="1" ht="11.25">
      <c r="B410" s="229"/>
      <c r="C410" s="230"/>
      <c r="D410" s="209" t="s">
        <v>216</v>
      </c>
      <c r="E410" s="231" t="s">
        <v>1</v>
      </c>
      <c r="F410" s="232" t="s">
        <v>219</v>
      </c>
      <c r="G410" s="230"/>
      <c r="H410" s="233">
        <v>72</v>
      </c>
      <c r="I410" s="234"/>
      <c r="J410" s="230"/>
      <c r="K410" s="230"/>
      <c r="L410" s="235"/>
      <c r="M410" s="236"/>
      <c r="N410" s="237"/>
      <c r="O410" s="237"/>
      <c r="P410" s="237"/>
      <c r="Q410" s="237"/>
      <c r="R410" s="237"/>
      <c r="S410" s="237"/>
      <c r="T410" s="238"/>
      <c r="AT410" s="239" t="s">
        <v>216</v>
      </c>
      <c r="AU410" s="239" t="s">
        <v>85</v>
      </c>
      <c r="AV410" s="15" t="s">
        <v>215</v>
      </c>
      <c r="AW410" s="15" t="s">
        <v>31</v>
      </c>
      <c r="AX410" s="15" t="s">
        <v>83</v>
      </c>
      <c r="AY410" s="239" t="s">
        <v>209</v>
      </c>
    </row>
    <row r="411" spans="1:65" s="12" customFormat="1" ht="22.9" customHeight="1">
      <c r="B411" s="177"/>
      <c r="C411" s="178"/>
      <c r="D411" s="179" t="s">
        <v>74</v>
      </c>
      <c r="E411" s="191" t="s">
        <v>949</v>
      </c>
      <c r="F411" s="191" t="s">
        <v>950</v>
      </c>
      <c r="G411" s="178"/>
      <c r="H411" s="178"/>
      <c r="I411" s="181"/>
      <c r="J411" s="192">
        <f>BK411</f>
        <v>0</v>
      </c>
      <c r="K411" s="178"/>
      <c r="L411" s="183"/>
      <c r="M411" s="184"/>
      <c r="N411" s="185"/>
      <c r="O411" s="185"/>
      <c r="P411" s="186">
        <f>SUM(P412:P424)</f>
        <v>0</v>
      </c>
      <c r="Q411" s="185"/>
      <c r="R411" s="186">
        <f>SUM(R412:R424)</f>
        <v>0</v>
      </c>
      <c r="S411" s="185"/>
      <c r="T411" s="187">
        <f>SUM(T412:T424)</f>
        <v>0</v>
      </c>
      <c r="AR411" s="188" t="s">
        <v>83</v>
      </c>
      <c r="AT411" s="189" t="s">
        <v>74</v>
      </c>
      <c r="AU411" s="189" t="s">
        <v>83</v>
      </c>
      <c r="AY411" s="188" t="s">
        <v>209</v>
      </c>
      <c r="BK411" s="190">
        <f>SUM(BK412:BK424)</f>
        <v>0</v>
      </c>
    </row>
    <row r="412" spans="1:65" s="2" customFormat="1" ht="33" customHeight="1">
      <c r="A412" s="35"/>
      <c r="B412" s="36"/>
      <c r="C412" s="193" t="s">
        <v>362</v>
      </c>
      <c r="D412" s="193" t="s">
        <v>211</v>
      </c>
      <c r="E412" s="194" t="s">
        <v>951</v>
      </c>
      <c r="F412" s="195" t="s">
        <v>952</v>
      </c>
      <c r="G412" s="196" t="s">
        <v>270</v>
      </c>
      <c r="H412" s="197">
        <v>65.201999999999998</v>
      </c>
      <c r="I412" s="198"/>
      <c r="J412" s="199">
        <f>ROUND(I412*H412,2)</f>
        <v>0</v>
      </c>
      <c r="K412" s="200"/>
      <c r="L412" s="40"/>
      <c r="M412" s="201" t="s">
        <v>1</v>
      </c>
      <c r="N412" s="202" t="s">
        <v>40</v>
      </c>
      <c r="O412" s="72"/>
      <c r="P412" s="203">
        <f>O412*H412</f>
        <v>0</v>
      </c>
      <c r="Q412" s="203">
        <v>0</v>
      </c>
      <c r="R412" s="203">
        <f>Q412*H412</f>
        <v>0</v>
      </c>
      <c r="S412" s="203">
        <v>0</v>
      </c>
      <c r="T412" s="204">
        <f>S412*H412</f>
        <v>0</v>
      </c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R412" s="205" t="s">
        <v>215</v>
      </c>
      <c r="AT412" s="205" t="s">
        <v>211</v>
      </c>
      <c r="AU412" s="205" t="s">
        <v>85</v>
      </c>
      <c r="AY412" s="18" t="s">
        <v>209</v>
      </c>
      <c r="BE412" s="206">
        <f>IF(N412="základní",J412,0)</f>
        <v>0</v>
      </c>
      <c r="BF412" s="206">
        <f>IF(N412="snížená",J412,0)</f>
        <v>0</v>
      </c>
      <c r="BG412" s="206">
        <f>IF(N412="zákl. přenesená",J412,0)</f>
        <v>0</v>
      </c>
      <c r="BH412" s="206">
        <f>IF(N412="sníž. přenesená",J412,0)</f>
        <v>0</v>
      </c>
      <c r="BI412" s="206">
        <f>IF(N412="nulová",J412,0)</f>
        <v>0</v>
      </c>
      <c r="BJ412" s="18" t="s">
        <v>83</v>
      </c>
      <c r="BK412" s="206">
        <f>ROUND(I412*H412,2)</f>
        <v>0</v>
      </c>
      <c r="BL412" s="18" t="s">
        <v>215</v>
      </c>
      <c r="BM412" s="205" t="s">
        <v>365</v>
      </c>
    </row>
    <row r="413" spans="1:65" s="14" customFormat="1" ht="11.25">
      <c r="B413" s="218"/>
      <c r="C413" s="219"/>
      <c r="D413" s="209" t="s">
        <v>216</v>
      </c>
      <c r="E413" s="220" t="s">
        <v>1</v>
      </c>
      <c r="F413" s="221" t="s">
        <v>2753</v>
      </c>
      <c r="G413" s="219"/>
      <c r="H413" s="222">
        <v>65.201999999999998</v>
      </c>
      <c r="I413" s="223"/>
      <c r="J413" s="219"/>
      <c r="K413" s="219"/>
      <c r="L413" s="224"/>
      <c r="M413" s="225"/>
      <c r="N413" s="226"/>
      <c r="O413" s="226"/>
      <c r="P413" s="226"/>
      <c r="Q413" s="226"/>
      <c r="R413" s="226"/>
      <c r="S413" s="226"/>
      <c r="T413" s="227"/>
      <c r="AT413" s="228" t="s">
        <v>216</v>
      </c>
      <c r="AU413" s="228" t="s">
        <v>85</v>
      </c>
      <c r="AV413" s="14" t="s">
        <v>85</v>
      </c>
      <c r="AW413" s="14" t="s">
        <v>31</v>
      </c>
      <c r="AX413" s="14" t="s">
        <v>75</v>
      </c>
      <c r="AY413" s="228" t="s">
        <v>209</v>
      </c>
    </row>
    <row r="414" spans="1:65" s="15" customFormat="1" ht="11.25">
      <c r="B414" s="229"/>
      <c r="C414" s="230"/>
      <c r="D414" s="209" t="s">
        <v>216</v>
      </c>
      <c r="E414" s="231" t="s">
        <v>1</v>
      </c>
      <c r="F414" s="232" t="s">
        <v>219</v>
      </c>
      <c r="G414" s="230"/>
      <c r="H414" s="233">
        <v>65.201999999999998</v>
      </c>
      <c r="I414" s="234"/>
      <c r="J414" s="230"/>
      <c r="K414" s="230"/>
      <c r="L414" s="235"/>
      <c r="M414" s="236"/>
      <c r="N414" s="237"/>
      <c r="O414" s="237"/>
      <c r="P414" s="237"/>
      <c r="Q414" s="237"/>
      <c r="R414" s="237"/>
      <c r="S414" s="237"/>
      <c r="T414" s="238"/>
      <c r="AT414" s="239" t="s">
        <v>216</v>
      </c>
      <c r="AU414" s="239" t="s">
        <v>85</v>
      </c>
      <c r="AV414" s="15" t="s">
        <v>215</v>
      </c>
      <c r="AW414" s="15" t="s">
        <v>31</v>
      </c>
      <c r="AX414" s="15" t="s">
        <v>83</v>
      </c>
      <c r="AY414" s="239" t="s">
        <v>209</v>
      </c>
    </row>
    <row r="415" spans="1:65" s="2" customFormat="1" ht="24.2" customHeight="1">
      <c r="A415" s="35"/>
      <c r="B415" s="36"/>
      <c r="C415" s="193" t="s">
        <v>282</v>
      </c>
      <c r="D415" s="193" t="s">
        <v>211</v>
      </c>
      <c r="E415" s="194" t="s">
        <v>956</v>
      </c>
      <c r="F415" s="195" t="s">
        <v>957</v>
      </c>
      <c r="G415" s="196" t="s">
        <v>270</v>
      </c>
      <c r="H415" s="197">
        <v>16.300999999999998</v>
      </c>
      <c r="I415" s="198"/>
      <c r="J415" s="199">
        <f>ROUND(I415*H415,2)</f>
        <v>0</v>
      </c>
      <c r="K415" s="200"/>
      <c r="L415" s="40"/>
      <c r="M415" s="201" t="s">
        <v>1</v>
      </c>
      <c r="N415" s="202" t="s">
        <v>40</v>
      </c>
      <c r="O415" s="72"/>
      <c r="P415" s="203">
        <f>O415*H415</f>
        <v>0</v>
      </c>
      <c r="Q415" s="203">
        <v>0</v>
      </c>
      <c r="R415" s="203">
        <f>Q415*H415</f>
        <v>0</v>
      </c>
      <c r="S415" s="203">
        <v>0</v>
      </c>
      <c r="T415" s="204">
        <f>S415*H415</f>
        <v>0</v>
      </c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R415" s="205" t="s">
        <v>215</v>
      </c>
      <c r="AT415" s="205" t="s">
        <v>211</v>
      </c>
      <c r="AU415" s="205" t="s">
        <v>85</v>
      </c>
      <c r="AY415" s="18" t="s">
        <v>209</v>
      </c>
      <c r="BE415" s="206">
        <f>IF(N415="základní",J415,0)</f>
        <v>0</v>
      </c>
      <c r="BF415" s="206">
        <f>IF(N415="snížená",J415,0)</f>
        <v>0</v>
      </c>
      <c r="BG415" s="206">
        <f>IF(N415="zákl. přenesená",J415,0)</f>
        <v>0</v>
      </c>
      <c r="BH415" s="206">
        <f>IF(N415="sníž. přenesená",J415,0)</f>
        <v>0</v>
      </c>
      <c r="BI415" s="206">
        <f>IF(N415="nulová",J415,0)</f>
        <v>0</v>
      </c>
      <c r="BJ415" s="18" t="s">
        <v>83</v>
      </c>
      <c r="BK415" s="206">
        <f>ROUND(I415*H415,2)</f>
        <v>0</v>
      </c>
      <c r="BL415" s="18" t="s">
        <v>215</v>
      </c>
      <c r="BM415" s="205" t="s">
        <v>369</v>
      </c>
    </row>
    <row r="416" spans="1:65" s="14" customFormat="1" ht="11.25">
      <c r="B416" s="218"/>
      <c r="C416" s="219"/>
      <c r="D416" s="209" t="s">
        <v>216</v>
      </c>
      <c r="E416" s="220" t="s">
        <v>1</v>
      </c>
      <c r="F416" s="221" t="s">
        <v>2754</v>
      </c>
      <c r="G416" s="219"/>
      <c r="H416" s="222">
        <v>16.300999999999998</v>
      </c>
      <c r="I416" s="223"/>
      <c r="J416" s="219"/>
      <c r="K416" s="219"/>
      <c r="L416" s="224"/>
      <c r="M416" s="225"/>
      <c r="N416" s="226"/>
      <c r="O416" s="226"/>
      <c r="P416" s="226"/>
      <c r="Q416" s="226"/>
      <c r="R416" s="226"/>
      <c r="S416" s="226"/>
      <c r="T416" s="227"/>
      <c r="AT416" s="228" t="s">
        <v>216</v>
      </c>
      <c r="AU416" s="228" t="s">
        <v>85</v>
      </c>
      <c r="AV416" s="14" t="s">
        <v>85</v>
      </c>
      <c r="AW416" s="14" t="s">
        <v>31</v>
      </c>
      <c r="AX416" s="14" t="s">
        <v>75</v>
      </c>
      <c r="AY416" s="228" t="s">
        <v>209</v>
      </c>
    </row>
    <row r="417" spans="1:65" s="15" customFormat="1" ht="11.25">
      <c r="B417" s="229"/>
      <c r="C417" s="230"/>
      <c r="D417" s="209" t="s">
        <v>216</v>
      </c>
      <c r="E417" s="231" t="s">
        <v>1</v>
      </c>
      <c r="F417" s="232" t="s">
        <v>219</v>
      </c>
      <c r="G417" s="230"/>
      <c r="H417" s="233">
        <v>16.300999999999998</v>
      </c>
      <c r="I417" s="234"/>
      <c r="J417" s="230"/>
      <c r="K417" s="230"/>
      <c r="L417" s="235"/>
      <c r="M417" s="236"/>
      <c r="N417" s="237"/>
      <c r="O417" s="237"/>
      <c r="P417" s="237"/>
      <c r="Q417" s="237"/>
      <c r="R417" s="237"/>
      <c r="S417" s="237"/>
      <c r="T417" s="238"/>
      <c r="AT417" s="239" t="s">
        <v>216</v>
      </c>
      <c r="AU417" s="239" t="s">
        <v>85</v>
      </c>
      <c r="AV417" s="15" t="s">
        <v>215</v>
      </c>
      <c r="AW417" s="15" t="s">
        <v>31</v>
      </c>
      <c r="AX417" s="15" t="s">
        <v>83</v>
      </c>
      <c r="AY417" s="239" t="s">
        <v>209</v>
      </c>
    </row>
    <row r="418" spans="1:65" s="2" customFormat="1" ht="24.2" customHeight="1">
      <c r="A418" s="35"/>
      <c r="B418" s="36"/>
      <c r="C418" s="193" t="s">
        <v>370</v>
      </c>
      <c r="D418" s="193" t="s">
        <v>211</v>
      </c>
      <c r="E418" s="194" t="s">
        <v>960</v>
      </c>
      <c r="F418" s="195" t="s">
        <v>961</v>
      </c>
      <c r="G418" s="196" t="s">
        <v>270</v>
      </c>
      <c r="H418" s="197">
        <v>81.503</v>
      </c>
      <c r="I418" s="198"/>
      <c r="J418" s="199">
        <f>ROUND(I418*H418,2)</f>
        <v>0</v>
      </c>
      <c r="K418" s="200"/>
      <c r="L418" s="40"/>
      <c r="M418" s="201" t="s">
        <v>1</v>
      </c>
      <c r="N418" s="202" t="s">
        <v>40</v>
      </c>
      <c r="O418" s="72"/>
      <c r="P418" s="203">
        <f>O418*H418</f>
        <v>0</v>
      </c>
      <c r="Q418" s="203">
        <v>0</v>
      </c>
      <c r="R418" s="203">
        <f>Q418*H418</f>
        <v>0</v>
      </c>
      <c r="S418" s="203">
        <v>0</v>
      </c>
      <c r="T418" s="204">
        <f>S418*H418</f>
        <v>0</v>
      </c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R418" s="205" t="s">
        <v>215</v>
      </c>
      <c r="AT418" s="205" t="s">
        <v>211</v>
      </c>
      <c r="AU418" s="205" t="s">
        <v>85</v>
      </c>
      <c r="AY418" s="18" t="s">
        <v>209</v>
      </c>
      <c r="BE418" s="206">
        <f>IF(N418="základní",J418,0)</f>
        <v>0</v>
      </c>
      <c r="BF418" s="206">
        <f>IF(N418="snížená",J418,0)</f>
        <v>0</v>
      </c>
      <c r="BG418" s="206">
        <f>IF(N418="zákl. přenesená",J418,0)</f>
        <v>0</v>
      </c>
      <c r="BH418" s="206">
        <f>IF(N418="sníž. přenesená",J418,0)</f>
        <v>0</v>
      </c>
      <c r="BI418" s="206">
        <f>IF(N418="nulová",J418,0)</f>
        <v>0</v>
      </c>
      <c r="BJ418" s="18" t="s">
        <v>83</v>
      </c>
      <c r="BK418" s="206">
        <f>ROUND(I418*H418,2)</f>
        <v>0</v>
      </c>
      <c r="BL418" s="18" t="s">
        <v>215</v>
      </c>
      <c r="BM418" s="205" t="s">
        <v>373</v>
      </c>
    </row>
    <row r="419" spans="1:65" s="2" customFormat="1" ht="48.75">
      <c r="A419" s="35"/>
      <c r="B419" s="36"/>
      <c r="C419" s="37"/>
      <c r="D419" s="209" t="s">
        <v>253</v>
      </c>
      <c r="E419" s="37"/>
      <c r="F419" s="240" t="s">
        <v>963</v>
      </c>
      <c r="G419" s="37"/>
      <c r="H419" s="37"/>
      <c r="I419" s="241"/>
      <c r="J419" s="37"/>
      <c r="K419" s="37"/>
      <c r="L419" s="40"/>
      <c r="M419" s="242"/>
      <c r="N419" s="243"/>
      <c r="O419" s="72"/>
      <c r="P419" s="72"/>
      <c r="Q419" s="72"/>
      <c r="R419" s="72"/>
      <c r="S419" s="72"/>
      <c r="T419" s="73"/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T419" s="18" t="s">
        <v>253</v>
      </c>
      <c r="AU419" s="18" t="s">
        <v>85</v>
      </c>
    </row>
    <row r="420" spans="1:65" s="2" customFormat="1" ht="24.2" customHeight="1">
      <c r="A420" s="35"/>
      <c r="B420" s="36"/>
      <c r="C420" s="193" t="s">
        <v>285</v>
      </c>
      <c r="D420" s="193" t="s">
        <v>211</v>
      </c>
      <c r="E420" s="194" t="s">
        <v>969</v>
      </c>
      <c r="F420" s="195" t="s">
        <v>970</v>
      </c>
      <c r="G420" s="196" t="s">
        <v>270</v>
      </c>
      <c r="H420" s="197">
        <v>81.503</v>
      </c>
      <c r="I420" s="198"/>
      <c r="J420" s="199">
        <f>ROUND(I420*H420,2)</f>
        <v>0</v>
      </c>
      <c r="K420" s="200"/>
      <c r="L420" s="40"/>
      <c r="M420" s="201" t="s">
        <v>1</v>
      </c>
      <c r="N420" s="202" t="s">
        <v>40</v>
      </c>
      <c r="O420" s="72"/>
      <c r="P420" s="203">
        <f>O420*H420</f>
        <v>0</v>
      </c>
      <c r="Q420" s="203">
        <v>0</v>
      </c>
      <c r="R420" s="203">
        <f>Q420*H420</f>
        <v>0</v>
      </c>
      <c r="S420" s="203">
        <v>0</v>
      </c>
      <c r="T420" s="204">
        <f>S420*H420</f>
        <v>0</v>
      </c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R420" s="205" t="s">
        <v>215</v>
      </c>
      <c r="AT420" s="205" t="s">
        <v>211</v>
      </c>
      <c r="AU420" s="205" t="s">
        <v>85</v>
      </c>
      <c r="AY420" s="18" t="s">
        <v>209</v>
      </c>
      <c r="BE420" s="206">
        <f>IF(N420="základní",J420,0)</f>
        <v>0</v>
      </c>
      <c r="BF420" s="206">
        <f>IF(N420="snížená",J420,0)</f>
        <v>0</v>
      </c>
      <c r="BG420" s="206">
        <f>IF(N420="zákl. přenesená",J420,0)</f>
        <v>0</v>
      </c>
      <c r="BH420" s="206">
        <f>IF(N420="sníž. přenesená",J420,0)</f>
        <v>0</v>
      </c>
      <c r="BI420" s="206">
        <f>IF(N420="nulová",J420,0)</f>
        <v>0</v>
      </c>
      <c r="BJ420" s="18" t="s">
        <v>83</v>
      </c>
      <c r="BK420" s="206">
        <f>ROUND(I420*H420,2)</f>
        <v>0</v>
      </c>
      <c r="BL420" s="18" t="s">
        <v>215</v>
      </c>
      <c r="BM420" s="205" t="s">
        <v>376</v>
      </c>
    </row>
    <row r="421" spans="1:65" s="2" customFormat="1" ht="24.2" customHeight="1">
      <c r="A421" s="35"/>
      <c r="B421" s="36"/>
      <c r="C421" s="193" t="s">
        <v>377</v>
      </c>
      <c r="D421" s="193" t="s">
        <v>211</v>
      </c>
      <c r="E421" s="194" t="s">
        <v>973</v>
      </c>
      <c r="F421" s="195" t="s">
        <v>974</v>
      </c>
      <c r="G421" s="196" t="s">
        <v>270</v>
      </c>
      <c r="H421" s="197">
        <v>1630.06</v>
      </c>
      <c r="I421" s="198"/>
      <c r="J421" s="199">
        <f>ROUND(I421*H421,2)</f>
        <v>0</v>
      </c>
      <c r="K421" s="200"/>
      <c r="L421" s="40"/>
      <c r="M421" s="201" t="s">
        <v>1</v>
      </c>
      <c r="N421" s="202" t="s">
        <v>40</v>
      </c>
      <c r="O421" s="72"/>
      <c r="P421" s="203">
        <f>O421*H421</f>
        <v>0</v>
      </c>
      <c r="Q421" s="203">
        <v>0</v>
      </c>
      <c r="R421" s="203">
        <f>Q421*H421</f>
        <v>0</v>
      </c>
      <c r="S421" s="203">
        <v>0</v>
      </c>
      <c r="T421" s="204">
        <f>S421*H421</f>
        <v>0</v>
      </c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R421" s="205" t="s">
        <v>215</v>
      </c>
      <c r="AT421" s="205" t="s">
        <v>211</v>
      </c>
      <c r="AU421" s="205" t="s">
        <v>85</v>
      </c>
      <c r="AY421" s="18" t="s">
        <v>209</v>
      </c>
      <c r="BE421" s="206">
        <f>IF(N421="základní",J421,0)</f>
        <v>0</v>
      </c>
      <c r="BF421" s="206">
        <f>IF(N421="snížená",J421,0)</f>
        <v>0</v>
      </c>
      <c r="BG421" s="206">
        <f>IF(N421="zákl. přenesená",J421,0)</f>
        <v>0</v>
      </c>
      <c r="BH421" s="206">
        <f>IF(N421="sníž. přenesená",J421,0)</f>
        <v>0</v>
      </c>
      <c r="BI421" s="206">
        <f>IF(N421="nulová",J421,0)</f>
        <v>0</v>
      </c>
      <c r="BJ421" s="18" t="s">
        <v>83</v>
      </c>
      <c r="BK421" s="206">
        <f>ROUND(I421*H421,2)</f>
        <v>0</v>
      </c>
      <c r="BL421" s="18" t="s">
        <v>215</v>
      </c>
      <c r="BM421" s="205" t="s">
        <v>380</v>
      </c>
    </row>
    <row r="422" spans="1:65" s="14" customFormat="1" ht="11.25">
      <c r="B422" s="218"/>
      <c r="C422" s="219"/>
      <c r="D422" s="209" t="s">
        <v>216</v>
      </c>
      <c r="E422" s="220" t="s">
        <v>1</v>
      </c>
      <c r="F422" s="221" t="s">
        <v>2755</v>
      </c>
      <c r="G422" s="219"/>
      <c r="H422" s="222">
        <v>1630.06</v>
      </c>
      <c r="I422" s="223"/>
      <c r="J422" s="219"/>
      <c r="K422" s="219"/>
      <c r="L422" s="224"/>
      <c r="M422" s="225"/>
      <c r="N422" s="226"/>
      <c r="O422" s="226"/>
      <c r="P422" s="226"/>
      <c r="Q422" s="226"/>
      <c r="R422" s="226"/>
      <c r="S422" s="226"/>
      <c r="T422" s="227"/>
      <c r="AT422" s="228" t="s">
        <v>216</v>
      </c>
      <c r="AU422" s="228" t="s">
        <v>85</v>
      </c>
      <c r="AV422" s="14" t="s">
        <v>85</v>
      </c>
      <c r="AW422" s="14" t="s">
        <v>31</v>
      </c>
      <c r="AX422" s="14" t="s">
        <v>75</v>
      </c>
      <c r="AY422" s="228" t="s">
        <v>209</v>
      </c>
    </row>
    <row r="423" spans="1:65" s="15" customFormat="1" ht="11.25">
      <c r="B423" s="229"/>
      <c r="C423" s="230"/>
      <c r="D423" s="209" t="s">
        <v>216</v>
      </c>
      <c r="E423" s="231" t="s">
        <v>1</v>
      </c>
      <c r="F423" s="232" t="s">
        <v>219</v>
      </c>
      <c r="G423" s="230"/>
      <c r="H423" s="233">
        <v>1630.06</v>
      </c>
      <c r="I423" s="234"/>
      <c r="J423" s="230"/>
      <c r="K423" s="230"/>
      <c r="L423" s="235"/>
      <c r="M423" s="236"/>
      <c r="N423" s="237"/>
      <c r="O423" s="237"/>
      <c r="P423" s="237"/>
      <c r="Q423" s="237"/>
      <c r="R423" s="237"/>
      <c r="S423" s="237"/>
      <c r="T423" s="238"/>
      <c r="AT423" s="239" t="s">
        <v>216</v>
      </c>
      <c r="AU423" s="239" t="s">
        <v>85</v>
      </c>
      <c r="AV423" s="15" t="s">
        <v>215</v>
      </c>
      <c r="AW423" s="15" t="s">
        <v>31</v>
      </c>
      <c r="AX423" s="15" t="s">
        <v>83</v>
      </c>
      <c r="AY423" s="239" t="s">
        <v>209</v>
      </c>
    </row>
    <row r="424" spans="1:65" s="2" customFormat="1" ht="21.75" customHeight="1">
      <c r="A424" s="35"/>
      <c r="B424" s="36"/>
      <c r="C424" s="193" t="s">
        <v>290</v>
      </c>
      <c r="D424" s="193" t="s">
        <v>211</v>
      </c>
      <c r="E424" s="194" t="s">
        <v>977</v>
      </c>
      <c r="F424" s="195" t="s">
        <v>978</v>
      </c>
      <c r="G424" s="196" t="s">
        <v>270</v>
      </c>
      <c r="H424" s="197">
        <v>81.503</v>
      </c>
      <c r="I424" s="198"/>
      <c r="J424" s="199">
        <f>ROUND(I424*H424,2)</f>
        <v>0</v>
      </c>
      <c r="K424" s="200"/>
      <c r="L424" s="40"/>
      <c r="M424" s="201" t="s">
        <v>1</v>
      </c>
      <c r="N424" s="202" t="s">
        <v>40</v>
      </c>
      <c r="O424" s="72"/>
      <c r="P424" s="203">
        <f>O424*H424</f>
        <v>0</v>
      </c>
      <c r="Q424" s="203">
        <v>0</v>
      </c>
      <c r="R424" s="203">
        <f>Q424*H424</f>
        <v>0</v>
      </c>
      <c r="S424" s="203">
        <v>0</v>
      </c>
      <c r="T424" s="204">
        <f>S424*H424</f>
        <v>0</v>
      </c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R424" s="205" t="s">
        <v>215</v>
      </c>
      <c r="AT424" s="205" t="s">
        <v>211</v>
      </c>
      <c r="AU424" s="205" t="s">
        <v>85</v>
      </c>
      <c r="AY424" s="18" t="s">
        <v>209</v>
      </c>
      <c r="BE424" s="206">
        <f>IF(N424="základní",J424,0)</f>
        <v>0</v>
      </c>
      <c r="BF424" s="206">
        <f>IF(N424="snížená",J424,0)</f>
        <v>0</v>
      </c>
      <c r="BG424" s="206">
        <f>IF(N424="zákl. přenesená",J424,0)</f>
        <v>0</v>
      </c>
      <c r="BH424" s="206">
        <f>IF(N424="sníž. přenesená",J424,0)</f>
        <v>0</v>
      </c>
      <c r="BI424" s="206">
        <f>IF(N424="nulová",J424,0)</f>
        <v>0</v>
      </c>
      <c r="BJ424" s="18" t="s">
        <v>83</v>
      </c>
      <c r="BK424" s="206">
        <f>ROUND(I424*H424,2)</f>
        <v>0</v>
      </c>
      <c r="BL424" s="18" t="s">
        <v>215</v>
      </c>
      <c r="BM424" s="205" t="s">
        <v>389</v>
      </c>
    </row>
    <row r="425" spans="1:65" s="12" customFormat="1" ht="25.9" customHeight="1">
      <c r="B425" s="177"/>
      <c r="C425" s="178"/>
      <c r="D425" s="179" t="s">
        <v>74</v>
      </c>
      <c r="E425" s="180" t="s">
        <v>995</v>
      </c>
      <c r="F425" s="180" t="s">
        <v>996</v>
      </c>
      <c r="G425" s="178"/>
      <c r="H425" s="178"/>
      <c r="I425" s="181"/>
      <c r="J425" s="182">
        <f>BK425</f>
        <v>0</v>
      </c>
      <c r="K425" s="178"/>
      <c r="L425" s="183"/>
      <c r="M425" s="184"/>
      <c r="N425" s="185"/>
      <c r="O425" s="185"/>
      <c r="P425" s="186">
        <f>P426+P436+P457+P481</f>
        <v>0</v>
      </c>
      <c r="Q425" s="185"/>
      <c r="R425" s="186">
        <f>R426+R436+R457+R481</f>
        <v>0</v>
      </c>
      <c r="S425" s="185"/>
      <c r="T425" s="187">
        <f>T426+T436+T457+T481</f>
        <v>0</v>
      </c>
      <c r="AR425" s="188" t="s">
        <v>85</v>
      </c>
      <c r="AT425" s="189" t="s">
        <v>74</v>
      </c>
      <c r="AU425" s="189" t="s">
        <v>75</v>
      </c>
      <c r="AY425" s="188" t="s">
        <v>209</v>
      </c>
      <c r="BK425" s="190">
        <f>BK426+BK436+BK457+BK481</f>
        <v>0</v>
      </c>
    </row>
    <row r="426" spans="1:65" s="12" customFormat="1" ht="22.9" customHeight="1">
      <c r="B426" s="177"/>
      <c r="C426" s="178"/>
      <c r="D426" s="179" t="s">
        <v>74</v>
      </c>
      <c r="E426" s="191" t="s">
        <v>1836</v>
      </c>
      <c r="F426" s="191" t="s">
        <v>2756</v>
      </c>
      <c r="G426" s="178"/>
      <c r="H426" s="178"/>
      <c r="I426" s="181"/>
      <c r="J426" s="192">
        <f>BK426</f>
        <v>0</v>
      </c>
      <c r="K426" s="178"/>
      <c r="L426" s="183"/>
      <c r="M426" s="184"/>
      <c r="N426" s="185"/>
      <c r="O426" s="185"/>
      <c r="P426" s="186">
        <f>SUM(P427:P435)</f>
        <v>0</v>
      </c>
      <c r="Q426" s="185"/>
      <c r="R426" s="186">
        <f>SUM(R427:R435)</f>
        <v>0</v>
      </c>
      <c r="S426" s="185"/>
      <c r="T426" s="187">
        <f>SUM(T427:T435)</f>
        <v>0</v>
      </c>
      <c r="AR426" s="188" t="s">
        <v>85</v>
      </c>
      <c r="AT426" s="189" t="s">
        <v>74</v>
      </c>
      <c r="AU426" s="189" t="s">
        <v>83</v>
      </c>
      <c r="AY426" s="188" t="s">
        <v>209</v>
      </c>
      <c r="BK426" s="190">
        <f>SUM(BK427:BK435)</f>
        <v>0</v>
      </c>
    </row>
    <row r="427" spans="1:65" s="2" customFormat="1" ht="24.2" customHeight="1">
      <c r="A427" s="35"/>
      <c r="B427" s="36"/>
      <c r="C427" s="193" t="s">
        <v>396</v>
      </c>
      <c r="D427" s="193" t="s">
        <v>211</v>
      </c>
      <c r="E427" s="194" t="s">
        <v>2757</v>
      </c>
      <c r="F427" s="195" t="s">
        <v>2758</v>
      </c>
      <c r="G427" s="196" t="s">
        <v>214</v>
      </c>
      <c r="H427" s="197">
        <v>21.1</v>
      </c>
      <c r="I427" s="198"/>
      <c r="J427" s="199">
        <f>ROUND(I427*H427,2)</f>
        <v>0</v>
      </c>
      <c r="K427" s="200"/>
      <c r="L427" s="40"/>
      <c r="M427" s="201" t="s">
        <v>1</v>
      </c>
      <c r="N427" s="202" t="s">
        <v>40</v>
      </c>
      <c r="O427" s="72"/>
      <c r="P427" s="203">
        <f>O427*H427</f>
        <v>0</v>
      </c>
      <c r="Q427" s="203">
        <v>0</v>
      </c>
      <c r="R427" s="203">
        <f>Q427*H427</f>
        <v>0</v>
      </c>
      <c r="S427" s="203">
        <v>0</v>
      </c>
      <c r="T427" s="204">
        <f>S427*H427</f>
        <v>0</v>
      </c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R427" s="205" t="s">
        <v>247</v>
      </c>
      <c r="AT427" s="205" t="s">
        <v>211</v>
      </c>
      <c r="AU427" s="205" t="s">
        <v>85</v>
      </c>
      <c r="AY427" s="18" t="s">
        <v>209</v>
      </c>
      <c r="BE427" s="206">
        <f>IF(N427="základní",J427,0)</f>
        <v>0</v>
      </c>
      <c r="BF427" s="206">
        <f>IF(N427="snížená",J427,0)</f>
        <v>0</v>
      </c>
      <c r="BG427" s="206">
        <f>IF(N427="zákl. přenesená",J427,0)</f>
        <v>0</v>
      </c>
      <c r="BH427" s="206">
        <f>IF(N427="sníž. přenesená",J427,0)</f>
        <v>0</v>
      </c>
      <c r="BI427" s="206">
        <f>IF(N427="nulová",J427,0)</f>
        <v>0</v>
      </c>
      <c r="BJ427" s="18" t="s">
        <v>83</v>
      </c>
      <c r="BK427" s="206">
        <f>ROUND(I427*H427,2)</f>
        <v>0</v>
      </c>
      <c r="BL427" s="18" t="s">
        <v>247</v>
      </c>
      <c r="BM427" s="205" t="s">
        <v>399</v>
      </c>
    </row>
    <row r="428" spans="1:65" s="14" customFormat="1" ht="11.25">
      <c r="B428" s="218"/>
      <c r="C428" s="219"/>
      <c r="D428" s="209" t="s">
        <v>216</v>
      </c>
      <c r="E428" s="220" t="s">
        <v>1</v>
      </c>
      <c r="F428" s="221" t="s">
        <v>2759</v>
      </c>
      <c r="G428" s="219"/>
      <c r="H428" s="222">
        <v>6.4</v>
      </c>
      <c r="I428" s="223"/>
      <c r="J428" s="219"/>
      <c r="K428" s="219"/>
      <c r="L428" s="224"/>
      <c r="M428" s="225"/>
      <c r="N428" s="226"/>
      <c r="O428" s="226"/>
      <c r="P428" s="226"/>
      <c r="Q428" s="226"/>
      <c r="R428" s="226"/>
      <c r="S428" s="226"/>
      <c r="T428" s="227"/>
      <c r="AT428" s="228" t="s">
        <v>216</v>
      </c>
      <c r="AU428" s="228" t="s">
        <v>85</v>
      </c>
      <c r="AV428" s="14" t="s">
        <v>85</v>
      </c>
      <c r="AW428" s="14" t="s">
        <v>31</v>
      </c>
      <c r="AX428" s="14" t="s">
        <v>75</v>
      </c>
      <c r="AY428" s="228" t="s">
        <v>209</v>
      </c>
    </row>
    <row r="429" spans="1:65" s="14" customFormat="1" ht="11.25">
      <c r="B429" s="218"/>
      <c r="C429" s="219"/>
      <c r="D429" s="209" t="s">
        <v>216</v>
      </c>
      <c r="E429" s="220" t="s">
        <v>1</v>
      </c>
      <c r="F429" s="221" t="s">
        <v>2760</v>
      </c>
      <c r="G429" s="219"/>
      <c r="H429" s="222">
        <v>7.2</v>
      </c>
      <c r="I429" s="223"/>
      <c r="J429" s="219"/>
      <c r="K429" s="219"/>
      <c r="L429" s="224"/>
      <c r="M429" s="225"/>
      <c r="N429" s="226"/>
      <c r="O429" s="226"/>
      <c r="P429" s="226"/>
      <c r="Q429" s="226"/>
      <c r="R429" s="226"/>
      <c r="S429" s="226"/>
      <c r="T429" s="227"/>
      <c r="AT429" s="228" t="s">
        <v>216</v>
      </c>
      <c r="AU429" s="228" t="s">
        <v>85</v>
      </c>
      <c r="AV429" s="14" t="s">
        <v>85</v>
      </c>
      <c r="AW429" s="14" t="s">
        <v>31</v>
      </c>
      <c r="AX429" s="14" t="s">
        <v>75</v>
      </c>
      <c r="AY429" s="228" t="s">
        <v>209</v>
      </c>
    </row>
    <row r="430" spans="1:65" s="14" customFormat="1" ht="11.25">
      <c r="B430" s="218"/>
      <c r="C430" s="219"/>
      <c r="D430" s="209" t="s">
        <v>216</v>
      </c>
      <c r="E430" s="220" t="s">
        <v>1</v>
      </c>
      <c r="F430" s="221" t="s">
        <v>2761</v>
      </c>
      <c r="G430" s="219"/>
      <c r="H430" s="222">
        <v>7.5</v>
      </c>
      <c r="I430" s="223"/>
      <c r="J430" s="219"/>
      <c r="K430" s="219"/>
      <c r="L430" s="224"/>
      <c r="M430" s="225"/>
      <c r="N430" s="226"/>
      <c r="O430" s="226"/>
      <c r="P430" s="226"/>
      <c r="Q430" s="226"/>
      <c r="R430" s="226"/>
      <c r="S430" s="226"/>
      <c r="T430" s="227"/>
      <c r="AT430" s="228" t="s">
        <v>216</v>
      </c>
      <c r="AU430" s="228" t="s">
        <v>85</v>
      </c>
      <c r="AV430" s="14" t="s">
        <v>85</v>
      </c>
      <c r="AW430" s="14" t="s">
        <v>31</v>
      </c>
      <c r="AX430" s="14" t="s">
        <v>75</v>
      </c>
      <c r="AY430" s="228" t="s">
        <v>209</v>
      </c>
    </row>
    <row r="431" spans="1:65" s="15" customFormat="1" ht="11.25">
      <c r="B431" s="229"/>
      <c r="C431" s="230"/>
      <c r="D431" s="209" t="s">
        <v>216</v>
      </c>
      <c r="E431" s="231" t="s">
        <v>1</v>
      </c>
      <c r="F431" s="232" t="s">
        <v>219</v>
      </c>
      <c r="G431" s="230"/>
      <c r="H431" s="233">
        <v>21.1</v>
      </c>
      <c r="I431" s="234"/>
      <c r="J431" s="230"/>
      <c r="K431" s="230"/>
      <c r="L431" s="235"/>
      <c r="M431" s="236"/>
      <c r="N431" s="237"/>
      <c r="O431" s="237"/>
      <c r="P431" s="237"/>
      <c r="Q431" s="237"/>
      <c r="R431" s="237"/>
      <c r="S431" s="237"/>
      <c r="T431" s="238"/>
      <c r="AT431" s="239" t="s">
        <v>216</v>
      </c>
      <c r="AU431" s="239" t="s">
        <v>85</v>
      </c>
      <c r="AV431" s="15" t="s">
        <v>215</v>
      </c>
      <c r="AW431" s="15" t="s">
        <v>31</v>
      </c>
      <c r="AX431" s="15" t="s">
        <v>83</v>
      </c>
      <c r="AY431" s="239" t="s">
        <v>209</v>
      </c>
    </row>
    <row r="432" spans="1:65" s="2" customFormat="1" ht="24.2" customHeight="1">
      <c r="A432" s="35"/>
      <c r="B432" s="36"/>
      <c r="C432" s="244" t="s">
        <v>295</v>
      </c>
      <c r="D432" s="244" t="s">
        <v>287</v>
      </c>
      <c r="E432" s="245" t="s">
        <v>2762</v>
      </c>
      <c r="F432" s="246" t="s">
        <v>2763</v>
      </c>
      <c r="G432" s="247" t="s">
        <v>214</v>
      </c>
      <c r="H432" s="248">
        <v>23.21</v>
      </c>
      <c r="I432" s="249"/>
      <c r="J432" s="250">
        <f>ROUND(I432*H432,2)</f>
        <v>0</v>
      </c>
      <c r="K432" s="251"/>
      <c r="L432" s="252"/>
      <c r="M432" s="253" t="s">
        <v>1</v>
      </c>
      <c r="N432" s="254" t="s">
        <v>40</v>
      </c>
      <c r="O432" s="72"/>
      <c r="P432" s="203">
        <f>O432*H432</f>
        <v>0</v>
      </c>
      <c r="Q432" s="203">
        <v>0</v>
      </c>
      <c r="R432" s="203">
        <f>Q432*H432</f>
        <v>0</v>
      </c>
      <c r="S432" s="203">
        <v>0</v>
      </c>
      <c r="T432" s="204">
        <f>S432*H432</f>
        <v>0</v>
      </c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R432" s="205" t="s">
        <v>277</v>
      </c>
      <c r="AT432" s="205" t="s">
        <v>287</v>
      </c>
      <c r="AU432" s="205" t="s">
        <v>85</v>
      </c>
      <c r="AY432" s="18" t="s">
        <v>209</v>
      </c>
      <c r="BE432" s="206">
        <f>IF(N432="základní",J432,0)</f>
        <v>0</v>
      </c>
      <c r="BF432" s="206">
        <f>IF(N432="snížená",J432,0)</f>
        <v>0</v>
      </c>
      <c r="BG432" s="206">
        <f>IF(N432="zákl. přenesená",J432,0)</f>
        <v>0</v>
      </c>
      <c r="BH432" s="206">
        <f>IF(N432="sníž. přenesená",J432,0)</f>
        <v>0</v>
      </c>
      <c r="BI432" s="206">
        <f>IF(N432="nulová",J432,0)</f>
        <v>0</v>
      </c>
      <c r="BJ432" s="18" t="s">
        <v>83</v>
      </c>
      <c r="BK432" s="206">
        <f>ROUND(I432*H432,2)</f>
        <v>0</v>
      </c>
      <c r="BL432" s="18" t="s">
        <v>247</v>
      </c>
      <c r="BM432" s="205" t="s">
        <v>403</v>
      </c>
    </row>
    <row r="433" spans="1:65" s="14" customFormat="1" ht="11.25">
      <c r="B433" s="218"/>
      <c r="C433" s="219"/>
      <c r="D433" s="209" t="s">
        <v>216</v>
      </c>
      <c r="E433" s="220" t="s">
        <v>1</v>
      </c>
      <c r="F433" s="221" t="s">
        <v>2764</v>
      </c>
      <c r="G433" s="219"/>
      <c r="H433" s="222">
        <v>23.21</v>
      </c>
      <c r="I433" s="223"/>
      <c r="J433" s="219"/>
      <c r="K433" s="219"/>
      <c r="L433" s="224"/>
      <c r="M433" s="225"/>
      <c r="N433" s="226"/>
      <c r="O433" s="226"/>
      <c r="P433" s="226"/>
      <c r="Q433" s="226"/>
      <c r="R433" s="226"/>
      <c r="S433" s="226"/>
      <c r="T433" s="227"/>
      <c r="AT433" s="228" t="s">
        <v>216</v>
      </c>
      <c r="AU433" s="228" t="s">
        <v>85</v>
      </c>
      <c r="AV433" s="14" t="s">
        <v>85</v>
      </c>
      <c r="AW433" s="14" t="s">
        <v>31</v>
      </c>
      <c r="AX433" s="14" t="s">
        <v>75</v>
      </c>
      <c r="AY433" s="228" t="s">
        <v>209</v>
      </c>
    </row>
    <row r="434" spans="1:65" s="15" customFormat="1" ht="11.25">
      <c r="B434" s="229"/>
      <c r="C434" s="230"/>
      <c r="D434" s="209" t="s">
        <v>216</v>
      </c>
      <c r="E434" s="231" t="s">
        <v>1</v>
      </c>
      <c r="F434" s="232" t="s">
        <v>219</v>
      </c>
      <c r="G434" s="230"/>
      <c r="H434" s="233">
        <v>23.21</v>
      </c>
      <c r="I434" s="234"/>
      <c r="J434" s="230"/>
      <c r="K434" s="230"/>
      <c r="L434" s="235"/>
      <c r="M434" s="236"/>
      <c r="N434" s="237"/>
      <c r="O434" s="237"/>
      <c r="P434" s="237"/>
      <c r="Q434" s="237"/>
      <c r="R434" s="237"/>
      <c r="S434" s="237"/>
      <c r="T434" s="238"/>
      <c r="AT434" s="239" t="s">
        <v>216</v>
      </c>
      <c r="AU434" s="239" t="s">
        <v>85</v>
      </c>
      <c r="AV434" s="15" t="s">
        <v>215</v>
      </c>
      <c r="AW434" s="15" t="s">
        <v>31</v>
      </c>
      <c r="AX434" s="15" t="s">
        <v>83</v>
      </c>
      <c r="AY434" s="239" t="s">
        <v>209</v>
      </c>
    </row>
    <row r="435" spans="1:65" s="2" customFormat="1" ht="24.2" customHeight="1">
      <c r="A435" s="35"/>
      <c r="B435" s="36"/>
      <c r="C435" s="193" t="s">
        <v>405</v>
      </c>
      <c r="D435" s="193" t="s">
        <v>211</v>
      </c>
      <c r="E435" s="194" t="s">
        <v>2765</v>
      </c>
      <c r="F435" s="195" t="s">
        <v>2766</v>
      </c>
      <c r="G435" s="196" t="s">
        <v>1034</v>
      </c>
      <c r="H435" s="266"/>
      <c r="I435" s="198"/>
      <c r="J435" s="199">
        <f>ROUND(I435*H435,2)</f>
        <v>0</v>
      </c>
      <c r="K435" s="200"/>
      <c r="L435" s="40"/>
      <c r="M435" s="201" t="s">
        <v>1</v>
      </c>
      <c r="N435" s="202" t="s">
        <v>40</v>
      </c>
      <c r="O435" s="72"/>
      <c r="P435" s="203">
        <f>O435*H435</f>
        <v>0</v>
      </c>
      <c r="Q435" s="203">
        <v>0</v>
      </c>
      <c r="R435" s="203">
        <f>Q435*H435</f>
        <v>0</v>
      </c>
      <c r="S435" s="203">
        <v>0</v>
      </c>
      <c r="T435" s="204">
        <f>S435*H435</f>
        <v>0</v>
      </c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R435" s="205" t="s">
        <v>247</v>
      </c>
      <c r="AT435" s="205" t="s">
        <v>211</v>
      </c>
      <c r="AU435" s="205" t="s">
        <v>85</v>
      </c>
      <c r="AY435" s="18" t="s">
        <v>209</v>
      </c>
      <c r="BE435" s="206">
        <f>IF(N435="základní",J435,0)</f>
        <v>0</v>
      </c>
      <c r="BF435" s="206">
        <f>IF(N435="snížená",J435,0)</f>
        <v>0</v>
      </c>
      <c r="BG435" s="206">
        <f>IF(N435="zákl. přenesená",J435,0)</f>
        <v>0</v>
      </c>
      <c r="BH435" s="206">
        <f>IF(N435="sníž. přenesená",J435,0)</f>
        <v>0</v>
      </c>
      <c r="BI435" s="206">
        <f>IF(N435="nulová",J435,0)</f>
        <v>0</v>
      </c>
      <c r="BJ435" s="18" t="s">
        <v>83</v>
      </c>
      <c r="BK435" s="206">
        <f>ROUND(I435*H435,2)</f>
        <v>0</v>
      </c>
      <c r="BL435" s="18" t="s">
        <v>247</v>
      </c>
      <c r="BM435" s="205" t="s">
        <v>408</v>
      </c>
    </row>
    <row r="436" spans="1:65" s="12" customFormat="1" ht="22.9" customHeight="1">
      <c r="B436" s="177"/>
      <c r="C436" s="178"/>
      <c r="D436" s="179" t="s">
        <v>74</v>
      </c>
      <c r="E436" s="191" t="s">
        <v>1204</v>
      </c>
      <c r="F436" s="191" t="s">
        <v>1205</v>
      </c>
      <c r="G436" s="178"/>
      <c r="H436" s="178"/>
      <c r="I436" s="181"/>
      <c r="J436" s="192">
        <f>BK436</f>
        <v>0</v>
      </c>
      <c r="K436" s="178"/>
      <c r="L436" s="183"/>
      <c r="M436" s="184"/>
      <c r="N436" s="185"/>
      <c r="O436" s="185"/>
      <c r="P436" s="186">
        <f>SUM(P437:P456)</f>
        <v>0</v>
      </c>
      <c r="Q436" s="185"/>
      <c r="R436" s="186">
        <f>SUM(R437:R456)</f>
        <v>0</v>
      </c>
      <c r="S436" s="185"/>
      <c r="T436" s="187">
        <f>SUM(T437:T456)</f>
        <v>0</v>
      </c>
      <c r="AR436" s="188" t="s">
        <v>85</v>
      </c>
      <c r="AT436" s="189" t="s">
        <v>74</v>
      </c>
      <c r="AU436" s="189" t="s">
        <v>83</v>
      </c>
      <c r="AY436" s="188" t="s">
        <v>209</v>
      </c>
      <c r="BK436" s="190">
        <f>SUM(BK437:BK456)</f>
        <v>0</v>
      </c>
    </row>
    <row r="437" spans="1:65" s="2" customFormat="1" ht="16.5" customHeight="1">
      <c r="A437" s="35"/>
      <c r="B437" s="36"/>
      <c r="C437" s="193" t="s">
        <v>299</v>
      </c>
      <c r="D437" s="193" t="s">
        <v>211</v>
      </c>
      <c r="E437" s="194" t="s">
        <v>2767</v>
      </c>
      <c r="F437" s="195" t="s">
        <v>1207</v>
      </c>
      <c r="G437" s="196" t="s">
        <v>228</v>
      </c>
      <c r="H437" s="197">
        <v>9.26</v>
      </c>
      <c r="I437" s="198"/>
      <c r="J437" s="199">
        <f>ROUND(I437*H437,2)</f>
        <v>0</v>
      </c>
      <c r="K437" s="200"/>
      <c r="L437" s="40"/>
      <c r="M437" s="201" t="s">
        <v>1</v>
      </c>
      <c r="N437" s="202" t="s">
        <v>40</v>
      </c>
      <c r="O437" s="72"/>
      <c r="P437" s="203">
        <f>O437*H437</f>
        <v>0</v>
      </c>
      <c r="Q437" s="203">
        <v>0</v>
      </c>
      <c r="R437" s="203">
        <f>Q437*H437</f>
        <v>0</v>
      </c>
      <c r="S437" s="203">
        <v>0</v>
      </c>
      <c r="T437" s="204">
        <f>S437*H437</f>
        <v>0</v>
      </c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R437" s="205" t="s">
        <v>247</v>
      </c>
      <c r="AT437" s="205" t="s">
        <v>211</v>
      </c>
      <c r="AU437" s="205" t="s">
        <v>85</v>
      </c>
      <c r="AY437" s="18" t="s">
        <v>209</v>
      </c>
      <c r="BE437" s="206">
        <f>IF(N437="základní",J437,0)</f>
        <v>0</v>
      </c>
      <c r="BF437" s="206">
        <f>IF(N437="snížená",J437,0)</f>
        <v>0</v>
      </c>
      <c r="BG437" s="206">
        <f>IF(N437="zákl. přenesená",J437,0)</f>
        <v>0</v>
      </c>
      <c r="BH437" s="206">
        <f>IF(N437="sníž. přenesená",J437,0)</f>
        <v>0</v>
      </c>
      <c r="BI437" s="206">
        <f>IF(N437="nulová",J437,0)</f>
        <v>0</v>
      </c>
      <c r="BJ437" s="18" t="s">
        <v>83</v>
      </c>
      <c r="BK437" s="206">
        <f>ROUND(I437*H437,2)</f>
        <v>0</v>
      </c>
      <c r="BL437" s="18" t="s">
        <v>247</v>
      </c>
      <c r="BM437" s="205" t="s">
        <v>415</v>
      </c>
    </row>
    <row r="438" spans="1:65" s="2" customFormat="1" ht="97.5">
      <c r="A438" s="35"/>
      <c r="B438" s="36"/>
      <c r="C438" s="37"/>
      <c r="D438" s="209" t="s">
        <v>253</v>
      </c>
      <c r="E438" s="37"/>
      <c r="F438" s="240" t="s">
        <v>1209</v>
      </c>
      <c r="G438" s="37"/>
      <c r="H438" s="37"/>
      <c r="I438" s="241"/>
      <c r="J438" s="37"/>
      <c r="K438" s="37"/>
      <c r="L438" s="40"/>
      <c r="M438" s="242"/>
      <c r="N438" s="243"/>
      <c r="O438" s="72"/>
      <c r="P438" s="72"/>
      <c r="Q438" s="72"/>
      <c r="R438" s="72"/>
      <c r="S438" s="72"/>
      <c r="T438" s="73"/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T438" s="18" t="s">
        <v>253</v>
      </c>
      <c r="AU438" s="18" t="s">
        <v>85</v>
      </c>
    </row>
    <row r="439" spans="1:65" s="13" customFormat="1" ht="22.5">
      <c r="B439" s="207"/>
      <c r="C439" s="208"/>
      <c r="D439" s="209" t="s">
        <v>216</v>
      </c>
      <c r="E439" s="210" t="s">
        <v>1</v>
      </c>
      <c r="F439" s="211" t="s">
        <v>1210</v>
      </c>
      <c r="G439" s="208"/>
      <c r="H439" s="210" t="s">
        <v>1</v>
      </c>
      <c r="I439" s="212"/>
      <c r="J439" s="208"/>
      <c r="K439" s="208"/>
      <c r="L439" s="213"/>
      <c r="M439" s="214"/>
      <c r="N439" s="215"/>
      <c r="O439" s="215"/>
      <c r="P439" s="215"/>
      <c r="Q439" s="215"/>
      <c r="R439" s="215"/>
      <c r="S439" s="215"/>
      <c r="T439" s="216"/>
      <c r="AT439" s="217" t="s">
        <v>216</v>
      </c>
      <c r="AU439" s="217" t="s">
        <v>85</v>
      </c>
      <c r="AV439" s="13" t="s">
        <v>83</v>
      </c>
      <c r="AW439" s="13" t="s">
        <v>31</v>
      </c>
      <c r="AX439" s="13" t="s">
        <v>75</v>
      </c>
      <c r="AY439" s="217" t="s">
        <v>209</v>
      </c>
    </row>
    <row r="440" spans="1:65" s="14" customFormat="1" ht="11.25">
      <c r="B440" s="218"/>
      <c r="C440" s="219"/>
      <c r="D440" s="209" t="s">
        <v>216</v>
      </c>
      <c r="E440" s="220" t="s">
        <v>1</v>
      </c>
      <c r="F440" s="221" t="s">
        <v>2768</v>
      </c>
      <c r="G440" s="219"/>
      <c r="H440" s="222">
        <v>1.5</v>
      </c>
      <c r="I440" s="223"/>
      <c r="J440" s="219"/>
      <c r="K440" s="219"/>
      <c r="L440" s="224"/>
      <c r="M440" s="225"/>
      <c r="N440" s="226"/>
      <c r="O440" s="226"/>
      <c r="P440" s="226"/>
      <c r="Q440" s="226"/>
      <c r="R440" s="226"/>
      <c r="S440" s="226"/>
      <c r="T440" s="227"/>
      <c r="AT440" s="228" t="s">
        <v>216</v>
      </c>
      <c r="AU440" s="228" t="s">
        <v>85</v>
      </c>
      <c r="AV440" s="14" t="s">
        <v>85</v>
      </c>
      <c r="AW440" s="14" t="s">
        <v>31</v>
      </c>
      <c r="AX440" s="14" t="s">
        <v>75</v>
      </c>
      <c r="AY440" s="228" t="s">
        <v>209</v>
      </c>
    </row>
    <row r="441" spans="1:65" s="16" customFormat="1" ht="11.25">
      <c r="B441" s="255"/>
      <c r="C441" s="256"/>
      <c r="D441" s="209" t="s">
        <v>216</v>
      </c>
      <c r="E441" s="257" t="s">
        <v>1</v>
      </c>
      <c r="F441" s="258" t="s">
        <v>360</v>
      </c>
      <c r="G441" s="256"/>
      <c r="H441" s="259">
        <v>1.5</v>
      </c>
      <c r="I441" s="260"/>
      <c r="J441" s="256"/>
      <c r="K441" s="256"/>
      <c r="L441" s="261"/>
      <c r="M441" s="262"/>
      <c r="N441" s="263"/>
      <c r="O441" s="263"/>
      <c r="P441" s="263"/>
      <c r="Q441" s="263"/>
      <c r="R441" s="263"/>
      <c r="S441" s="263"/>
      <c r="T441" s="264"/>
      <c r="AT441" s="265" t="s">
        <v>216</v>
      </c>
      <c r="AU441" s="265" t="s">
        <v>85</v>
      </c>
      <c r="AV441" s="16" t="s">
        <v>106</v>
      </c>
      <c r="AW441" s="16" t="s">
        <v>31</v>
      </c>
      <c r="AX441" s="16" t="s">
        <v>75</v>
      </c>
      <c r="AY441" s="265" t="s">
        <v>209</v>
      </c>
    </row>
    <row r="442" spans="1:65" s="14" customFormat="1" ht="22.5">
      <c r="B442" s="218"/>
      <c r="C442" s="219"/>
      <c r="D442" s="209" t="s">
        <v>216</v>
      </c>
      <c r="E442" s="220" t="s">
        <v>1</v>
      </c>
      <c r="F442" s="221" t="s">
        <v>2769</v>
      </c>
      <c r="G442" s="219"/>
      <c r="H442" s="222">
        <v>2.29</v>
      </c>
      <c r="I442" s="223"/>
      <c r="J442" s="219"/>
      <c r="K442" s="219"/>
      <c r="L442" s="224"/>
      <c r="M442" s="225"/>
      <c r="N442" s="226"/>
      <c r="O442" s="226"/>
      <c r="P442" s="226"/>
      <c r="Q442" s="226"/>
      <c r="R442" s="226"/>
      <c r="S442" s="226"/>
      <c r="T442" s="227"/>
      <c r="AT442" s="228" t="s">
        <v>216</v>
      </c>
      <c r="AU442" s="228" t="s">
        <v>85</v>
      </c>
      <c r="AV442" s="14" t="s">
        <v>85</v>
      </c>
      <c r="AW442" s="14" t="s">
        <v>31</v>
      </c>
      <c r="AX442" s="14" t="s">
        <v>75</v>
      </c>
      <c r="AY442" s="228" t="s">
        <v>209</v>
      </c>
    </row>
    <row r="443" spans="1:65" s="14" customFormat="1" ht="22.5">
      <c r="B443" s="218"/>
      <c r="C443" s="219"/>
      <c r="D443" s="209" t="s">
        <v>216</v>
      </c>
      <c r="E443" s="220" t="s">
        <v>1</v>
      </c>
      <c r="F443" s="221" t="s">
        <v>2770</v>
      </c>
      <c r="G443" s="219"/>
      <c r="H443" s="222">
        <v>2.65</v>
      </c>
      <c r="I443" s="223"/>
      <c r="J443" s="219"/>
      <c r="K443" s="219"/>
      <c r="L443" s="224"/>
      <c r="M443" s="225"/>
      <c r="N443" s="226"/>
      <c r="O443" s="226"/>
      <c r="P443" s="226"/>
      <c r="Q443" s="226"/>
      <c r="R443" s="226"/>
      <c r="S443" s="226"/>
      <c r="T443" s="227"/>
      <c r="AT443" s="228" t="s">
        <v>216</v>
      </c>
      <c r="AU443" s="228" t="s">
        <v>85</v>
      </c>
      <c r="AV443" s="14" t="s">
        <v>85</v>
      </c>
      <c r="AW443" s="14" t="s">
        <v>31</v>
      </c>
      <c r="AX443" s="14" t="s">
        <v>75</v>
      </c>
      <c r="AY443" s="228" t="s">
        <v>209</v>
      </c>
    </row>
    <row r="444" spans="1:65" s="14" customFormat="1" ht="22.5">
      <c r="B444" s="218"/>
      <c r="C444" s="219"/>
      <c r="D444" s="209" t="s">
        <v>216</v>
      </c>
      <c r="E444" s="220" t="s">
        <v>1</v>
      </c>
      <c r="F444" s="221" t="s">
        <v>2771</v>
      </c>
      <c r="G444" s="219"/>
      <c r="H444" s="222">
        <v>2.82</v>
      </c>
      <c r="I444" s="223"/>
      <c r="J444" s="219"/>
      <c r="K444" s="219"/>
      <c r="L444" s="224"/>
      <c r="M444" s="225"/>
      <c r="N444" s="226"/>
      <c r="O444" s="226"/>
      <c r="P444" s="226"/>
      <c r="Q444" s="226"/>
      <c r="R444" s="226"/>
      <c r="S444" s="226"/>
      <c r="T444" s="227"/>
      <c r="AT444" s="228" t="s">
        <v>216</v>
      </c>
      <c r="AU444" s="228" t="s">
        <v>85</v>
      </c>
      <c r="AV444" s="14" t="s">
        <v>85</v>
      </c>
      <c r="AW444" s="14" t="s">
        <v>31</v>
      </c>
      <c r="AX444" s="14" t="s">
        <v>75</v>
      </c>
      <c r="AY444" s="228" t="s">
        <v>209</v>
      </c>
    </row>
    <row r="445" spans="1:65" s="16" customFormat="1" ht="11.25">
      <c r="B445" s="255"/>
      <c r="C445" s="256"/>
      <c r="D445" s="209" t="s">
        <v>216</v>
      </c>
      <c r="E445" s="257" t="s">
        <v>1</v>
      </c>
      <c r="F445" s="258" t="s">
        <v>360</v>
      </c>
      <c r="G445" s="256"/>
      <c r="H445" s="259">
        <v>7.76</v>
      </c>
      <c r="I445" s="260"/>
      <c r="J445" s="256"/>
      <c r="K445" s="256"/>
      <c r="L445" s="261"/>
      <c r="M445" s="262"/>
      <c r="N445" s="263"/>
      <c r="O445" s="263"/>
      <c r="P445" s="263"/>
      <c r="Q445" s="263"/>
      <c r="R445" s="263"/>
      <c r="S445" s="263"/>
      <c r="T445" s="264"/>
      <c r="AT445" s="265" t="s">
        <v>216</v>
      </c>
      <c r="AU445" s="265" t="s">
        <v>85</v>
      </c>
      <c r="AV445" s="16" t="s">
        <v>106</v>
      </c>
      <c r="AW445" s="16" t="s">
        <v>31</v>
      </c>
      <c r="AX445" s="16" t="s">
        <v>75</v>
      </c>
      <c r="AY445" s="265" t="s">
        <v>209</v>
      </c>
    </row>
    <row r="446" spans="1:65" s="15" customFormat="1" ht="11.25">
      <c r="B446" s="229"/>
      <c r="C446" s="230"/>
      <c r="D446" s="209" t="s">
        <v>216</v>
      </c>
      <c r="E446" s="231" t="s">
        <v>1</v>
      </c>
      <c r="F446" s="232" t="s">
        <v>219</v>
      </c>
      <c r="G446" s="230"/>
      <c r="H446" s="233">
        <v>9.26</v>
      </c>
      <c r="I446" s="234"/>
      <c r="J446" s="230"/>
      <c r="K446" s="230"/>
      <c r="L446" s="235"/>
      <c r="M446" s="236"/>
      <c r="N446" s="237"/>
      <c r="O446" s="237"/>
      <c r="P446" s="237"/>
      <c r="Q446" s="237"/>
      <c r="R446" s="237"/>
      <c r="S446" s="237"/>
      <c r="T446" s="238"/>
      <c r="AT446" s="239" t="s">
        <v>216</v>
      </c>
      <c r="AU446" s="239" t="s">
        <v>85</v>
      </c>
      <c r="AV446" s="15" t="s">
        <v>215</v>
      </c>
      <c r="AW446" s="15" t="s">
        <v>31</v>
      </c>
      <c r="AX446" s="15" t="s">
        <v>83</v>
      </c>
      <c r="AY446" s="239" t="s">
        <v>209</v>
      </c>
    </row>
    <row r="447" spans="1:65" s="2" customFormat="1" ht="24.2" customHeight="1">
      <c r="A447" s="35"/>
      <c r="B447" s="36"/>
      <c r="C447" s="193" t="s">
        <v>422</v>
      </c>
      <c r="D447" s="193" t="s">
        <v>211</v>
      </c>
      <c r="E447" s="194" t="s">
        <v>2772</v>
      </c>
      <c r="F447" s="195" t="s">
        <v>2773</v>
      </c>
      <c r="G447" s="196" t="s">
        <v>214</v>
      </c>
      <c r="H447" s="197">
        <v>439</v>
      </c>
      <c r="I447" s="198"/>
      <c r="J447" s="199">
        <f>ROUND(I447*H447,2)</f>
        <v>0</v>
      </c>
      <c r="K447" s="200"/>
      <c r="L447" s="40"/>
      <c r="M447" s="201" t="s">
        <v>1</v>
      </c>
      <c r="N447" s="202" t="s">
        <v>40</v>
      </c>
      <c r="O447" s="72"/>
      <c r="P447" s="203">
        <f>O447*H447</f>
        <v>0</v>
      </c>
      <c r="Q447" s="203">
        <v>0</v>
      </c>
      <c r="R447" s="203">
        <f>Q447*H447</f>
        <v>0</v>
      </c>
      <c r="S447" s="203">
        <v>0</v>
      </c>
      <c r="T447" s="204">
        <f>S447*H447</f>
        <v>0</v>
      </c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R447" s="205" t="s">
        <v>247</v>
      </c>
      <c r="AT447" s="205" t="s">
        <v>211</v>
      </c>
      <c r="AU447" s="205" t="s">
        <v>85</v>
      </c>
      <c r="AY447" s="18" t="s">
        <v>209</v>
      </c>
      <c r="BE447" s="206">
        <f>IF(N447="základní",J447,0)</f>
        <v>0</v>
      </c>
      <c r="BF447" s="206">
        <f>IF(N447="snížená",J447,0)</f>
        <v>0</v>
      </c>
      <c r="BG447" s="206">
        <f>IF(N447="zákl. přenesená",J447,0)</f>
        <v>0</v>
      </c>
      <c r="BH447" s="206">
        <f>IF(N447="sníž. přenesená",J447,0)</f>
        <v>0</v>
      </c>
      <c r="BI447" s="206">
        <f>IF(N447="nulová",J447,0)</f>
        <v>0</v>
      </c>
      <c r="BJ447" s="18" t="s">
        <v>83</v>
      </c>
      <c r="BK447" s="206">
        <f>ROUND(I447*H447,2)</f>
        <v>0</v>
      </c>
      <c r="BL447" s="18" t="s">
        <v>247</v>
      </c>
      <c r="BM447" s="205" t="s">
        <v>426</v>
      </c>
    </row>
    <row r="448" spans="1:65" s="13" customFormat="1" ht="11.25">
      <c r="B448" s="207"/>
      <c r="C448" s="208"/>
      <c r="D448" s="209" t="s">
        <v>216</v>
      </c>
      <c r="E448" s="210" t="s">
        <v>1</v>
      </c>
      <c r="F448" s="211" t="s">
        <v>2774</v>
      </c>
      <c r="G448" s="208"/>
      <c r="H448" s="210" t="s">
        <v>1</v>
      </c>
      <c r="I448" s="212"/>
      <c r="J448" s="208"/>
      <c r="K448" s="208"/>
      <c r="L448" s="213"/>
      <c r="M448" s="214"/>
      <c r="N448" s="215"/>
      <c r="O448" s="215"/>
      <c r="P448" s="215"/>
      <c r="Q448" s="215"/>
      <c r="R448" s="215"/>
      <c r="S448" s="215"/>
      <c r="T448" s="216"/>
      <c r="AT448" s="217" t="s">
        <v>216</v>
      </c>
      <c r="AU448" s="217" t="s">
        <v>85</v>
      </c>
      <c r="AV448" s="13" t="s">
        <v>83</v>
      </c>
      <c r="AW448" s="13" t="s">
        <v>31</v>
      </c>
      <c r="AX448" s="13" t="s">
        <v>75</v>
      </c>
      <c r="AY448" s="217" t="s">
        <v>209</v>
      </c>
    </row>
    <row r="449" spans="1:65" s="14" customFormat="1" ht="11.25">
      <c r="B449" s="218"/>
      <c r="C449" s="219"/>
      <c r="D449" s="209" t="s">
        <v>216</v>
      </c>
      <c r="E449" s="220" t="s">
        <v>1</v>
      </c>
      <c r="F449" s="221" t="s">
        <v>2775</v>
      </c>
      <c r="G449" s="219"/>
      <c r="H449" s="222">
        <v>93</v>
      </c>
      <c r="I449" s="223"/>
      <c r="J449" s="219"/>
      <c r="K449" s="219"/>
      <c r="L449" s="224"/>
      <c r="M449" s="225"/>
      <c r="N449" s="226"/>
      <c r="O449" s="226"/>
      <c r="P449" s="226"/>
      <c r="Q449" s="226"/>
      <c r="R449" s="226"/>
      <c r="S449" s="226"/>
      <c r="T449" s="227"/>
      <c r="AT449" s="228" t="s">
        <v>216</v>
      </c>
      <c r="AU449" s="228" t="s">
        <v>85</v>
      </c>
      <c r="AV449" s="14" t="s">
        <v>85</v>
      </c>
      <c r="AW449" s="14" t="s">
        <v>31</v>
      </c>
      <c r="AX449" s="14" t="s">
        <v>75</v>
      </c>
      <c r="AY449" s="228" t="s">
        <v>209</v>
      </c>
    </row>
    <row r="450" spans="1:65" s="16" customFormat="1" ht="11.25">
      <c r="B450" s="255"/>
      <c r="C450" s="256"/>
      <c r="D450" s="209" t="s">
        <v>216</v>
      </c>
      <c r="E450" s="257" t="s">
        <v>1</v>
      </c>
      <c r="F450" s="258" t="s">
        <v>360</v>
      </c>
      <c r="G450" s="256"/>
      <c r="H450" s="259">
        <v>93</v>
      </c>
      <c r="I450" s="260"/>
      <c r="J450" s="256"/>
      <c r="K450" s="256"/>
      <c r="L450" s="261"/>
      <c r="M450" s="262"/>
      <c r="N450" s="263"/>
      <c r="O450" s="263"/>
      <c r="P450" s="263"/>
      <c r="Q450" s="263"/>
      <c r="R450" s="263"/>
      <c r="S450" s="263"/>
      <c r="T450" s="264"/>
      <c r="AT450" s="265" t="s">
        <v>216</v>
      </c>
      <c r="AU450" s="265" t="s">
        <v>85</v>
      </c>
      <c r="AV450" s="16" t="s">
        <v>106</v>
      </c>
      <c r="AW450" s="16" t="s">
        <v>31</v>
      </c>
      <c r="AX450" s="16" t="s">
        <v>75</v>
      </c>
      <c r="AY450" s="265" t="s">
        <v>209</v>
      </c>
    </row>
    <row r="451" spans="1:65" s="14" customFormat="1" ht="11.25">
      <c r="B451" s="218"/>
      <c r="C451" s="219"/>
      <c r="D451" s="209" t="s">
        <v>216</v>
      </c>
      <c r="E451" s="220" t="s">
        <v>1</v>
      </c>
      <c r="F451" s="221" t="s">
        <v>2776</v>
      </c>
      <c r="G451" s="219"/>
      <c r="H451" s="222">
        <v>106</v>
      </c>
      <c r="I451" s="223"/>
      <c r="J451" s="219"/>
      <c r="K451" s="219"/>
      <c r="L451" s="224"/>
      <c r="M451" s="225"/>
      <c r="N451" s="226"/>
      <c r="O451" s="226"/>
      <c r="P451" s="226"/>
      <c r="Q451" s="226"/>
      <c r="R451" s="226"/>
      <c r="S451" s="226"/>
      <c r="T451" s="227"/>
      <c r="AT451" s="228" t="s">
        <v>216</v>
      </c>
      <c r="AU451" s="228" t="s">
        <v>85</v>
      </c>
      <c r="AV451" s="14" t="s">
        <v>85</v>
      </c>
      <c r="AW451" s="14" t="s">
        <v>31</v>
      </c>
      <c r="AX451" s="14" t="s">
        <v>75</v>
      </c>
      <c r="AY451" s="228" t="s">
        <v>209</v>
      </c>
    </row>
    <row r="452" spans="1:65" s="14" customFormat="1" ht="11.25">
      <c r="B452" s="218"/>
      <c r="C452" s="219"/>
      <c r="D452" s="209" t="s">
        <v>216</v>
      </c>
      <c r="E452" s="220" t="s">
        <v>1</v>
      </c>
      <c r="F452" s="221" t="s">
        <v>2777</v>
      </c>
      <c r="G452" s="219"/>
      <c r="H452" s="222">
        <v>120</v>
      </c>
      <c r="I452" s="223"/>
      <c r="J452" s="219"/>
      <c r="K452" s="219"/>
      <c r="L452" s="224"/>
      <c r="M452" s="225"/>
      <c r="N452" s="226"/>
      <c r="O452" s="226"/>
      <c r="P452" s="226"/>
      <c r="Q452" s="226"/>
      <c r="R452" s="226"/>
      <c r="S452" s="226"/>
      <c r="T452" s="227"/>
      <c r="AT452" s="228" t="s">
        <v>216</v>
      </c>
      <c r="AU452" s="228" t="s">
        <v>85</v>
      </c>
      <c r="AV452" s="14" t="s">
        <v>85</v>
      </c>
      <c r="AW452" s="14" t="s">
        <v>31</v>
      </c>
      <c r="AX452" s="14" t="s">
        <v>75</v>
      </c>
      <c r="AY452" s="228" t="s">
        <v>209</v>
      </c>
    </row>
    <row r="453" spans="1:65" s="14" customFormat="1" ht="11.25">
      <c r="B453" s="218"/>
      <c r="C453" s="219"/>
      <c r="D453" s="209" t="s">
        <v>216</v>
      </c>
      <c r="E453" s="220" t="s">
        <v>1</v>
      </c>
      <c r="F453" s="221" t="s">
        <v>2778</v>
      </c>
      <c r="G453" s="219"/>
      <c r="H453" s="222">
        <v>120</v>
      </c>
      <c r="I453" s="223"/>
      <c r="J453" s="219"/>
      <c r="K453" s="219"/>
      <c r="L453" s="224"/>
      <c r="M453" s="225"/>
      <c r="N453" s="226"/>
      <c r="O453" s="226"/>
      <c r="P453" s="226"/>
      <c r="Q453" s="226"/>
      <c r="R453" s="226"/>
      <c r="S453" s="226"/>
      <c r="T453" s="227"/>
      <c r="AT453" s="228" t="s">
        <v>216</v>
      </c>
      <c r="AU453" s="228" t="s">
        <v>85</v>
      </c>
      <c r="AV453" s="14" t="s">
        <v>85</v>
      </c>
      <c r="AW453" s="14" t="s">
        <v>31</v>
      </c>
      <c r="AX453" s="14" t="s">
        <v>75</v>
      </c>
      <c r="AY453" s="228" t="s">
        <v>209</v>
      </c>
    </row>
    <row r="454" spans="1:65" s="16" customFormat="1" ht="11.25">
      <c r="B454" s="255"/>
      <c r="C454" s="256"/>
      <c r="D454" s="209" t="s">
        <v>216</v>
      </c>
      <c r="E454" s="257" t="s">
        <v>1</v>
      </c>
      <c r="F454" s="258" t="s">
        <v>360</v>
      </c>
      <c r="G454" s="256"/>
      <c r="H454" s="259">
        <v>346</v>
      </c>
      <c r="I454" s="260"/>
      <c r="J454" s="256"/>
      <c r="K454" s="256"/>
      <c r="L454" s="261"/>
      <c r="M454" s="262"/>
      <c r="N454" s="263"/>
      <c r="O454" s="263"/>
      <c r="P454" s="263"/>
      <c r="Q454" s="263"/>
      <c r="R454" s="263"/>
      <c r="S454" s="263"/>
      <c r="T454" s="264"/>
      <c r="AT454" s="265" t="s">
        <v>216</v>
      </c>
      <c r="AU454" s="265" t="s">
        <v>85</v>
      </c>
      <c r="AV454" s="16" t="s">
        <v>106</v>
      </c>
      <c r="AW454" s="16" t="s">
        <v>31</v>
      </c>
      <c r="AX454" s="16" t="s">
        <v>75</v>
      </c>
      <c r="AY454" s="265" t="s">
        <v>209</v>
      </c>
    </row>
    <row r="455" spans="1:65" s="15" customFormat="1" ht="11.25">
      <c r="B455" s="229"/>
      <c r="C455" s="230"/>
      <c r="D455" s="209" t="s">
        <v>216</v>
      </c>
      <c r="E455" s="231" t="s">
        <v>1</v>
      </c>
      <c r="F455" s="232" t="s">
        <v>219</v>
      </c>
      <c r="G455" s="230"/>
      <c r="H455" s="233">
        <v>439</v>
      </c>
      <c r="I455" s="234"/>
      <c r="J455" s="230"/>
      <c r="K455" s="230"/>
      <c r="L455" s="235"/>
      <c r="M455" s="236"/>
      <c r="N455" s="237"/>
      <c r="O455" s="237"/>
      <c r="P455" s="237"/>
      <c r="Q455" s="237"/>
      <c r="R455" s="237"/>
      <c r="S455" s="237"/>
      <c r="T455" s="238"/>
      <c r="AT455" s="239" t="s">
        <v>216</v>
      </c>
      <c r="AU455" s="239" t="s">
        <v>85</v>
      </c>
      <c r="AV455" s="15" t="s">
        <v>215</v>
      </c>
      <c r="AW455" s="15" t="s">
        <v>31</v>
      </c>
      <c r="AX455" s="15" t="s">
        <v>83</v>
      </c>
      <c r="AY455" s="239" t="s">
        <v>209</v>
      </c>
    </row>
    <row r="456" spans="1:65" s="2" customFormat="1" ht="16.5" customHeight="1">
      <c r="A456" s="35"/>
      <c r="B456" s="36"/>
      <c r="C456" s="193" t="s">
        <v>304</v>
      </c>
      <c r="D456" s="193" t="s">
        <v>211</v>
      </c>
      <c r="E456" s="194" t="s">
        <v>1328</v>
      </c>
      <c r="F456" s="195" t="s">
        <v>1329</v>
      </c>
      <c r="G456" s="196" t="s">
        <v>1034</v>
      </c>
      <c r="H456" s="266"/>
      <c r="I456" s="198"/>
      <c r="J456" s="199">
        <f>ROUND(I456*H456,2)</f>
        <v>0</v>
      </c>
      <c r="K456" s="200"/>
      <c r="L456" s="40"/>
      <c r="M456" s="201" t="s">
        <v>1</v>
      </c>
      <c r="N456" s="202" t="s">
        <v>40</v>
      </c>
      <c r="O456" s="72"/>
      <c r="P456" s="203">
        <f>O456*H456</f>
        <v>0</v>
      </c>
      <c r="Q456" s="203">
        <v>0</v>
      </c>
      <c r="R456" s="203">
        <f>Q456*H456</f>
        <v>0</v>
      </c>
      <c r="S456" s="203">
        <v>0</v>
      </c>
      <c r="T456" s="204">
        <f>S456*H456</f>
        <v>0</v>
      </c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R456" s="205" t="s">
        <v>247</v>
      </c>
      <c r="AT456" s="205" t="s">
        <v>211</v>
      </c>
      <c r="AU456" s="205" t="s">
        <v>85</v>
      </c>
      <c r="AY456" s="18" t="s">
        <v>209</v>
      </c>
      <c r="BE456" s="206">
        <f>IF(N456="základní",J456,0)</f>
        <v>0</v>
      </c>
      <c r="BF456" s="206">
        <f>IF(N456="snížená",J456,0)</f>
        <v>0</v>
      </c>
      <c r="BG456" s="206">
        <f>IF(N456="zákl. přenesená",J456,0)</f>
        <v>0</v>
      </c>
      <c r="BH456" s="206">
        <f>IF(N456="sníž. přenesená",J456,0)</f>
        <v>0</v>
      </c>
      <c r="BI456" s="206">
        <f>IF(N456="nulová",J456,0)</f>
        <v>0</v>
      </c>
      <c r="BJ456" s="18" t="s">
        <v>83</v>
      </c>
      <c r="BK456" s="206">
        <f>ROUND(I456*H456,2)</f>
        <v>0</v>
      </c>
      <c r="BL456" s="18" t="s">
        <v>247</v>
      </c>
      <c r="BM456" s="205" t="s">
        <v>429</v>
      </c>
    </row>
    <row r="457" spans="1:65" s="12" customFormat="1" ht="22.9" customHeight="1">
      <c r="B457" s="177"/>
      <c r="C457" s="178"/>
      <c r="D457" s="179" t="s">
        <v>74</v>
      </c>
      <c r="E457" s="191" t="s">
        <v>1986</v>
      </c>
      <c r="F457" s="191" t="s">
        <v>1987</v>
      </c>
      <c r="G457" s="178"/>
      <c r="H457" s="178"/>
      <c r="I457" s="181"/>
      <c r="J457" s="192">
        <f>BK457</f>
        <v>0</v>
      </c>
      <c r="K457" s="178"/>
      <c r="L457" s="183"/>
      <c r="M457" s="184"/>
      <c r="N457" s="185"/>
      <c r="O457" s="185"/>
      <c r="P457" s="186">
        <f>SUM(P458:P480)</f>
        <v>0</v>
      </c>
      <c r="Q457" s="185"/>
      <c r="R457" s="186">
        <f>SUM(R458:R480)</f>
        <v>0</v>
      </c>
      <c r="S457" s="185"/>
      <c r="T457" s="187">
        <f>SUM(T458:T480)</f>
        <v>0</v>
      </c>
      <c r="AR457" s="188" t="s">
        <v>85</v>
      </c>
      <c r="AT457" s="189" t="s">
        <v>74</v>
      </c>
      <c r="AU457" s="189" t="s">
        <v>83</v>
      </c>
      <c r="AY457" s="188" t="s">
        <v>209</v>
      </c>
      <c r="BK457" s="190">
        <f>SUM(BK458:BK480)</f>
        <v>0</v>
      </c>
    </row>
    <row r="458" spans="1:65" s="2" customFormat="1" ht="21.75" customHeight="1">
      <c r="A458" s="35"/>
      <c r="B458" s="36"/>
      <c r="C458" s="193" t="s">
        <v>430</v>
      </c>
      <c r="D458" s="193" t="s">
        <v>211</v>
      </c>
      <c r="E458" s="194" t="s">
        <v>2779</v>
      </c>
      <c r="F458" s="195" t="s">
        <v>1989</v>
      </c>
      <c r="G458" s="196" t="s">
        <v>324</v>
      </c>
      <c r="H458" s="197">
        <v>18670.498</v>
      </c>
      <c r="I458" s="198"/>
      <c r="J458" s="199">
        <f>ROUND(I458*H458,2)</f>
        <v>0</v>
      </c>
      <c r="K458" s="200"/>
      <c r="L458" s="40"/>
      <c r="M458" s="201" t="s">
        <v>1</v>
      </c>
      <c r="N458" s="202" t="s">
        <v>40</v>
      </c>
      <c r="O458" s="72"/>
      <c r="P458" s="203">
        <f>O458*H458</f>
        <v>0</v>
      </c>
      <c r="Q458" s="203">
        <v>0</v>
      </c>
      <c r="R458" s="203">
        <f>Q458*H458</f>
        <v>0</v>
      </c>
      <c r="S458" s="203">
        <v>0</v>
      </c>
      <c r="T458" s="204">
        <f>S458*H458</f>
        <v>0</v>
      </c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R458" s="205" t="s">
        <v>247</v>
      </c>
      <c r="AT458" s="205" t="s">
        <v>211</v>
      </c>
      <c r="AU458" s="205" t="s">
        <v>85</v>
      </c>
      <c r="AY458" s="18" t="s">
        <v>209</v>
      </c>
      <c r="BE458" s="206">
        <f>IF(N458="základní",J458,0)</f>
        <v>0</v>
      </c>
      <c r="BF458" s="206">
        <f>IF(N458="snížená",J458,0)</f>
        <v>0</v>
      </c>
      <c r="BG458" s="206">
        <f>IF(N458="zákl. přenesená",J458,0)</f>
        <v>0</v>
      </c>
      <c r="BH458" s="206">
        <f>IF(N458="sníž. přenesená",J458,0)</f>
        <v>0</v>
      </c>
      <c r="BI458" s="206">
        <f>IF(N458="nulová",J458,0)</f>
        <v>0</v>
      </c>
      <c r="BJ458" s="18" t="s">
        <v>83</v>
      </c>
      <c r="BK458" s="206">
        <f>ROUND(I458*H458,2)</f>
        <v>0</v>
      </c>
      <c r="BL458" s="18" t="s">
        <v>247</v>
      </c>
      <c r="BM458" s="205" t="s">
        <v>433</v>
      </c>
    </row>
    <row r="459" spans="1:65" s="2" customFormat="1" ht="136.5">
      <c r="A459" s="35"/>
      <c r="B459" s="36"/>
      <c r="C459" s="37"/>
      <c r="D459" s="209" t="s">
        <v>253</v>
      </c>
      <c r="E459" s="37"/>
      <c r="F459" s="240" t="s">
        <v>1991</v>
      </c>
      <c r="G459" s="37"/>
      <c r="H459" s="37"/>
      <c r="I459" s="241"/>
      <c r="J459" s="37"/>
      <c r="K459" s="37"/>
      <c r="L459" s="40"/>
      <c r="M459" s="242"/>
      <c r="N459" s="243"/>
      <c r="O459" s="72"/>
      <c r="P459" s="72"/>
      <c r="Q459" s="72"/>
      <c r="R459" s="72"/>
      <c r="S459" s="72"/>
      <c r="T459" s="73"/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T459" s="18" t="s">
        <v>253</v>
      </c>
      <c r="AU459" s="18" t="s">
        <v>85</v>
      </c>
    </row>
    <row r="460" spans="1:65" s="13" customFormat="1" ht="22.5">
      <c r="B460" s="207"/>
      <c r="C460" s="208"/>
      <c r="D460" s="209" t="s">
        <v>216</v>
      </c>
      <c r="E460" s="210" t="s">
        <v>1</v>
      </c>
      <c r="F460" s="211" t="s">
        <v>797</v>
      </c>
      <c r="G460" s="208"/>
      <c r="H460" s="210" t="s">
        <v>1</v>
      </c>
      <c r="I460" s="212"/>
      <c r="J460" s="208"/>
      <c r="K460" s="208"/>
      <c r="L460" s="213"/>
      <c r="M460" s="214"/>
      <c r="N460" s="215"/>
      <c r="O460" s="215"/>
      <c r="P460" s="215"/>
      <c r="Q460" s="215"/>
      <c r="R460" s="215"/>
      <c r="S460" s="215"/>
      <c r="T460" s="216"/>
      <c r="AT460" s="217" t="s">
        <v>216</v>
      </c>
      <c r="AU460" s="217" t="s">
        <v>85</v>
      </c>
      <c r="AV460" s="13" t="s">
        <v>83</v>
      </c>
      <c r="AW460" s="13" t="s">
        <v>31</v>
      </c>
      <c r="AX460" s="13" t="s">
        <v>75</v>
      </c>
      <c r="AY460" s="217" t="s">
        <v>209</v>
      </c>
    </row>
    <row r="461" spans="1:65" s="14" customFormat="1" ht="11.25">
      <c r="B461" s="218"/>
      <c r="C461" s="219"/>
      <c r="D461" s="209" t="s">
        <v>216</v>
      </c>
      <c r="E461" s="220" t="s">
        <v>1</v>
      </c>
      <c r="F461" s="221" t="s">
        <v>2780</v>
      </c>
      <c r="G461" s="219"/>
      <c r="H461" s="222">
        <v>334.38</v>
      </c>
      <c r="I461" s="223"/>
      <c r="J461" s="219"/>
      <c r="K461" s="219"/>
      <c r="L461" s="224"/>
      <c r="M461" s="225"/>
      <c r="N461" s="226"/>
      <c r="O461" s="226"/>
      <c r="P461" s="226"/>
      <c r="Q461" s="226"/>
      <c r="R461" s="226"/>
      <c r="S461" s="226"/>
      <c r="T461" s="227"/>
      <c r="AT461" s="228" t="s">
        <v>216</v>
      </c>
      <c r="AU461" s="228" t="s">
        <v>85</v>
      </c>
      <c r="AV461" s="14" t="s">
        <v>85</v>
      </c>
      <c r="AW461" s="14" t="s">
        <v>31</v>
      </c>
      <c r="AX461" s="14" t="s">
        <v>75</v>
      </c>
      <c r="AY461" s="228" t="s">
        <v>209</v>
      </c>
    </row>
    <row r="462" spans="1:65" s="16" customFormat="1" ht="11.25">
      <c r="B462" s="255"/>
      <c r="C462" s="256"/>
      <c r="D462" s="209" t="s">
        <v>216</v>
      </c>
      <c r="E462" s="257" t="s">
        <v>1</v>
      </c>
      <c r="F462" s="258" t="s">
        <v>360</v>
      </c>
      <c r="G462" s="256"/>
      <c r="H462" s="259">
        <v>334.38</v>
      </c>
      <c r="I462" s="260"/>
      <c r="J462" s="256"/>
      <c r="K462" s="256"/>
      <c r="L462" s="261"/>
      <c r="M462" s="262"/>
      <c r="N462" s="263"/>
      <c r="O462" s="263"/>
      <c r="P462" s="263"/>
      <c r="Q462" s="263"/>
      <c r="R462" s="263"/>
      <c r="S462" s="263"/>
      <c r="T462" s="264"/>
      <c r="AT462" s="265" t="s">
        <v>216</v>
      </c>
      <c r="AU462" s="265" t="s">
        <v>85</v>
      </c>
      <c r="AV462" s="16" t="s">
        <v>106</v>
      </c>
      <c r="AW462" s="16" t="s">
        <v>31</v>
      </c>
      <c r="AX462" s="16" t="s">
        <v>75</v>
      </c>
      <c r="AY462" s="265" t="s">
        <v>209</v>
      </c>
    </row>
    <row r="463" spans="1:65" s="13" customFormat="1" ht="11.25">
      <c r="B463" s="207"/>
      <c r="C463" s="208"/>
      <c r="D463" s="209" t="s">
        <v>216</v>
      </c>
      <c r="E463" s="210" t="s">
        <v>1</v>
      </c>
      <c r="F463" s="211" t="s">
        <v>2548</v>
      </c>
      <c r="G463" s="208"/>
      <c r="H463" s="210" t="s">
        <v>1</v>
      </c>
      <c r="I463" s="212"/>
      <c r="J463" s="208"/>
      <c r="K463" s="208"/>
      <c r="L463" s="213"/>
      <c r="M463" s="214"/>
      <c r="N463" s="215"/>
      <c r="O463" s="215"/>
      <c r="P463" s="215"/>
      <c r="Q463" s="215"/>
      <c r="R463" s="215"/>
      <c r="S463" s="215"/>
      <c r="T463" s="216"/>
      <c r="AT463" s="217" t="s">
        <v>216</v>
      </c>
      <c r="AU463" s="217" t="s">
        <v>85</v>
      </c>
      <c r="AV463" s="13" t="s">
        <v>83</v>
      </c>
      <c r="AW463" s="13" t="s">
        <v>31</v>
      </c>
      <c r="AX463" s="13" t="s">
        <v>75</v>
      </c>
      <c r="AY463" s="217" t="s">
        <v>209</v>
      </c>
    </row>
    <row r="464" spans="1:65" s="14" customFormat="1" ht="11.25">
      <c r="B464" s="218"/>
      <c r="C464" s="219"/>
      <c r="D464" s="209" t="s">
        <v>216</v>
      </c>
      <c r="E464" s="220" t="s">
        <v>1</v>
      </c>
      <c r="F464" s="221" t="s">
        <v>2781</v>
      </c>
      <c r="G464" s="219"/>
      <c r="H464" s="222">
        <v>3358.98</v>
      </c>
      <c r="I464" s="223"/>
      <c r="J464" s="219"/>
      <c r="K464" s="219"/>
      <c r="L464" s="224"/>
      <c r="M464" s="225"/>
      <c r="N464" s="226"/>
      <c r="O464" s="226"/>
      <c r="P464" s="226"/>
      <c r="Q464" s="226"/>
      <c r="R464" s="226"/>
      <c r="S464" s="226"/>
      <c r="T464" s="227"/>
      <c r="AT464" s="228" t="s">
        <v>216</v>
      </c>
      <c r="AU464" s="228" t="s">
        <v>85</v>
      </c>
      <c r="AV464" s="14" t="s">
        <v>85</v>
      </c>
      <c r="AW464" s="14" t="s">
        <v>31</v>
      </c>
      <c r="AX464" s="14" t="s">
        <v>75</v>
      </c>
      <c r="AY464" s="228" t="s">
        <v>209</v>
      </c>
    </row>
    <row r="465" spans="1:65" s="14" customFormat="1" ht="11.25">
      <c r="B465" s="218"/>
      <c r="C465" s="219"/>
      <c r="D465" s="209" t="s">
        <v>216</v>
      </c>
      <c r="E465" s="220" t="s">
        <v>1</v>
      </c>
      <c r="F465" s="221" t="s">
        <v>2782</v>
      </c>
      <c r="G465" s="219"/>
      <c r="H465" s="222">
        <v>329.61</v>
      </c>
      <c r="I465" s="223"/>
      <c r="J465" s="219"/>
      <c r="K465" s="219"/>
      <c r="L465" s="224"/>
      <c r="M465" s="225"/>
      <c r="N465" s="226"/>
      <c r="O465" s="226"/>
      <c r="P465" s="226"/>
      <c r="Q465" s="226"/>
      <c r="R465" s="226"/>
      <c r="S465" s="226"/>
      <c r="T465" s="227"/>
      <c r="AT465" s="228" t="s">
        <v>216</v>
      </c>
      <c r="AU465" s="228" t="s">
        <v>85</v>
      </c>
      <c r="AV465" s="14" t="s">
        <v>85</v>
      </c>
      <c r="AW465" s="14" t="s">
        <v>31</v>
      </c>
      <c r="AX465" s="14" t="s">
        <v>75</v>
      </c>
      <c r="AY465" s="228" t="s">
        <v>209</v>
      </c>
    </row>
    <row r="466" spans="1:65" s="14" customFormat="1" ht="11.25">
      <c r="B466" s="218"/>
      <c r="C466" s="219"/>
      <c r="D466" s="209" t="s">
        <v>216</v>
      </c>
      <c r="E466" s="220" t="s">
        <v>1</v>
      </c>
      <c r="F466" s="221" t="s">
        <v>2783</v>
      </c>
      <c r="G466" s="219"/>
      <c r="H466" s="222">
        <v>6233.53</v>
      </c>
      <c r="I466" s="223"/>
      <c r="J466" s="219"/>
      <c r="K466" s="219"/>
      <c r="L466" s="224"/>
      <c r="M466" s="225"/>
      <c r="N466" s="226"/>
      <c r="O466" s="226"/>
      <c r="P466" s="226"/>
      <c r="Q466" s="226"/>
      <c r="R466" s="226"/>
      <c r="S466" s="226"/>
      <c r="T466" s="227"/>
      <c r="AT466" s="228" t="s">
        <v>216</v>
      </c>
      <c r="AU466" s="228" t="s">
        <v>85</v>
      </c>
      <c r="AV466" s="14" t="s">
        <v>85</v>
      </c>
      <c r="AW466" s="14" t="s">
        <v>31</v>
      </c>
      <c r="AX466" s="14" t="s">
        <v>75</v>
      </c>
      <c r="AY466" s="228" t="s">
        <v>209</v>
      </c>
    </row>
    <row r="467" spans="1:65" s="16" customFormat="1" ht="11.25">
      <c r="B467" s="255"/>
      <c r="C467" s="256"/>
      <c r="D467" s="209" t="s">
        <v>216</v>
      </c>
      <c r="E467" s="257" t="s">
        <v>1</v>
      </c>
      <c r="F467" s="258" t="s">
        <v>360</v>
      </c>
      <c r="G467" s="256"/>
      <c r="H467" s="259">
        <v>9922.1200000000008</v>
      </c>
      <c r="I467" s="260"/>
      <c r="J467" s="256"/>
      <c r="K467" s="256"/>
      <c r="L467" s="261"/>
      <c r="M467" s="262"/>
      <c r="N467" s="263"/>
      <c r="O467" s="263"/>
      <c r="P467" s="263"/>
      <c r="Q467" s="263"/>
      <c r="R467" s="263"/>
      <c r="S467" s="263"/>
      <c r="T467" s="264"/>
      <c r="AT467" s="265" t="s">
        <v>216</v>
      </c>
      <c r="AU467" s="265" t="s">
        <v>85</v>
      </c>
      <c r="AV467" s="16" t="s">
        <v>106</v>
      </c>
      <c r="AW467" s="16" t="s">
        <v>31</v>
      </c>
      <c r="AX467" s="16" t="s">
        <v>75</v>
      </c>
      <c r="AY467" s="265" t="s">
        <v>209</v>
      </c>
    </row>
    <row r="468" spans="1:65" s="14" customFormat="1" ht="11.25">
      <c r="B468" s="218"/>
      <c r="C468" s="219"/>
      <c r="D468" s="209" t="s">
        <v>216</v>
      </c>
      <c r="E468" s="220" t="s">
        <v>1</v>
      </c>
      <c r="F468" s="221" t="s">
        <v>2784</v>
      </c>
      <c r="G468" s="219"/>
      <c r="H468" s="222">
        <v>4174.82</v>
      </c>
      <c r="I468" s="223"/>
      <c r="J468" s="219"/>
      <c r="K468" s="219"/>
      <c r="L468" s="224"/>
      <c r="M468" s="225"/>
      <c r="N468" s="226"/>
      <c r="O468" s="226"/>
      <c r="P468" s="226"/>
      <c r="Q468" s="226"/>
      <c r="R468" s="226"/>
      <c r="S468" s="226"/>
      <c r="T468" s="227"/>
      <c r="AT468" s="228" t="s">
        <v>216</v>
      </c>
      <c r="AU468" s="228" t="s">
        <v>85</v>
      </c>
      <c r="AV468" s="14" t="s">
        <v>85</v>
      </c>
      <c r="AW468" s="14" t="s">
        <v>31</v>
      </c>
      <c r="AX468" s="14" t="s">
        <v>75</v>
      </c>
      <c r="AY468" s="228" t="s">
        <v>209</v>
      </c>
    </row>
    <row r="469" spans="1:65" s="14" customFormat="1" ht="11.25">
      <c r="B469" s="218"/>
      <c r="C469" s="219"/>
      <c r="D469" s="209" t="s">
        <v>216</v>
      </c>
      <c r="E469" s="220" t="s">
        <v>1</v>
      </c>
      <c r="F469" s="221" t="s">
        <v>2785</v>
      </c>
      <c r="G469" s="219"/>
      <c r="H469" s="222">
        <v>1450</v>
      </c>
      <c r="I469" s="223"/>
      <c r="J469" s="219"/>
      <c r="K469" s="219"/>
      <c r="L469" s="224"/>
      <c r="M469" s="225"/>
      <c r="N469" s="226"/>
      <c r="O469" s="226"/>
      <c r="P469" s="226"/>
      <c r="Q469" s="226"/>
      <c r="R469" s="226"/>
      <c r="S469" s="226"/>
      <c r="T469" s="227"/>
      <c r="AT469" s="228" t="s">
        <v>216</v>
      </c>
      <c r="AU469" s="228" t="s">
        <v>85</v>
      </c>
      <c r="AV469" s="14" t="s">
        <v>85</v>
      </c>
      <c r="AW469" s="14" t="s">
        <v>31</v>
      </c>
      <c r="AX469" s="14" t="s">
        <v>75</v>
      </c>
      <c r="AY469" s="228" t="s">
        <v>209</v>
      </c>
    </row>
    <row r="470" spans="1:65" s="14" customFormat="1" ht="22.5">
      <c r="B470" s="218"/>
      <c r="C470" s="219"/>
      <c r="D470" s="209" t="s">
        <v>216</v>
      </c>
      <c r="E470" s="220" t="s">
        <v>1</v>
      </c>
      <c r="F470" s="221" t="s">
        <v>2786</v>
      </c>
      <c r="G470" s="219"/>
      <c r="H470" s="222">
        <v>1091.8599999999999</v>
      </c>
      <c r="I470" s="223"/>
      <c r="J470" s="219"/>
      <c r="K470" s="219"/>
      <c r="L470" s="224"/>
      <c r="M470" s="225"/>
      <c r="N470" s="226"/>
      <c r="O470" s="226"/>
      <c r="P470" s="226"/>
      <c r="Q470" s="226"/>
      <c r="R470" s="226"/>
      <c r="S470" s="226"/>
      <c r="T470" s="227"/>
      <c r="AT470" s="228" t="s">
        <v>216</v>
      </c>
      <c r="AU470" s="228" t="s">
        <v>85</v>
      </c>
      <c r="AV470" s="14" t="s">
        <v>85</v>
      </c>
      <c r="AW470" s="14" t="s">
        <v>31</v>
      </c>
      <c r="AX470" s="14" t="s">
        <v>75</v>
      </c>
      <c r="AY470" s="228" t="s">
        <v>209</v>
      </c>
    </row>
    <row r="471" spans="1:65" s="16" customFormat="1" ht="11.25">
      <c r="B471" s="255"/>
      <c r="C471" s="256"/>
      <c r="D471" s="209" t="s">
        <v>216</v>
      </c>
      <c r="E471" s="257" t="s">
        <v>1</v>
      </c>
      <c r="F471" s="258" t="s">
        <v>360</v>
      </c>
      <c r="G471" s="256"/>
      <c r="H471" s="259">
        <v>6716.68</v>
      </c>
      <c r="I471" s="260"/>
      <c r="J471" s="256"/>
      <c r="K471" s="256"/>
      <c r="L471" s="261"/>
      <c r="M471" s="262"/>
      <c r="N471" s="263"/>
      <c r="O471" s="263"/>
      <c r="P471" s="263"/>
      <c r="Q471" s="263"/>
      <c r="R471" s="263"/>
      <c r="S471" s="263"/>
      <c r="T471" s="264"/>
      <c r="AT471" s="265" t="s">
        <v>216</v>
      </c>
      <c r="AU471" s="265" t="s">
        <v>85</v>
      </c>
      <c r="AV471" s="16" t="s">
        <v>106</v>
      </c>
      <c r="AW471" s="16" t="s">
        <v>31</v>
      </c>
      <c r="AX471" s="16" t="s">
        <v>75</v>
      </c>
      <c r="AY471" s="265" t="s">
        <v>209</v>
      </c>
    </row>
    <row r="472" spans="1:65" s="14" customFormat="1" ht="22.5">
      <c r="B472" s="218"/>
      <c r="C472" s="219"/>
      <c r="D472" s="209" t="s">
        <v>216</v>
      </c>
      <c r="E472" s="220" t="s">
        <v>1</v>
      </c>
      <c r="F472" s="221" t="s">
        <v>2787</v>
      </c>
      <c r="G472" s="219"/>
      <c r="H472" s="222">
        <v>1697.318</v>
      </c>
      <c r="I472" s="223"/>
      <c r="J472" s="219"/>
      <c r="K472" s="219"/>
      <c r="L472" s="224"/>
      <c r="M472" s="225"/>
      <c r="N472" s="226"/>
      <c r="O472" s="226"/>
      <c r="P472" s="226"/>
      <c r="Q472" s="226"/>
      <c r="R472" s="226"/>
      <c r="S472" s="226"/>
      <c r="T472" s="227"/>
      <c r="AT472" s="228" t="s">
        <v>216</v>
      </c>
      <c r="AU472" s="228" t="s">
        <v>85</v>
      </c>
      <c r="AV472" s="14" t="s">
        <v>85</v>
      </c>
      <c r="AW472" s="14" t="s">
        <v>31</v>
      </c>
      <c r="AX472" s="14" t="s">
        <v>75</v>
      </c>
      <c r="AY472" s="228" t="s">
        <v>209</v>
      </c>
    </row>
    <row r="473" spans="1:65" s="15" customFormat="1" ht="11.25">
      <c r="B473" s="229"/>
      <c r="C473" s="230"/>
      <c r="D473" s="209" t="s">
        <v>216</v>
      </c>
      <c r="E473" s="231" t="s">
        <v>1</v>
      </c>
      <c r="F473" s="232" t="s">
        <v>219</v>
      </c>
      <c r="G473" s="230"/>
      <c r="H473" s="233">
        <v>18670.498</v>
      </c>
      <c r="I473" s="234"/>
      <c r="J473" s="230"/>
      <c r="K473" s="230"/>
      <c r="L473" s="235"/>
      <c r="M473" s="236"/>
      <c r="N473" s="237"/>
      <c r="O473" s="237"/>
      <c r="P473" s="237"/>
      <c r="Q473" s="237"/>
      <c r="R473" s="237"/>
      <c r="S473" s="237"/>
      <c r="T473" s="238"/>
      <c r="AT473" s="239" t="s">
        <v>216</v>
      </c>
      <c r="AU473" s="239" t="s">
        <v>85</v>
      </c>
      <c r="AV473" s="15" t="s">
        <v>215</v>
      </c>
      <c r="AW473" s="15" t="s">
        <v>31</v>
      </c>
      <c r="AX473" s="15" t="s">
        <v>83</v>
      </c>
      <c r="AY473" s="239" t="s">
        <v>209</v>
      </c>
    </row>
    <row r="474" spans="1:65" s="2" customFormat="1" ht="24.2" customHeight="1">
      <c r="A474" s="35"/>
      <c r="B474" s="36"/>
      <c r="C474" s="193" t="s">
        <v>308</v>
      </c>
      <c r="D474" s="193" t="s">
        <v>211</v>
      </c>
      <c r="E474" s="194" t="s">
        <v>2788</v>
      </c>
      <c r="F474" s="195" t="s">
        <v>2789</v>
      </c>
      <c r="G474" s="196" t="s">
        <v>324</v>
      </c>
      <c r="H474" s="197">
        <v>482.9</v>
      </c>
      <c r="I474" s="198"/>
      <c r="J474" s="199">
        <f>ROUND(I474*H474,2)</f>
        <v>0</v>
      </c>
      <c r="K474" s="200"/>
      <c r="L474" s="40"/>
      <c r="M474" s="201" t="s">
        <v>1</v>
      </c>
      <c r="N474" s="202" t="s">
        <v>40</v>
      </c>
      <c r="O474" s="72"/>
      <c r="P474" s="203">
        <f>O474*H474</f>
        <v>0</v>
      </c>
      <c r="Q474" s="203">
        <v>0</v>
      </c>
      <c r="R474" s="203">
        <f>Q474*H474</f>
        <v>0</v>
      </c>
      <c r="S474" s="203">
        <v>0</v>
      </c>
      <c r="T474" s="204">
        <f>S474*H474</f>
        <v>0</v>
      </c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R474" s="205" t="s">
        <v>247</v>
      </c>
      <c r="AT474" s="205" t="s">
        <v>211</v>
      </c>
      <c r="AU474" s="205" t="s">
        <v>85</v>
      </c>
      <c r="AY474" s="18" t="s">
        <v>209</v>
      </c>
      <c r="BE474" s="206">
        <f>IF(N474="základní",J474,0)</f>
        <v>0</v>
      </c>
      <c r="BF474" s="206">
        <f>IF(N474="snížená",J474,0)</f>
        <v>0</v>
      </c>
      <c r="BG474" s="206">
        <f>IF(N474="zákl. přenesená",J474,0)</f>
        <v>0</v>
      </c>
      <c r="BH474" s="206">
        <f>IF(N474="sníž. přenesená",J474,0)</f>
        <v>0</v>
      </c>
      <c r="BI474" s="206">
        <f>IF(N474="nulová",J474,0)</f>
        <v>0</v>
      </c>
      <c r="BJ474" s="18" t="s">
        <v>83</v>
      </c>
      <c r="BK474" s="206">
        <f>ROUND(I474*H474,2)</f>
        <v>0</v>
      </c>
      <c r="BL474" s="18" t="s">
        <v>247</v>
      </c>
      <c r="BM474" s="205" t="s">
        <v>440</v>
      </c>
    </row>
    <row r="475" spans="1:65" s="2" customFormat="1" ht="117">
      <c r="A475" s="35"/>
      <c r="B475" s="36"/>
      <c r="C475" s="37"/>
      <c r="D475" s="209" t="s">
        <v>253</v>
      </c>
      <c r="E475" s="37"/>
      <c r="F475" s="240" t="s">
        <v>2790</v>
      </c>
      <c r="G475" s="37"/>
      <c r="H475" s="37"/>
      <c r="I475" s="241"/>
      <c r="J475" s="37"/>
      <c r="K475" s="37"/>
      <c r="L475" s="40"/>
      <c r="M475" s="242"/>
      <c r="N475" s="243"/>
      <c r="O475" s="72"/>
      <c r="P475" s="72"/>
      <c r="Q475" s="72"/>
      <c r="R475" s="72"/>
      <c r="S475" s="72"/>
      <c r="T475" s="73"/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T475" s="18" t="s">
        <v>253</v>
      </c>
      <c r="AU475" s="18" t="s">
        <v>85</v>
      </c>
    </row>
    <row r="476" spans="1:65" s="13" customFormat="1" ht="22.5">
      <c r="B476" s="207"/>
      <c r="C476" s="208"/>
      <c r="D476" s="209" t="s">
        <v>216</v>
      </c>
      <c r="E476" s="210" t="s">
        <v>1</v>
      </c>
      <c r="F476" s="211" t="s">
        <v>797</v>
      </c>
      <c r="G476" s="208"/>
      <c r="H476" s="210" t="s">
        <v>1</v>
      </c>
      <c r="I476" s="212"/>
      <c r="J476" s="208"/>
      <c r="K476" s="208"/>
      <c r="L476" s="213"/>
      <c r="M476" s="214"/>
      <c r="N476" s="215"/>
      <c r="O476" s="215"/>
      <c r="P476" s="215"/>
      <c r="Q476" s="215"/>
      <c r="R476" s="215"/>
      <c r="S476" s="215"/>
      <c r="T476" s="216"/>
      <c r="AT476" s="217" t="s">
        <v>216</v>
      </c>
      <c r="AU476" s="217" t="s">
        <v>85</v>
      </c>
      <c r="AV476" s="13" t="s">
        <v>83</v>
      </c>
      <c r="AW476" s="13" t="s">
        <v>31</v>
      </c>
      <c r="AX476" s="13" t="s">
        <v>75</v>
      </c>
      <c r="AY476" s="217" t="s">
        <v>209</v>
      </c>
    </row>
    <row r="477" spans="1:65" s="14" customFormat="1" ht="11.25">
      <c r="B477" s="218"/>
      <c r="C477" s="219"/>
      <c r="D477" s="209" t="s">
        <v>216</v>
      </c>
      <c r="E477" s="220" t="s">
        <v>1</v>
      </c>
      <c r="F477" s="221" t="s">
        <v>2791</v>
      </c>
      <c r="G477" s="219"/>
      <c r="H477" s="222">
        <v>439</v>
      </c>
      <c r="I477" s="223"/>
      <c r="J477" s="219"/>
      <c r="K477" s="219"/>
      <c r="L477" s="224"/>
      <c r="M477" s="225"/>
      <c r="N477" s="226"/>
      <c r="O477" s="226"/>
      <c r="P477" s="226"/>
      <c r="Q477" s="226"/>
      <c r="R477" s="226"/>
      <c r="S477" s="226"/>
      <c r="T477" s="227"/>
      <c r="AT477" s="228" t="s">
        <v>216</v>
      </c>
      <c r="AU477" s="228" t="s">
        <v>85</v>
      </c>
      <c r="AV477" s="14" t="s">
        <v>85</v>
      </c>
      <c r="AW477" s="14" t="s">
        <v>31</v>
      </c>
      <c r="AX477" s="14" t="s">
        <v>75</v>
      </c>
      <c r="AY477" s="228" t="s">
        <v>209</v>
      </c>
    </row>
    <row r="478" spans="1:65" s="16" customFormat="1" ht="11.25">
      <c r="B478" s="255"/>
      <c r="C478" s="256"/>
      <c r="D478" s="209" t="s">
        <v>216</v>
      </c>
      <c r="E478" s="257" t="s">
        <v>1</v>
      </c>
      <c r="F478" s="258" t="s">
        <v>360</v>
      </c>
      <c r="G478" s="256"/>
      <c r="H478" s="259">
        <v>439</v>
      </c>
      <c r="I478" s="260"/>
      <c r="J478" s="256"/>
      <c r="K478" s="256"/>
      <c r="L478" s="261"/>
      <c r="M478" s="262"/>
      <c r="N478" s="263"/>
      <c r="O478" s="263"/>
      <c r="P478" s="263"/>
      <c r="Q478" s="263"/>
      <c r="R478" s="263"/>
      <c r="S478" s="263"/>
      <c r="T478" s="264"/>
      <c r="AT478" s="265" t="s">
        <v>216</v>
      </c>
      <c r="AU478" s="265" t="s">
        <v>85</v>
      </c>
      <c r="AV478" s="16" t="s">
        <v>106</v>
      </c>
      <c r="AW478" s="16" t="s">
        <v>31</v>
      </c>
      <c r="AX478" s="16" t="s">
        <v>75</v>
      </c>
      <c r="AY478" s="265" t="s">
        <v>209</v>
      </c>
    </row>
    <row r="479" spans="1:65" s="14" customFormat="1" ht="22.5">
      <c r="B479" s="218"/>
      <c r="C479" s="219"/>
      <c r="D479" s="209" t="s">
        <v>216</v>
      </c>
      <c r="E479" s="220" t="s">
        <v>1</v>
      </c>
      <c r="F479" s="221" t="s">
        <v>2792</v>
      </c>
      <c r="G479" s="219"/>
      <c r="H479" s="222">
        <v>43.9</v>
      </c>
      <c r="I479" s="223"/>
      <c r="J479" s="219"/>
      <c r="K479" s="219"/>
      <c r="L479" s="224"/>
      <c r="M479" s="225"/>
      <c r="N479" s="226"/>
      <c r="O479" s="226"/>
      <c r="P479" s="226"/>
      <c r="Q479" s="226"/>
      <c r="R479" s="226"/>
      <c r="S479" s="226"/>
      <c r="T479" s="227"/>
      <c r="AT479" s="228" t="s">
        <v>216</v>
      </c>
      <c r="AU479" s="228" t="s">
        <v>85</v>
      </c>
      <c r="AV479" s="14" t="s">
        <v>85</v>
      </c>
      <c r="AW479" s="14" t="s">
        <v>31</v>
      </c>
      <c r="AX479" s="14" t="s">
        <v>75</v>
      </c>
      <c r="AY479" s="228" t="s">
        <v>209</v>
      </c>
    </row>
    <row r="480" spans="1:65" s="15" customFormat="1" ht="11.25">
      <c r="B480" s="229"/>
      <c r="C480" s="230"/>
      <c r="D480" s="209" t="s">
        <v>216</v>
      </c>
      <c r="E480" s="231" t="s">
        <v>1</v>
      </c>
      <c r="F480" s="232" t="s">
        <v>219</v>
      </c>
      <c r="G480" s="230"/>
      <c r="H480" s="233">
        <v>482.9</v>
      </c>
      <c r="I480" s="234"/>
      <c r="J480" s="230"/>
      <c r="K480" s="230"/>
      <c r="L480" s="235"/>
      <c r="M480" s="236"/>
      <c r="N480" s="237"/>
      <c r="O480" s="237"/>
      <c r="P480" s="237"/>
      <c r="Q480" s="237"/>
      <c r="R480" s="237"/>
      <c r="S480" s="237"/>
      <c r="T480" s="238"/>
      <c r="AT480" s="239" t="s">
        <v>216</v>
      </c>
      <c r="AU480" s="239" t="s">
        <v>85</v>
      </c>
      <c r="AV480" s="15" t="s">
        <v>215</v>
      </c>
      <c r="AW480" s="15" t="s">
        <v>31</v>
      </c>
      <c r="AX480" s="15" t="s">
        <v>83</v>
      </c>
      <c r="AY480" s="239" t="s">
        <v>209</v>
      </c>
    </row>
    <row r="481" spans="1:65" s="12" customFormat="1" ht="22.9" customHeight="1">
      <c r="B481" s="177"/>
      <c r="C481" s="178"/>
      <c r="D481" s="179" t="s">
        <v>74</v>
      </c>
      <c r="E481" s="191" t="s">
        <v>980</v>
      </c>
      <c r="F481" s="191" t="s">
        <v>981</v>
      </c>
      <c r="G481" s="178"/>
      <c r="H481" s="178"/>
      <c r="I481" s="181"/>
      <c r="J481" s="192">
        <f>BK481</f>
        <v>0</v>
      </c>
      <c r="K481" s="178"/>
      <c r="L481" s="183"/>
      <c r="M481" s="184"/>
      <c r="N481" s="185"/>
      <c r="O481" s="185"/>
      <c r="P481" s="186">
        <f>SUM(P482:P490)</f>
        <v>0</v>
      </c>
      <c r="Q481" s="185"/>
      <c r="R481" s="186">
        <f>SUM(R482:R490)</f>
        <v>0</v>
      </c>
      <c r="S481" s="185"/>
      <c r="T481" s="187">
        <f>SUM(T482:T490)</f>
        <v>0</v>
      </c>
      <c r="AR481" s="188" t="s">
        <v>83</v>
      </c>
      <c r="AT481" s="189" t="s">
        <v>74</v>
      </c>
      <c r="AU481" s="189" t="s">
        <v>83</v>
      </c>
      <c r="AY481" s="188" t="s">
        <v>209</v>
      </c>
      <c r="BK481" s="190">
        <f>SUM(BK482:BK490)</f>
        <v>0</v>
      </c>
    </row>
    <row r="482" spans="1:65" s="2" customFormat="1" ht="16.5" customHeight="1">
      <c r="A482" s="35"/>
      <c r="B482" s="36"/>
      <c r="C482" s="193" t="s">
        <v>443</v>
      </c>
      <c r="D482" s="193" t="s">
        <v>211</v>
      </c>
      <c r="E482" s="194" t="s">
        <v>983</v>
      </c>
      <c r="F482" s="195" t="s">
        <v>984</v>
      </c>
      <c r="G482" s="196" t="s">
        <v>270</v>
      </c>
      <c r="H482" s="197">
        <v>316.149</v>
      </c>
      <c r="I482" s="198"/>
      <c r="J482" s="199">
        <f>ROUND(I482*H482,2)</f>
        <v>0</v>
      </c>
      <c r="K482" s="200"/>
      <c r="L482" s="40"/>
      <c r="M482" s="201" t="s">
        <v>1</v>
      </c>
      <c r="N482" s="202" t="s">
        <v>40</v>
      </c>
      <c r="O482" s="72"/>
      <c r="P482" s="203">
        <f>O482*H482</f>
        <v>0</v>
      </c>
      <c r="Q482" s="203">
        <v>0</v>
      </c>
      <c r="R482" s="203">
        <f>Q482*H482</f>
        <v>0</v>
      </c>
      <c r="S482" s="203">
        <v>0</v>
      </c>
      <c r="T482" s="204">
        <f>S482*H482</f>
        <v>0</v>
      </c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R482" s="205" t="s">
        <v>215</v>
      </c>
      <c r="AT482" s="205" t="s">
        <v>211</v>
      </c>
      <c r="AU482" s="205" t="s">
        <v>85</v>
      </c>
      <c r="AY482" s="18" t="s">
        <v>209</v>
      </c>
      <c r="BE482" s="206">
        <f>IF(N482="základní",J482,0)</f>
        <v>0</v>
      </c>
      <c r="BF482" s="206">
        <f>IF(N482="snížená",J482,0)</f>
        <v>0</v>
      </c>
      <c r="BG482" s="206">
        <f>IF(N482="zákl. přenesená",J482,0)</f>
        <v>0</v>
      </c>
      <c r="BH482" s="206">
        <f>IF(N482="sníž. přenesená",J482,0)</f>
        <v>0</v>
      </c>
      <c r="BI482" s="206">
        <f>IF(N482="nulová",J482,0)</f>
        <v>0</v>
      </c>
      <c r="BJ482" s="18" t="s">
        <v>83</v>
      </c>
      <c r="BK482" s="206">
        <f>ROUND(I482*H482,2)</f>
        <v>0</v>
      </c>
      <c r="BL482" s="18" t="s">
        <v>215</v>
      </c>
      <c r="BM482" s="205" t="s">
        <v>446</v>
      </c>
    </row>
    <row r="483" spans="1:65" s="14" customFormat="1" ht="11.25">
      <c r="B483" s="218"/>
      <c r="C483" s="219"/>
      <c r="D483" s="209" t="s">
        <v>216</v>
      </c>
      <c r="E483" s="220" t="s">
        <v>1</v>
      </c>
      <c r="F483" s="221" t="s">
        <v>2793</v>
      </c>
      <c r="G483" s="219"/>
      <c r="H483" s="222">
        <v>316.149</v>
      </c>
      <c r="I483" s="223"/>
      <c r="J483" s="219"/>
      <c r="K483" s="219"/>
      <c r="L483" s="224"/>
      <c r="M483" s="225"/>
      <c r="N483" s="226"/>
      <c r="O483" s="226"/>
      <c r="P483" s="226"/>
      <c r="Q483" s="226"/>
      <c r="R483" s="226"/>
      <c r="S483" s="226"/>
      <c r="T483" s="227"/>
      <c r="AT483" s="228" t="s">
        <v>216</v>
      </c>
      <c r="AU483" s="228" t="s">
        <v>85</v>
      </c>
      <c r="AV483" s="14" t="s">
        <v>85</v>
      </c>
      <c r="AW483" s="14" t="s">
        <v>31</v>
      </c>
      <c r="AX483" s="14" t="s">
        <v>75</v>
      </c>
      <c r="AY483" s="228" t="s">
        <v>209</v>
      </c>
    </row>
    <row r="484" spans="1:65" s="15" customFormat="1" ht="11.25">
      <c r="B484" s="229"/>
      <c r="C484" s="230"/>
      <c r="D484" s="209" t="s">
        <v>216</v>
      </c>
      <c r="E484" s="231" t="s">
        <v>1</v>
      </c>
      <c r="F484" s="232" t="s">
        <v>219</v>
      </c>
      <c r="G484" s="230"/>
      <c r="H484" s="233">
        <v>316.149</v>
      </c>
      <c r="I484" s="234"/>
      <c r="J484" s="230"/>
      <c r="K484" s="230"/>
      <c r="L484" s="235"/>
      <c r="M484" s="236"/>
      <c r="N484" s="237"/>
      <c r="O484" s="237"/>
      <c r="P484" s="237"/>
      <c r="Q484" s="237"/>
      <c r="R484" s="237"/>
      <c r="S484" s="237"/>
      <c r="T484" s="238"/>
      <c r="AT484" s="239" t="s">
        <v>216</v>
      </c>
      <c r="AU484" s="239" t="s">
        <v>85</v>
      </c>
      <c r="AV484" s="15" t="s">
        <v>215</v>
      </c>
      <c r="AW484" s="15" t="s">
        <v>31</v>
      </c>
      <c r="AX484" s="15" t="s">
        <v>83</v>
      </c>
      <c r="AY484" s="239" t="s">
        <v>209</v>
      </c>
    </row>
    <row r="485" spans="1:65" s="2" customFormat="1" ht="24.2" customHeight="1">
      <c r="A485" s="35"/>
      <c r="B485" s="36"/>
      <c r="C485" s="193" t="s">
        <v>313</v>
      </c>
      <c r="D485" s="193" t="s">
        <v>211</v>
      </c>
      <c r="E485" s="194" t="s">
        <v>987</v>
      </c>
      <c r="F485" s="195" t="s">
        <v>988</v>
      </c>
      <c r="G485" s="196" t="s">
        <v>270</v>
      </c>
      <c r="H485" s="197">
        <v>948.44600000000003</v>
      </c>
      <c r="I485" s="198"/>
      <c r="J485" s="199">
        <f>ROUND(I485*H485,2)</f>
        <v>0</v>
      </c>
      <c r="K485" s="200"/>
      <c r="L485" s="40"/>
      <c r="M485" s="201" t="s">
        <v>1</v>
      </c>
      <c r="N485" s="202" t="s">
        <v>40</v>
      </c>
      <c r="O485" s="72"/>
      <c r="P485" s="203">
        <f>O485*H485</f>
        <v>0</v>
      </c>
      <c r="Q485" s="203">
        <v>0</v>
      </c>
      <c r="R485" s="203">
        <f>Q485*H485</f>
        <v>0</v>
      </c>
      <c r="S485" s="203">
        <v>0</v>
      </c>
      <c r="T485" s="204">
        <f>S485*H485</f>
        <v>0</v>
      </c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R485" s="205" t="s">
        <v>215</v>
      </c>
      <c r="AT485" s="205" t="s">
        <v>211</v>
      </c>
      <c r="AU485" s="205" t="s">
        <v>85</v>
      </c>
      <c r="AY485" s="18" t="s">
        <v>209</v>
      </c>
      <c r="BE485" s="206">
        <f>IF(N485="základní",J485,0)</f>
        <v>0</v>
      </c>
      <c r="BF485" s="206">
        <f>IF(N485="snížená",J485,0)</f>
        <v>0</v>
      </c>
      <c r="BG485" s="206">
        <f>IF(N485="zákl. přenesená",J485,0)</f>
        <v>0</v>
      </c>
      <c r="BH485" s="206">
        <f>IF(N485="sníž. přenesená",J485,0)</f>
        <v>0</v>
      </c>
      <c r="BI485" s="206">
        <f>IF(N485="nulová",J485,0)</f>
        <v>0</v>
      </c>
      <c r="BJ485" s="18" t="s">
        <v>83</v>
      </c>
      <c r="BK485" s="206">
        <f>ROUND(I485*H485,2)</f>
        <v>0</v>
      </c>
      <c r="BL485" s="18" t="s">
        <v>215</v>
      </c>
      <c r="BM485" s="205" t="s">
        <v>450</v>
      </c>
    </row>
    <row r="486" spans="1:65" s="14" customFormat="1" ht="11.25">
      <c r="B486" s="218"/>
      <c r="C486" s="219"/>
      <c r="D486" s="209" t="s">
        <v>216</v>
      </c>
      <c r="E486" s="220" t="s">
        <v>1</v>
      </c>
      <c r="F486" s="221" t="s">
        <v>2794</v>
      </c>
      <c r="G486" s="219"/>
      <c r="H486" s="222">
        <v>948.44600000000003</v>
      </c>
      <c r="I486" s="223"/>
      <c r="J486" s="219"/>
      <c r="K486" s="219"/>
      <c r="L486" s="224"/>
      <c r="M486" s="225"/>
      <c r="N486" s="226"/>
      <c r="O486" s="226"/>
      <c r="P486" s="226"/>
      <c r="Q486" s="226"/>
      <c r="R486" s="226"/>
      <c r="S486" s="226"/>
      <c r="T486" s="227"/>
      <c r="AT486" s="228" t="s">
        <v>216</v>
      </c>
      <c r="AU486" s="228" t="s">
        <v>85</v>
      </c>
      <c r="AV486" s="14" t="s">
        <v>85</v>
      </c>
      <c r="AW486" s="14" t="s">
        <v>31</v>
      </c>
      <c r="AX486" s="14" t="s">
        <v>75</v>
      </c>
      <c r="AY486" s="228" t="s">
        <v>209</v>
      </c>
    </row>
    <row r="487" spans="1:65" s="15" customFormat="1" ht="11.25">
      <c r="B487" s="229"/>
      <c r="C487" s="230"/>
      <c r="D487" s="209" t="s">
        <v>216</v>
      </c>
      <c r="E487" s="231" t="s">
        <v>1</v>
      </c>
      <c r="F487" s="232" t="s">
        <v>219</v>
      </c>
      <c r="G487" s="230"/>
      <c r="H487" s="233">
        <v>948.44600000000003</v>
      </c>
      <c r="I487" s="234"/>
      <c r="J487" s="230"/>
      <c r="K487" s="230"/>
      <c r="L487" s="235"/>
      <c r="M487" s="236"/>
      <c r="N487" s="237"/>
      <c r="O487" s="237"/>
      <c r="P487" s="237"/>
      <c r="Q487" s="237"/>
      <c r="R487" s="237"/>
      <c r="S487" s="237"/>
      <c r="T487" s="238"/>
      <c r="AT487" s="239" t="s">
        <v>216</v>
      </c>
      <c r="AU487" s="239" t="s">
        <v>85</v>
      </c>
      <c r="AV487" s="15" t="s">
        <v>215</v>
      </c>
      <c r="AW487" s="15" t="s">
        <v>31</v>
      </c>
      <c r="AX487" s="15" t="s">
        <v>83</v>
      </c>
      <c r="AY487" s="239" t="s">
        <v>209</v>
      </c>
    </row>
    <row r="488" spans="1:65" s="2" customFormat="1" ht="16.5" customHeight="1">
      <c r="A488" s="35"/>
      <c r="B488" s="36"/>
      <c r="C488" s="193" t="s">
        <v>451</v>
      </c>
      <c r="D488" s="193" t="s">
        <v>211</v>
      </c>
      <c r="E488" s="194" t="s">
        <v>992</v>
      </c>
      <c r="F488" s="195" t="s">
        <v>993</v>
      </c>
      <c r="G488" s="196" t="s">
        <v>270</v>
      </c>
      <c r="H488" s="197">
        <v>316.149</v>
      </c>
      <c r="I488" s="198"/>
      <c r="J488" s="199">
        <f>ROUND(I488*H488,2)</f>
        <v>0</v>
      </c>
      <c r="K488" s="200"/>
      <c r="L488" s="40"/>
      <c r="M488" s="201" t="s">
        <v>1</v>
      </c>
      <c r="N488" s="202" t="s">
        <v>40</v>
      </c>
      <c r="O488" s="72"/>
      <c r="P488" s="203">
        <f>O488*H488</f>
        <v>0</v>
      </c>
      <c r="Q488" s="203">
        <v>0</v>
      </c>
      <c r="R488" s="203">
        <f>Q488*H488</f>
        <v>0</v>
      </c>
      <c r="S488" s="203">
        <v>0</v>
      </c>
      <c r="T488" s="204">
        <f>S488*H488</f>
        <v>0</v>
      </c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R488" s="205" t="s">
        <v>215</v>
      </c>
      <c r="AT488" s="205" t="s">
        <v>211</v>
      </c>
      <c r="AU488" s="205" t="s">
        <v>85</v>
      </c>
      <c r="AY488" s="18" t="s">
        <v>209</v>
      </c>
      <c r="BE488" s="206">
        <f>IF(N488="základní",J488,0)</f>
        <v>0</v>
      </c>
      <c r="BF488" s="206">
        <f>IF(N488="snížená",J488,0)</f>
        <v>0</v>
      </c>
      <c r="BG488" s="206">
        <f>IF(N488="zákl. přenesená",J488,0)</f>
        <v>0</v>
      </c>
      <c r="BH488" s="206">
        <f>IF(N488="sníž. přenesená",J488,0)</f>
        <v>0</v>
      </c>
      <c r="BI488" s="206">
        <f>IF(N488="nulová",J488,0)</f>
        <v>0</v>
      </c>
      <c r="BJ488" s="18" t="s">
        <v>83</v>
      </c>
      <c r="BK488" s="206">
        <f>ROUND(I488*H488,2)</f>
        <v>0</v>
      </c>
      <c r="BL488" s="18" t="s">
        <v>215</v>
      </c>
      <c r="BM488" s="205" t="s">
        <v>454</v>
      </c>
    </row>
    <row r="489" spans="1:65" s="14" customFormat="1" ht="11.25">
      <c r="B489" s="218"/>
      <c r="C489" s="219"/>
      <c r="D489" s="209" t="s">
        <v>216</v>
      </c>
      <c r="E489" s="220" t="s">
        <v>1</v>
      </c>
      <c r="F489" s="221" t="s">
        <v>2793</v>
      </c>
      <c r="G489" s="219"/>
      <c r="H489" s="222">
        <v>316.149</v>
      </c>
      <c r="I489" s="223"/>
      <c r="J489" s="219"/>
      <c r="K489" s="219"/>
      <c r="L489" s="224"/>
      <c r="M489" s="225"/>
      <c r="N489" s="226"/>
      <c r="O489" s="226"/>
      <c r="P489" s="226"/>
      <c r="Q489" s="226"/>
      <c r="R489" s="226"/>
      <c r="S489" s="226"/>
      <c r="T489" s="227"/>
      <c r="AT489" s="228" t="s">
        <v>216</v>
      </c>
      <c r="AU489" s="228" t="s">
        <v>85</v>
      </c>
      <c r="AV489" s="14" t="s">
        <v>85</v>
      </c>
      <c r="AW489" s="14" t="s">
        <v>31</v>
      </c>
      <c r="AX489" s="14" t="s">
        <v>75</v>
      </c>
      <c r="AY489" s="228" t="s">
        <v>209</v>
      </c>
    </row>
    <row r="490" spans="1:65" s="15" customFormat="1" ht="11.25">
      <c r="B490" s="229"/>
      <c r="C490" s="230"/>
      <c r="D490" s="209" t="s">
        <v>216</v>
      </c>
      <c r="E490" s="231" t="s">
        <v>1</v>
      </c>
      <c r="F490" s="232" t="s">
        <v>219</v>
      </c>
      <c r="G490" s="230"/>
      <c r="H490" s="233">
        <v>316.149</v>
      </c>
      <c r="I490" s="234"/>
      <c r="J490" s="230"/>
      <c r="K490" s="230"/>
      <c r="L490" s="235"/>
      <c r="M490" s="272"/>
      <c r="N490" s="273"/>
      <c r="O490" s="273"/>
      <c r="P490" s="273"/>
      <c r="Q490" s="273"/>
      <c r="R490" s="273"/>
      <c r="S490" s="273"/>
      <c r="T490" s="274"/>
      <c r="AT490" s="239" t="s">
        <v>216</v>
      </c>
      <c r="AU490" s="239" t="s">
        <v>85</v>
      </c>
      <c r="AV490" s="15" t="s">
        <v>215</v>
      </c>
      <c r="AW490" s="15" t="s">
        <v>31</v>
      </c>
      <c r="AX490" s="15" t="s">
        <v>83</v>
      </c>
      <c r="AY490" s="239" t="s">
        <v>209</v>
      </c>
    </row>
    <row r="491" spans="1:65" s="2" customFormat="1" ht="6.95" customHeight="1">
      <c r="A491" s="35"/>
      <c r="B491" s="55"/>
      <c r="C491" s="56"/>
      <c r="D491" s="56"/>
      <c r="E491" s="56"/>
      <c r="F491" s="56"/>
      <c r="G491" s="56"/>
      <c r="H491" s="56"/>
      <c r="I491" s="56"/>
      <c r="J491" s="56"/>
      <c r="K491" s="56"/>
      <c r="L491" s="40"/>
      <c r="M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</row>
  </sheetData>
  <sheetProtection algorithmName="SHA-512" hashValue="jLpcPT5heA8IaqpsPxykYKcr1O8lCK2cfleb5Nw/0P743yd1m2wmu4Lt0vXloMId2O8YJEBD2zV/nF0mvRooBw==" saltValue="QrPvJ7WyuXl+NfUhCWs1TzW+hJVZfSAUZT2UPXI8Urb1EPEFKn14taglNBKfojRhuXZC3PmLpDkb315aEEaEFQ==" spinCount="100000" sheet="1" objects="1" scenarios="1" formatColumns="0" formatRows="0" autoFilter="0"/>
  <autoFilter ref="C125:K490" xr:uid="{00000000-0009-0000-0000-000002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6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8" t="s">
        <v>91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152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23" t="str">
        <f>'Rekapitulace stavby'!K6</f>
        <v>OU - STAVEBNÍ ÚPRAVY BUDOVY E, ČS.LEGIÍ 9, OSTRAVA - AKTUALIZACE/REVIZE 7.7.2022</v>
      </c>
      <c r="F7" s="324"/>
      <c r="G7" s="324"/>
      <c r="H7" s="324"/>
      <c r="L7" s="21"/>
    </row>
    <row r="8" spans="1:46" s="2" customFormat="1" ht="12" customHeight="1">
      <c r="A8" s="35"/>
      <c r="B8" s="40"/>
      <c r="C8" s="35"/>
      <c r="D8" s="120" t="s">
        <v>153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5" t="s">
        <v>2795</v>
      </c>
      <c r="F9" s="326"/>
      <c r="G9" s="326"/>
      <c r="H9" s="326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17</v>
      </c>
      <c r="E11" s="35"/>
      <c r="F11" s="111" t="s">
        <v>1</v>
      </c>
      <c r="G11" s="35"/>
      <c r="H11" s="35"/>
      <c r="I11" s="120" t="s">
        <v>18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19</v>
      </c>
      <c r="E12" s="35"/>
      <c r="F12" s="111" t="s">
        <v>33</v>
      </c>
      <c r="G12" s="35"/>
      <c r="H12" s="35"/>
      <c r="I12" s="120" t="s">
        <v>21</v>
      </c>
      <c r="J12" s="121" t="str">
        <f>'Rekapitulace stavby'!AN8</f>
        <v>30. 3. 2022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23</v>
      </c>
      <c r="E14" s="35"/>
      <c r="F14" s="35"/>
      <c r="G14" s="35"/>
      <c r="H14" s="35"/>
      <c r="I14" s="120" t="s">
        <v>24</v>
      </c>
      <c r="J14" s="111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tr">
        <f>IF('Rekapitulace stavby'!E11="","",'Rekapitulace stavby'!E11)</f>
        <v>Ostravská univerzita</v>
      </c>
      <c r="F15" s="35"/>
      <c r="G15" s="35"/>
      <c r="H15" s="35"/>
      <c r="I15" s="120" t="s">
        <v>26</v>
      </c>
      <c r="J15" s="111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27</v>
      </c>
      <c r="E17" s="35"/>
      <c r="F17" s="35"/>
      <c r="G17" s="35"/>
      <c r="H17" s="35"/>
      <c r="I17" s="120" t="s">
        <v>24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7" t="str">
        <f>'Rekapitulace stavby'!E14</f>
        <v>Vyplň údaj</v>
      </c>
      <c r="F18" s="328"/>
      <c r="G18" s="328"/>
      <c r="H18" s="328"/>
      <c r="I18" s="120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29</v>
      </c>
      <c r="E20" s="35"/>
      <c r="F20" s="35"/>
      <c r="G20" s="35"/>
      <c r="H20" s="35"/>
      <c r="I20" s="120" t="s">
        <v>24</v>
      </c>
      <c r="J20" s="111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tr">
        <f>IF('Rekapitulace stavby'!E17="","",'Rekapitulace stavby'!E17)</f>
        <v>MARPO s.r.o.</v>
      </c>
      <c r="F21" s="35"/>
      <c r="G21" s="35"/>
      <c r="H21" s="35"/>
      <c r="I21" s="120" t="s">
        <v>26</v>
      </c>
      <c r="J21" s="111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32</v>
      </c>
      <c r="E23" s="35"/>
      <c r="F23" s="35"/>
      <c r="G23" s="35"/>
      <c r="H23" s="35"/>
      <c r="I23" s="120" t="s">
        <v>24</v>
      </c>
      <c r="J23" s="111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tr">
        <f>IF('Rekapitulace stavby'!E20="","",'Rekapitulace stavby'!E20)</f>
        <v xml:space="preserve"> </v>
      </c>
      <c r="F24" s="35"/>
      <c r="G24" s="35"/>
      <c r="H24" s="35"/>
      <c r="I24" s="120" t="s">
        <v>26</v>
      </c>
      <c r="J24" s="111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34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2"/>
      <c r="B27" s="123"/>
      <c r="C27" s="122"/>
      <c r="D27" s="122"/>
      <c r="E27" s="329" t="s">
        <v>1</v>
      </c>
      <c r="F27" s="329"/>
      <c r="G27" s="329"/>
      <c r="H27" s="329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35</v>
      </c>
      <c r="E30" s="35"/>
      <c r="F30" s="35"/>
      <c r="G30" s="35"/>
      <c r="H30" s="35"/>
      <c r="I30" s="35"/>
      <c r="J30" s="127">
        <f>ROUND(J118,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37</v>
      </c>
      <c r="G32" s="35"/>
      <c r="H32" s="35"/>
      <c r="I32" s="128" t="s">
        <v>36</v>
      </c>
      <c r="J32" s="128" t="s">
        <v>38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39</v>
      </c>
      <c r="E33" s="120" t="s">
        <v>40</v>
      </c>
      <c r="F33" s="130">
        <f>ROUND((SUM(BE118:BE166)),  2)</f>
        <v>0</v>
      </c>
      <c r="G33" s="35"/>
      <c r="H33" s="35"/>
      <c r="I33" s="131">
        <v>0.21</v>
      </c>
      <c r="J33" s="130">
        <f>ROUND(((SUM(BE118:BE166))*I33),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41</v>
      </c>
      <c r="F34" s="130">
        <f>ROUND((SUM(BF118:BF166)),  2)</f>
        <v>0</v>
      </c>
      <c r="G34" s="35"/>
      <c r="H34" s="35"/>
      <c r="I34" s="131">
        <v>0.15</v>
      </c>
      <c r="J34" s="130">
        <f>ROUND(((SUM(BF118:BF166))*I34),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42</v>
      </c>
      <c r="F35" s="130">
        <f>ROUND((SUM(BG118:BG166)),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43</v>
      </c>
      <c r="F36" s="130">
        <f>ROUND((SUM(BH118:BH166)),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44</v>
      </c>
      <c r="F37" s="130">
        <f>ROUND((SUM(BI118:BI166)),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45</v>
      </c>
      <c r="E39" s="134"/>
      <c r="F39" s="134"/>
      <c r="G39" s="135" t="s">
        <v>46</v>
      </c>
      <c r="H39" s="136" t="s">
        <v>47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155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0" t="str">
        <f>E7</f>
        <v>OU - STAVEBNÍ ÚPRAVY BUDOVY E, ČS.LEGIÍ 9, OSTRAVA - AKTUALIZACE/REVIZE 7.7.2022</v>
      </c>
      <c r="F85" s="331"/>
      <c r="G85" s="331"/>
      <c r="H85" s="33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153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78" t="str">
        <f>E9</f>
        <v>D.1.3 - POŽÁRNĚ BEZPEČNOSTNÍ ŘEŠENÍ</v>
      </c>
      <c r="F87" s="332"/>
      <c r="G87" s="332"/>
      <c r="H87" s="33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19</v>
      </c>
      <c r="D89" s="37"/>
      <c r="E89" s="37"/>
      <c r="F89" s="28" t="str">
        <f>F12</f>
        <v xml:space="preserve"> </v>
      </c>
      <c r="G89" s="37"/>
      <c r="H89" s="37"/>
      <c r="I89" s="30" t="s">
        <v>21</v>
      </c>
      <c r="J89" s="67" t="str">
        <f>IF(J12="","",J12)</f>
        <v>30. 3. 2022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23</v>
      </c>
      <c r="D91" s="37"/>
      <c r="E91" s="37"/>
      <c r="F91" s="28" t="str">
        <f>E15</f>
        <v>Ostravská univerzita</v>
      </c>
      <c r="G91" s="37"/>
      <c r="H91" s="37"/>
      <c r="I91" s="30" t="s">
        <v>29</v>
      </c>
      <c r="J91" s="33" t="str">
        <f>E21</f>
        <v>MARPO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156</v>
      </c>
      <c r="D94" s="151"/>
      <c r="E94" s="151"/>
      <c r="F94" s="151"/>
      <c r="G94" s="151"/>
      <c r="H94" s="151"/>
      <c r="I94" s="151"/>
      <c r="J94" s="152" t="s">
        <v>157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158</v>
      </c>
      <c r="D96" s="37"/>
      <c r="E96" s="37"/>
      <c r="F96" s="37"/>
      <c r="G96" s="37"/>
      <c r="H96" s="37"/>
      <c r="I96" s="37"/>
      <c r="J96" s="85">
        <f>J118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159</v>
      </c>
    </row>
    <row r="97" spans="1:31" s="9" customFormat="1" ht="24.95" customHeight="1">
      <c r="B97" s="154"/>
      <c r="C97" s="155"/>
      <c r="D97" s="156" t="s">
        <v>190</v>
      </c>
      <c r="E97" s="157"/>
      <c r="F97" s="157"/>
      <c r="G97" s="157"/>
      <c r="H97" s="157"/>
      <c r="I97" s="157"/>
      <c r="J97" s="158">
        <f>J119</f>
        <v>0</v>
      </c>
      <c r="K97" s="155"/>
      <c r="L97" s="159"/>
    </row>
    <row r="98" spans="1:31" s="10" customFormat="1" ht="19.899999999999999" customHeight="1">
      <c r="B98" s="160"/>
      <c r="C98" s="105"/>
      <c r="D98" s="161" t="s">
        <v>2796</v>
      </c>
      <c r="E98" s="162"/>
      <c r="F98" s="162"/>
      <c r="G98" s="162"/>
      <c r="H98" s="162"/>
      <c r="I98" s="162"/>
      <c r="J98" s="163">
        <f>J120</f>
        <v>0</v>
      </c>
      <c r="K98" s="105"/>
      <c r="L98" s="164"/>
    </row>
    <row r="99" spans="1:31" s="2" customFormat="1" ht="21.7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31" s="2" customFormat="1" ht="6.95" customHeight="1">
      <c r="A100" s="35"/>
      <c r="B100" s="55"/>
      <c r="C100" s="56"/>
      <c r="D100" s="56"/>
      <c r="E100" s="56"/>
      <c r="F100" s="56"/>
      <c r="G100" s="56"/>
      <c r="H100" s="56"/>
      <c r="I100" s="56"/>
      <c r="J100" s="56"/>
      <c r="K100" s="56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4" spans="1:31" s="2" customFormat="1" ht="6.95" customHeight="1">
      <c r="A104" s="35"/>
      <c r="B104" s="57"/>
      <c r="C104" s="58"/>
      <c r="D104" s="58"/>
      <c r="E104" s="58"/>
      <c r="F104" s="58"/>
      <c r="G104" s="58"/>
      <c r="H104" s="58"/>
      <c r="I104" s="58"/>
      <c r="J104" s="58"/>
      <c r="K104" s="58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24.95" customHeight="1">
      <c r="A105" s="35"/>
      <c r="B105" s="36"/>
      <c r="C105" s="24" t="s">
        <v>194</v>
      </c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6.95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12" customHeight="1">
      <c r="A107" s="35"/>
      <c r="B107" s="36"/>
      <c r="C107" s="30" t="s">
        <v>16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6.5" customHeight="1">
      <c r="A108" s="35"/>
      <c r="B108" s="36"/>
      <c r="C108" s="37"/>
      <c r="D108" s="37"/>
      <c r="E108" s="330" t="str">
        <f>E7</f>
        <v>OU - STAVEBNÍ ÚPRAVY BUDOVY E, ČS.LEGIÍ 9, OSTRAVA - AKTUALIZACE/REVIZE 7.7.2022</v>
      </c>
      <c r="F108" s="331"/>
      <c r="G108" s="331"/>
      <c r="H108" s="331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2" customHeight="1">
      <c r="A109" s="35"/>
      <c r="B109" s="36"/>
      <c r="C109" s="30" t="s">
        <v>153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6.5" customHeight="1">
      <c r="A110" s="35"/>
      <c r="B110" s="36"/>
      <c r="C110" s="37"/>
      <c r="D110" s="37"/>
      <c r="E110" s="278" t="str">
        <f>E9</f>
        <v>D.1.3 - POŽÁRNĚ BEZPEČNOSTNÍ ŘEŠENÍ</v>
      </c>
      <c r="F110" s="332"/>
      <c r="G110" s="332"/>
      <c r="H110" s="332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19</v>
      </c>
      <c r="D112" s="37"/>
      <c r="E112" s="37"/>
      <c r="F112" s="28" t="str">
        <f>F12</f>
        <v xml:space="preserve"> </v>
      </c>
      <c r="G112" s="37"/>
      <c r="H112" s="37"/>
      <c r="I112" s="30" t="s">
        <v>21</v>
      </c>
      <c r="J112" s="67" t="str">
        <f>IF(J12="","",J12)</f>
        <v>30. 3. 2022</v>
      </c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5.2" customHeight="1">
      <c r="A114" s="35"/>
      <c r="B114" s="36"/>
      <c r="C114" s="30" t="s">
        <v>23</v>
      </c>
      <c r="D114" s="37"/>
      <c r="E114" s="37"/>
      <c r="F114" s="28" t="str">
        <f>E15</f>
        <v>Ostravská univerzita</v>
      </c>
      <c r="G114" s="37"/>
      <c r="H114" s="37"/>
      <c r="I114" s="30" t="s">
        <v>29</v>
      </c>
      <c r="J114" s="33" t="str">
        <f>E21</f>
        <v>MARPO s.r.o.</v>
      </c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5.2" customHeight="1">
      <c r="A115" s="35"/>
      <c r="B115" s="36"/>
      <c r="C115" s="30" t="s">
        <v>27</v>
      </c>
      <c r="D115" s="37"/>
      <c r="E115" s="37"/>
      <c r="F115" s="28" t="str">
        <f>IF(E18="","",E18)</f>
        <v>Vyplň údaj</v>
      </c>
      <c r="G115" s="37"/>
      <c r="H115" s="37"/>
      <c r="I115" s="30" t="s">
        <v>32</v>
      </c>
      <c r="J115" s="33" t="str">
        <f>E24</f>
        <v xml:space="preserve"> 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0.3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11" customFormat="1" ht="29.25" customHeight="1">
      <c r="A117" s="165"/>
      <c r="B117" s="166"/>
      <c r="C117" s="167" t="s">
        <v>195</v>
      </c>
      <c r="D117" s="168" t="s">
        <v>60</v>
      </c>
      <c r="E117" s="168" t="s">
        <v>56</v>
      </c>
      <c r="F117" s="168" t="s">
        <v>57</v>
      </c>
      <c r="G117" s="168" t="s">
        <v>196</v>
      </c>
      <c r="H117" s="168" t="s">
        <v>197</v>
      </c>
      <c r="I117" s="168" t="s">
        <v>198</v>
      </c>
      <c r="J117" s="169" t="s">
        <v>157</v>
      </c>
      <c r="K117" s="170" t="s">
        <v>199</v>
      </c>
      <c r="L117" s="171"/>
      <c r="M117" s="76" t="s">
        <v>1</v>
      </c>
      <c r="N117" s="77" t="s">
        <v>39</v>
      </c>
      <c r="O117" s="77" t="s">
        <v>200</v>
      </c>
      <c r="P117" s="77" t="s">
        <v>201</v>
      </c>
      <c r="Q117" s="77" t="s">
        <v>202</v>
      </c>
      <c r="R117" s="77" t="s">
        <v>203</v>
      </c>
      <c r="S117" s="77" t="s">
        <v>204</v>
      </c>
      <c r="T117" s="78" t="s">
        <v>205</v>
      </c>
      <c r="U117" s="165"/>
      <c r="V117" s="165"/>
      <c r="W117" s="165"/>
      <c r="X117" s="165"/>
      <c r="Y117" s="165"/>
      <c r="Z117" s="165"/>
      <c r="AA117" s="165"/>
      <c r="AB117" s="165"/>
      <c r="AC117" s="165"/>
      <c r="AD117" s="165"/>
      <c r="AE117" s="165"/>
    </row>
    <row r="118" spans="1:65" s="2" customFormat="1" ht="22.9" customHeight="1">
      <c r="A118" s="35"/>
      <c r="B118" s="36"/>
      <c r="C118" s="83" t="s">
        <v>206</v>
      </c>
      <c r="D118" s="37"/>
      <c r="E118" s="37"/>
      <c r="F118" s="37"/>
      <c r="G118" s="37"/>
      <c r="H118" s="37"/>
      <c r="I118" s="37"/>
      <c r="J118" s="172">
        <f>BK118</f>
        <v>0</v>
      </c>
      <c r="K118" s="37"/>
      <c r="L118" s="40"/>
      <c r="M118" s="79"/>
      <c r="N118" s="173"/>
      <c r="O118" s="80"/>
      <c r="P118" s="174">
        <f>P119</f>
        <v>0</v>
      </c>
      <c r="Q118" s="80"/>
      <c r="R118" s="174">
        <f>R119</f>
        <v>0</v>
      </c>
      <c r="S118" s="80"/>
      <c r="T118" s="175">
        <f>T119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74</v>
      </c>
      <c r="AU118" s="18" t="s">
        <v>159</v>
      </c>
      <c r="BK118" s="176">
        <f>BK119</f>
        <v>0</v>
      </c>
    </row>
    <row r="119" spans="1:65" s="12" customFormat="1" ht="25.9" customHeight="1">
      <c r="B119" s="177"/>
      <c r="C119" s="178"/>
      <c r="D119" s="179" t="s">
        <v>74</v>
      </c>
      <c r="E119" s="180" t="s">
        <v>129</v>
      </c>
      <c r="F119" s="180" t="s">
        <v>129</v>
      </c>
      <c r="G119" s="178"/>
      <c r="H119" s="178"/>
      <c r="I119" s="181"/>
      <c r="J119" s="182">
        <f>BK119</f>
        <v>0</v>
      </c>
      <c r="K119" s="178"/>
      <c r="L119" s="183"/>
      <c r="M119" s="184"/>
      <c r="N119" s="185"/>
      <c r="O119" s="185"/>
      <c r="P119" s="186">
        <f>P120</f>
        <v>0</v>
      </c>
      <c r="Q119" s="185"/>
      <c r="R119" s="186">
        <f>R120</f>
        <v>0</v>
      </c>
      <c r="S119" s="185"/>
      <c r="T119" s="187">
        <f>T120</f>
        <v>0</v>
      </c>
      <c r="AR119" s="188" t="s">
        <v>83</v>
      </c>
      <c r="AT119" s="189" t="s">
        <v>74</v>
      </c>
      <c r="AU119" s="189" t="s">
        <v>75</v>
      </c>
      <c r="AY119" s="188" t="s">
        <v>209</v>
      </c>
      <c r="BK119" s="190">
        <f>BK120</f>
        <v>0</v>
      </c>
    </row>
    <row r="120" spans="1:65" s="12" customFormat="1" ht="22.9" customHeight="1">
      <c r="B120" s="177"/>
      <c r="C120" s="178"/>
      <c r="D120" s="179" t="s">
        <v>74</v>
      </c>
      <c r="E120" s="191" t="s">
        <v>2797</v>
      </c>
      <c r="F120" s="191" t="s">
        <v>2798</v>
      </c>
      <c r="G120" s="178"/>
      <c r="H120" s="178"/>
      <c r="I120" s="181"/>
      <c r="J120" s="192">
        <f>BK120</f>
        <v>0</v>
      </c>
      <c r="K120" s="178"/>
      <c r="L120" s="183"/>
      <c r="M120" s="184"/>
      <c r="N120" s="185"/>
      <c r="O120" s="185"/>
      <c r="P120" s="186">
        <f>SUM(P121:P166)</f>
        <v>0</v>
      </c>
      <c r="Q120" s="185"/>
      <c r="R120" s="186">
        <f>SUM(R121:R166)</f>
        <v>0</v>
      </c>
      <c r="S120" s="185"/>
      <c r="T120" s="187">
        <f>SUM(T121:T166)</f>
        <v>0</v>
      </c>
      <c r="AR120" s="188" t="s">
        <v>83</v>
      </c>
      <c r="AT120" s="189" t="s">
        <v>74</v>
      </c>
      <c r="AU120" s="189" t="s">
        <v>83</v>
      </c>
      <c r="AY120" s="188" t="s">
        <v>209</v>
      </c>
      <c r="BK120" s="190">
        <f>SUM(BK121:BK166)</f>
        <v>0</v>
      </c>
    </row>
    <row r="121" spans="1:65" s="2" customFormat="1" ht="16.5" customHeight="1">
      <c r="A121" s="35"/>
      <c r="B121" s="36"/>
      <c r="C121" s="193" t="s">
        <v>83</v>
      </c>
      <c r="D121" s="193" t="s">
        <v>211</v>
      </c>
      <c r="E121" s="194" t="s">
        <v>2799</v>
      </c>
      <c r="F121" s="195" t="s">
        <v>2800</v>
      </c>
      <c r="G121" s="196" t="s">
        <v>513</v>
      </c>
      <c r="H121" s="197">
        <v>45</v>
      </c>
      <c r="I121" s="198"/>
      <c r="J121" s="199">
        <f>ROUND(I121*H121,2)</f>
        <v>0</v>
      </c>
      <c r="K121" s="200"/>
      <c r="L121" s="40"/>
      <c r="M121" s="201" t="s">
        <v>1</v>
      </c>
      <c r="N121" s="202" t="s">
        <v>40</v>
      </c>
      <c r="O121" s="72"/>
      <c r="P121" s="203">
        <f>O121*H121</f>
        <v>0</v>
      </c>
      <c r="Q121" s="203">
        <v>0</v>
      </c>
      <c r="R121" s="203">
        <f>Q121*H121</f>
        <v>0</v>
      </c>
      <c r="S121" s="203">
        <v>0</v>
      </c>
      <c r="T121" s="204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05" t="s">
        <v>215</v>
      </c>
      <c r="AT121" s="205" t="s">
        <v>211</v>
      </c>
      <c r="AU121" s="205" t="s">
        <v>85</v>
      </c>
      <c r="AY121" s="18" t="s">
        <v>209</v>
      </c>
      <c r="BE121" s="206">
        <f>IF(N121="základní",J121,0)</f>
        <v>0</v>
      </c>
      <c r="BF121" s="206">
        <f>IF(N121="snížená",J121,0)</f>
        <v>0</v>
      </c>
      <c r="BG121" s="206">
        <f>IF(N121="zákl. přenesená",J121,0)</f>
        <v>0</v>
      </c>
      <c r="BH121" s="206">
        <f>IF(N121="sníž. přenesená",J121,0)</f>
        <v>0</v>
      </c>
      <c r="BI121" s="206">
        <f>IF(N121="nulová",J121,0)</f>
        <v>0</v>
      </c>
      <c r="BJ121" s="18" t="s">
        <v>83</v>
      </c>
      <c r="BK121" s="206">
        <f>ROUND(I121*H121,2)</f>
        <v>0</v>
      </c>
      <c r="BL121" s="18" t="s">
        <v>215</v>
      </c>
      <c r="BM121" s="205" t="s">
        <v>85</v>
      </c>
    </row>
    <row r="122" spans="1:65" s="2" customFormat="1" ht="19.5">
      <c r="A122" s="35"/>
      <c r="B122" s="36"/>
      <c r="C122" s="37"/>
      <c r="D122" s="209" t="s">
        <v>253</v>
      </c>
      <c r="E122" s="37"/>
      <c r="F122" s="240" t="s">
        <v>2801</v>
      </c>
      <c r="G122" s="37"/>
      <c r="H122" s="37"/>
      <c r="I122" s="241"/>
      <c r="J122" s="37"/>
      <c r="K122" s="37"/>
      <c r="L122" s="40"/>
      <c r="M122" s="242"/>
      <c r="N122" s="243"/>
      <c r="O122" s="72"/>
      <c r="P122" s="72"/>
      <c r="Q122" s="72"/>
      <c r="R122" s="72"/>
      <c r="S122" s="72"/>
      <c r="T122" s="73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253</v>
      </c>
      <c r="AU122" s="18" t="s">
        <v>85</v>
      </c>
    </row>
    <row r="123" spans="1:65" s="13" customFormat="1" ht="33.75">
      <c r="B123" s="207"/>
      <c r="C123" s="208"/>
      <c r="D123" s="209" t="s">
        <v>216</v>
      </c>
      <c r="E123" s="210" t="s">
        <v>1</v>
      </c>
      <c r="F123" s="211" t="s">
        <v>2802</v>
      </c>
      <c r="G123" s="208"/>
      <c r="H123" s="210" t="s">
        <v>1</v>
      </c>
      <c r="I123" s="212"/>
      <c r="J123" s="208"/>
      <c r="K123" s="208"/>
      <c r="L123" s="213"/>
      <c r="M123" s="214"/>
      <c r="N123" s="215"/>
      <c r="O123" s="215"/>
      <c r="P123" s="215"/>
      <c r="Q123" s="215"/>
      <c r="R123" s="215"/>
      <c r="S123" s="215"/>
      <c r="T123" s="216"/>
      <c r="AT123" s="217" t="s">
        <v>216</v>
      </c>
      <c r="AU123" s="217" t="s">
        <v>85</v>
      </c>
      <c r="AV123" s="13" t="s">
        <v>83</v>
      </c>
      <c r="AW123" s="13" t="s">
        <v>31</v>
      </c>
      <c r="AX123" s="13" t="s">
        <v>75</v>
      </c>
      <c r="AY123" s="217" t="s">
        <v>209</v>
      </c>
    </row>
    <row r="124" spans="1:65" s="13" customFormat="1" ht="11.25">
      <c r="B124" s="207"/>
      <c r="C124" s="208"/>
      <c r="D124" s="209" t="s">
        <v>216</v>
      </c>
      <c r="E124" s="210" t="s">
        <v>1</v>
      </c>
      <c r="F124" s="211" t="s">
        <v>2803</v>
      </c>
      <c r="G124" s="208"/>
      <c r="H124" s="210" t="s">
        <v>1</v>
      </c>
      <c r="I124" s="212"/>
      <c r="J124" s="208"/>
      <c r="K124" s="208"/>
      <c r="L124" s="213"/>
      <c r="M124" s="214"/>
      <c r="N124" s="215"/>
      <c r="O124" s="215"/>
      <c r="P124" s="215"/>
      <c r="Q124" s="215"/>
      <c r="R124" s="215"/>
      <c r="S124" s="215"/>
      <c r="T124" s="216"/>
      <c r="AT124" s="217" t="s">
        <v>216</v>
      </c>
      <c r="AU124" s="217" t="s">
        <v>85</v>
      </c>
      <c r="AV124" s="13" t="s">
        <v>83</v>
      </c>
      <c r="AW124" s="13" t="s">
        <v>31</v>
      </c>
      <c r="AX124" s="13" t="s">
        <v>75</v>
      </c>
      <c r="AY124" s="217" t="s">
        <v>209</v>
      </c>
    </row>
    <row r="125" spans="1:65" s="13" customFormat="1" ht="11.25">
      <c r="B125" s="207"/>
      <c r="C125" s="208"/>
      <c r="D125" s="209" t="s">
        <v>216</v>
      </c>
      <c r="E125" s="210" t="s">
        <v>1</v>
      </c>
      <c r="F125" s="211" t="s">
        <v>2804</v>
      </c>
      <c r="G125" s="208"/>
      <c r="H125" s="210" t="s">
        <v>1</v>
      </c>
      <c r="I125" s="212"/>
      <c r="J125" s="208"/>
      <c r="K125" s="208"/>
      <c r="L125" s="213"/>
      <c r="M125" s="214"/>
      <c r="N125" s="215"/>
      <c r="O125" s="215"/>
      <c r="P125" s="215"/>
      <c r="Q125" s="215"/>
      <c r="R125" s="215"/>
      <c r="S125" s="215"/>
      <c r="T125" s="216"/>
      <c r="AT125" s="217" t="s">
        <v>216</v>
      </c>
      <c r="AU125" s="217" t="s">
        <v>85</v>
      </c>
      <c r="AV125" s="13" t="s">
        <v>83</v>
      </c>
      <c r="AW125" s="13" t="s">
        <v>31</v>
      </c>
      <c r="AX125" s="13" t="s">
        <v>75</v>
      </c>
      <c r="AY125" s="217" t="s">
        <v>209</v>
      </c>
    </row>
    <row r="126" spans="1:65" s="13" customFormat="1" ht="11.25">
      <c r="B126" s="207"/>
      <c r="C126" s="208"/>
      <c r="D126" s="209" t="s">
        <v>216</v>
      </c>
      <c r="E126" s="210" t="s">
        <v>1</v>
      </c>
      <c r="F126" s="211" t="s">
        <v>2805</v>
      </c>
      <c r="G126" s="208"/>
      <c r="H126" s="210" t="s">
        <v>1</v>
      </c>
      <c r="I126" s="212"/>
      <c r="J126" s="208"/>
      <c r="K126" s="208"/>
      <c r="L126" s="213"/>
      <c r="M126" s="214"/>
      <c r="N126" s="215"/>
      <c r="O126" s="215"/>
      <c r="P126" s="215"/>
      <c r="Q126" s="215"/>
      <c r="R126" s="215"/>
      <c r="S126" s="215"/>
      <c r="T126" s="216"/>
      <c r="AT126" s="217" t="s">
        <v>216</v>
      </c>
      <c r="AU126" s="217" t="s">
        <v>85</v>
      </c>
      <c r="AV126" s="13" t="s">
        <v>83</v>
      </c>
      <c r="AW126" s="13" t="s">
        <v>31</v>
      </c>
      <c r="AX126" s="13" t="s">
        <v>75</v>
      </c>
      <c r="AY126" s="217" t="s">
        <v>209</v>
      </c>
    </row>
    <row r="127" spans="1:65" s="13" customFormat="1" ht="11.25">
      <c r="B127" s="207"/>
      <c r="C127" s="208"/>
      <c r="D127" s="209" t="s">
        <v>216</v>
      </c>
      <c r="E127" s="210" t="s">
        <v>1</v>
      </c>
      <c r="F127" s="211" t="s">
        <v>2806</v>
      </c>
      <c r="G127" s="208"/>
      <c r="H127" s="210" t="s">
        <v>1</v>
      </c>
      <c r="I127" s="212"/>
      <c r="J127" s="208"/>
      <c r="K127" s="208"/>
      <c r="L127" s="213"/>
      <c r="M127" s="214"/>
      <c r="N127" s="215"/>
      <c r="O127" s="215"/>
      <c r="P127" s="215"/>
      <c r="Q127" s="215"/>
      <c r="R127" s="215"/>
      <c r="S127" s="215"/>
      <c r="T127" s="216"/>
      <c r="AT127" s="217" t="s">
        <v>216</v>
      </c>
      <c r="AU127" s="217" t="s">
        <v>85</v>
      </c>
      <c r="AV127" s="13" t="s">
        <v>83</v>
      </c>
      <c r="AW127" s="13" t="s">
        <v>31</v>
      </c>
      <c r="AX127" s="13" t="s">
        <v>75</v>
      </c>
      <c r="AY127" s="217" t="s">
        <v>209</v>
      </c>
    </row>
    <row r="128" spans="1:65" s="14" customFormat="1" ht="11.25">
      <c r="B128" s="218"/>
      <c r="C128" s="219"/>
      <c r="D128" s="209" t="s">
        <v>216</v>
      </c>
      <c r="E128" s="220" t="s">
        <v>1</v>
      </c>
      <c r="F128" s="221" t="s">
        <v>2807</v>
      </c>
      <c r="G128" s="219"/>
      <c r="H128" s="222">
        <v>45</v>
      </c>
      <c r="I128" s="223"/>
      <c r="J128" s="219"/>
      <c r="K128" s="219"/>
      <c r="L128" s="224"/>
      <c r="M128" s="225"/>
      <c r="N128" s="226"/>
      <c r="O128" s="226"/>
      <c r="P128" s="226"/>
      <c r="Q128" s="226"/>
      <c r="R128" s="226"/>
      <c r="S128" s="226"/>
      <c r="T128" s="227"/>
      <c r="AT128" s="228" t="s">
        <v>216</v>
      </c>
      <c r="AU128" s="228" t="s">
        <v>85</v>
      </c>
      <c r="AV128" s="14" t="s">
        <v>85</v>
      </c>
      <c r="AW128" s="14" t="s">
        <v>31</v>
      </c>
      <c r="AX128" s="14" t="s">
        <v>75</v>
      </c>
      <c r="AY128" s="228" t="s">
        <v>209</v>
      </c>
    </row>
    <row r="129" spans="1:65" s="15" customFormat="1" ht="11.25">
      <c r="B129" s="229"/>
      <c r="C129" s="230"/>
      <c r="D129" s="209" t="s">
        <v>216</v>
      </c>
      <c r="E129" s="231" t="s">
        <v>1</v>
      </c>
      <c r="F129" s="232" t="s">
        <v>219</v>
      </c>
      <c r="G129" s="230"/>
      <c r="H129" s="233">
        <v>45</v>
      </c>
      <c r="I129" s="234"/>
      <c r="J129" s="230"/>
      <c r="K129" s="230"/>
      <c r="L129" s="235"/>
      <c r="M129" s="236"/>
      <c r="N129" s="237"/>
      <c r="O129" s="237"/>
      <c r="P129" s="237"/>
      <c r="Q129" s="237"/>
      <c r="R129" s="237"/>
      <c r="S129" s="237"/>
      <c r="T129" s="238"/>
      <c r="AT129" s="239" t="s">
        <v>216</v>
      </c>
      <c r="AU129" s="239" t="s">
        <v>85</v>
      </c>
      <c r="AV129" s="15" t="s">
        <v>215</v>
      </c>
      <c r="AW129" s="15" t="s">
        <v>31</v>
      </c>
      <c r="AX129" s="15" t="s">
        <v>83</v>
      </c>
      <c r="AY129" s="239" t="s">
        <v>209</v>
      </c>
    </row>
    <row r="130" spans="1:65" s="2" customFormat="1" ht="24.2" customHeight="1">
      <c r="A130" s="35"/>
      <c r="B130" s="36"/>
      <c r="C130" s="193" t="s">
        <v>85</v>
      </c>
      <c r="D130" s="193" t="s">
        <v>211</v>
      </c>
      <c r="E130" s="194" t="s">
        <v>2808</v>
      </c>
      <c r="F130" s="195" t="s">
        <v>2809</v>
      </c>
      <c r="G130" s="196" t="s">
        <v>513</v>
      </c>
      <c r="H130" s="197">
        <v>1</v>
      </c>
      <c r="I130" s="198"/>
      <c r="J130" s="199">
        <f>ROUND(I130*H130,2)</f>
        <v>0</v>
      </c>
      <c r="K130" s="200"/>
      <c r="L130" s="40"/>
      <c r="M130" s="201" t="s">
        <v>1</v>
      </c>
      <c r="N130" s="202" t="s">
        <v>40</v>
      </c>
      <c r="O130" s="72"/>
      <c r="P130" s="203">
        <f>O130*H130</f>
        <v>0</v>
      </c>
      <c r="Q130" s="203">
        <v>0</v>
      </c>
      <c r="R130" s="203">
        <f>Q130*H130</f>
        <v>0</v>
      </c>
      <c r="S130" s="203">
        <v>0</v>
      </c>
      <c r="T130" s="20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5" t="s">
        <v>215</v>
      </c>
      <c r="AT130" s="205" t="s">
        <v>211</v>
      </c>
      <c r="AU130" s="205" t="s">
        <v>85</v>
      </c>
      <c r="AY130" s="18" t="s">
        <v>209</v>
      </c>
      <c r="BE130" s="206">
        <f>IF(N130="základní",J130,0)</f>
        <v>0</v>
      </c>
      <c r="BF130" s="206">
        <f>IF(N130="snížená",J130,0)</f>
        <v>0</v>
      </c>
      <c r="BG130" s="206">
        <f>IF(N130="zákl. přenesená",J130,0)</f>
        <v>0</v>
      </c>
      <c r="BH130" s="206">
        <f>IF(N130="sníž. přenesená",J130,0)</f>
        <v>0</v>
      </c>
      <c r="BI130" s="206">
        <f>IF(N130="nulová",J130,0)</f>
        <v>0</v>
      </c>
      <c r="BJ130" s="18" t="s">
        <v>83</v>
      </c>
      <c r="BK130" s="206">
        <f>ROUND(I130*H130,2)</f>
        <v>0</v>
      </c>
      <c r="BL130" s="18" t="s">
        <v>215</v>
      </c>
      <c r="BM130" s="205" t="s">
        <v>215</v>
      </c>
    </row>
    <row r="131" spans="1:65" s="2" customFormat="1" ht="19.5">
      <c r="A131" s="35"/>
      <c r="B131" s="36"/>
      <c r="C131" s="37"/>
      <c r="D131" s="209" t="s">
        <v>253</v>
      </c>
      <c r="E131" s="37"/>
      <c r="F131" s="240" t="s">
        <v>2801</v>
      </c>
      <c r="G131" s="37"/>
      <c r="H131" s="37"/>
      <c r="I131" s="241"/>
      <c r="J131" s="37"/>
      <c r="K131" s="37"/>
      <c r="L131" s="40"/>
      <c r="M131" s="242"/>
      <c r="N131" s="243"/>
      <c r="O131" s="72"/>
      <c r="P131" s="72"/>
      <c r="Q131" s="72"/>
      <c r="R131" s="72"/>
      <c r="S131" s="72"/>
      <c r="T131" s="73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253</v>
      </c>
      <c r="AU131" s="18" t="s">
        <v>85</v>
      </c>
    </row>
    <row r="132" spans="1:65" s="13" customFormat="1" ht="33.75">
      <c r="B132" s="207"/>
      <c r="C132" s="208"/>
      <c r="D132" s="209" t="s">
        <v>216</v>
      </c>
      <c r="E132" s="210" t="s">
        <v>1</v>
      </c>
      <c r="F132" s="211" t="s">
        <v>2802</v>
      </c>
      <c r="G132" s="208"/>
      <c r="H132" s="210" t="s">
        <v>1</v>
      </c>
      <c r="I132" s="212"/>
      <c r="J132" s="208"/>
      <c r="K132" s="208"/>
      <c r="L132" s="213"/>
      <c r="M132" s="214"/>
      <c r="N132" s="215"/>
      <c r="O132" s="215"/>
      <c r="P132" s="215"/>
      <c r="Q132" s="215"/>
      <c r="R132" s="215"/>
      <c r="S132" s="215"/>
      <c r="T132" s="216"/>
      <c r="AT132" s="217" t="s">
        <v>216</v>
      </c>
      <c r="AU132" s="217" t="s">
        <v>85</v>
      </c>
      <c r="AV132" s="13" t="s">
        <v>83</v>
      </c>
      <c r="AW132" s="13" t="s">
        <v>31</v>
      </c>
      <c r="AX132" s="13" t="s">
        <v>75</v>
      </c>
      <c r="AY132" s="217" t="s">
        <v>209</v>
      </c>
    </row>
    <row r="133" spans="1:65" s="13" customFormat="1" ht="11.25">
      <c r="B133" s="207"/>
      <c r="C133" s="208"/>
      <c r="D133" s="209" t="s">
        <v>216</v>
      </c>
      <c r="E133" s="210" t="s">
        <v>1</v>
      </c>
      <c r="F133" s="211" t="s">
        <v>2810</v>
      </c>
      <c r="G133" s="208"/>
      <c r="H133" s="210" t="s">
        <v>1</v>
      </c>
      <c r="I133" s="212"/>
      <c r="J133" s="208"/>
      <c r="K133" s="208"/>
      <c r="L133" s="213"/>
      <c r="M133" s="214"/>
      <c r="N133" s="215"/>
      <c r="O133" s="215"/>
      <c r="P133" s="215"/>
      <c r="Q133" s="215"/>
      <c r="R133" s="215"/>
      <c r="S133" s="215"/>
      <c r="T133" s="216"/>
      <c r="AT133" s="217" t="s">
        <v>216</v>
      </c>
      <c r="AU133" s="217" t="s">
        <v>85</v>
      </c>
      <c r="AV133" s="13" t="s">
        <v>83</v>
      </c>
      <c r="AW133" s="13" t="s">
        <v>31</v>
      </c>
      <c r="AX133" s="13" t="s">
        <v>75</v>
      </c>
      <c r="AY133" s="217" t="s">
        <v>209</v>
      </c>
    </row>
    <row r="134" spans="1:65" s="13" customFormat="1" ht="11.25">
      <c r="B134" s="207"/>
      <c r="C134" s="208"/>
      <c r="D134" s="209" t="s">
        <v>216</v>
      </c>
      <c r="E134" s="210" t="s">
        <v>1</v>
      </c>
      <c r="F134" s="211" t="s">
        <v>2811</v>
      </c>
      <c r="G134" s="208"/>
      <c r="H134" s="210" t="s">
        <v>1</v>
      </c>
      <c r="I134" s="212"/>
      <c r="J134" s="208"/>
      <c r="K134" s="208"/>
      <c r="L134" s="213"/>
      <c r="M134" s="214"/>
      <c r="N134" s="215"/>
      <c r="O134" s="215"/>
      <c r="P134" s="215"/>
      <c r="Q134" s="215"/>
      <c r="R134" s="215"/>
      <c r="S134" s="215"/>
      <c r="T134" s="216"/>
      <c r="AT134" s="217" t="s">
        <v>216</v>
      </c>
      <c r="AU134" s="217" t="s">
        <v>85</v>
      </c>
      <c r="AV134" s="13" t="s">
        <v>83</v>
      </c>
      <c r="AW134" s="13" t="s">
        <v>31</v>
      </c>
      <c r="AX134" s="13" t="s">
        <v>75</v>
      </c>
      <c r="AY134" s="217" t="s">
        <v>209</v>
      </c>
    </row>
    <row r="135" spans="1:65" s="13" customFormat="1" ht="11.25">
      <c r="B135" s="207"/>
      <c r="C135" s="208"/>
      <c r="D135" s="209" t="s">
        <v>216</v>
      </c>
      <c r="E135" s="210" t="s">
        <v>1</v>
      </c>
      <c r="F135" s="211" t="s">
        <v>2812</v>
      </c>
      <c r="G135" s="208"/>
      <c r="H135" s="210" t="s">
        <v>1</v>
      </c>
      <c r="I135" s="212"/>
      <c r="J135" s="208"/>
      <c r="K135" s="208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216</v>
      </c>
      <c r="AU135" s="217" t="s">
        <v>85</v>
      </c>
      <c r="AV135" s="13" t="s">
        <v>83</v>
      </c>
      <c r="AW135" s="13" t="s">
        <v>31</v>
      </c>
      <c r="AX135" s="13" t="s">
        <v>75</v>
      </c>
      <c r="AY135" s="217" t="s">
        <v>209</v>
      </c>
    </row>
    <row r="136" spans="1:65" s="13" customFormat="1" ht="11.25">
      <c r="B136" s="207"/>
      <c r="C136" s="208"/>
      <c r="D136" s="209" t="s">
        <v>216</v>
      </c>
      <c r="E136" s="210" t="s">
        <v>1</v>
      </c>
      <c r="F136" s="211" t="s">
        <v>2813</v>
      </c>
      <c r="G136" s="208"/>
      <c r="H136" s="210" t="s">
        <v>1</v>
      </c>
      <c r="I136" s="212"/>
      <c r="J136" s="208"/>
      <c r="K136" s="208"/>
      <c r="L136" s="213"/>
      <c r="M136" s="214"/>
      <c r="N136" s="215"/>
      <c r="O136" s="215"/>
      <c r="P136" s="215"/>
      <c r="Q136" s="215"/>
      <c r="R136" s="215"/>
      <c r="S136" s="215"/>
      <c r="T136" s="216"/>
      <c r="AT136" s="217" t="s">
        <v>216</v>
      </c>
      <c r="AU136" s="217" t="s">
        <v>85</v>
      </c>
      <c r="AV136" s="13" t="s">
        <v>83</v>
      </c>
      <c r="AW136" s="13" t="s">
        <v>31</v>
      </c>
      <c r="AX136" s="13" t="s">
        <v>75</v>
      </c>
      <c r="AY136" s="217" t="s">
        <v>209</v>
      </c>
    </row>
    <row r="137" spans="1:65" s="14" customFormat="1" ht="22.5">
      <c r="B137" s="218"/>
      <c r="C137" s="219"/>
      <c r="D137" s="209" t="s">
        <v>216</v>
      </c>
      <c r="E137" s="220" t="s">
        <v>1</v>
      </c>
      <c r="F137" s="221" t="s">
        <v>2814</v>
      </c>
      <c r="G137" s="219"/>
      <c r="H137" s="222">
        <v>1</v>
      </c>
      <c r="I137" s="223"/>
      <c r="J137" s="219"/>
      <c r="K137" s="219"/>
      <c r="L137" s="224"/>
      <c r="M137" s="225"/>
      <c r="N137" s="226"/>
      <c r="O137" s="226"/>
      <c r="P137" s="226"/>
      <c r="Q137" s="226"/>
      <c r="R137" s="226"/>
      <c r="S137" s="226"/>
      <c r="T137" s="227"/>
      <c r="AT137" s="228" t="s">
        <v>216</v>
      </c>
      <c r="AU137" s="228" t="s">
        <v>85</v>
      </c>
      <c r="AV137" s="14" t="s">
        <v>85</v>
      </c>
      <c r="AW137" s="14" t="s">
        <v>31</v>
      </c>
      <c r="AX137" s="14" t="s">
        <v>75</v>
      </c>
      <c r="AY137" s="228" t="s">
        <v>209</v>
      </c>
    </row>
    <row r="138" spans="1:65" s="15" customFormat="1" ht="11.25">
      <c r="B138" s="229"/>
      <c r="C138" s="230"/>
      <c r="D138" s="209" t="s">
        <v>216</v>
      </c>
      <c r="E138" s="231" t="s">
        <v>1</v>
      </c>
      <c r="F138" s="232" t="s">
        <v>219</v>
      </c>
      <c r="G138" s="230"/>
      <c r="H138" s="233">
        <v>1</v>
      </c>
      <c r="I138" s="234"/>
      <c r="J138" s="230"/>
      <c r="K138" s="230"/>
      <c r="L138" s="235"/>
      <c r="M138" s="236"/>
      <c r="N138" s="237"/>
      <c r="O138" s="237"/>
      <c r="P138" s="237"/>
      <c r="Q138" s="237"/>
      <c r="R138" s="237"/>
      <c r="S138" s="237"/>
      <c r="T138" s="238"/>
      <c r="AT138" s="239" t="s">
        <v>216</v>
      </c>
      <c r="AU138" s="239" t="s">
        <v>85</v>
      </c>
      <c r="AV138" s="15" t="s">
        <v>215</v>
      </c>
      <c r="AW138" s="15" t="s">
        <v>31</v>
      </c>
      <c r="AX138" s="15" t="s">
        <v>83</v>
      </c>
      <c r="AY138" s="239" t="s">
        <v>209</v>
      </c>
    </row>
    <row r="139" spans="1:65" s="2" customFormat="1" ht="33" customHeight="1">
      <c r="A139" s="35"/>
      <c r="B139" s="36"/>
      <c r="C139" s="193" t="s">
        <v>106</v>
      </c>
      <c r="D139" s="193" t="s">
        <v>211</v>
      </c>
      <c r="E139" s="194" t="s">
        <v>2815</v>
      </c>
      <c r="F139" s="195" t="s">
        <v>2816</v>
      </c>
      <c r="G139" s="196" t="s">
        <v>513</v>
      </c>
      <c r="H139" s="197">
        <v>25</v>
      </c>
      <c r="I139" s="198"/>
      <c r="J139" s="199">
        <f>ROUND(I139*H139,2)</f>
        <v>0</v>
      </c>
      <c r="K139" s="200"/>
      <c r="L139" s="40"/>
      <c r="M139" s="201" t="s">
        <v>1</v>
      </c>
      <c r="N139" s="202" t="s">
        <v>40</v>
      </c>
      <c r="O139" s="72"/>
      <c r="P139" s="203">
        <f>O139*H139</f>
        <v>0</v>
      </c>
      <c r="Q139" s="203">
        <v>0</v>
      </c>
      <c r="R139" s="203">
        <f>Q139*H139</f>
        <v>0</v>
      </c>
      <c r="S139" s="203">
        <v>0</v>
      </c>
      <c r="T139" s="20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215</v>
      </c>
      <c r="AT139" s="205" t="s">
        <v>211</v>
      </c>
      <c r="AU139" s="205" t="s">
        <v>85</v>
      </c>
      <c r="AY139" s="18" t="s">
        <v>209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83</v>
      </c>
      <c r="BK139" s="206">
        <f>ROUND(I139*H139,2)</f>
        <v>0</v>
      </c>
      <c r="BL139" s="18" t="s">
        <v>215</v>
      </c>
      <c r="BM139" s="205" t="s">
        <v>224</v>
      </c>
    </row>
    <row r="140" spans="1:65" s="2" customFormat="1" ht="48.75">
      <c r="A140" s="35"/>
      <c r="B140" s="36"/>
      <c r="C140" s="37"/>
      <c r="D140" s="209" t="s">
        <v>253</v>
      </c>
      <c r="E140" s="37"/>
      <c r="F140" s="240" t="s">
        <v>2817</v>
      </c>
      <c r="G140" s="37"/>
      <c r="H140" s="37"/>
      <c r="I140" s="241"/>
      <c r="J140" s="37"/>
      <c r="K140" s="37"/>
      <c r="L140" s="40"/>
      <c r="M140" s="242"/>
      <c r="N140" s="243"/>
      <c r="O140" s="72"/>
      <c r="P140" s="72"/>
      <c r="Q140" s="72"/>
      <c r="R140" s="72"/>
      <c r="S140" s="72"/>
      <c r="T140" s="73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253</v>
      </c>
      <c r="AU140" s="18" t="s">
        <v>85</v>
      </c>
    </row>
    <row r="141" spans="1:65" s="13" customFormat="1" ht="22.5">
      <c r="B141" s="207"/>
      <c r="C141" s="208"/>
      <c r="D141" s="209" t="s">
        <v>216</v>
      </c>
      <c r="E141" s="210" t="s">
        <v>1</v>
      </c>
      <c r="F141" s="211" t="s">
        <v>2818</v>
      </c>
      <c r="G141" s="208"/>
      <c r="H141" s="210" t="s">
        <v>1</v>
      </c>
      <c r="I141" s="212"/>
      <c r="J141" s="208"/>
      <c r="K141" s="208"/>
      <c r="L141" s="213"/>
      <c r="M141" s="214"/>
      <c r="N141" s="215"/>
      <c r="O141" s="215"/>
      <c r="P141" s="215"/>
      <c r="Q141" s="215"/>
      <c r="R141" s="215"/>
      <c r="S141" s="215"/>
      <c r="T141" s="216"/>
      <c r="AT141" s="217" t="s">
        <v>216</v>
      </c>
      <c r="AU141" s="217" t="s">
        <v>85</v>
      </c>
      <c r="AV141" s="13" t="s">
        <v>83</v>
      </c>
      <c r="AW141" s="13" t="s">
        <v>31</v>
      </c>
      <c r="AX141" s="13" t="s">
        <v>75</v>
      </c>
      <c r="AY141" s="217" t="s">
        <v>209</v>
      </c>
    </row>
    <row r="142" spans="1:65" s="14" customFormat="1" ht="11.25">
      <c r="B142" s="218"/>
      <c r="C142" s="219"/>
      <c r="D142" s="209" t="s">
        <v>216</v>
      </c>
      <c r="E142" s="220" t="s">
        <v>1</v>
      </c>
      <c r="F142" s="221" t="s">
        <v>2819</v>
      </c>
      <c r="G142" s="219"/>
      <c r="H142" s="222">
        <v>1</v>
      </c>
      <c r="I142" s="223"/>
      <c r="J142" s="219"/>
      <c r="K142" s="219"/>
      <c r="L142" s="224"/>
      <c r="M142" s="225"/>
      <c r="N142" s="226"/>
      <c r="O142" s="226"/>
      <c r="P142" s="226"/>
      <c r="Q142" s="226"/>
      <c r="R142" s="226"/>
      <c r="S142" s="226"/>
      <c r="T142" s="227"/>
      <c r="AT142" s="228" t="s">
        <v>216</v>
      </c>
      <c r="AU142" s="228" t="s">
        <v>85</v>
      </c>
      <c r="AV142" s="14" t="s">
        <v>85</v>
      </c>
      <c r="AW142" s="14" t="s">
        <v>31</v>
      </c>
      <c r="AX142" s="14" t="s">
        <v>75</v>
      </c>
      <c r="AY142" s="228" t="s">
        <v>209</v>
      </c>
    </row>
    <row r="143" spans="1:65" s="14" customFormat="1" ht="11.25">
      <c r="B143" s="218"/>
      <c r="C143" s="219"/>
      <c r="D143" s="209" t="s">
        <v>216</v>
      </c>
      <c r="E143" s="220" t="s">
        <v>1</v>
      </c>
      <c r="F143" s="221" t="s">
        <v>2820</v>
      </c>
      <c r="G143" s="219"/>
      <c r="H143" s="222">
        <v>1</v>
      </c>
      <c r="I143" s="223"/>
      <c r="J143" s="219"/>
      <c r="K143" s="219"/>
      <c r="L143" s="224"/>
      <c r="M143" s="225"/>
      <c r="N143" s="226"/>
      <c r="O143" s="226"/>
      <c r="P143" s="226"/>
      <c r="Q143" s="226"/>
      <c r="R143" s="226"/>
      <c r="S143" s="226"/>
      <c r="T143" s="227"/>
      <c r="AT143" s="228" t="s">
        <v>216</v>
      </c>
      <c r="AU143" s="228" t="s">
        <v>85</v>
      </c>
      <c r="AV143" s="14" t="s">
        <v>85</v>
      </c>
      <c r="AW143" s="14" t="s">
        <v>31</v>
      </c>
      <c r="AX143" s="14" t="s">
        <v>75</v>
      </c>
      <c r="AY143" s="228" t="s">
        <v>209</v>
      </c>
    </row>
    <row r="144" spans="1:65" s="14" customFormat="1" ht="11.25">
      <c r="B144" s="218"/>
      <c r="C144" s="219"/>
      <c r="D144" s="209" t="s">
        <v>216</v>
      </c>
      <c r="E144" s="220" t="s">
        <v>1</v>
      </c>
      <c r="F144" s="221" t="s">
        <v>2821</v>
      </c>
      <c r="G144" s="219"/>
      <c r="H144" s="222">
        <v>2</v>
      </c>
      <c r="I144" s="223"/>
      <c r="J144" s="219"/>
      <c r="K144" s="219"/>
      <c r="L144" s="224"/>
      <c r="M144" s="225"/>
      <c r="N144" s="226"/>
      <c r="O144" s="226"/>
      <c r="P144" s="226"/>
      <c r="Q144" s="226"/>
      <c r="R144" s="226"/>
      <c r="S144" s="226"/>
      <c r="T144" s="227"/>
      <c r="AT144" s="228" t="s">
        <v>216</v>
      </c>
      <c r="AU144" s="228" t="s">
        <v>85</v>
      </c>
      <c r="AV144" s="14" t="s">
        <v>85</v>
      </c>
      <c r="AW144" s="14" t="s">
        <v>31</v>
      </c>
      <c r="AX144" s="14" t="s">
        <v>75</v>
      </c>
      <c r="AY144" s="228" t="s">
        <v>209</v>
      </c>
    </row>
    <row r="145" spans="1:65" s="14" customFormat="1" ht="11.25">
      <c r="B145" s="218"/>
      <c r="C145" s="219"/>
      <c r="D145" s="209" t="s">
        <v>216</v>
      </c>
      <c r="E145" s="220" t="s">
        <v>1</v>
      </c>
      <c r="F145" s="221" t="s">
        <v>2822</v>
      </c>
      <c r="G145" s="219"/>
      <c r="H145" s="222">
        <v>4</v>
      </c>
      <c r="I145" s="223"/>
      <c r="J145" s="219"/>
      <c r="K145" s="219"/>
      <c r="L145" s="224"/>
      <c r="M145" s="225"/>
      <c r="N145" s="226"/>
      <c r="O145" s="226"/>
      <c r="P145" s="226"/>
      <c r="Q145" s="226"/>
      <c r="R145" s="226"/>
      <c r="S145" s="226"/>
      <c r="T145" s="227"/>
      <c r="AT145" s="228" t="s">
        <v>216</v>
      </c>
      <c r="AU145" s="228" t="s">
        <v>85</v>
      </c>
      <c r="AV145" s="14" t="s">
        <v>85</v>
      </c>
      <c r="AW145" s="14" t="s">
        <v>31</v>
      </c>
      <c r="AX145" s="14" t="s">
        <v>75</v>
      </c>
      <c r="AY145" s="228" t="s">
        <v>209</v>
      </c>
    </row>
    <row r="146" spans="1:65" s="14" customFormat="1" ht="11.25">
      <c r="B146" s="218"/>
      <c r="C146" s="219"/>
      <c r="D146" s="209" t="s">
        <v>216</v>
      </c>
      <c r="E146" s="220" t="s">
        <v>1</v>
      </c>
      <c r="F146" s="221" t="s">
        <v>2823</v>
      </c>
      <c r="G146" s="219"/>
      <c r="H146" s="222">
        <v>3</v>
      </c>
      <c r="I146" s="223"/>
      <c r="J146" s="219"/>
      <c r="K146" s="219"/>
      <c r="L146" s="224"/>
      <c r="M146" s="225"/>
      <c r="N146" s="226"/>
      <c r="O146" s="226"/>
      <c r="P146" s="226"/>
      <c r="Q146" s="226"/>
      <c r="R146" s="226"/>
      <c r="S146" s="226"/>
      <c r="T146" s="227"/>
      <c r="AT146" s="228" t="s">
        <v>216</v>
      </c>
      <c r="AU146" s="228" t="s">
        <v>85</v>
      </c>
      <c r="AV146" s="14" t="s">
        <v>85</v>
      </c>
      <c r="AW146" s="14" t="s">
        <v>31</v>
      </c>
      <c r="AX146" s="14" t="s">
        <v>75</v>
      </c>
      <c r="AY146" s="228" t="s">
        <v>209</v>
      </c>
    </row>
    <row r="147" spans="1:65" s="14" customFormat="1" ht="11.25">
      <c r="B147" s="218"/>
      <c r="C147" s="219"/>
      <c r="D147" s="209" t="s">
        <v>216</v>
      </c>
      <c r="E147" s="220" t="s">
        <v>1</v>
      </c>
      <c r="F147" s="221" t="s">
        <v>2824</v>
      </c>
      <c r="G147" s="219"/>
      <c r="H147" s="222">
        <v>5</v>
      </c>
      <c r="I147" s="223"/>
      <c r="J147" s="219"/>
      <c r="K147" s="219"/>
      <c r="L147" s="224"/>
      <c r="M147" s="225"/>
      <c r="N147" s="226"/>
      <c r="O147" s="226"/>
      <c r="P147" s="226"/>
      <c r="Q147" s="226"/>
      <c r="R147" s="226"/>
      <c r="S147" s="226"/>
      <c r="T147" s="227"/>
      <c r="AT147" s="228" t="s">
        <v>216</v>
      </c>
      <c r="AU147" s="228" t="s">
        <v>85</v>
      </c>
      <c r="AV147" s="14" t="s">
        <v>85</v>
      </c>
      <c r="AW147" s="14" t="s">
        <v>31</v>
      </c>
      <c r="AX147" s="14" t="s">
        <v>75</v>
      </c>
      <c r="AY147" s="228" t="s">
        <v>209</v>
      </c>
    </row>
    <row r="148" spans="1:65" s="14" customFormat="1" ht="11.25">
      <c r="B148" s="218"/>
      <c r="C148" s="219"/>
      <c r="D148" s="209" t="s">
        <v>216</v>
      </c>
      <c r="E148" s="220" t="s">
        <v>1</v>
      </c>
      <c r="F148" s="221" t="s">
        <v>2825</v>
      </c>
      <c r="G148" s="219"/>
      <c r="H148" s="222">
        <v>2</v>
      </c>
      <c r="I148" s="223"/>
      <c r="J148" s="219"/>
      <c r="K148" s="219"/>
      <c r="L148" s="224"/>
      <c r="M148" s="225"/>
      <c r="N148" s="226"/>
      <c r="O148" s="226"/>
      <c r="P148" s="226"/>
      <c r="Q148" s="226"/>
      <c r="R148" s="226"/>
      <c r="S148" s="226"/>
      <c r="T148" s="227"/>
      <c r="AT148" s="228" t="s">
        <v>216</v>
      </c>
      <c r="AU148" s="228" t="s">
        <v>85</v>
      </c>
      <c r="AV148" s="14" t="s">
        <v>85</v>
      </c>
      <c r="AW148" s="14" t="s">
        <v>31</v>
      </c>
      <c r="AX148" s="14" t="s">
        <v>75</v>
      </c>
      <c r="AY148" s="228" t="s">
        <v>209</v>
      </c>
    </row>
    <row r="149" spans="1:65" s="14" customFormat="1" ht="11.25">
      <c r="B149" s="218"/>
      <c r="C149" s="219"/>
      <c r="D149" s="209" t="s">
        <v>216</v>
      </c>
      <c r="E149" s="220" t="s">
        <v>1</v>
      </c>
      <c r="F149" s="221" t="s">
        <v>2826</v>
      </c>
      <c r="G149" s="219"/>
      <c r="H149" s="222">
        <v>2</v>
      </c>
      <c r="I149" s="223"/>
      <c r="J149" s="219"/>
      <c r="K149" s="219"/>
      <c r="L149" s="224"/>
      <c r="M149" s="225"/>
      <c r="N149" s="226"/>
      <c r="O149" s="226"/>
      <c r="P149" s="226"/>
      <c r="Q149" s="226"/>
      <c r="R149" s="226"/>
      <c r="S149" s="226"/>
      <c r="T149" s="227"/>
      <c r="AT149" s="228" t="s">
        <v>216</v>
      </c>
      <c r="AU149" s="228" t="s">
        <v>85</v>
      </c>
      <c r="AV149" s="14" t="s">
        <v>85</v>
      </c>
      <c r="AW149" s="14" t="s">
        <v>31</v>
      </c>
      <c r="AX149" s="14" t="s">
        <v>75</v>
      </c>
      <c r="AY149" s="228" t="s">
        <v>209</v>
      </c>
    </row>
    <row r="150" spans="1:65" s="14" customFormat="1" ht="11.25">
      <c r="B150" s="218"/>
      <c r="C150" s="219"/>
      <c r="D150" s="209" t="s">
        <v>216</v>
      </c>
      <c r="E150" s="220" t="s">
        <v>1</v>
      </c>
      <c r="F150" s="221" t="s">
        <v>2827</v>
      </c>
      <c r="G150" s="219"/>
      <c r="H150" s="222">
        <v>1</v>
      </c>
      <c r="I150" s="223"/>
      <c r="J150" s="219"/>
      <c r="K150" s="219"/>
      <c r="L150" s="224"/>
      <c r="M150" s="225"/>
      <c r="N150" s="226"/>
      <c r="O150" s="226"/>
      <c r="P150" s="226"/>
      <c r="Q150" s="226"/>
      <c r="R150" s="226"/>
      <c r="S150" s="226"/>
      <c r="T150" s="227"/>
      <c r="AT150" s="228" t="s">
        <v>216</v>
      </c>
      <c r="AU150" s="228" t="s">
        <v>85</v>
      </c>
      <c r="AV150" s="14" t="s">
        <v>85</v>
      </c>
      <c r="AW150" s="14" t="s">
        <v>31</v>
      </c>
      <c r="AX150" s="14" t="s">
        <v>75</v>
      </c>
      <c r="AY150" s="228" t="s">
        <v>209</v>
      </c>
    </row>
    <row r="151" spans="1:65" s="14" customFormat="1" ht="11.25">
      <c r="B151" s="218"/>
      <c r="C151" s="219"/>
      <c r="D151" s="209" t="s">
        <v>216</v>
      </c>
      <c r="E151" s="220" t="s">
        <v>1</v>
      </c>
      <c r="F151" s="221" t="s">
        <v>2828</v>
      </c>
      <c r="G151" s="219"/>
      <c r="H151" s="222">
        <v>1</v>
      </c>
      <c r="I151" s="223"/>
      <c r="J151" s="219"/>
      <c r="K151" s="219"/>
      <c r="L151" s="224"/>
      <c r="M151" s="225"/>
      <c r="N151" s="226"/>
      <c r="O151" s="226"/>
      <c r="P151" s="226"/>
      <c r="Q151" s="226"/>
      <c r="R151" s="226"/>
      <c r="S151" s="226"/>
      <c r="T151" s="227"/>
      <c r="AT151" s="228" t="s">
        <v>216</v>
      </c>
      <c r="AU151" s="228" t="s">
        <v>85</v>
      </c>
      <c r="AV151" s="14" t="s">
        <v>85</v>
      </c>
      <c r="AW151" s="14" t="s">
        <v>31</v>
      </c>
      <c r="AX151" s="14" t="s">
        <v>75</v>
      </c>
      <c r="AY151" s="228" t="s">
        <v>209</v>
      </c>
    </row>
    <row r="152" spans="1:65" s="14" customFormat="1" ht="11.25">
      <c r="B152" s="218"/>
      <c r="C152" s="219"/>
      <c r="D152" s="209" t="s">
        <v>216</v>
      </c>
      <c r="E152" s="220" t="s">
        <v>1</v>
      </c>
      <c r="F152" s="221" t="s">
        <v>2829</v>
      </c>
      <c r="G152" s="219"/>
      <c r="H152" s="222">
        <v>1</v>
      </c>
      <c r="I152" s="223"/>
      <c r="J152" s="219"/>
      <c r="K152" s="219"/>
      <c r="L152" s="224"/>
      <c r="M152" s="225"/>
      <c r="N152" s="226"/>
      <c r="O152" s="226"/>
      <c r="P152" s="226"/>
      <c r="Q152" s="226"/>
      <c r="R152" s="226"/>
      <c r="S152" s="226"/>
      <c r="T152" s="227"/>
      <c r="AT152" s="228" t="s">
        <v>216</v>
      </c>
      <c r="AU152" s="228" t="s">
        <v>85</v>
      </c>
      <c r="AV152" s="14" t="s">
        <v>85</v>
      </c>
      <c r="AW152" s="14" t="s">
        <v>31</v>
      </c>
      <c r="AX152" s="14" t="s">
        <v>75</v>
      </c>
      <c r="AY152" s="228" t="s">
        <v>209</v>
      </c>
    </row>
    <row r="153" spans="1:65" s="14" customFormat="1" ht="11.25">
      <c r="B153" s="218"/>
      <c r="C153" s="219"/>
      <c r="D153" s="209" t="s">
        <v>216</v>
      </c>
      <c r="E153" s="220" t="s">
        <v>1</v>
      </c>
      <c r="F153" s="221" t="s">
        <v>2830</v>
      </c>
      <c r="G153" s="219"/>
      <c r="H153" s="222">
        <v>1</v>
      </c>
      <c r="I153" s="223"/>
      <c r="J153" s="219"/>
      <c r="K153" s="219"/>
      <c r="L153" s="224"/>
      <c r="M153" s="225"/>
      <c r="N153" s="226"/>
      <c r="O153" s="226"/>
      <c r="P153" s="226"/>
      <c r="Q153" s="226"/>
      <c r="R153" s="226"/>
      <c r="S153" s="226"/>
      <c r="T153" s="227"/>
      <c r="AT153" s="228" t="s">
        <v>216</v>
      </c>
      <c r="AU153" s="228" t="s">
        <v>85</v>
      </c>
      <c r="AV153" s="14" t="s">
        <v>85</v>
      </c>
      <c r="AW153" s="14" t="s">
        <v>31</v>
      </c>
      <c r="AX153" s="14" t="s">
        <v>75</v>
      </c>
      <c r="AY153" s="228" t="s">
        <v>209</v>
      </c>
    </row>
    <row r="154" spans="1:65" s="14" customFormat="1" ht="11.25">
      <c r="B154" s="218"/>
      <c r="C154" s="219"/>
      <c r="D154" s="209" t="s">
        <v>216</v>
      </c>
      <c r="E154" s="220" t="s">
        <v>1</v>
      </c>
      <c r="F154" s="221" t="s">
        <v>2831</v>
      </c>
      <c r="G154" s="219"/>
      <c r="H154" s="222">
        <v>1</v>
      </c>
      <c r="I154" s="223"/>
      <c r="J154" s="219"/>
      <c r="K154" s="219"/>
      <c r="L154" s="224"/>
      <c r="M154" s="225"/>
      <c r="N154" s="226"/>
      <c r="O154" s="226"/>
      <c r="P154" s="226"/>
      <c r="Q154" s="226"/>
      <c r="R154" s="226"/>
      <c r="S154" s="226"/>
      <c r="T154" s="227"/>
      <c r="AT154" s="228" t="s">
        <v>216</v>
      </c>
      <c r="AU154" s="228" t="s">
        <v>85</v>
      </c>
      <c r="AV154" s="14" t="s">
        <v>85</v>
      </c>
      <c r="AW154" s="14" t="s">
        <v>31</v>
      </c>
      <c r="AX154" s="14" t="s">
        <v>75</v>
      </c>
      <c r="AY154" s="228" t="s">
        <v>209</v>
      </c>
    </row>
    <row r="155" spans="1:65" s="15" customFormat="1" ht="11.25">
      <c r="B155" s="229"/>
      <c r="C155" s="230"/>
      <c r="D155" s="209" t="s">
        <v>216</v>
      </c>
      <c r="E155" s="231" t="s">
        <v>1</v>
      </c>
      <c r="F155" s="232" t="s">
        <v>219</v>
      </c>
      <c r="G155" s="230"/>
      <c r="H155" s="233">
        <v>25</v>
      </c>
      <c r="I155" s="234"/>
      <c r="J155" s="230"/>
      <c r="K155" s="230"/>
      <c r="L155" s="235"/>
      <c r="M155" s="236"/>
      <c r="N155" s="237"/>
      <c r="O155" s="237"/>
      <c r="P155" s="237"/>
      <c r="Q155" s="237"/>
      <c r="R155" s="237"/>
      <c r="S155" s="237"/>
      <c r="T155" s="238"/>
      <c r="AT155" s="239" t="s">
        <v>216</v>
      </c>
      <c r="AU155" s="239" t="s">
        <v>85</v>
      </c>
      <c r="AV155" s="15" t="s">
        <v>215</v>
      </c>
      <c r="AW155" s="15" t="s">
        <v>31</v>
      </c>
      <c r="AX155" s="15" t="s">
        <v>83</v>
      </c>
      <c r="AY155" s="239" t="s">
        <v>209</v>
      </c>
    </row>
    <row r="156" spans="1:65" s="2" customFormat="1" ht="24.2" customHeight="1">
      <c r="A156" s="35"/>
      <c r="B156" s="36"/>
      <c r="C156" s="193" t="s">
        <v>215</v>
      </c>
      <c r="D156" s="193" t="s">
        <v>211</v>
      </c>
      <c r="E156" s="194" t="s">
        <v>2832</v>
      </c>
      <c r="F156" s="195" t="s">
        <v>2833</v>
      </c>
      <c r="G156" s="196" t="s">
        <v>513</v>
      </c>
      <c r="H156" s="197">
        <v>2</v>
      </c>
      <c r="I156" s="198"/>
      <c r="J156" s="199">
        <f>ROUND(I156*H156,2)</f>
        <v>0</v>
      </c>
      <c r="K156" s="200"/>
      <c r="L156" s="40"/>
      <c r="M156" s="201" t="s">
        <v>1</v>
      </c>
      <c r="N156" s="202" t="s">
        <v>40</v>
      </c>
      <c r="O156" s="72"/>
      <c r="P156" s="203">
        <f>O156*H156</f>
        <v>0</v>
      </c>
      <c r="Q156" s="203">
        <v>0</v>
      </c>
      <c r="R156" s="203">
        <f>Q156*H156</f>
        <v>0</v>
      </c>
      <c r="S156" s="203">
        <v>0</v>
      </c>
      <c r="T156" s="20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215</v>
      </c>
      <c r="AT156" s="205" t="s">
        <v>211</v>
      </c>
      <c r="AU156" s="205" t="s">
        <v>85</v>
      </c>
      <c r="AY156" s="18" t="s">
        <v>209</v>
      </c>
      <c r="BE156" s="206">
        <f>IF(N156="základní",J156,0)</f>
        <v>0</v>
      </c>
      <c r="BF156" s="206">
        <f>IF(N156="snížená",J156,0)</f>
        <v>0</v>
      </c>
      <c r="BG156" s="206">
        <f>IF(N156="zákl. přenesená",J156,0)</f>
        <v>0</v>
      </c>
      <c r="BH156" s="206">
        <f>IF(N156="sníž. přenesená",J156,0)</f>
        <v>0</v>
      </c>
      <c r="BI156" s="206">
        <f>IF(N156="nulová",J156,0)</f>
        <v>0</v>
      </c>
      <c r="BJ156" s="18" t="s">
        <v>83</v>
      </c>
      <c r="BK156" s="206">
        <f>ROUND(I156*H156,2)</f>
        <v>0</v>
      </c>
      <c r="BL156" s="18" t="s">
        <v>215</v>
      </c>
      <c r="BM156" s="205" t="s">
        <v>229</v>
      </c>
    </row>
    <row r="157" spans="1:65" s="2" customFormat="1" ht="48.75">
      <c r="A157" s="35"/>
      <c r="B157" s="36"/>
      <c r="C157" s="37"/>
      <c r="D157" s="209" t="s">
        <v>253</v>
      </c>
      <c r="E157" s="37"/>
      <c r="F157" s="240" t="s">
        <v>2817</v>
      </c>
      <c r="G157" s="37"/>
      <c r="H157" s="37"/>
      <c r="I157" s="241"/>
      <c r="J157" s="37"/>
      <c r="K157" s="37"/>
      <c r="L157" s="40"/>
      <c r="M157" s="242"/>
      <c r="N157" s="243"/>
      <c r="O157" s="72"/>
      <c r="P157" s="72"/>
      <c r="Q157" s="72"/>
      <c r="R157" s="72"/>
      <c r="S157" s="72"/>
      <c r="T157" s="73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253</v>
      </c>
      <c r="AU157" s="18" t="s">
        <v>85</v>
      </c>
    </row>
    <row r="158" spans="1:65" s="13" customFormat="1" ht="22.5">
      <c r="B158" s="207"/>
      <c r="C158" s="208"/>
      <c r="D158" s="209" t="s">
        <v>216</v>
      </c>
      <c r="E158" s="210" t="s">
        <v>1</v>
      </c>
      <c r="F158" s="211" t="s">
        <v>2818</v>
      </c>
      <c r="G158" s="208"/>
      <c r="H158" s="210" t="s">
        <v>1</v>
      </c>
      <c r="I158" s="212"/>
      <c r="J158" s="208"/>
      <c r="K158" s="208"/>
      <c r="L158" s="213"/>
      <c r="M158" s="214"/>
      <c r="N158" s="215"/>
      <c r="O158" s="215"/>
      <c r="P158" s="215"/>
      <c r="Q158" s="215"/>
      <c r="R158" s="215"/>
      <c r="S158" s="215"/>
      <c r="T158" s="216"/>
      <c r="AT158" s="217" t="s">
        <v>216</v>
      </c>
      <c r="AU158" s="217" t="s">
        <v>85</v>
      </c>
      <c r="AV158" s="13" t="s">
        <v>83</v>
      </c>
      <c r="AW158" s="13" t="s">
        <v>31</v>
      </c>
      <c r="AX158" s="13" t="s">
        <v>75</v>
      </c>
      <c r="AY158" s="217" t="s">
        <v>209</v>
      </c>
    </row>
    <row r="159" spans="1:65" s="14" customFormat="1" ht="11.25">
      <c r="B159" s="218"/>
      <c r="C159" s="219"/>
      <c r="D159" s="209" t="s">
        <v>216</v>
      </c>
      <c r="E159" s="220" t="s">
        <v>1</v>
      </c>
      <c r="F159" s="221" t="s">
        <v>2834</v>
      </c>
      <c r="G159" s="219"/>
      <c r="H159" s="222">
        <v>1</v>
      </c>
      <c r="I159" s="223"/>
      <c r="J159" s="219"/>
      <c r="K159" s="219"/>
      <c r="L159" s="224"/>
      <c r="M159" s="225"/>
      <c r="N159" s="226"/>
      <c r="O159" s="226"/>
      <c r="P159" s="226"/>
      <c r="Q159" s="226"/>
      <c r="R159" s="226"/>
      <c r="S159" s="226"/>
      <c r="T159" s="227"/>
      <c r="AT159" s="228" t="s">
        <v>216</v>
      </c>
      <c r="AU159" s="228" t="s">
        <v>85</v>
      </c>
      <c r="AV159" s="14" t="s">
        <v>85</v>
      </c>
      <c r="AW159" s="14" t="s">
        <v>31</v>
      </c>
      <c r="AX159" s="14" t="s">
        <v>75</v>
      </c>
      <c r="AY159" s="228" t="s">
        <v>209</v>
      </c>
    </row>
    <row r="160" spans="1:65" s="14" customFormat="1" ht="11.25">
      <c r="B160" s="218"/>
      <c r="C160" s="219"/>
      <c r="D160" s="209" t="s">
        <v>216</v>
      </c>
      <c r="E160" s="220" t="s">
        <v>1</v>
      </c>
      <c r="F160" s="221" t="s">
        <v>2820</v>
      </c>
      <c r="G160" s="219"/>
      <c r="H160" s="222">
        <v>1</v>
      </c>
      <c r="I160" s="223"/>
      <c r="J160" s="219"/>
      <c r="K160" s="219"/>
      <c r="L160" s="224"/>
      <c r="M160" s="225"/>
      <c r="N160" s="226"/>
      <c r="O160" s="226"/>
      <c r="P160" s="226"/>
      <c r="Q160" s="226"/>
      <c r="R160" s="226"/>
      <c r="S160" s="226"/>
      <c r="T160" s="227"/>
      <c r="AT160" s="228" t="s">
        <v>216</v>
      </c>
      <c r="AU160" s="228" t="s">
        <v>85</v>
      </c>
      <c r="AV160" s="14" t="s">
        <v>85</v>
      </c>
      <c r="AW160" s="14" t="s">
        <v>31</v>
      </c>
      <c r="AX160" s="14" t="s">
        <v>75</v>
      </c>
      <c r="AY160" s="228" t="s">
        <v>209</v>
      </c>
    </row>
    <row r="161" spans="1:65" s="15" customFormat="1" ht="11.25">
      <c r="B161" s="229"/>
      <c r="C161" s="230"/>
      <c r="D161" s="209" t="s">
        <v>216</v>
      </c>
      <c r="E161" s="231" t="s">
        <v>1</v>
      </c>
      <c r="F161" s="232" t="s">
        <v>219</v>
      </c>
      <c r="G161" s="230"/>
      <c r="H161" s="233">
        <v>2</v>
      </c>
      <c r="I161" s="234"/>
      <c r="J161" s="230"/>
      <c r="K161" s="230"/>
      <c r="L161" s="235"/>
      <c r="M161" s="236"/>
      <c r="N161" s="237"/>
      <c r="O161" s="237"/>
      <c r="P161" s="237"/>
      <c r="Q161" s="237"/>
      <c r="R161" s="237"/>
      <c r="S161" s="237"/>
      <c r="T161" s="238"/>
      <c r="AT161" s="239" t="s">
        <v>216</v>
      </c>
      <c r="AU161" s="239" t="s">
        <v>85</v>
      </c>
      <c r="AV161" s="15" t="s">
        <v>215</v>
      </c>
      <c r="AW161" s="15" t="s">
        <v>31</v>
      </c>
      <c r="AX161" s="15" t="s">
        <v>83</v>
      </c>
      <c r="AY161" s="239" t="s">
        <v>209</v>
      </c>
    </row>
    <row r="162" spans="1:65" s="2" customFormat="1" ht="33" customHeight="1">
      <c r="A162" s="35"/>
      <c r="B162" s="36"/>
      <c r="C162" s="193" t="s">
        <v>232</v>
      </c>
      <c r="D162" s="193" t="s">
        <v>211</v>
      </c>
      <c r="E162" s="194" t="s">
        <v>2835</v>
      </c>
      <c r="F162" s="195" t="s">
        <v>2836</v>
      </c>
      <c r="G162" s="196" t="s">
        <v>513</v>
      </c>
      <c r="H162" s="197">
        <v>1</v>
      </c>
      <c r="I162" s="198"/>
      <c r="J162" s="199">
        <f>ROUND(I162*H162,2)</f>
        <v>0</v>
      </c>
      <c r="K162" s="200"/>
      <c r="L162" s="40"/>
      <c r="M162" s="201" t="s">
        <v>1</v>
      </c>
      <c r="N162" s="202" t="s">
        <v>40</v>
      </c>
      <c r="O162" s="72"/>
      <c r="P162" s="203">
        <f>O162*H162</f>
        <v>0</v>
      </c>
      <c r="Q162" s="203">
        <v>0</v>
      </c>
      <c r="R162" s="203">
        <f>Q162*H162</f>
        <v>0</v>
      </c>
      <c r="S162" s="203">
        <v>0</v>
      </c>
      <c r="T162" s="20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215</v>
      </c>
      <c r="AT162" s="205" t="s">
        <v>211</v>
      </c>
      <c r="AU162" s="205" t="s">
        <v>85</v>
      </c>
      <c r="AY162" s="18" t="s">
        <v>209</v>
      </c>
      <c r="BE162" s="206">
        <f>IF(N162="základní",J162,0)</f>
        <v>0</v>
      </c>
      <c r="BF162" s="206">
        <f>IF(N162="snížená",J162,0)</f>
        <v>0</v>
      </c>
      <c r="BG162" s="206">
        <f>IF(N162="zákl. přenesená",J162,0)</f>
        <v>0</v>
      </c>
      <c r="BH162" s="206">
        <f>IF(N162="sníž. přenesená",J162,0)</f>
        <v>0</v>
      </c>
      <c r="BI162" s="206">
        <f>IF(N162="nulová",J162,0)</f>
        <v>0</v>
      </c>
      <c r="BJ162" s="18" t="s">
        <v>83</v>
      </c>
      <c r="BK162" s="206">
        <f>ROUND(I162*H162,2)</f>
        <v>0</v>
      </c>
      <c r="BL162" s="18" t="s">
        <v>215</v>
      </c>
      <c r="BM162" s="205" t="s">
        <v>235</v>
      </c>
    </row>
    <row r="163" spans="1:65" s="2" customFormat="1" ht="48.75">
      <c r="A163" s="35"/>
      <c r="B163" s="36"/>
      <c r="C163" s="37"/>
      <c r="D163" s="209" t="s">
        <v>253</v>
      </c>
      <c r="E163" s="37"/>
      <c r="F163" s="240" t="s">
        <v>2817</v>
      </c>
      <c r="G163" s="37"/>
      <c r="H163" s="37"/>
      <c r="I163" s="241"/>
      <c r="J163" s="37"/>
      <c r="K163" s="37"/>
      <c r="L163" s="40"/>
      <c r="M163" s="242"/>
      <c r="N163" s="243"/>
      <c r="O163" s="72"/>
      <c r="P163" s="72"/>
      <c r="Q163" s="72"/>
      <c r="R163" s="72"/>
      <c r="S163" s="72"/>
      <c r="T163" s="73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8" t="s">
        <v>253</v>
      </c>
      <c r="AU163" s="18" t="s">
        <v>85</v>
      </c>
    </row>
    <row r="164" spans="1:65" s="13" customFormat="1" ht="22.5">
      <c r="B164" s="207"/>
      <c r="C164" s="208"/>
      <c r="D164" s="209" t="s">
        <v>216</v>
      </c>
      <c r="E164" s="210" t="s">
        <v>1</v>
      </c>
      <c r="F164" s="211" t="s">
        <v>2818</v>
      </c>
      <c r="G164" s="208"/>
      <c r="H164" s="210" t="s">
        <v>1</v>
      </c>
      <c r="I164" s="212"/>
      <c r="J164" s="208"/>
      <c r="K164" s="208"/>
      <c r="L164" s="213"/>
      <c r="M164" s="214"/>
      <c r="N164" s="215"/>
      <c r="O164" s="215"/>
      <c r="P164" s="215"/>
      <c r="Q164" s="215"/>
      <c r="R164" s="215"/>
      <c r="S164" s="215"/>
      <c r="T164" s="216"/>
      <c r="AT164" s="217" t="s">
        <v>216</v>
      </c>
      <c r="AU164" s="217" t="s">
        <v>85</v>
      </c>
      <c r="AV164" s="13" t="s">
        <v>83</v>
      </c>
      <c r="AW164" s="13" t="s">
        <v>31</v>
      </c>
      <c r="AX164" s="13" t="s">
        <v>75</v>
      </c>
      <c r="AY164" s="217" t="s">
        <v>209</v>
      </c>
    </row>
    <row r="165" spans="1:65" s="14" customFormat="1" ht="11.25">
      <c r="B165" s="218"/>
      <c r="C165" s="219"/>
      <c r="D165" s="209" t="s">
        <v>216</v>
      </c>
      <c r="E165" s="220" t="s">
        <v>1</v>
      </c>
      <c r="F165" s="221" t="s">
        <v>2837</v>
      </c>
      <c r="G165" s="219"/>
      <c r="H165" s="222">
        <v>1</v>
      </c>
      <c r="I165" s="223"/>
      <c r="J165" s="219"/>
      <c r="K165" s="219"/>
      <c r="L165" s="224"/>
      <c r="M165" s="225"/>
      <c r="N165" s="226"/>
      <c r="O165" s="226"/>
      <c r="P165" s="226"/>
      <c r="Q165" s="226"/>
      <c r="R165" s="226"/>
      <c r="S165" s="226"/>
      <c r="T165" s="227"/>
      <c r="AT165" s="228" t="s">
        <v>216</v>
      </c>
      <c r="AU165" s="228" t="s">
        <v>85</v>
      </c>
      <c r="AV165" s="14" t="s">
        <v>85</v>
      </c>
      <c r="AW165" s="14" t="s">
        <v>31</v>
      </c>
      <c r="AX165" s="14" t="s">
        <v>75</v>
      </c>
      <c r="AY165" s="228" t="s">
        <v>209</v>
      </c>
    </row>
    <row r="166" spans="1:65" s="15" customFormat="1" ht="11.25">
      <c r="B166" s="229"/>
      <c r="C166" s="230"/>
      <c r="D166" s="209" t="s">
        <v>216</v>
      </c>
      <c r="E166" s="231" t="s">
        <v>1</v>
      </c>
      <c r="F166" s="232" t="s">
        <v>219</v>
      </c>
      <c r="G166" s="230"/>
      <c r="H166" s="233">
        <v>1</v>
      </c>
      <c r="I166" s="234"/>
      <c r="J166" s="230"/>
      <c r="K166" s="230"/>
      <c r="L166" s="235"/>
      <c r="M166" s="272"/>
      <c r="N166" s="273"/>
      <c r="O166" s="273"/>
      <c r="P166" s="273"/>
      <c r="Q166" s="273"/>
      <c r="R166" s="273"/>
      <c r="S166" s="273"/>
      <c r="T166" s="274"/>
      <c r="AT166" s="239" t="s">
        <v>216</v>
      </c>
      <c r="AU166" s="239" t="s">
        <v>85</v>
      </c>
      <c r="AV166" s="15" t="s">
        <v>215</v>
      </c>
      <c r="AW166" s="15" t="s">
        <v>31</v>
      </c>
      <c r="AX166" s="15" t="s">
        <v>83</v>
      </c>
      <c r="AY166" s="239" t="s">
        <v>209</v>
      </c>
    </row>
    <row r="167" spans="1:65" s="2" customFormat="1" ht="6.95" customHeight="1">
      <c r="A167" s="35"/>
      <c r="B167" s="55"/>
      <c r="C167" s="56"/>
      <c r="D167" s="56"/>
      <c r="E167" s="56"/>
      <c r="F167" s="56"/>
      <c r="G167" s="56"/>
      <c r="H167" s="56"/>
      <c r="I167" s="56"/>
      <c r="J167" s="56"/>
      <c r="K167" s="56"/>
      <c r="L167" s="40"/>
      <c r="M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</row>
  </sheetData>
  <sheetProtection algorithmName="SHA-512" hashValue="G9dWuWPHQjkh0CO6xO76VgxI36gwtEEEyhPEcbwcyYaFPfiC/gCQpTKjCQAjxccBhHXADr30i39zv9qtoAiB7g==" saltValue="LXo7NASUi+5xk5SM4hEi55AE4cKRT9to7+4j0lrGekPFkLNzbywrwaHRfd34OJbiDjfLB/1SgIes8ocxjac/Zw==" spinCount="100000" sheet="1" objects="1" scenarios="1" formatColumns="0" formatRows="0" autoFilter="0"/>
  <autoFilter ref="C117:K166" xr:uid="{00000000-0009-0000-0000-000003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23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8" t="s">
        <v>98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152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23" t="str">
        <f>'Rekapitulace stavby'!K6</f>
        <v>OU - STAVEBNÍ ÚPRAVY BUDOVY E, ČS.LEGIÍ 9, OSTRAVA - AKTUALIZACE/REVIZE 7.7.2022</v>
      </c>
      <c r="F7" s="324"/>
      <c r="G7" s="324"/>
      <c r="H7" s="324"/>
      <c r="L7" s="21"/>
    </row>
    <row r="8" spans="1:46" s="1" customFormat="1" ht="12" customHeight="1">
      <c r="B8" s="21"/>
      <c r="D8" s="120" t="s">
        <v>153</v>
      </c>
      <c r="L8" s="21"/>
    </row>
    <row r="9" spans="1:46" s="2" customFormat="1" ht="16.5" customHeight="1">
      <c r="A9" s="35"/>
      <c r="B9" s="40"/>
      <c r="C9" s="35"/>
      <c r="D9" s="35"/>
      <c r="E9" s="323" t="s">
        <v>2838</v>
      </c>
      <c r="F9" s="326"/>
      <c r="G9" s="326"/>
      <c r="H9" s="326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2839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25" t="s">
        <v>2840</v>
      </c>
      <c r="F11" s="326"/>
      <c r="G11" s="326"/>
      <c r="H11" s="326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17</v>
      </c>
      <c r="E13" s="35"/>
      <c r="F13" s="111" t="s">
        <v>1</v>
      </c>
      <c r="G13" s="35"/>
      <c r="H13" s="35"/>
      <c r="I13" s="120" t="s">
        <v>18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19</v>
      </c>
      <c r="E14" s="35"/>
      <c r="F14" s="111" t="s">
        <v>33</v>
      </c>
      <c r="G14" s="35"/>
      <c r="H14" s="35"/>
      <c r="I14" s="120" t="s">
        <v>21</v>
      </c>
      <c r="J14" s="121" t="str">
        <f>'Rekapitulace stavby'!AN8</f>
        <v>30. 3. 2022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23</v>
      </c>
      <c r="E16" s="35"/>
      <c r="F16" s="35"/>
      <c r="G16" s="35"/>
      <c r="H16" s="35"/>
      <c r="I16" s="120" t="s">
        <v>24</v>
      </c>
      <c r="J16" s="111" t="str">
        <f>IF('Rekapitulace stavby'!AN10="","",'Rekapitulace stavby'!AN10)</f>
        <v/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tr">
        <f>IF('Rekapitulace stavby'!E11="","",'Rekapitulace stavby'!E11)</f>
        <v>Ostravská univerzita</v>
      </c>
      <c r="F17" s="35"/>
      <c r="G17" s="35"/>
      <c r="H17" s="35"/>
      <c r="I17" s="120" t="s">
        <v>26</v>
      </c>
      <c r="J17" s="111" t="str">
        <f>IF('Rekapitulace stavby'!AN11="","",'Rekapitulace stavby'!AN11)</f>
        <v/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27</v>
      </c>
      <c r="E19" s="35"/>
      <c r="F19" s="35"/>
      <c r="G19" s="35"/>
      <c r="H19" s="35"/>
      <c r="I19" s="120" t="s">
        <v>24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27" t="str">
        <f>'Rekapitulace stavby'!E14</f>
        <v>Vyplň údaj</v>
      </c>
      <c r="F20" s="328"/>
      <c r="G20" s="328"/>
      <c r="H20" s="328"/>
      <c r="I20" s="120" t="s">
        <v>26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29</v>
      </c>
      <c r="E22" s="35"/>
      <c r="F22" s="35"/>
      <c r="G22" s="35"/>
      <c r="H22" s="35"/>
      <c r="I22" s="120" t="s">
        <v>24</v>
      </c>
      <c r="J22" s="111" t="str">
        <f>IF('Rekapitulace stavby'!AN16="","",'Rekapitulace stavby'!AN16)</f>
        <v/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tr">
        <f>IF('Rekapitulace stavby'!E17="","",'Rekapitulace stavby'!E17)</f>
        <v>MARPO s.r.o.</v>
      </c>
      <c r="F23" s="35"/>
      <c r="G23" s="35"/>
      <c r="H23" s="35"/>
      <c r="I23" s="120" t="s">
        <v>26</v>
      </c>
      <c r="J23" s="111" t="str">
        <f>IF('Rekapitulace stavby'!AN17="","",'Rekapitulace stavby'!AN17)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32</v>
      </c>
      <c r="E25" s="35"/>
      <c r="F25" s="35"/>
      <c r="G25" s="35"/>
      <c r="H25" s="35"/>
      <c r="I25" s="120" t="s">
        <v>24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0" t="s">
        <v>26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34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29" t="s">
        <v>1</v>
      </c>
      <c r="F29" s="329"/>
      <c r="G29" s="329"/>
      <c r="H29" s="32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35</v>
      </c>
      <c r="E32" s="35"/>
      <c r="F32" s="35"/>
      <c r="G32" s="35"/>
      <c r="H32" s="35"/>
      <c r="I32" s="35"/>
      <c r="J32" s="127">
        <f>ROUND(J133,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37</v>
      </c>
      <c r="G34" s="35"/>
      <c r="H34" s="35"/>
      <c r="I34" s="128" t="s">
        <v>36</v>
      </c>
      <c r="J34" s="128" t="s">
        <v>38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39</v>
      </c>
      <c r="E35" s="120" t="s">
        <v>40</v>
      </c>
      <c r="F35" s="130">
        <f>ROUND((SUM(BE133:BE237)),  2)</f>
        <v>0</v>
      </c>
      <c r="G35" s="35"/>
      <c r="H35" s="35"/>
      <c r="I35" s="131">
        <v>0.21</v>
      </c>
      <c r="J35" s="130">
        <f>ROUND(((SUM(BE133:BE237))*I35),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41</v>
      </c>
      <c r="F36" s="130">
        <f>ROUND((SUM(BF133:BF237)),  2)</f>
        <v>0</v>
      </c>
      <c r="G36" s="35"/>
      <c r="H36" s="35"/>
      <c r="I36" s="131">
        <v>0.15</v>
      </c>
      <c r="J36" s="130">
        <f>ROUND(((SUM(BF133:BF237))*I36),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42</v>
      </c>
      <c r="F37" s="130">
        <f>ROUND((SUM(BG133:BG237)),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43</v>
      </c>
      <c r="F38" s="130">
        <f>ROUND((SUM(BH133:BH237)),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44</v>
      </c>
      <c r="F39" s="130">
        <f>ROUND((SUM(BI133:BI237)),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45</v>
      </c>
      <c r="E41" s="134"/>
      <c r="F41" s="134"/>
      <c r="G41" s="135" t="s">
        <v>46</v>
      </c>
      <c r="H41" s="136" t="s">
        <v>47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155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0" t="str">
        <f>E7</f>
        <v>OU - STAVEBNÍ ÚPRAVY BUDOVY E, ČS.LEGIÍ 9, OSTRAVA - AKTUALIZACE/REVIZE 7.7.2022</v>
      </c>
      <c r="F85" s="331"/>
      <c r="G85" s="331"/>
      <c r="H85" s="33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153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0" t="s">
        <v>2838</v>
      </c>
      <c r="F87" s="332"/>
      <c r="G87" s="332"/>
      <c r="H87" s="33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2839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78" t="str">
        <f>E11</f>
        <v>D.1.4.1 - VYTÁPĚNÍ</v>
      </c>
      <c r="F89" s="332"/>
      <c r="G89" s="332"/>
      <c r="H89" s="332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19</v>
      </c>
      <c r="D91" s="37"/>
      <c r="E91" s="37"/>
      <c r="F91" s="28" t="str">
        <f>F14</f>
        <v xml:space="preserve"> </v>
      </c>
      <c r="G91" s="37"/>
      <c r="H91" s="37"/>
      <c r="I91" s="30" t="s">
        <v>21</v>
      </c>
      <c r="J91" s="67" t="str">
        <f>IF(J14="","",J14)</f>
        <v>30. 3. 2022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23</v>
      </c>
      <c r="D93" s="37"/>
      <c r="E93" s="37"/>
      <c r="F93" s="28" t="str">
        <f>E17</f>
        <v>Ostravská univerzita</v>
      </c>
      <c r="G93" s="37"/>
      <c r="H93" s="37"/>
      <c r="I93" s="30" t="s">
        <v>29</v>
      </c>
      <c r="J93" s="33" t="str">
        <f>E23</f>
        <v>MARPO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27</v>
      </c>
      <c r="D94" s="37"/>
      <c r="E94" s="37"/>
      <c r="F94" s="28" t="str">
        <f>IF(E20="","",E20)</f>
        <v>Vyplň údaj</v>
      </c>
      <c r="G94" s="37"/>
      <c r="H94" s="37"/>
      <c r="I94" s="30" t="s">
        <v>32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156</v>
      </c>
      <c r="D96" s="151"/>
      <c r="E96" s="151"/>
      <c r="F96" s="151"/>
      <c r="G96" s="151"/>
      <c r="H96" s="151"/>
      <c r="I96" s="151"/>
      <c r="J96" s="152" t="s">
        <v>157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158</v>
      </c>
      <c r="D98" s="37"/>
      <c r="E98" s="37"/>
      <c r="F98" s="37"/>
      <c r="G98" s="37"/>
      <c r="H98" s="37"/>
      <c r="I98" s="37"/>
      <c r="J98" s="85">
        <f>J133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159</v>
      </c>
    </row>
    <row r="99" spans="1:47" s="9" customFormat="1" ht="24.95" customHeight="1">
      <c r="B99" s="154"/>
      <c r="C99" s="155"/>
      <c r="D99" s="156" t="s">
        <v>160</v>
      </c>
      <c r="E99" s="157"/>
      <c r="F99" s="157"/>
      <c r="G99" s="157"/>
      <c r="H99" s="157"/>
      <c r="I99" s="157"/>
      <c r="J99" s="158">
        <f>J134</f>
        <v>0</v>
      </c>
      <c r="K99" s="155"/>
      <c r="L99" s="159"/>
    </row>
    <row r="100" spans="1:47" s="10" customFormat="1" ht="19.899999999999999" customHeight="1">
      <c r="B100" s="160"/>
      <c r="C100" s="105"/>
      <c r="D100" s="161" t="s">
        <v>165</v>
      </c>
      <c r="E100" s="162"/>
      <c r="F100" s="162"/>
      <c r="G100" s="162"/>
      <c r="H100" s="162"/>
      <c r="I100" s="162"/>
      <c r="J100" s="163">
        <f>J135</f>
        <v>0</v>
      </c>
      <c r="K100" s="105"/>
      <c r="L100" s="164"/>
    </row>
    <row r="101" spans="1:47" s="10" customFormat="1" ht="19.899999999999999" customHeight="1">
      <c r="B101" s="160"/>
      <c r="C101" s="105"/>
      <c r="D101" s="161" t="s">
        <v>168</v>
      </c>
      <c r="E101" s="162"/>
      <c r="F101" s="162"/>
      <c r="G101" s="162"/>
      <c r="H101" s="162"/>
      <c r="I101" s="162"/>
      <c r="J101" s="163">
        <f>J137</f>
        <v>0</v>
      </c>
      <c r="K101" s="105"/>
      <c r="L101" s="164"/>
    </row>
    <row r="102" spans="1:47" s="10" customFormat="1" ht="19.899999999999999" customHeight="1">
      <c r="B102" s="160"/>
      <c r="C102" s="105"/>
      <c r="D102" s="161" t="s">
        <v>2841</v>
      </c>
      <c r="E102" s="162"/>
      <c r="F102" s="162"/>
      <c r="G102" s="162"/>
      <c r="H102" s="162"/>
      <c r="I102" s="162"/>
      <c r="J102" s="163">
        <f>J139</f>
        <v>0</v>
      </c>
      <c r="K102" s="105"/>
      <c r="L102" s="164"/>
    </row>
    <row r="103" spans="1:47" s="9" customFormat="1" ht="24.95" customHeight="1">
      <c r="B103" s="154"/>
      <c r="C103" s="155"/>
      <c r="D103" s="156" t="s">
        <v>171</v>
      </c>
      <c r="E103" s="157"/>
      <c r="F103" s="157"/>
      <c r="G103" s="157"/>
      <c r="H103" s="157"/>
      <c r="I103" s="157"/>
      <c r="J103" s="158">
        <f>J146</f>
        <v>0</v>
      </c>
      <c r="K103" s="155"/>
      <c r="L103" s="159"/>
    </row>
    <row r="104" spans="1:47" s="10" customFormat="1" ht="19.899999999999999" customHeight="1">
      <c r="B104" s="160"/>
      <c r="C104" s="105"/>
      <c r="D104" s="161" t="s">
        <v>174</v>
      </c>
      <c r="E104" s="162"/>
      <c r="F104" s="162"/>
      <c r="G104" s="162"/>
      <c r="H104" s="162"/>
      <c r="I104" s="162"/>
      <c r="J104" s="163">
        <f>J147</f>
        <v>0</v>
      </c>
      <c r="K104" s="105"/>
      <c r="L104" s="164"/>
    </row>
    <row r="105" spans="1:47" s="10" customFormat="1" ht="19.899999999999999" customHeight="1">
      <c r="B105" s="160"/>
      <c r="C105" s="105"/>
      <c r="D105" s="161" t="s">
        <v>2842</v>
      </c>
      <c r="E105" s="162"/>
      <c r="F105" s="162"/>
      <c r="G105" s="162"/>
      <c r="H105" s="162"/>
      <c r="I105" s="162"/>
      <c r="J105" s="163">
        <f>J157</f>
        <v>0</v>
      </c>
      <c r="K105" s="105"/>
      <c r="L105" s="164"/>
    </row>
    <row r="106" spans="1:47" s="10" customFormat="1" ht="19.899999999999999" customHeight="1">
      <c r="B106" s="160"/>
      <c r="C106" s="105"/>
      <c r="D106" s="161" t="s">
        <v>2843</v>
      </c>
      <c r="E106" s="162"/>
      <c r="F106" s="162"/>
      <c r="G106" s="162"/>
      <c r="H106" s="162"/>
      <c r="I106" s="162"/>
      <c r="J106" s="163">
        <f>J159</f>
        <v>0</v>
      </c>
      <c r="K106" s="105"/>
      <c r="L106" s="164"/>
    </row>
    <row r="107" spans="1:47" s="10" customFormat="1" ht="19.899999999999999" customHeight="1">
      <c r="B107" s="160"/>
      <c r="C107" s="105"/>
      <c r="D107" s="161" t="s">
        <v>2844</v>
      </c>
      <c r="E107" s="162"/>
      <c r="F107" s="162"/>
      <c r="G107" s="162"/>
      <c r="H107" s="162"/>
      <c r="I107" s="162"/>
      <c r="J107" s="163">
        <f>J161</f>
        <v>0</v>
      </c>
      <c r="K107" s="105"/>
      <c r="L107" s="164"/>
    </row>
    <row r="108" spans="1:47" s="10" customFormat="1" ht="19.899999999999999" customHeight="1">
      <c r="B108" s="160"/>
      <c r="C108" s="105"/>
      <c r="D108" s="161" t="s">
        <v>2845</v>
      </c>
      <c r="E108" s="162"/>
      <c r="F108" s="162"/>
      <c r="G108" s="162"/>
      <c r="H108" s="162"/>
      <c r="I108" s="162"/>
      <c r="J108" s="163">
        <f>J178</f>
        <v>0</v>
      </c>
      <c r="K108" s="105"/>
      <c r="L108" s="164"/>
    </row>
    <row r="109" spans="1:47" s="10" customFormat="1" ht="19.899999999999999" customHeight="1">
      <c r="B109" s="160"/>
      <c r="C109" s="105"/>
      <c r="D109" s="161" t="s">
        <v>2846</v>
      </c>
      <c r="E109" s="162"/>
      <c r="F109" s="162"/>
      <c r="G109" s="162"/>
      <c r="H109" s="162"/>
      <c r="I109" s="162"/>
      <c r="J109" s="163">
        <f>J217</f>
        <v>0</v>
      </c>
      <c r="K109" s="105"/>
      <c r="L109" s="164"/>
    </row>
    <row r="110" spans="1:47" s="10" customFormat="1" ht="19.899999999999999" customHeight="1">
      <c r="B110" s="160"/>
      <c r="C110" s="105"/>
      <c r="D110" s="161" t="s">
        <v>187</v>
      </c>
      <c r="E110" s="162"/>
      <c r="F110" s="162"/>
      <c r="G110" s="162"/>
      <c r="H110" s="162"/>
      <c r="I110" s="162"/>
      <c r="J110" s="163">
        <f>J233</f>
        <v>0</v>
      </c>
      <c r="K110" s="105"/>
      <c r="L110" s="164"/>
    </row>
    <row r="111" spans="1:47" s="9" customFormat="1" ht="24.95" customHeight="1">
      <c r="B111" s="154"/>
      <c r="C111" s="155"/>
      <c r="D111" s="156" t="s">
        <v>2847</v>
      </c>
      <c r="E111" s="157"/>
      <c r="F111" s="157"/>
      <c r="G111" s="157"/>
      <c r="H111" s="157"/>
      <c r="I111" s="157"/>
      <c r="J111" s="158">
        <f>J236</f>
        <v>0</v>
      </c>
      <c r="K111" s="155"/>
      <c r="L111" s="159"/>
    </row>
    <row r="112" spans="1:47" s="2" customFormat="1" ht="21.7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31" s="2" customFormat="1" ht="6.95" customHeight="1">
      <c r="A113" s="35"/>
      <c r="B113" s="55"/>
      <c r="C113" s="56"/>
      <c r="D113" s="56"/>
      <c r="E113" s="56"/>
      <c r="F113" s="56"/>
      <c r="G113" s="56"/>
      <c r="H113" s="56"/>
      <c r="I113" s="56"/>
      <c r="J113" s="56"/>
      <c r="K113" s="56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7" spans="1:31" s="2" customFormat="1" ht="6.95" customHeight="1">
      <c r="A117" s="35"/>
      <c r="B117" s="57"/>
      <c r="C117" s="58"/>
      <c r="D117" s="58"/>
      <c r="E117" s="58"/>
      <c r="F117" s="58"/>
      <c r="G117" s="58"/>
      <c r="H117" s="58"/>
      <c r="I117" s="58"/>
      <c r="J117" s="58"/>
      <c r="K117" s="58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24.95" customHeight="1">
      <c r="A118" s="35"/>
      <c r="B118" s="36"/>
      <c r="C118" s="24" t="s">
        <v>194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>
      <c r="A120" s="35"/>
      <c r="B120" s="36"/>
      <c r="C120" s="30" t="s">
        <v>16</v>
      </c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6.5" customHeight="1">
      <c r="A121" s="35"/>
      <c r="B121" s="36"/>
      <c r="C121" s="37"/>
      <c r="D121" s="37"/>
      <c r="E121" s="330" t="str">
        <f>E7</f>
        <v>OU - STAVEBNÍ ÚPRAVY BUDOVY E, ČS.LEGIÍ 9, OSTRAVA - AKTUALIZACE/REVIZE 7.7.2022</v>
      </c>
      <c r="F121" s="331"/>
      <c r="G121" s="331"/>
      <c r="H121" s="331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1" customFormat="1" ht="12" customHeight="1">
      <c r="B122" s="22"/>
      <c r="C122" s="30" t="s">
        <v>153</v>
      </c>
      <c r="D122" s="23"/>
      <c r="E122" s="23"/>
      <c r="F122" s="23"/>
      <c r="G122" s="23"/>
      <c r="H122" s="23"/>
      <c r="I122" s="23"/>
      <c r="J122" s="23"/>
      <c r="K122" s="23"/>
      <c r="L122" s="21"/>
    </row>
    <row r="123" spans="1:31" s="2" customFormat="1" ht="16.5" customHeight="1">
      <c r="A123" s="35"/>
      <c r="B123" s="36"/>
      <c r="C123" s="37"/>
      <c r="D123" s="37"/>
      <c r="E123" s="330" t="s">
        <v>2838</v>
      </c>
      <c r="F123" s="332"/>
      <c r="G123" s="332"/>
      <c r="H123" s="332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>
      <c r="A124" s="35"/>
      <c r="B124" s="36"/>
      <c r="C124" s="30" t="s">
        <v>2839</v>
      </c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6.5" customHeight="1">
      <c r="A125" s="35"/>
      <c r="B125" s="36"/>
      <c r="C125" s="37"/>
      <c r="D125" s="37"/>
      <c r="E125" s="278" t="str">
        <f>E11</f>
        <v>D.1.4.1 - VYTÁPĚNÍ</v>
      </c>
      <c r="F125" s="332"/>
      <c r="G125" s="332"/>
      <c r="H125" s="332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2" customHeight="1">
      <c r="A127" s="35"/>
      <c r="B127" s="36"/>
      <c r="C127" s="30" t="s">
        <v>19</v>
      </c>
      <c r="D127" s="37"/>
      <c r="E127" s="37"/>
      <c r="F127" s="28" t="str">
        <f>F14</f>
        <v xml:space="preserve"> </v>
      </c>
      <c r="G127" s="37"/>
      <c r="H127" s="37"/>
      <c r="I127" s="30" t="s">
        <v>21</v>
      </c>
      <c r="J127" s="67" t="str">
        <f>IF(J14="","",J14)</f>
        <v>30. 3. 2022</v>
      </c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6.95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5.2" customHeight="1">
      <c r="A129" s="35"/>
      <c r="B129" s="36"/>
      <c r="C129" s="30" t="s">
        <v>23</v>
      </c>
      <c r="D129" s="37"/>
      <c r="E129" s="37"/>
      <c r="F129" s="28" t="str">
        <f>E17</f>
        <v>Ostravská univerzita</v>
      </c>
      <c r="G129" s="37"/>
      <c r="H129" s="37"/>
      <c r="I129" s="30" t="s">
        <v>29</v>
      </c>
      <c r="J129" s="33" t="str">
        <f>E23</f>
        <v>MARPO s.r.o.</v>
      </c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5.2" customHeight="1">
      <c r="A130" s="35"/>
      <c r="B130" s="36"/>
      <c r="C130" s="30" t="s">
        <v>27</v>
      </c>
      <c r="D130" s="37"/>
      <c r="E130" s="37"/>
      <c r="F130" s="28" t="str">
        <f>IF(E20="","",E20)</f>
        <v>Vyplň údaj</v>
      </c>
      <c r="G130" s="37"/>
      <c r="H130" s="37"/>
      <c r="I130" s="30" t="s">
        <v>32</v>
      </c>
      <c r="J130" s="33" t="str">
        <f>E26</f>
        <v xml:space="preserve"> </v>
      </c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0.35" customHeight="1">
      <c r="A131" s="35"/>
      <c r="B131" s="36"/>
      <c r="C131" s="37"/>
      <c r="D131" s="37"/>
      <c r="E131" s="37"/>
      <c r="F131" s="37"/>
      <c r="G131" s="37"/>
      <c r="H131" s="37"/>
      <c r="I131" s="37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11" customFormat="1" ht="29.25" customHeight="1">
      <c r="A132" s="165"/>
      <c r="B132" s="166"/>
      <c r="C132" s="167" t="s">
        <v>195</v>
      </c>
      <c r="D132" s="168" t="s">
        <v>60</v>
      </c>
      <c r="E132" s="168" t="s">
        <v>56</v>
      </c>
      <c r="F132" s="168" t="s">
        <v>57</v>
      </c>
      <c r="G132" s="168" t="s">
        <v>196</v>
      </c>
      <c r="H132" s="168" t="s">
        <v>197</v>
      </c>
      <c r="I132" s="168" t="s">
        <v>198</v>
      </c>
      <c r="J132" s="169" t="s">
        <v>157</v>
      </c>
      <c r="K132" s="170" t="s">
        <v>199</v>
      </c>
      <c r="L132" s="171"/>
      <c r="M132" s="76" t="s">
        <v>1</v>
      </c>
      <c r="N132" s="77" t="s">
        <v>39</v>
      </c>
      <c r="O132" s="77" t="s">
        <v>200</v>
      </c>
      <c r="P132" s="77" t="s">
        <v>201</v>
      </c>
      <c r="Q132" s="77" t="s">
        <v>202</v>
      </c>
      <c r="R132" s="77" t="s">
        <v>203</v>
      </c>
      <c r="S132" s="77" t="s">
        <v>204</v>
      </c>
      <c r="T132" s="78" t="s">
        <v>205</v>
      </c>
      <c r="U132" s="165"/>
      <c r="V132" s="165"/>
      <c r="W132" s="165"/>
      <c r="X132" s="165"/>
      <c r="Y132" s="165"/>
      <c r="Z132" s="165"/>
      <c r="AA132" s="165"/>
      <c r="AB132" s="165"/>
      <c r="AC132" s="165"/>
      <c r="AD132" s="165"/>
      <c r="AE132" s="165"/>
    </row>
    <row r="133" spans="1:65" s="2" customFormat="1" ht="22.9" customHeight="1">
      <c r="A133" s="35"/>
      <c r="B133" s="36"/>
      <c r="C133" s="83" t="s">
        <v>206</v>
      </c>
      <c r="D133" s="37"/>
      <c r="E133" s="37"/>
      <c r="F133" s="37"/>
      <c r="G133" s="37"/>
      <c r="H133" s="37"/>
      <c r="I133" s="37"/>
      <c r="J133" s="172">
        <f>BK133</f>
        <v>0</v>
      </c>
      <c r="K133" s="37"/>
      <c r="L133" s="40"/>
      <c r="M133" s="79"/>
      <c r="N133" s="173"/>
      <c r="O133" s="80"/>
      <c r="P133" s="174">
        <f>P134+P146+P236</f>
        <v>0</v>
      </c>
      <c r="Q133" s="80"/>
      <c r="R133" s="174">
        <f>R134+R146+R236</f>
        <v>0</v>
      </c>
      <c r="S133" s="80"/>
      <c r="T133" s="175">
        <f>T134+T146+T236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74</v>
      </c>
      <c r="AU133" s="18" t="s">
        <v>159</v>
      </c>
      <c r="BK133" s="176">
        <f>BK134+BK146+BK236</f>
        <v>0</v>
      </c>
    </row>
    <row r="134" spans="1:65" s="12" customFormat="1" ht="25.9" customHeight="1">
      <c r="B134" s="177"/>
      <c r="C134" s="178"/>
      <c r="D134" s="179" t="s">
        <v>74</v>
      </c>
      <c r="E134" s="180" t="s">
        <v>207</v>
      </c>
      <c r="F134" s="180" t="s">
        <v>208</v>
      </c>
      <c r="G134" s="178"/>
      <c r="H134" s="178"/>
      <c r="I134" s="181"/>
      <c r="J134" s="182">
        <f>BK134</f>
        <v>0</v>
      </c>
      <c r="K134" s="178"/>
      <c r="L134" s="183"/>
      <c r="M134" s="184"/>
      <c r="N134" s="185"/>
      <c r="O134" s="185"/>
      <c r="P134" s="186">
        <f>P135+P137+P139</f>
        <v>0</v>
      </c>
      <c r="Q134" s="185"/>
      <c r="R134" s="186">
        <f>R135+R137+R139</f>
        <v>0</v>
      </c>
      <c r="S134" s="185"/>
      <c r="T134" s="187">
        <f>T135+T137+T139</f>
        <v>0</v>
      </c>
      <c r="AR134" s="188" t="s">
        <v>83</v>
      </c>
      <c r="AT134" s="189" t="s">
        <v>74</v>
      </c>
      <c r="AU134" s="189" t="s">
        <v>75</v>
      </c>
      <c r="AY134" s="188" t="s">
        <v>209</v>
      </c>
      <c r="BK134" s="190">
        <f>BK135+BK137+BK139</f>
        <v>0</v>
      </c>
    </row>
    <row r="135" spans="1:65" s="12" customFormat="1" ht="22.9" customHeight="1">
      <c r="B135" s="177"/>
      <c r="C135" s="178"/>
      <c r="D135" s="179" t="s">
        <v>74</v>
      </c>
      <c r="E135" s="191" t="s">
        <v>215</v>
      </c>
      <c r="F135" s="191" t="s">
        <v>442</v>
      </c>
      <c r="G135" s="178"/>
      <c r="H135" s="178"/>
      <c r="I135" s="181"/>
      <c r="J135" s="192">
        <f>BK135</f>
        <v>0</v>
      </c>
      <c r="K135" s="178"/>
      <c r="L135" s="183"/>
      <c r="M135" s="184"/>
      <c r="N135" s="185"/>
      <c r="O135" s="185"/>
      <c r="P135" s="186">
        <f>P136</f>
        <v>0</v>
      </c>
      <c r="Q135" s="185"/>
      <c r="R135" s="186">
        <f>R136</f>
        <v>0</v>
      </c>
      <c r="S135" s="185"/>
      <c r="T135" s="187">
        <f>T136</f>
        <v>0</v>
      </c>
      <c r="AR135" s="188" t="s">
        <v>83</v>
      </c>
      <c r="AT135" s="189" t="s">
        <v>74</v>
      </c>
      <c r="AU135" s="189" t="s">
        <v>83</v>
      </c>
      <c r="AY135" s="188" t="s">
        <v>209</v>
      </c>
      <c r="BK135" s="190">
        <f>BK136</f>
        <v>0</v>
      </c>
    </row>
    <row r="136" spans="1:65" s="2" customFormat="1" ht="24.2" customHeight="1">
      <c r="A136" s="35"/>
      <c r="B136" s="36"/>
      <c r="C136" s="193" t="s">
        <v>83</v>
      </c>
      <c r="D136" s="193" t="s">
        <v>211</v>
      </c>
      <c r="E136" s="194" t="s">
        <v>2848</v>
      </c>
      <c r="F136" s="195" t="s">
        <v>2849</v>
      </c>
      <c r="G136" s="196" t="s">
        <v>340</v>
      </c>
      <c r="H136" s="197">
        <v>156</v>
      </c>
      <c r="I136" s="198"/>
      <c r="J136" s="199">
        <f>ROUND(I136*H136,2)</f>
        <v>0</v>
      </c>
      <c r="K136" s="200"/>
      <c r="L136" s="40"/>
      <c r="M136" s="201" t="s">
        <v>1</v>
      </c>
      <c r="N136" s="202" t="s">
        <v>40</v>
      </c>
      <c r="O136" s="72"/>
      <c r="P136" s="203">
        <f>O136*H136</f>
        <v>0</v>
      </c>
      <c r="Q136" s="203">
        <v>0</v>
      </c>
      <c r="R136" s="203">
        <f>Q136*H136</f>
        <v>0</v>
      </c>
      <c r="S136" s="203">
        <v>0</v>
      </c>
      <c r="T136" s="20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215</v>
      </c>
      <c r="AT136" s="205" t="s">
        <v>211</v>
      </c>
      <c r="AU136" s="205" t="s">
        <v>85</v>
      </c>
      <c r="AY136" s="18" t="s">
        <v>209</v>
      </c>
      <c r="BE136" s="206">
        <f>IF(N136="základní",J136,0)</f>
        <v>0</v>
      </c>
      <c r="BF136" s="206">
        <f>IF(N136="snížená",J136,0)</f>
        <v>0</v>
      </c>
      <c r="BG136" s="206">
        <f>IF(N136="zákl. přenesená",J136,0)</f>
        <v>0</v>
      </c>
      <c r="BH136" s="206">
        <f>IF(N136="sníž. přenesená",J136,0)</f>
        <v>0</v>
      </c>
      <c r="BI136" s="206">
        <f>IF(N136="nulová",J136,0)</f>
        <v>0</v>
      </c>
      <c r="BJ136" s="18" t="s">
        <v>83</v>
      </c>
      <c r="BK136" s="206">
        <f>ROUND(I136*H136,2)</f>
        <v>0</v>
      </c>
      <c r="BL136" s="18" t="s">
        <v>215</v>
      </c>
      <c r="BM136" s="205" t="s">
        <v>85</v>
      </c>
    </row>
    <row r="137" spans="1:65" s="12" customFormat="1" ht="22.9" customHeight="1">
      <c r="B137" s="177"/>
      <c r="C137" s="178"/>
      <c r="D137" s="179" t="s">
        <v>74</v>
      </c>
      <c r="E137" s="191" t="s">
        <v>249</v>
      </c>
      <c r="F137" s="191" t="s">
        <v>668</v>
      </c>
      <c r="G137" s="178"/>
      <c r="H137" s="178"/>
      <c r="I137" s="181"/>
      <c r="J137" s="192">
        <f>BK137</f>
        <v>0</v>
      </c>
      <c r="K137" s="178"/>
      <c r="L137" s="183"/>
      <c r="M137" s="184"/>
      <c r="N137" s="185"/>
      <c r="O137" s="185"/>
      <c r="P137" s="186">
        <f>P138</f>
        <v>0</v>
      </c>
      <c r="Q137" s="185"/>
      <c r="R137" s="186">
        <f>R138</f>
        <v>0</v>
      </c>
      <c r="S137" s="185"/>
      <c r="T137" s="187">
        <f>T138</f>
        <v>0</v>
      </c>
      <c r="AR137" s="188" t="s">
        <v>83</v>
      </c>
      <c r="AT137" s="189" t="s">
        <v>74</v>
      </c>
      <c r="AU137" s="189" t="s">
        <v>83</v>
      </c>
      <c r="AY137" s="188" t="s">
        <v>209</v>
      </c>
      <c r="BK137" s="190">
        <f>BK138</f>
        <v>0</v>
      </c>
    </row>
    <row r="138" spans="1:65" s="2" customFormat="1" ht="16.5" customHeight="1">
      <c r="A138" s="35"/>
      <c r="B138" s="36"/>
      <c r="C138" s="193" t="s">
        <v>85</v>
      </c>
      <c r="D138" s="193" t="s">
        <v>211</v>
      </c>
      <c r="E138" s="194" t="s">
        <v>2850</v>
      </c>
      <c r="F138" s="195" t="s">
        <v>2851</v>
      </c>
      <c r="G138" s="196" t="s">
        <v>214</v>
      </c>
      <c r="H138" s="197">
        <v>2000</v>
      </c>
      <c r="I138" s="198"/>
      <c r="J138" s="199">
        <f>ROUND(I138*H138,2)</f>
        <v>0</v>
      </c>
      <c r="K138" s="200"/>
      <c r="L138" s="40"/>
      <c r="M138" s="201" t="s">
        <v>1</v>
      </c>
      <c r="N138" s="202" t="s">
        <v>40</v>
      </c>
      <c r="O138" s="72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215</v>
      </c>
      <c r="AT138" s="205" t="s">
        <v>211</v>
      </c>
      <c r="AU138" s="205" t="s">
        <v>85</v>
      </c>
      <c r="AY138" s="18" t="s">
        <v>209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83</v>
      </c>
      <c r="BK138" s="206">
        <f>ROUND(I138*H138,2)</f>
        <v>0</v>
      </c>
      <c r="BL138" s="18" t="s">
        <v>215</v>
      </c>
      <c r="BM138" s="205" t="s">
        <v>215</v>
      </c>
    </row>
    <row r="139" spans="1:65" s="12" customFormat="1" ht="22.9" customHeight="1">
      <c r="B139" s="177"/>
      <c r="C139" s="178"/>
      <c r="D139" s="179" t="s">
        <v>74</v>
      </c>
      <c r="E139" s="191" t="s">
        <v>659</v>
      </c>
      <c r="F139" s="191" t="s">
        <v>2852</v>
      </c>
      <c r="G139" s="178"/>
      <c r="H139" s="178"/>
      <c r="I139" s="181"/>
      <c r="J139" s="192">
        <f>BK139</f>
        <v>0</v>
      </c>
      <c r="K139" s="178"/>
      <c r="L139" s="183"/>
      <c r="M139" s="184"/>
      <c r="N139" s="185"/>
      <c r="O139" s="185"/>
      <c r="P139" s="186">
        <f>SUM(P140:P145)</f>
        <v>0</v>
      </c>
      <c r="Q139" s="185"/>
      <c r="R139" s="186">
        <f>SUM(R140:R145)</f>
        <v>0</v>
      </c>
      <c r="S139" s="185"/>
      <c r="T139" s="187">
        <f>SUM(T140:T145)</f>
        <v>0</v>
      </c>
      <c r="AR139" s="188" t="s">
        <v>83</v>
      </c>
      <c r="AT139" s="189" t="s">
        <v>74</v>
      </c>
      <c r="AU139" s="189" t="s">
        <v>83</v>
      </c>
      <c r="AY139" s="188" t="s">
        <v>209</v>
      </c>
      <c r="BK139" s="190">
        <f>SUM(BK140:BK145)</f>
        <v>0</v>
      </c>
    </row>
    <row r="140" spans="1:65" s="2" customFormat="1" ht="33" customHeight="1">
      <c r="A140" s="35"/>
      <c r="B140" s="36"/>
      <c r="C140" s="193" t="s">
        <v>106</v>
      </c>
      <c r="D140" s="193" t="s">
        <v>211</v>
      </c>
      <c r="E140" s="194" t="s">
        <v>2853</v>
      </c>
      <c r="F140" s="195" t="s">
        <v>2854</v>
      </c>
      <c r="G140" s="196" t="s">
        <v>340</v>
      </c>
      <c r="H140" s="197">
        <v>156</v>
      </c>
      <c r="I140" s="198"/>
      <c r="J140" s="199">
        <f t="shared" ref="J140:J145" si="0">ROUND(I140*H140,2)</f>
        <v>0</v>
      </c>
      <c r="K140" s="200"/>
      <c r="L140" s="40"/>
      <c r="M140" s="201" t="s">
        <v>1</v>
      </c>
      <c r="N140" s="202" t="s">
        <v>40</v>
      </c>
      <c r="O140" s="72"/>
      <c r="P140" s="203">
        <f t="shared" ref="P140:P145" si="1">O140*H140</f>
        <v>0</v>
      </c>
      <c r="Q140" s="203">
        <v>0</v>
      </c>
      <c r="R140" s="203">
        <f t="shared" ref="R140:R145" si="2">Q140*H140</f>
        <v>0</v>
      </c>
      <c r="S140" s="203">
        <v>0</v>
      </c>
      <c r="T140" s="204">
        <f t="shared" ref="T140:T145" si="3"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215</v>
      </c>
      <c r="AT140" s="205" t="s">
        <v>211</v>
      </c>
      <c r="AU140" s="205" t="s">
        <v>85</v>
      </c>
      <c r="AY140" s="18" t="s">
        <v>209</v>
      </c>
      <c r="BE140" s="206">
        <f t="shared" ref="BE140:BE145" si="4">IF(N140="základní",J140,0)</f>
        <v>0</v>
      </c>
      <c r="BF140" s="206">
        <f t="shared" ref="BF140:BF145" si="5">IF(N140="snížená",J140,0)</f>
        <v>0</v>
      </c>
      <c r="BG140" s="206">
        <f t="shared" ref="BG140:BG145" si="6">IF(N140="zákl. přenesená",J140,0)</f>
        <v>0</v>
      </c>
      <c r="BH140" s="206">
        <f t="shared" ref="BH140:BH145" si="7">IF(N140="sníž. přenesená",J140,0)</f>
        <v>0</v>
      </c>
      <c r="BI140" s="206">
        <f t="shared" ref="BI140:BI145" si="8">IF(N140="nulová",J140,0)</f>
        <v>0</v>
      </c>
      <c r="BJ140" s="18" t="s">
        <v>83</v>
      </c>
      <c r="BK140" s="206">
        <f t="shared" ref="BK140:BK145" si="9">ROUND(I140*H140,2)</f>
        <v>0</v>
      </c>
      <c r="BL140" s="18" t="s">
        <v>215</v>
      </c>
      <c r="BM140" s="205" t="s">
        <v>224</v>
      </c>
    </row>
    <row r="141" spans="1:65" s="2" customFormat="1" ht="24.2" customHeight="1">
      <c r="A141" s="35"/>
      <c r="B141" s="36"/>
      <c r="C141" s="193" t="s">
        <v>215</v>
      </c>
      <c r="D141" s="193" t="s">
        <v>211</v>
      </c>
      <c r="E141" s="194" t="s">
        <v>2855</v>
      </c>
      <c r="F141" s="195" t="s">
        <v>2856</v>
      </c>
      <c r="G141" s="196" t="s">
        <v>270</v>
      </c>
      <c r="H141" s="197">
        <v>6.4329999999999998</v>
      </c>
      <c r="I141" s="198"/>
      <c r="J141" s="199">
        <f t="shared" si="0"/>
        <v>0</v>
      </c>
      <c r="K141" s="200"/>
      <c r="L141" s="40"/>
      <c r="M141" s="201" t="s">
        <v>1</v>
      </c>
      <c r="N141" s="202" t="s">
        <v>40</v>
      </c>
      <c r="O141" s="72"/>
      <c r="P141" s="203">
        <f t="shared" si="1"/>
        <v>0</v>
      </c>
      <c r="Q141" s="203">
        <v>0</v>
      </c>
      <c r="R141" s="203">
        <f t="shared" si="2"/>
        <v>0</v>
      </c>
      <c r="S141" s="203">
        <v>0</v>
      </c>
      <c r="T141" s="204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215</v>
      </c>
      <c r="AT141" s="205" t="s">
        <v>211</v>
      </c>
      <c r="AU141" s="205" t="s">
        <v>85</v>
      </c>
      <c r="AY141" s="18" t="s">
        <v>209</v>
      </c>
      <c r="BE141" s="206">
        <f t="shared" si="4"/>
        <v>0</v>
      </c>
      <c r="BF141" s="206">
        <f t="shared" si="5"/>
        <v>0</v>
      </c>
      <c r="BG141" s="206">
        <f t="shared" si="6"/>
        <v>0</v>
      </c>
      <c r="BH141" s="206">
        <f t="shared" si="7"/>
        <v>0</v>
      </c>
      <c r="BI141" s="206">
        <f t="shared" si="8"/>
        <v>0</v>
      </c>
      <c r="BJ141" s="18" t="s">
        <v>83</v>
      </c>
      <c r="BK141" s="206">
        <f t="shared" si="9"/>
        <v>0</v>
      </c>
      <c r="BL141" s="18" t="s">
        <v>215</v>
      </c>
      <c r="BM141" s="205" t="s">
        <v>229</v>
      </c>
    </row>
    <row r="142" spans="1:65" s="2" customFormat="1" ht="33" customHeight="1">
      <c r="A142" s="35"/>
      <c r="B142" s="36"/>
      <c r="C142" s="193" t="s">
        <v>232</v>
      </c>
      <c r="D142" s="193" t="s">
        <v>211</v>
      </c>
      <c r="E142" s="194" t="s">
        <v>2857</v>
      </c>
      <c r="F142" s="195" t="s">
        <v>2858</v>
      </c>
      <c r="G142" s="196" t="s">
        <v>270</v>
      </c>
      <c r="H142" s="197">
        <v>64.33</v>
      </c>
      <c r="I142" s="198"/>
      <c r="J142" s="199">
        <f t="shared" si="0"/>
        <v>0</v>
      </c>
      <c r="K142" s="200"/>
      <c r="L142" s="40"/>
      <c r="M142" s="201" t="s">
        <v>1</v>
      </c>
      <c r="N142" s="202" t="s">
        <v>40</v>
      </c>
      <c r="O142" s="72"/>
      <c r="P142" s="203">
        <f t="shared" si="1"/>
        <v>0</v>
      </c>
      <c r="Q142" s="203">
        <v>0</v>
      </c>
      <c r="R142" s="203">
        <f t="shared" si="2"/>
        <v>0</v>
      </c>
      <c r="S142" s="203">
        <v>0</v>
      </c>
      <c r="T142" s="204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215</v>
      </c>
      <c r="AT142" s="205" t="s">
        <v>211</v>
      </c>
      <c r="AU142" s="205" t="s">
        <v>85</v>
      </c>
      <c r="AY142" s="18" t="s">
        <v>209</v>
      </c>
      <c r="BE142" s="206">
        <f t="shared" si="4"/>
        <v>0</v>
      </c>
      <c r="BF142" s="206">
        <f t="shared" si="5"/>
        <v>0</v>
      </c>
      <c r="BG142" s="206">
        <f t="shared" si="6"/>
        <v>0</v>
      </c>
      <c r="BH142" s="206">
        <f t="shared" si="7"/>
        <v>0</v>
      </c>
      <c r="BI142" s="206">
        <f t="shared" si="8"/>
        <v>0</v>
      </c>
      <c r="BJ142" s="18" t="s">
        <v>83</v>
      </c>
      <c r="BK142" s="206">
        <f t="shared" si="9"/>
        <v>0</v>
      </c>
      <c r="BL142" s="18" t="s">
        <v>215</v>
      </c>
      <c r="BM142" s="205" t="s">
        <v>235</v>
      </c>
    </row>
    <row r="143" spans="1:65" s="2" customFormat="1" ht="24.2" customHeight="1">
      <c r="A143" s="35"/>
      <c r="B143" s="36"/>
      <c r="C143" s="193" t="s">
        <v>224</v>
      </c>
      <c r="D143" s="193" t="s">
        <v>211</v>
      </c>
      <c r="E143" s="194" t="s">
        <v>2859</v>
      </c>
      <c r="F143" s="195" t="s">
        <v>2860</v>
      </c>
      <c r="G143" s="196" t="s">
        <v>270</v>
      </c>
      <c r="H143" s="197">
        <v>6.4329999999999998</v>
      </c>
      <c r="I143" s="198"/>
      <c r="J143" s="199">
        <f t="shared" si="0"/>
        <v>0</v>
      </c>
      <c r="K143" s="200"/>
      <c r="L143" s="40"/>
      <c r="M143" s="201" t="s">
        <v>1</v>
      </c>
      <c r="N143" s="202" t="s">
        <v>40</v>
      </c>
      <c r="O143" s="72"/>
      <c r="P143" s="203">
        <f t="shared" si="1"/>
        <v>0</v>
      </c>
      <c r="Q143" s="203">
        <v>0</v>
      </c>
      <c r="R143" s="203">
        <f t="shared" si="2"/>
        <v>0</v>
      </c>
      <c r="S143" s="203">
        <v>0</v>
      </c>
      <c r="T143" s="204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215</v>
      </c>
      <c r="AT143" s="205" t="s">
        <v>211</v>
      </c>
      <c r="AU143" s="205" t="s">
        <v>85</v>
      </c>
      <c r="AY143" s="18" t="s">
        <v>209</v>
      </c>
      <c r="BE143" s="206">
        <f t="shared" si="4"/>
        <v>0</v>
      </c>
      <c r="BF143" s="206">
        <f t="shared" si="5"/>
        <v>0</v>
      </c>
      <c r="BG143" s="206">
        <f t="shared" si="6"/>
        <v>0</v>
      </c>
      <c r="BH143" s="206">
        <f t="shared" si="7"/>
        <v>0</v>
      </c>
      <c r="BI143" s="206">
        <f t="shared" si="8"/>
        <v>0</v>
      </c>
      <c r="BJ143" s="18" t="s">
        <v>83</v>
      </c>
      <c r="BK143" s="206">
        <f t="shared" si="9"/>
        <v>0</v>
      </c>
      <c r="BL143" s="18" t="s">
        <v>215</v>
      </c>
      <c r="BM143" s="205" t="s">
        <v>240</v>
      </c>
    </row>
    <row r="144" spans="1:65" s="2" customFormat="1" ht="24.2" customHeight="1">
      <c r="A144" s="35"/>
      <c r="B144" s="36"/>
      <c r="C144" s="193" t="s">
        <v>241</v>
      </c>
      <c r="D144" s="193" t="s">
        <v>211</v>
      </c>
      <c r="E144" s="194" t="s">
        <v>2861</v>
      </c>
      <c r="F144" s="195" t="s">
        <v>2862</v>
      </c>
      <c r="G144" s="196" t="s">
        <v>270</v>
      </c>
      <c r="H144" s="197">
        <v>6.4329999999999998</v>
      </c>
      <c r="I144" s="198"/>
      <c r="J144" s="199">
        <f t="shared" si="0"/>
        <v>0</v>
      </c>
      <c r="K144" s="200"/>
      <c r="L144" s="40"/>
      <c r="M144" s="201" t="s">
        <v>1</v>
      </c>
      <c r="N144" s="202" t="s">
        <v>40</v>
      </c>
      <c r="O144" s="72"/>
      <c r="P144" s="203">
        <f t="shared" si="1"/>
        <v>0</v>
      </c>
      <c r="Q144" s="203">
        <v>0</v>
      </c>
      <c r="R144" s="203">
        <f t="shared" si="2"/>
        <v>0</v>
      </c>
      <c r="S144" s="203">
        <v>0</v>
      </c>
      <c r="T144" s="204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215</v>
      </c>
      <c r="AT144" s="205" t="s">
        <v>211</v>
      </c>
      <c r="AU144" s="205" t="s">
        <v>85</v>
      </c>
      <c r="AY144" s="18" t="s">
        <v>209</v>
      </c>
      <c r="BE144" s="206">
        <f t="shared" si="4"/>
        <v>0</v>
      </c>
      <c r="BF144" s="206">
        <f t="shared" si="5"/>
        <v>0</v>
      </c>
      <c r="BG144" s="206">
        <f t="shared" si="6"/>
        <v>0</v>
      </c>
      <c r="BH144" s="206">
        <f t="shared" si="7"/>
        <v>0</v>
      </c>
      <c r="BI144" s="206">
        <f t="shared" si="8"/>
        <v>0</v>
      </c>
      <c r="BJ144" s="18" t="s">
        <v>83</v>
      </c>
      <c r="BK144" s="206">
        <f t="shared" si="9"/>
        <v>0</v>
      </c>
      <c r="BL144" s="18" t="s">
        <v>215</v>
      </c>
      <c r="BM144" s="205" t="s">
        <v>244</v>
      </c>
    </row>
    <row r="145" spans="1:65" s="2" customFormat="1" ht="16.5" customHeight="1">
      <c r="A145" s="35"/>
      <c r="B145" s="36"/>
      <c r="C145" s="193" t="s">
        <v>229</v>
      </c>
      <c r="D145" s="193" t="s">
        <v>211</v>
      </c>
      <c r="E145" s="194" t="s">
        <v>2863</v>
      </c>
      <c r="F145" s="195" t="s">
        <v>2864</v>
      </c>
      <c r="G145" s="196" t="s">
        <v>270</v>
      </c>
      <c r="H145" s="197">
        <v>64.33</v>
      </c>
      <c r="I145" s="198"/>
      <c r="J145" s="199">
        <f t="shared" si="0"/>
        <v>0</v>
      </c>
      <c r="K145" s="200"/>
      <c r="L145" s="40"/>
      <c r="M145" s="201" t="s">
        <v>1</v>
      </c>
      <c r="N145" s="202" t="s">
        <v>40</v>
      </c>
      <c r="O145" s="72"/>
      <c r="P145" s="203">
        <f t="shared" si="1"/>
        <v>0</v>
      </c>
      <c r="Q145" s="203">
        <v>0</v>
      </c>
      <c r="R145" s="203">
        <f t="shared" si="2"/>
        <v>0</v>
      </c>
      <c r="S145" s="203">
        <v>0</v>
      </c>
      <c r="T145" s="204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215</v>
      </c>
      <c r="AT145" s="205" t="s">
        <v>211</v>
      </c>
      <c r="AU145" s="205" t="s">
        <v>85</v>
      </c>
      <c r="AY145" s="18" t="s">
        <v>209</v>
      </c>
      <c r="BE145" s="206">
        <f t="shared" si="4"/>
        <v>0</v>
      </c>
      <c r="BF145" s="206">
        <f t="shared" si="5"/>
        <v>0</v>
      </c>
      <c r="BG145" s="206">
        <f t="shared" si="6"/>
        <v>0</v>
      </c>
      <c r="BH145" s="206">
        <f t="shared" si="7"/>
        <v>0</v>
      </c>
      <c r="BI145" s="206">
        <f t="shared" si="8"/>
        <v>0</v>
      </c>
      <c r="BJ145" s="18" t="s">
        <v>83</v>
      </c>
      <c r="BK145" s="206">
        <f t="shared" si="9"/>
        <v>0</v>
      </c>
      <c r="BL145" s="18" t="s">
        <v>215</v>
      </c>
      <c r="BM145" s="205" t="s">
        <v>247</v>
      </c>
    </row>
    <row r="146" spans="1:65" s="12" customFormat="1" ht="25.9" customHeight="1">
      <c r="B146" s="177"/>
      <c r="C146" s="178"/>
      <c r="D146" s="179" t="s">
        <v>74</v>
      </c>
      <c r="E146" s="180" t="s">
        <v>995</v>
      </c>
      <c r="F146" s="180" t="s">
        <v>996</v>
      </c>
      <c r="G146" s="178"/>
      <c r="H146" s="178"/>
      <c r="I146" s="181"/>
      <c r="J146" s="182">
        <f>BK146</f>
        <v>0</v>
      </c>
      <c r="K146" s="178"/>
      <c r="L146" s="183"/>
      <c r="M146" s="184"/>
      <c r="N146" s="185"/>
      <c r="O146" s="185"/>
      <c r="P146" s="186">
        <f>P147+P157+P159+P161+P178+P217+P233</f>
        <v>0</v>
      </c>
      <c r="Q146" s="185"/>
      <c r="R146" s="186">
        <f>R147+R157+R159+R161+R178+R217+R233</f>
        <v>0</v>
      </c>
      <c r="S146" s="185"/>
      <c r="T146" s="187">
        <f>T147+T157+T159+T161+T178+T217+T233</f>
        <v>0</v>
      </c>
      <c r="AR146" s="188" t="s">
        <v>85</v>
      </c>
      <c r="AT146" s="189" t="s">
        <v>74</v>
      </c>
      <c r="AU146" s="189" t="s">
        <v>75</v>
      </c>
      <c r="AY146" s="188" t="s">
        <v>209</v>
      </c>
      <c r="BK146" s="190">
        <f>BK147+BK157+BK159+BK161+BK178+BK217+BK233</f>
        <v>0</v>
      </c>
    </row>
    <row r="147" spans="1:65" s="12" customFormat="1" ht="22.9" customHeight="1">
      <c r="B147" s="177"/>
      <c r="C147" s="178"/>
      <c r="D147" s="179" t="s">
        <v>74</v>
      </c>
      <c r="E147" s="191" t="s">
        <v>1103</v>
      </c>
      <c r="F147" s="191" t="s">
        <v>1104</v>
      </c>
      <c r="G147" s="178"/>
      <c r="H147" s="178"/>
      <c r="I147" s="181"/>
      <c r="J147" s="192">
        <f>BK147</f>
        <v>0</v>
      </c>
      <c r="K147" s="178"/>
      <c r="L147" s="183"/>
      <c r="M147" s="184"/>
      <c r="N147" s="185"/>
      <c r="O147" s="185"/>
      <c r="P147" s="186">
        <f>SUM(P148:P156)</f>
        <v>0</v>
      </c>
      <c r="Q147" s="185"/>
      <c r="R147" s="186">
        <f>SUM(R148:R156)</f>
        <v>0</v>
      </c>
      <c r="S147" s="185"/>
      <c r="T147" s="187">
        <f>SUM(T148:T156)</f>
        <v>0</v>
      </c>
      <c r="AR147" s="188" t="s">
        <v>85</v>
      </c>
      <c r="AT147" s="189" t="s">
        <v>74</v>
      </c>
      <c r="AU147" s="189" t="s">
        <v>83</v>
      </c>
      <c r="AY147" s="188" t="s">
        <v>209</v>
      </c>
      <c r="BK147" s="190">
        <f>SUM(BK148:BK156)</f>
        <v>0</v>
      </c>
    </row>
    <row r="148" spans="1:65" s="2" customFormat="1" ht="24.2" customHeight="1">
      <c r="A148" s="35"/>
      <c r="B148" s="36"/>
      <c r="C148" s="193" t="s">
        <v>249</v>
      </c>
      <c r="D148" s="193" t="s">
        <v>211</v>
      </c>
      <c r="E148" s="194" t="s">
        <v>2865</v>
      </c>
      <c r="F148" s="195" t="s">
        <v>2866</v>
      </c>
      <c r="G148" s="196" t="s">
        <v>425</v>
      </c>
      <c r="H148" s="197">
        <v>1063</v>
      </c>
      <c r="I148" s="198"/>
      <c r="J148" s="199">
        <f t="shared" ref="J148:J156" si="10">ROUND(I148*H148,2)</f>
        <v>0</v>
      </c>
      <c r="K148" s="200"/>
      <c r="L148" s="40"/>
      <c r="M148" s="201" t="s">
        <v>1</v>
      </c>
      <c r="N148" s="202" t="s">
        <v>40</v>
      </c>
      <c r="O148" s="72"/>
      <c r="P148" s="203">
        <f t="shared" ref="P148:P156" si="11">O148*H148</f>
        <v>0</v>
      </c>
      <c r="Q148" s="203">
        <v>0</v>
      </c>
      <c r="R148" s="203">
        <f t="shared" ref="R148:R156" si="12">Q148*H148</f>
        <v>0</v>
      </c>
      <c r="S148" s="203">
        <v>0</v>
      </c>
      <c r="T148" s="204">
        <f t="shared" ref="T148:T156" si="13"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247</v>
      </c>
      <c r="AT148" s="205" t="s">
        <v>211</v>
      </c>
      <c r="AU148" s="205" t="s">
        <v>85</v>
      </c>
      <c r="AY148" s="18" t="s">
        <v>209</v>
      </c>
      <c r="BE148" s="206">
        <f t="shared" ref="BE148:BE156" si="14">IF(N148="základní",J148,0)</f>
        <v>0</v>
      </c>
      <c r="BF148" s="206">
        <f t="shared" ref="BF148:BF156" si="15">IF(N148="snížená",J148,0)</f>
        <v>0</v>
      </c>
      <c r="BG148" s="206">
        <f t="shared" ref="BG148:BG156" si="16">IF(N148="zákl. přenesená",J148,0)</f>
        <v>0</v>
      </c>
      <c r="BH148" s="206">
        <f t="shared" ref="BH148:BH156" si="17">IF(N148="sníž. přenesená",J148,0)</f>
        <v>0</v>
      </c>
      <c r="BI148" s="206">
        <f t="shared" ref="BI148:BI156" si="18">IF(N148="nulová",J148,0)</f>
        <v>0</v>
      </c>
      <c r="BJ148" s="18" t="s">
        <v>83</v>
      </c>
      <c r="BK148" s="206">
        <f t="shared" ref="BK148:BK156" si="19">ROUND(I148*H148,2)</f>
        <v>0</v>
      </c>
      <c r="BL148" s="18" t="s">
        <v>247</v>
      </c>
      <c r="BM148" s="205" t="s">
        <v>252</v>
      </c>
    </row>
    <row r="149" spans="1:65" s="2" customFormat="1" ht="24.2" customHeight="1">
      <c r="A149" s="35"/>
      <c r="B149" s="36"/>
      <c r="C149" s="244" t="s">
        <v>235</v>
      </c>
      <c r="D149" s="244" t="s">
        <v>287</v>
      </c>
      <c r="E149" s="245" t="s">
        <v>2867</v>
      </c>
      <c r="F149" s="246" t="s">
        <v>2868</v>
      </c>
      <c r="G149" s="247" t="s">
        <v>425</v>
      </c>
      <c r="H149" s="248">
        <v>105</v>
      </c>
      <c r="I149" s="249"/>
      <c r="J149" s="250">
        <f t="shared" si="10"/>
        <v>0</v>
      </c>
      <c r="K149" s="251"/>
      <c r="L149" s="252"/>
      <c r="M149" s="253" t="s">
        <v>1</v>
      </c>
      <c r="N149" s="254" t="s">
        <v>40</v>
      </c>
      <c r="O149" s="72"/>
      <c r="P149" s="203">
        <f t="shared" si="11"/>
        <v>0</v>
      </c>
      <c r="Q149" s="203">
        <v>0</v>
      </c>
      <c r="R149" s="203">
        <f t="shared" si="12"/>
        <v>0</v>
      </c>
      <c r="S149" s="203">
        <v>0</v>
      </c>
      <c r="T149" s="204">
        <f t="shared" si="1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277</v>
      </c>
      <c r="AT149" s="205" t="s">
        <v>287</v>
      </c>
      <c r="AU149" s="205" t="s">
        <v>85</v>
      </c>
      <c r="AY149" s="18" t="s">
        <v>209</v>
      </c>
      <c r="BE149" s="206">
        <f t="shared" si="14"/>
        <v>0</v>
      </c>
      <c r="BF149" s="206">
        <f t="shared" si="15"/>
        <v>0</v>
      </c>
      <c r="BG149" s="206">
        <f t="shared" si="16"/>
        <v>0</v>
      </c>
      <c r="BH149" s="206">
        <f t="shared" si="17"/>
        <v>0</v>
      </c>
      <c r="BI149" s="206">
        <f t="shared" si="18"/>
        <v>0</v>
      </c>
      <c r="BJ149" s="18" t="s">
        <v>83</v>
      </c>
      <c r="BK149" s="206">
        <f t="shared" si="19"/>
        <v>0</v>
      </c>
      <c r="BL149" s="18" t="s">
        <v>247</v>
      </c>
      <c r="BM149" s="205" t="s">
        <v>258</v>
      </c>
    </row>
    <row r="150" spans="1:65" s="2" customFormat="1" ht="33" customHeight="1">
      <c r="A150" s="35"/>
      <c r="B150" s="36"/>
      <c r="C150" s="244" t="s">
        <v>259</v>
      </c>
      <c r="D150" s="244" t="s">
        <v>287</v>
      </c>
      <c r="E150" s="245" t="s">
        <v>2869</v>
      </c>
      <c r="F150" s="246" t="s">
        <v>2870</v>
      </c>
      <c r="G150" s="247" t="s">
        <v>425</v>
      </c>
      <c r="H150" s="248">
        <v>210</v>
      </c>
      <c r="I150" s="249"/>
      <c r="J150" s="250">
        <f t="shared" si="10"/>
        <v>0</v>
      </c>
      <c r="K150" s="251"/>
      <c r="L150" s="252"/>
      <c r="M150" s="253" t="s">
        <v>1</v>
      </c>
      <c r="N150" s="254" t="s">
        <v>40</v>
      </c>
      <c r="O150" s="72"/>
      <c r="P150" s="203">
        <f t="shared" si="11"/>
        <v>0</v>
      </c>
      <c r="Q150" s="203">
        <v>0</v>
      </c>
      <c r="R150" s="203">
        <f t="shared" si="12"/>
        <v>0</v>
      </c>
      <c r="S150" s="203">
        <v>0</v>
      </c>
      <c r="T150" s="204">
        <f t="shared" si="1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277</v>
      </c>
      <c r="AT150" s="205" t="s">
        <v>287</v>
      </c>
      <c r="AU150" s="205" t="s">
        <v>85</v>
      </c>
      <c r="AY150" s="18" t="s">
        <v>209</v>
      </c>
      <c r="BE150" s="206">
        <f t="shared" si="14"/>
        <v>0</v>
      </c>
      <c r="BF150" s="206">
        <f t="shared" si="15"/>
        <v>0</v>
      </c>
      <c r="BG150" s="206">
        <f t="shared" si="16"/>
        <v>0</v>
      </c>
      <c r="BH150" s="206">
        <f t="shared" si="17"/>
        <v>0</v>
      </c>
      <c r="BI150" s="206">
        <f t="shared" si="18"/>
        <v>0</v>
      </c>
      <c r="BJ150" s="18" t="s">
        <v>83</v>
      </c>
      <c r="BK150" s="206">
        <f t="shared" si="19"/>
        <v>0</v>
      </c>
      <c r="BL150" s="18" t="s">
        <v>247</v>
      </c>
      <c r="BM150" s="205" t="s">
        <v>260</v>
      </c>
    </row>
    <row r="151" spans="1:65" s="2" customFormat="1" ht="33" customHeight="1">
      <c r="A151" s="35"/>
      <c r="B151" s="36"/>
      <c r="C151" s="244" t="s">
        <v>240</v>
      </c>
      <c r="D151" s="244" t="s">
        <v>287</v>
      </c>
      <c r="E151" s="245" t="s">
        <v>2871</v>
      </c>
      <c r="F151" s="246" t="s">
        <v>2872</v>
      </c>
      <c r="G151" s="247" t="s">
        <v>425</v>
      </c>
      <c r="H151" s="248">
        <v>202</v>
      </c>
      <c r="I151" s="249"/>
      <c r="J151" s="250">
        <f t="shared" si="10"/>
        <v>0</v>
      </c>
      <c r="K151" s="251"/>
      <c r="L151" s="252"/>
      <c r="M151" s="253" t="s">
        <v>1</v>
      </c>
      <c r="N151" s="254" t="s">
        <v>40</v>
      </c>
      <c r="O151" s="72"/>
      <c r="P151" s="203">
        <f t="shared" si="11"/>
        <v>0</v>
      </c>
      <c r="Q151" s="203">
        <v>0</v>
      </c>
      <c r="R151" s="203">
        <f t="shared" si="12"/>
        <v>0</v>
      </c>
      <c r="S151" s="203">
        <v>0</v>
      </c>
      <c r="T151" s="204">
        <f t="shared" si="1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277</v>
      </c>
      <c r="AT151" s="205" t="s">
        <v>287</v>
      </c>
      <c r="AU151" s="205" t="s">
        <v>85</v>
      </c>
      <c r="AY151" s="18" t="s">
        <v>209</v>
      </c>
      <c r="BE151" s="206">
        <f t="shared" si="14"/>
        <v>0</v>
      </c>
      <c r="BF151" s="206">
        <f t="shared" si="15"/>
        <v>0</v>
      </c>
      <c r="BG151" s="206">
        <f t="shared" si="16"/>
        <v>0</v>
      </c>
      <c r="BH151" s="206">
        <f t="shared" si="17"/>
        <v>0</v>
      </c>
      <c r="BI151" s="206">
        <f t="shared" si="18"/>
        <v>0</v>
      </c>
      <c r="BJ151" s="18" t="s">
        <v>83</v>
      </c>
      <c r="BK151" s="206">
        <f t="shared" si="19"/>
        <v>0</v>
      </c>
      <c r="BL151" s="18" t="s">
        <v>247</v>
      </c>
      <c r="BM151" s="205" t="s">
        <v>263</v>
      </c>
    </row>
    <row r="152" spans="1:65" s="2" customFormat="1" ht="24.2" customHeight="1">
      <c r="A152" s="35"/>
      <c r="B152" s="36"/>
      <c r="C152" s="244" t="s">
        <v>265</v>
      </c>
      <c r="D152" s="244" t="s">
        <v>287</v>
      </c>
      <c r="E152" s="245" t="s">
        <v>2873</v>
      </c>
      <c r="F152" s="246" t="s">
        <v>2874</v>
      </c>
      <c r="G152" s="247" t="s">
        <v>425</v>
      </c>
      <c r="H152" s="248">
        <v>326</v>
      </c>
      <c r="I152" s="249"/>
      <c r="J152" s="250">
        <f t="shared" si="10"/>
        <v>0</v>
      </c>
      <c r="K152" s="251"/>
      <c r="L152" s="252"/>
      <c r="M152" s="253" t="s">
        <v>1</v>
      </c>
      <c r="N152" s="254" t="s">
        <v>40</v>
      </c>
      <c r="O152" s="72"/>
      <c r="P152" s="203">
        <f t="shared" si="11"/>
        <v>0</v>
      </c>
      <c r="Q152" s="203">
        <v>0</v>
      </c>
      <c r="R152" s="203">
        <f t="shared" si="12"/>
        <v>0</v>
      </c>
      <c r="S152" s="203">
        <v>0</v>
      </c>
      <c r="T152" s="204">
        <f t="shared" si="1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277</v>
      </c>
      <c r="AT152" s="205" t="s">
        <v>287</v>
      </c>
      <c r="AU152" s="205" t="s">
        <v>85</v>
      </c>
      <c r="AY152" s="18" t="s">
        <v>209</v>
      </c>
      <c r="BE152" s="206">
        <f t="shared" si="14"/>
        <v>0</v>
      </c>
      <c r="BF152" s="206">
        <f t="shared" si="15"/>
        <v>0</v>
      </c>
      <c r="BG152" s="206">
        <f t="shared" si="16"/>
        <v>0</v>
      </c>
      <c r="BH152" s="206">
        <f t="shared" si="17"/>
        <v>0</v>
      </c>
      <c r="BI152" s="206">
        <f t="shared" si="18"/>
        <v>0</v>
      </c>
      <c r="BJ152" s="18" t="s">
        <v>83</v>
      </c>
      <c r="BK152" s="206">
        <f t="shared" si="19"/>
        <v>0</v>
      </c>
      <c r="BL152" s="18" t="s">
        <v>247</v>
      </c>
      <c r="BM152" s="205" t="s">
        <v>266</v>
      </c>
    </row>
    <row r="153" spans="1:65" s="2" customFormat="1" ht="24.2" customHeight="1">
      <c r="A153" s="35"/>
      <c r="B153" s="36"/>
      <c r="C153" s="244" t="s">
        <v>244</v>
      </c>
      <c r="D153" s="244" t="s">
        <v>287</v>
      </c>
      <c r="E153" s="245" t="s">
        <v>2875</v>
      </c>
      <c r="F153" s="246" t="s">
        <v>2876</v>
      </c>
      <c r="G153" s="247" t="s">
        <v>425</v>
      </c>
      <c r="H153" s="248">
        <v>124</v>
      </c>
      <c r="I153" s="249"/>
      <c r="J153" s="250">
        <f t="shared" si="10"/>
        <v>0</v>
      </c>
      <c r="K153" s="251"/>
      <c r="L153" s="252"/>
      <c r="M153" s="253" t="s">
        <v>1</v>
      </c>
      <c r="N153" s="254" t="s">
        <v>40</v>
      </c>
      <c r="O153" s="72"/>
      <c r="P153" s="203">
        <f t="shared" si="11"/>
        <v>0</v>
      </c>
      <c r="Q153" s="203">
        <v>0</v>
      </c>
      <c r="R153" s="203">
        <f t="shared" si="12"/>
        <v>0</v>
      </c>
      <c r="S153" s="203">
        <v>0</v>
      </c>
      <c r="T153" s="204">
        <f t="shared" si="1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277</v>
      </c>
      <c r="AT153" s="205" t="s">
        <v>287</v>
      </c>
      <c r="AU153" s="205" t="s">
        <v>85</v>
      </c>
      <c r="AY153" s="18" t="s">
        <v>209</v>
      </c>
      <c r="BE153" s="206">
        <f t="shared" si="14"/>
        <v>0</v>
      </c>
      <c r="BF153" s="206">
        <f t="shared" si="15"/>
        <v>0</v>
      </c>
      <c r="BG153" s="206">
        <f t="shared" si="16"/>
        <v>0</v>
      </c>
      <c r="BH153" s="206">
        <f t="shared" si="17"/>
        <v>0</v>
      </c>
      <c r="BI153" s="206">
        <f t="shared" si="18"/>
        <v>0</v>
      </c>
      <c r="BJ153" s="18" t="s">
        <v>83</v>
      </c>
      <c r="BK153" s="206">
        <f t="shared" si="19"/>
        <v>0</v>
      </c>
      <c r="BL153" s="18" t="s">
        <v>247</v>
      </c>
      <c r="BM153" s="205" t="s">
        <v>271</v>
      </c>
    </row>
    <row r="154" spans="1:65" s="2" customFormat="1" ht="24.2" customHeight="1">
      <c r="A154" s="35"/>
      <c r="B154" s="36"/>
      <c r="C154" s="244" t="s">
        <v>8</v>
      </c>
      <c r="D154" s="244" t="s">
        <v>287</v>
      </c>
      <c r="E154" s="245" t="s">
        <v>2877</v>
      </c>
      <c r="F154" s="246" t="s">
        <v>2878</v>
      </c>
      <c r="G154" s="247" t="s">
        <v>425</v>
      </c>
      <c r="H154" s="248">
        <v>44</v>
      </c>
      <c r="I154" s="249"/>
      <c r="J154" s="250">
        <f t="shared" si="10"/>
        <v>0</v>
      </c>
      <c r="K154" s="251"/>
      <c r="L154" s="252"/>
      <c r="M154" s="253" t="s">
        <v>1</v>
      </c>
      <c r="N154" s="254" t="s">
        <v>40</v>
      </c>
      <c r="O154" s="72"/>
      <c r="P154" s="203">
        <f t="shared" si="11"/>
        <v>0</v>
      </c>
      <c r="Q154" s="203">
        <v>0</v>
      </c>
      <c r="R154" s="203">
        <f t="shared" si="12"/>
        <v>0</v>
      </c>
      <c r="S154" s="203">
        <v>0</v>
      </c>
      <c r="T154" s="204">
        <f t="shared" si="1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277</v>
      </c>
      <c r="AT154" s="205" t="s">
        <v>287</v>
      </c>
      <c r="AU154" s="205" t="s">
        <v>85</v>
      </c>
      <c r="AY154" s="18" t="s">
        <v>209</v>
      </c>
      <c r="BE154" s="206">
        <f t="shared" si="14"/>
        <v>0</v>
      </c>
      <c r="BF154" s="206">
        <f t="shared" si="15"/>
        <v>0</v>
      </c>
      <c r="BG154" s="206">
        <f t="shared" si="16"/>
        <v>0</v>
      </c>
      <c r="BH154" s="206">
        <f t="shared" si="17"/>
        <v>0</v>
      </c>
      <c r="BI154" s="206">
        <f t="shared" si="18"/>
        <v>0</v>
      </c>
      <c r="BJ154" s="18" t="s">
        <v>83</v>
      </c>
      <c r="BK154" s="206">
        <f t="shared" si="19"/>
        <v>0</v>
      </c>
      <c r="BL154" s="18" t="s">
        <v>247</v>
      </c>
      <c r="BM154" s="205" t="s">
        <v>273</v>
      </c>
    </row>
    <row r="155" spans="1:65" s="2" customFormat="1" ht="24.2" customHeight="1">
      <c r="A155" s="35"/>
      <c r="B155" s="36"/>
      <c r="C155" s="244" t="s">
        <v>247</v>
      </c>
      <c r="D155" s="244" t="s">
        <v>287</v>
      </c>
      <c r="E155" s="245" t="s">
        <v>2879</v>
      </c>
      <c r="F155" s="246" t="s">
        <v>2880</v>
      </c>
      <c r="G155" s="247" t="s">
        <v>425</v>
      </c>
      <c r="H155" s="248">
        <v>52</v>
      </c>
      <c r="I155" s="249"/>
      <c r="J155" s="250">
        <f t="shared" si="10"/>
        <v>0</v>
      </c>
      <c r="K155" s="251"/>
      <c r="L155" s="252"/>
      <c r="M155" s="253" t="s">
        <v>1</v>
      </c>
      <c r="N155" s="254" t="s">
        <v>40</v>
      </c>
      <c r="O155" s="72"/>
      <c r="P155" s="203">
        <f t="shared" si="11"/>
        <v>0</v>
      </c>
      <c r="Q155" s="203">
        <v>0</v>
      </c>
      <c r="R155" s="203">
        <f t="shared" si="12"/>
        <v>0</v>
      </c>
      <c r="S155" s="203">
        <v>0</v>
      </c>
      <c r="T155" s="204">
        <f t="shared" si="1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277</v>
      </c>
      <c r="AT155" s="205" t="s">
        <v>287</v>
      </c>
      <c r="AU155" s="205" t="s">
        <v>85</v>
      </c>
      <c r="AY155" s="18" t="s">
        <v>209</v>
      </c>
      <c r="BE155" s="206">
        <f t="shared" si="14"/>
        <v>0</v>
      </c>
      <c r="BF155" s="206">
        <f t="shared" si="15"/>
        <v>0</v>
      </c>
      <c r="BG155" s="206">
        <f t="shared" si="16"/>
        <v>0</v>
      </c>
      <c r="BH155" s="206">
        <f t="shared" si="17"/>
        <v>0</v>
      </c>
      <c r="BI155" s="206">
        <f t="shared" si="18"/>
        <v>0</v>
      </c>
      <c r="BJ155" s="18" t="s">
        <v>83</v>
      </c>
      <c r="BK155" s="206">
        <f t="shared" si="19"/>
        <v>0</v>
      </c>
      <c r="BL155" s="18" t="s">
        <v>247</v>
      </c>
      <c r="BM155" s="205" t="s">
        <v>277</v>
      </c>
    </row>
    <row r="156" spans="1:65" s="2" customFormat="1" ht="24.2" customHeight="1">
      <c r="A156" s="35"/>
      <c r="B156" s="36"/>
      <c r="C156" s="193" t="s">
        <v>278</v>
      </c>
      <c r="D156" s="193" t="s">
        <v>211</v>
      </c>
      <c r="E156" s="194" t="s">
        <v>2881</v>
      </c>
      <c r="F156" s="195" t="s">
        <v>2882</v>
      </c>
      <c r="G156" s="196" t="s">
        <v>1034</v>
      </c>
      <c r="H156" s="266"/>
      <c r="I156" s="198"/>
      <c r="J156" s="199">
        <f t="shared" si="10"/>
        <v>0</v>
      </c>
      <c r="K156" s="200"/>
      <c r="L156" s="40"/>
      <c r="M156" s="201" t="s">
        <v>1</v>
      </c>
      <c r="N156" s="202" t="s">
        <v>40</v>
      </c>
      <c r="O156" s="72"/>
      <c r="P156" s="203">
        <f t="shared" si="11"/>
        <v>0</v>
      </c>
      <c r="Q156" s="203">
        <v>0</v>
      </c>
      <c r="R156" s="203">
        <f t="shared" si="12"/>
        <v>0</v>
      </c>
      <c r="S156" s="203">
        <v>0</v>
      </c>
      <c r="T156" s="204">
        <f t="shared" si="1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247</v>
      </c>
      <c r="AT156" s="205" t="s">
        <v>211</v>
      </c>
      <c r="AU156" s="205" t="s">
        <v>85</v>
      </c>
      <c r="AY156" s="18" t="s">
        <v>209</v>
      </c>
      <c r="BE156" s="206">
        <f t="shared" si="14"/>
        <v>0</v>
      </c>
      <c r="BF156" s="206">
        <f t="shared" si="15"/>
        <v>0</v>
      </c>
      <c r="BG156" s="206">
        <f t="shared" si="16"/>
        <v>0</v>
      </c>
      <c r="BH156" s="206">
        <f t="shared" si="17"/>
        <v>0</v>
      </c>
      <c r="BI156" s="206">
        <f t="shared" si="18"/>
        <v>0</v>
      </c>
      <c r="BJ156" s="18" t="s">
        <v>83</v>
      </c>
      <c r="BK156" s="206">
        <f t="shared" si="19"/>
        <v>0</v>
      </c>
      <c r="BL156" s="18" t="s">
        <v>247</v>
      </c>
      <c r="BM156" s="205" t="s">
        <v>279</v>
      </c>
    </row>
    <row r="157" spans="1:65" s="12" customFormat="1" ht="22.9" customHeight="1">
      <c r="B157" s="177"/>
      <c r="C157" s="178"/>
      <c r="D157" s="179" t="s">
        <v>74</v>
      </c>
      <c r="E157" s="191" t="s">
        <v>2883</v>
      </c>
      <c r="F157" s="191" t="s">
        <v>2884</v>
      </c>
      <c r="G157" s="178"/>
      <c r="H157" s="178"/>
      <c r="I157" s="181"/>
      <c r="J157" s="192">
        <f>BK157</f>
        <v>0</v>
      </c>
      <c r="K157" s="178"/>
      <c r="L157" s="183"/>
      <c r="M157" s="184"/>
      <c r="N157" s="185"/>
      <c r="O157" s="185"/>
      <c r="P157" s="186">
        <f>P158</f>
        <v>0</v>
      </c>
      <c r="Q157" s="185"/>
      <c r="R157" s="186">
        <f>R158</f>
        <v>0</v>
      </c>
      <c r="S157" s="185"/>
      <c r="T157" s="187">
        <f>T158</f>
        <v>0</v>
      </c>
      <c r="AR157" s="188" t="s">
        <v>85</v>
      </c>
      <c r="AT157" s="189" t="s">
        <v>74</v>
      </c>
      <c r="AU157" s="189" t="s">
        <v>83</v>
      </c>
      <c r="AY157" s="188" t="s">
        <v>209</v>
      </c>
      <c r="BK157" s="190">
        <f>BK158</f>
        <v>0</v>
      </c>
    </row>
    <row r="158" spans="1:65" s="2" customFormat="1" ht="16.5" customHeight="1">
      <c r="A158" s="35"/>
      <c r="B158" s="36"/>
      <c r="C158" s="193" t="s">
        <v>252</v>
      </c>
      <c r="D158" s="193" t="s">
        <v>211</v>
      </c>
      <c r="E158" s="194" t="s">
        <v>2885</v>
      </c>
      <c r="F158" s="195" t="s">
        <v>2886</v>
      </c>
      <c r="G158" s="196" t="s">
        <v>340</v>
      </c>
      <c r="H158" s="197">
        <v>156</v>
      </c>
      <c r="I158" s="198"/>
      <c r="J158" s="199">
        <f>ROUND(I158*H158,2)</f>
        <v>0</v>
      </c>
      <c r="K158" s="200"/>
      <c r="L158" s="40"/>
      <c r="M158" s="201" t="s">
        <v>1</v>
      </c>
      <c r="N158" s="202" t="s">
        <v>40</v>
      </c>
      <c r="O158" s="72"/>
      <c r="P158" s="203">
        <f>O158*H158</f>
        <v>0</v>
      </c>
      <c r="Q158" s="203">
        <v>0</v>
      </c>
      <c r="R158" s="203">
        <f>Q158*H158</f>
        <v>0</v>
      </c>
      <c r="S158" s="203">
        <v>0</v>
      </c>
      <c r="T158" s="20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247</v>
      </c>
      <c r="AT158" s="205" t="s">
        <v>211</v>
      </c>
      <c r="AU158" s="205" t="s">
        <v>85</v>
      </c>
      <c r="AY158" s="18" t="s">
        <v>209</v>
      </c>
      <c r="BE158" s="206">
        <f>IF(N158="základní",J158,0)</f>
        <v>0</v>
      </c>
      <c r="BF158" s="206">
        <f>IF(N158="snížená",J158,0)</f>
        <v>0</v>
      </c>
      <c r="BG158" s="206">
        <f>IF(N158="zákl. přenesená",J158,0)</f>
        <v>0</v>
      </c>
      <c r="BH158" s="206">
        <f>IF(N158="sníž. přenesená",J158,0)</f>
        <v>0</v>
      </c>
      <c r="BI158" s="206">
        <f>IF(N158="nulová",J158,0)</f>
        <v>0</v>
      </c>
      <c r="BJ158" s="18" t="s">
        <v>83</v>
      </c>
      <c r="BK158" s="206">
        <f>ROUND(I158*H158,2)</f>
        <v>0</v>
      </c>
      <c r="BL158" s="18" t="s">
        <v>247</v>
      </c>
      <c r="BM158" s="205" t="s">
        <v>282</v>
      </c>
    </row>
    <row r="159" spans="1:65" s="12" customFormat="1" ht="22.9" customHeight="1">
      <c r="B159" s="177"/>
      <c r="C159" s="178"/>
      <c r="D159" s="179" t="s">
        <v>74</v>
      </c>
      <c r="E159" s="191" t="s">
        <v>1869</v>
      </c>
      <c r="F159" s="191" t="s">
        <v>2887</v>
      </c>
      <c r="G159" s="178"/>
      <c r="H159" s="178"/>
      <c r="I159" s="181"/>
      <c r="J159" s="192">
        <f>BK159</f>
        <v>0</v>
      </c>
      <c r="K159" s="178"/>
      <c r="L159" s="183"/>
      <c r="M159" s="184"/>
      <c r="N159" s="185"/>
      <c r="O159" s="185"/>
      <c r="P159" s="186">
        <f>P160</f>
        <v>0</v>
      </c>
      <c r="Q159" s="185"/>
      <c r="R159" s="186">
        <f>R160</f>
        <v>0</v>
      </c>
      <c r="S159" s="185"/>
      <c r="T159" s="187">
        <f>T160</f>
        <v>0</v>
      </c>
      <c r="AR159" s="188" t="s">
        <v>85</v>
      </c>
      <c r="AT159" s="189" t="s">
        <v>74</v>
      </c>
      <c r="AU159" s="189" t="s">
        <v>83</v>
      </c>
      <c r="AY159" s="188" t="s">
        <v>209</v>
      </c>
      <c r="BK159" s="190">
        <f>BK160</f>
        <v>0</v>
      </c>
    </row>
    <row r="160" spans="1:65" s="2" customFormat="1" ht="16.5" customHeight="1">
      <c r="A160" s="35"/>
      <c r="B160" s="36"/>
      <c r="C160" s="193" t="s">
        <v>284</v>
      </c>
      <c r="D160" s="193" t="s">
        <v>211</v>
      </c>
      <c r="E160" s="194" t="s">
        <v>2888</v>
      </c>
      <c r="F160" s="195" t="s">
        <v>2889</v>
      </c>
      <c r="G160" s="196" t="s">
        <v>2890</v>
      </c>
      <c r="H160" s="197">
        <v>8</v>
      </c>
      <c r="I160" s="198"/>
      <c r="J160" s="199">
        <f>ROUND(I160*H160,2)</f>
        <v>0</v>
      </c>
      <c r="K160" s="200"/>
      <c r="L160" s="40"/>
      <c r="M160" s="201" t="s">
        <v>1</v>
      </c>
      <c r="N160" s="202" t="s">
        <v>40</v>
      </c>
      <c r="O160" s="72"/>
      <c r="P160" s="203">
        <f>O160*H160</f>
        <v>0</v>
      </c>
      <c r="Q160" s="203">
        <v>0</v>
      </c>
      <c r="R160" s="203">
        <f>Q160*H160</f>
        <v>0</v>
      </c>
      <c r="S160" s="203">
        <v>0</v>
      </c>
      <c r="T160" s="20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247</v>
      </c>
      <c r="AT160" s="205" t="s">
        <v>211</v>
      </c>
      <c r="AU160" s="205" t="s">
        <v>85</v>
      </c>
      <c r="AY160" s="18" t="s">
        <v>209</v>
      </c>
      <c r="BE160" s="206">
        <f>IF(N160="základní",J160,0)</f>
        <v>0</v>
      </c>
      <c r="BF160" s="206">
        <f>IF(N160="snížená",J160,0)</f>
        <v>0</v>
      </c>
      <c r="BG160" s="206">
        <f>IF(N160="zákl. přenesená",J160,0)</f>
        <v>0</v>
      </c>
      <c r="BH160" s="206">
        <f>IF(N160="sníž. přenesená",J160,0)</f>
        <v>0</v>
      </c>
      <c r="BI160" s="206">
        <f>IF(N160="nulová",J160,0)</f>
        <v>0</v>
      </c>
      <c r="BJ160" s="18" t="s">
        <v>83</v>
      </c>
      <c r="BK160" s="206">
        <f>ROUND(I160*H160,2)</f>
        <v>0</v>
      </c>
      <c r="BL160" s="18" t="s">
        <v>247</v>
      </c>
      <c r="BM160" s="205" t="s">
        <v>285</v>
      </c>
    </row>
    <row r="161" spans="1:65" s="12" customFormat="1" ht="22.9" customHeight="1">
      <c r="B161" s="177"/>
      <c r="C161" s="178"/>
      <c r="D161" s="179" t="s">
        <v>74</v>
      </c>
      <c r="E161" s="191" t="s">
        <v>2891</v>
      </c>
      <c r="F161" s="191" t="s">
        <v>2892</v>
      </c>
      <c r="G161" s="178"/>
      <c r="H161" s="178"/>
      <c r="I161" s="181"/>
      <c r="J161" s="192">
        <f>BK161</f>
        <v>0</v>
      </c>
      <c r="K161" s="178"/>
      <c r="L161" s="183"/>
      <c r="M161" s="184"/>
      <c r="N161" s="185"/>
      <c r="O161" s="185"/>
      <c r="P161" s="186">
        <f>SUM(P162:P177)</f>
        <v>0</v>
      </c>
      <c r="Q161" s="185"/>
      <c r="R161" s="186">
        <f>SUM(R162:R177)</f>
        <v>0</v>
      </c>
      <c r="S161" s="185"/>
      <c r="T161" s="187">
        <f>SUM(T162:T177)</f>
        <v>0</v>
      </c>
      <c r="AR161" s="188" t="s">
        <v>85</v>
      </c>
      <c r="AT161" s="189" t="s">
        <v>74</v>
      </c>
      <c r="AU161" s="189" t="s">
        <v>83</v>
      </c>
      <c r="AY161" s="188" t="s">
        <v>209</v>
      </c>
      <c r="BK161" s="190">
        <f>SUM(BK162:BK177)</f>
        <v>0</v>
      </c>
    </row>
    <row r="162" spans="1:65" s="2" customFormat="1" ht="16.5" customHeight="1">
      <c r="A162" s="35"/>
      <c r="B162" s="36"/>
      <c r="C162" s="193" t="s">
        <v>258</v>
      </c>
      <c r="D162" s="193" t="s">
        <v>211</v>
      </c>
      <c r="E162" s="194" t="s">
        <v>2891</v>
      </c>
      <c r="F162" s="195" t="s">
        <v>2893</v>
      </c>
      <c r="G162" s="196" t="s">
        <v>340</v>
      </c>
      <c r="H162" s="197">
        <v>20</v>
      </c>
      <c r="I162" s="198"/>
      <c r="J162" s="199">
        <f t="shared" ref="J162:J177" si="20">ROUND(I162*H162,2)</f>
        <v>0</v>
      </c>
      <c r="K162" s="200"/>
      <c r="L162" s="40"/>
      <c r="M162" s="201" t="s">
        <v>1</v>
      </c>
      <c r="N162" s="202" t="s">
        <v>40</v>
      </c>
      <c r="O162" s="72"/>
      <c r="P162" s="203">
        <f t="shared" ref="P162:P177" si="21">O162*H162</f>
        <v>0</v>
      </c>
      <c r="Q162" s="203">
        <v>0</v>
      </c>
      <c r="R162" s="203">
        <f t="shared" ref="R162:R177" si="22">Q162*H162</f>
        <v>0</v>
      </c>
      <c r="S162" s="203">
        <v>0</v>
      </c>
      <c r="T162" s="204">
        <f t="shared" ref="T162:T177" si="23"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247</v>
      </c>
      <c r="AT162" s="205" t="s">
        <v>211</v>
      </c>
      <c r="AU162" s="205" t="s">
        <v>85</v>
      </c>
      <c r="AY162" s="18" t="s">
        <v>209</v>
      </c>
      <c r="BE162" s="206">
        <f t="shared" ref="BE162:BE177" si="24">IF(N162="základní",J162,0)</f>
        <v>0</v>
      </c>
      <c r="BF162" s="206">
        <f t="shared" ref="BF162:BF177" si="25">IF(N162="snížená",J162,0)</f>
        <v>0</v>
      </c>
      <c r="BG162" s="206">
        <f t="shared" ref="BG162:BG177" si="26">IF(N162="zákl. přenesená",J162,0)</f>
        <v>0</v>
      </c>
      <c r="BH162" s="206">
        <f t="shared" ref="BH162:BH177" si="27">IF(N162="sníž. přenesená",J162,0)</f>
        <v>0</v>
      </c>
      <c r="BI162" s="206">
        <f t="shared" ref="BI162:BI177" si="28">IF(N162="nulová",J162,0)</f>
        <v>0</v>
      </c>
      <c r="BJ162" s="18" t="s">
        <v>83</v>
      </c>
      <c r="BK162" s="206">
        <f t="shared" ref="BK162:BK177" si="29">ROUND(I162*H162,2)</f>
        <v>0</v>
      </c>
      <c r="BL162" s="18" t="s">
        <v>247</v>
      </c>
      <c r="BM162" s="205" t="s">
        <v>290</v>
      </c>
    </row>
    <row r="163" spans="1:65" s="2" customFormat="1" ht="16.5" customHeight="1">
      <c r="A163" s="35"/>
      <c r="B163" s="36"/>
      <c r="C163" s="193" t="s">
        <v>7</v>
      </c>
      <c r="D163" s="193" t="s">
        <v>211</v>
      </c>
      <c r="E163" s="194" t="s">
        <v>2894</v>
      </c>
      <c r="F163" s="195" t="s">
        <v>2895</v>
      </c>
      <c r="G163" s="196" t="s">
        <v>2896</v>
      </c>
      <c r="H163" s="197">
        <v>1</v>
      </c>
      <c r="I163" s="198"/>
      <c r="J163" s="199">
        <f t="shared" si="20"/>
        <v>0</v>
      </c>
      <c r="K163" s="200"/>
      <c r="L163" s="40"/>
      <c r="M163" s="201" t="s">
        <v>1</v>
      </c>
      <c r="N163" s="202" t="s">
        <v>40</v>
      </c>
      <c r="O163" s="72"/>
      <c r="P163" s="203">
        <f t="shared" si="21"/>
        <v>0</v>
      </c>
      <c r="Q163" s="203">
        <v>0</v>
      </c>
      <c r="R163" s="203">
        <f t="shared" si="22"/>
        <v>0</v>
      </c>
      <c r="S163" s="203">
        <v>0</v>
      </c>
      <c r="T163" s="204">
        <f t="shared" si="2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247</v>
      </c>
      <c r="AT163" s="205" t="s">
        <v>211</v>
      </c>
      <c r="AU163" s="205" t="s">
        <v>85</v>
      </c>
      <c r="AY163" s="18" t="s">
        <v>209</v>
      </c>
      <c r="BE163" s="206">
        <f t="shared" si="24"/>
        <v>0</v>
      </c>
      <c r="BF163" s="206">
        <f t="shared" si="25"/>
        <v>0</v>
      </c>
      <c r="BG163" s="206">
        <f t="shared" si="26"/>
        <v>0</v>
      </c>
      <c r="BH163" s="206">
        <f t="shared" si="27"/>
        <v>0</v>
      </c>
      <c r="BI163" s="206">
        <f t="shared" si="28"/>
        <v>0</v>
      </c>
      <c r="BJ163" s="18" t="s">
        <v>83</v>
      </c>
      <c r="BK163" s="206">
        <f t="shared" si="29"/>
        <v>0</v>
      </c>
      <c r="BL163" s="18" t="s">
        <v>247</v>
      </c>
      <c r="BM163" s="205" t="s">
        <v>295</v>
      </c>
    </row>
    <row r="164" spans="1:65" s="2" customFormat="1" ht="16.5" customHeight="1">
      <c r="A164" s="35"/>
      <c r="B164" s="36"/>
      <c r="C164" s="193" t="s">
        <v>260</v>
      </c>
      <c r="D164" s="193" t="s">
        <v>211</v>
      </c>
      <c r="E164" s="194" t="s">
        <v>2897</v>
      </c>
      <c r="F164" s="195" t="s">
        <v>2898</v>
      </c>
      <c r="G164" s="196" t="s">
        <v>425</v>
      </c>
      <c r="H164" s="197">
        <v>1037</v>
      </c>
      <c r="I164" s="198"/>
      <c r="J164" s="199">
        <f t="shared" si="20"/>
        <v>0</v>
      </c>
      <c r="K164" s="200"/>
      <c r="L164" s="40"/>
      <c r="M164" s="201" t="s">
        <v>1</v>
      </c>
      <c r="N164" s="202" t="s">
        <v>40</v>
      </c>
      <c r="O164" s="72"/>
      <c r="P164" s="203">
        <f t="shared" si="21"/>
        <v>0</v>
      </c>
      <c r="Q164" s="203">
        <v>0</v>
      </c>
      <c r="R164" s="203">
        <f t="shared" si="22"/>
        <v>0</v>
      </c>
      <c r="S164" s="203">
        <v>0</v>
      </c>
      <c r="T164" s="204">
        <f t="shared" si="2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247</v>
      </c>
      <c r="AT164" s="205" t="s">
        <v>211</v>
      </c>
      <c r="AU164" s="205" t="s">
        <v>85</v>
      </c>
      <c r="AY164" s="18" t="s">
        <v>209</v>
      </c>
      <c r="BE164" s="206">
        <f t="shared" si="24"/>
        <v>0</v>
      </c>
      <c r="BF164" s="206">
        <f t="shared" si="25"/>
        <v>0</v>
      </c>
      <c r="BG164" s="206">
        <f t="shared" si="26"/>
        <v>0</v>
      </c>
      <c r="BH164" s="206">
        <f t="shared" si="27"/>
        <v>0</v>
      </c>
      <c r="BI164" s="206">
        <f t="shared" si="28"/>
        <v>0</v>
      </c>
      <c r="BJ164" s="18" t="s">
        <v>83</v>
      </c>
      <c r="BK164" s="206">
        <f t="shared" si="29"/>
        <v>0</v>
      </c>
      <c r="BL164" s="18" t="s">
        <v>247</v>
      </c>
      <c r="BM164" s="205" t="s">
        <v>299</v>
      </c>
    </row>
    <row r="165" spans="1:65" s="2" customFormat="1" ht="21.75" customHeight="1">
      <c r="A165" s="35"/>
      <c r="B165" s="36"/>
      <c r="C165" s="193" t="s">
        <v>301</v>
      </c>
      <c r="D165" s="193" t="s">
        <v>211</v>
      </c>
      <c r="E165" s="194" t="s">
        <v>2899</v>
      </c>
      <c r="F165" s="195" t="s">
        <v>2900</v>
      </c>
      <c r="G165" s="196" t="s">
        <v>425</v>
      </c>
      <c r="H165" s="197">
        <v>467</v>
      </c>
      <c r="I165" s="198"/>
      <c r="J165" s="199">
        <f t="shared" si="20"/>
        <v>0</v>
      </c>
      <c r="K165" s="200"/>
      <c r="L165" s="40"/>
      <c r="M165" s="201" t="s">
        <v>1</v>
      </c>
      <c r="N165" s="202" t="s">
        <v>40</v>
      </c>
      <c r="O165" s="72"/>
      <c r="P165" s="203">
        <f t="shared" si="21"/>
        <v>0</v>
      </c>
      <c r="Q165" s="203">
        <v>0</v>
      </c>
      <c r="R165" s="203">
        <f t="shared" si="22"/>
        <v>0</v>
      </c>
      <c r="S165" s="203">
        <v>0</v>
      </c>
      <c r="T165" s="204">
        <f t="shared" si="2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247</v>
      </c>
      <c r="AT165" s="205" t="s">
        <v>211</v>
      </c>
      <c r="AU165" s="205" t="s">
        <v>85</v>
      </c>
      <c r="AY165" s="18" t="s">
        <v>209</v>
      </c>
      <c r="BE165" s="206">
        <f t="shared" si="24"/>
        <v>0</v>
      </c>
      <c r="BF165" s="206">
        <f t="shared" si="25"/>
        <v>0</v>
      </c>
      <c r="BG165" s="206">
        <f t="shared" si="26"/>
        <v>0</v>
      </c>
      <c r="BH165" s="206">
        <f t="shared" si="27"/>
        <v>0</v>
      </c>
      <c r="BI165" s="206">
        <f t="shared" si="28"/>
        <v>0</v>
      </c>
      <c r="BJ165" s="18" t="s">
        <v>83</v>
      </c>
      <c r="BK165" s="206">
        <f t="shared" si="29"/>
        <v>0</v>
      </c>
      <c r="BL165" s="18" t="s">
        <v>247</v>
      </c>
      <c r="BM165" s="205" t="s">
        <v>304</v>
      </c>
    </row>
    <row r="166" spans="1:65" s="2" customFormat="1" ht="16.5" customHeight="1">
      <c r="A166" s="35"/>
      <c r="B166" s="36"/>
      <c r="C166" s="193" t="s">
        <v>263</v>
      </c>
      <c r="D166" s="193" t="s">
        <v>211</v>
      </c>
      <c r="E166" s="194" t="s">
        <v>2901</v>
      </c>
      <c r="F166" s="195" t="s">
        <v>2902</v>
      </c>
      <c r="G166" s="196" t="s">
        <v>425</v>
      </c>
      <c r="H166" s="197">
        <v>40</v>
      </c>
      <c r="I166" s="198"/>
      <c r="J166" s="199">
        <f t="shared" si="20"/>
        <v>0</v>
      </c>
      <c r="K166" s="200"/>
      <c r="L166" s="40"/>
      <c r="M166" s="201" t="s">
        <v>1</v>
      </c>
      <c r="N166" s="202" t="s">
        <v>40</v>
      </c>
      <c r="O166" s="72"/>
      <c r="P166" s="203">
        <f t="shared" si="21"/>
        <v>0</v>
      </c>
      <c r="Q166" s="203">
        <v>0</v>
      </c>
      <c r="R166" s="203">
        <f t="shared" si="22"/>
        <v>0</v>
      </c>
      <c r="S166" s="203">
        <v>0</v>
      </c>
      <c r="T166" s="204">
        <f t="shared" si="2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247</v>
      </c>
      <c r="AT166" s="205" t="s">
        <v>211</v>
      </c>
      <c r="AU166" s="205" t="s">
        <v>85</v>
      </c>
      <c r="AY166" s="18" t="s">
        <v>209</v>
      </c>
      <c r="BE166" s="206">
        <f t="shared" si="24"/>
        <v>0</v>
      </c>
      <c r="BF166" s="206">
        <f t="shared" si="25"/>
        <v>0</v>
      </c>
      <c r="BG166" s="206">
        <f t="shared" si="26"/>
        <v>0</v>
      </c>
      <c r="BH166" s="206">
        <f t="shared" si="27"/>
        <v>0</v>
      </c>
      <c r="BI166" s="206">
        <f t="shared" si="28"/>
        <v>0</v>
      </c>
      <c r="BJ166" s="18" t="s">
        <v>83</v>
      </c>
      <c r="BK166" s="206">
        <f t="shared" si="29"/>
        <v>0</v>
      </c>
      <c r="BL166" s="18" t="s">
        <v>247</v>
      </c>
      <c r="BM166" s="205" t="s">
        <v>308</v>
      </c>
    </row>
    <row r="167" spans="1:65" s="2" customFormat="1" ht="16.5" customHeight="1">
      <c r="A167" s="35"/>
      <c r="B167" s="36"/>
      <c r="C167" s="193" t="s">
        <v>310</v>
      </c>
      <c r="D167" s="193" t="s">
        <v>211</v>
      </c>
      <c r="E167" s="194" t="s">
        <v>2903</v>
      </c>
      <c r="F167" s="195" t="s">
        <v>2904</v>
      </c>
      <c r="G167" s="196" t="s">
        <v>425</v>
      </c>
      <c r="H167" s="197">
        <v>268</v>
      </c>
      <c r="I167" s="198"/>
      <c r="J167" s="199">
        <f t="shared" si="20"/>
        <v>0</v>
      </c>
      <c r="K167" s="200"/>
      <c r="L167" s="40"/>
      <c r="M167" s="201" t="s">
        <v>1</v>
      </c>
      <c r="N167" s="202" t="s">
        <v>40</v>
      </c>
      <c r="O167" s="72"/>
      <c r="P167" s="203">
        <f t="shared" si="21"/>
        <v>0</v>
      </c>
      <c r="Q167" s="203">
        <v>0</v>
      </c>
      <c r="R167" s="203">
        <f t="shared" si="22"/>
        <v>0</v>
      </c>
      <c r="S167" s="203">
        <v>0</v>
      </c>
      <c r="T167" s="204">
        <f t="shared" si="2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247</v>
      </c>
      <c r="AT167" s="205" t="s">
        <v>211</v>
      </c>
      <c r="AU167" s="205" t="s">
        <v>85</v>
      </c>
      <c r="AY167" s="18" t="s">
        <v>209</v>
      </c>
      <c r="BE167" s="206">
        <f t="shared" si="24"/>
        <v>0</v>
      </c>
      <c r="BF167" s="206">
        <f t="shared" si="25"/>
        <v>0</v>
      </c>
      <c r="BG167" s="206">
        <f t="shared" si="26"/>
        <v>0</v>
      </c>
      <c r="BH167" s="206">
        <f t="shared" si="27"/>
        <v>0</v>
      </c>
      <c r="BI167" s="206">
        <f t="shared" si="28"/>
        <v>0</v>
      </c>
      <c r="BJ167" s="18" t="s">
        <v>83</v>
      </c>
      <c r="BK167" s="206">
        <f t="shared" si="29"/>
        <v>0</v>
      </c>
      <c r="BL167" s="18" t="s">
        <v>247</v>
      </c>
      <c r="BM167" s="205" t="s">
        <v>313</v>
      </c>
    </row>
    <row r="168" spans="1:65" s="2" customFormat="1" ht="16.5" customHeight="1">
      <c r="A168" s="35"/>
      <c r="B168" s="36"/>
      <c r="C168" s="193" t="s">
        <v>266</v>
      </c>
      <c r="D168" s="193" t="s">
        <v>211</v>
      </c>
      <c r="E168" s="194" t="s">
        <v>2905</v>
      </c>
      <c r="F168" s="195" t="s">
        <v>2906</v>
      </c>
      <c r="G168" s="196" t="s">
        <v>425</v>
      </c>
      <c r="H168" s="197">
        <v>326</v>
      </c>
      <c r="I168" s="198"/>
      <c r="J168" s="199">
        <f t="shared" si="20"/>
        <v>0</v>
      </c>
      <c r="K168" s="200"/>
      <c r="L168" s="40"/>
      <c r="M168" s="201" t="s">
        <v>1</v>
      </c>
      <c r="N168" s="202" t="s">
        <v>40</v>
      </c>
      <c r="O168" s="72"/>
      <c r="P168" s="203">
        <f t="shared" si="21"/>
        <v>0</v>
      </c>
      <c r="Q168" s="203">
        <v>0</v>
      </c>
      <c r="R168" s="203">
        <f t="shared" si="22"/>
        <v>0</v>
      </c>
      <c r="S168" s="203">
        <v>0</v>
      </c>
      <c r="T168" s="204">
        <f t="shared" si="2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247</v>
      </c>
      <c r="AT168" s="205" t="s">
        <v>211</v>
      </c>
      <c r="AU168" s="205" t="s">
        <v>85</v>
      </c>
      <c r="AY168" s="18" t="s">
        <v>209</v>
      </c>
      <c r="BE168" s="206">
        <f t="shared" si="24"/>
        <v>0</v>
      </c>
      <c r="BF168" s="206">
        <f t="shared" si="25"/>
        <v>0</v>
      </c>
      <c r="BG168" s="206">
        <f t="shared" si="26"/>
        <v>0</v>
      </c>
      <c r="BH168" s="206">
        <f t="shared" si="27"/>
        <v>0</v>
      </c>
      <c r="BI168" s="206">
        <f t="shared" si="28"/>
        <v>0</v>
      </c>
      <c r="BJ168" s="18" t="s">
        <v>83</v>
      </c>
      <c r="BK168" s="206">
        <f t="shared" si="29"/>
        <v>0</v>
      </c>
      <c r="BL168" s="18" t="s">
        <v>247</v>
      </c>
      <c r="BM168" s="205" t="s">
        <v>317</v>
      </c>
    </row>
    <row r="169" spans="1:65" s="2" customFormat="1" ht="16.5" customHeight="1">
      <c r="A169" s="35"/>
      <c r="B169" s="36"/>
      <c r="C169" s="193" t="s">
        <v>318</v>
      </c>
      <c r="D169" s="193" t="s">
        <v>211</v>
      </c>
      <c r="E169" s="194" t="s">
        <v>2907</v>
      </c>
      <c r="F169" s="195" t="s">
        <v>2908</v>
      </c>
      <c r="G169" s="196" t="s">
        <v>425</v>
      </c>
      <c r="H169" s="197">
        <v>120</v>
      </c>
      <c r="I169" s="198"/>
      <c r="J169" s="199">
        <f t="shared" si="20"/>
        <v>0</v>
      </c>
      <c r="K169" s="200"/>
      <c r="L169" s="40"/>
      <c r="M169" s="201" t="s">
        <v>1</v>
      </c>
      <c r="N169" s="202" t="s">
        <v>40</v>
      </c>
      <c r="O169" s="72"/>
      <c r="P169" s="203">
        <f t="shared" si="21"/>
        <v>0</v>
      </c>
      <c r="Q169" s="203">
        <v>0</v>
      </c>
      <c r="R169" s="203">
        <f t="shared" si="22"/>
        <v>0</v>
      </c>
      <c r="S169" s="203">
        <v>0</v>
      </c>
      <c r="T169" s="204">
        <f t="shared" si="2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247</v>
      </c>
      <c r="AT169" s="205" t="s">
        <v>211</v>
      </c>
      <c r="AU169" s="205" t="s">
        <v>85</v>
      </c>
      <c r="AY169" s="18" t="s">
        <v>209</v>
      </c>
      <c r="BE169" s="206">
        <f t="shared" si="24"/>
        <v>0</v>
      </c>
      <c r="BF169" s="206">
        <f t="shared" si="25"/>
        <v>0</v>
      </c>
      <c r="BG169" s="206">
        <f t="shared" si="26"/>
        <v>0</v>
      </c>
      <c r="BH169" s="206">
        <f t="shared" si="27"/>
        <v>0</v>
      </c>
      <c r="BI169" s="206">
        <f t="shared" si="28"/>
        <v>0</v>
      </c>
      <c r="BJ169" s="18" t="s">
        <v>83</v>
      </c>
      <c r="BK169" s="206">
        <f t="shared" si="29"/>
        <v>0</v>
      </c>
      <c r="BL169" s="18" t="s">
        <v>247</v>
      </c>
      <c r="BM169" s="205" t="s">
        <v>321</v>
      </c>
    </row>
    <row r="170" spans="1:65" s="2" customFormat="1" ht="21.75" customHeight="1">
      <c r="A170" s="35"/>
      <c r="B170" s="36"/>
      <c r="C170" s="193" t="s">
        <v>271</v>
      </c>
      <c r="D170" s="193" t="s">
        <v>211</v>
      </c>
      <c r="E170" s="194" t="s">
        <v>2909</v>
      </c>
      <c r="F170" s="195" t="s">
        <v>2910</v>
      </c>
      <c r="G170" s="196" t="s">
        <v>425</v>
      </c>
      <c r="H170" s="197">
        <v>124</v>
      </c>
      <c r="I170" s="198"/>
      <c r="J170" s="199">
        <f t="shared" si="20"/>
        <v>0</v>
      </c>
      <c r="K170" s="200"/>
      <c r="L170" s="40"/>
      <c r="M170" s="201" t="s">
        <v>1</v>
      </c>
      <c r="N170" s="202" t="s">
        <v>40</v>
      </c>
      <c r="O170" s="72"/>
      <c r="P170" s="203">
        <f t="shared" si="21"/>
        <v>0</v>
      </c>
      <c r="Q170" s="203">
        <v>0</v>
      </c>
      <c r="R170" s="203">
        <f t="shared" si="22"/>
        <v>0</v>
      </c>
      <c r="S170" s="203">
        <v>0</v>
      </c>
      <c r="T170" s="204">
        <f t="shared" si="2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247</v>
      </c>
      <c r="AT170" s="205" t="s">
        <v>211</v>
      </c>
      <c r="AU170" s="205" t="s">
        <v>85</v>
      </c>
      <c r="AY170" s="18" t="s">
        <v>209</v>
      </c>
      <c r="BE170" s="206">
        <f t="shared" si="24"/>
        <v>0</v>
      </c>
      <c r="BF170" s="206">
        <f t="shared" si="25"/>
        <v>0</v>
      </c>
      <c r="BG170" s="206">
        <f t="shared" si="26"/>
        <v>0</v>
      </c>
      <c r="BH170" s="206">
        <f t="shared" si="27"/>
        <v>0</v>
      </c>
      <c r="BI170" s="206">
        <f t="shared" si="28"/>
        <v>0</v>
      </c>
      <c r="BJ170" s="18" t="s">
        <v>83</v>
      </c>
      <c r="BK170" s="206">
        <f t="shared" si="29"/>
        <v>0</v>
      </c>
      <c r="BL170" s="18" t="s">
        <v>247</v>
      </c>
      <c r="BM170" s="205" t="s">
        <v>325</v>
      </c>
    </row>
    <row r="171" spans="1:65" s="2" customFormat="1" ht="16.5" customHeight="1">
      <c r="A171" s="35"/>
      <c r="B171" s="36"/>
      <c r="C171" s="193" t="s">
        <v>327</v>
      </c>
      <c r="D171" s="193" t="s">
        <v>211</v>
      </c>
      <c r="E171" s="194" t="s">
        <v>2911</v>
      </c>
      <c r="F171" s="195" t="s">
        <v>2912</v>
      </c>
      <c r="G171" s="196" t="s">
        <v>425</v>
      </c>
      <c r="H171" s="197">
        <v>30</v>
      </c>
      <c r="I171" s="198"/>
      <c r="J171" s="199">
        <f t="shared" si="20"/>
        <v>0</v>
      </c>
      <c r="K171" s="200"/>
      <c r="L171" s="40"/>
      <c r="M171" s="201" t="s">
        <v>1</v>
      </c>
      <c r="N171" s="202" t="s">
        <v>40</v>
      </c>
      <c r="O171" s="72"/>
      <c r="P171" s="203">
        <f t="shared" si="21"/>
        <v>0</v>
      </c>
      <c r="Q171" s="203">
        <v>0</v>
      </c>
      <c r="R171" s="203">
        <f t="shared" si="22"/>
        <v>0</v>
      </c>
      <c r="S171" s="203">
        <v>0</v>
      </c>
      <c r="T171" s="204">
        <f t="shared" si="2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247</v>
      </c>
      <c r="AT171" s="205" t="s">
        <v>211</v>
      </c>
      <c r="AU171" s="205" t="s">
        <v>85</v>
      </c>
      <c r="AY171" s="18" t="s">
        <v>209</v>
      </c>
      <c r="BE171" s="206">
        <f t="shared" si="24"/>
        <v>0</v>
      </c>
      <c r="BF171" s="206">
        <f t="shared" si="25"/>
        <v>0</v>
      </c>
      <c r="BG171" s="206">
        <f t="shared" si="26"/>
        <v>0</v>
      </c>
      <c r="BH171" s="206">
        <f t="shared" si="27"/>
        <v>0</v>
      </c>
      <c r="BI171" s="206">
        <f t="shared" si="28"/>
        <v>0</v>
      </c>
      <c r="BJ171" s="18" t="s">
        <v>83</v>
      </c>
      <c r="BK171" s="206">
        <f t="shared" si="29"/>
        <v>0</v>
      </c>
      <c r="BL171" s="18" t="s">
        <v>247</v>
      </c>
      <c r="BM171" s="205" t="s">
        <v>330</v>
      </c>
    </row>
    <row r="172" spans="1:65" s="2" customFormat="1" ht="21.75" customHeight="1">
      <c r="A172" s="35"/>
      <c r="B172" s="36"/>
      <c r="C172" s="193" t="s">
        <v>273</v>
      </c>
      <c r="D172" s="193" t="s">
        <v>211</v>
      </c>
      <c r="E172" s="194" t="s">
        <v>2913</v>
      </c>
      <c r="F172" s="195" t="s">
        <v>2914</v>
      </c>
      <c r="G172" s="196" t="s">
        <v>425</v>
      </c>
      <c r="H172" s="197">
        <v>44</v>
      </c>
      <c r="I172" s="198"/>
      <c r="J172" s="199">
        <f t="shared" si="20"/>
        <v>0</v>
      </c>
      <c r="K172" s="200"/>
      <c r="L172" s="40"/>
      <c r="M172" s="201" t="s">
        <v>1</v>
      </c>
      <c r="N172" s="202" t="s">
        <v>40</v>
      </c>
      <c r="O172" s="72"/>
      <c r="P172" s="203">
        <f t="shared" si="21"/>
        <v>0</v>
      </c>
      <c r="Q172" s="203">
        <v>0</v>
      </c>
      <c r="R172" s="203">
        <f t="shared" si="22"/>
        <v>0</v>
      </c>
      <c r="S172" s="203">
        <v>0</v>
      </c>
      <c r="T172" s="204">
        <f t="shared" si="2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247</v>
      </c>
      <c r="AT172" s="205" t="s">
        <v>211</v>
      </c>
      <c r="AU172" s="205" t="s">
        <v>85</v>
      </c>
      <c r="AY172" s="18" t="s">
        <v>209</v>
      </c>
      <c r="BE172" s="206">
        <f t="shared" si="24"/>
        <v>0</v>
      </c>
      <c r="BF172" s="206">
        <f t="shared" si="25"/>
        <v>0</v>
      </c>
      <c r="BG172" s="206">
        <f t="shared" si="26"/>
        <v>0</v>
      </c>
      <c r="BH172" s="206">
        <f t="shared" si="27"/>
        <v>0</v>
      </c>
      <c r="BI172" s="206">
        <f t="shared" si="28"/>
        <v>0</v>
      </c>
      <c r="BJ172" s="18" t="s">
        <v>83</v>
      </c>
      <c r="BK172" s="206">
        <f t="shared" si="29"/>
        <v>0</v>
      </c>
      <c r="BL172" s="18" t="s">
        <v>247</v>
      </c>
      <c r="BM172" s="205" t="s">
        <v>334</v>
      </c>
    </row>
    <row r="173" spans="1:65" s="2" customFormat="1" ht="21.75" customHeight="1">
      <c r="A173" s="35"/>
      <c r="B173" s="36"/>
      <c r="C173" s="193" t="s">
        <v>337</v>
      </c>
      <c r="D173" s="193" t="s">
        <v>211</v>
      </c>
      <c r="E173" s="194" t="s">
        <v>2915</v>
      </c>
      <c r="F173" s="195" t="s">
        <v>2916</v>
      </c>
      <c r="G173" s="196" t="s">
        <v>425</v>
      </c>
      <c r="H173" s="197">
        <v>52</v>
      </c>
      <c r="I173" s="198"/>
      <c r="J173" s="199">
        <f t="shared" si="20"/>
        <v>0</v>
      </c>
      <c r="K173" s="200"/>
      <c r="L173" s="40"/>
      <c r="M173" s="201" t="s">
        <v>1</v>
      </c>
      <c r="N173" s="202" t="s">
        <v>40</v>
      </c>
      <c r="O173" s="72"/>
      <c r="P173" s="203">
        <f t="shared" si="21"/>
        <v>0</v>
      </c>
      <c r="Q173" s="203">
        <v>0</v>
      </c>
      <c r="R173" s="203">
        <f t="shared" si="22"/>
        <v>0</v>
      </c>
      <c r="S173" s="203">
        <v>0</v>
      </c>
      <c r="T173" s="204">
        <f t="shared" si="2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247</v>
      </c>
      <c r="AT173" s="205" t="s">
        <v>211</v>
      </c>
      <c r="AU173" s="205" t="s">
        <v>85</v>
      </c>
      <c r="AY173" s="18" t="s">
        <v>209</v>
      </c>
      <c r="BE173" s="206">
        <f t="shared" si="24"/>
        <v>0</v>
      </c>
      <c r="BF173" s="206">
        <f t="shared" si="25"/>
        <v>0</v>
      </c>
      <c r="BG173" s="206">
        <f t="shared" si="26"/>
        <v>0</v>
      </c>
      <c r="BH173" s="206">
        <f t="shared" si="27"/>
        <v>0</v>
      </c>
      <c r="BI173" s="206">
        <f t="shared" si="28"/>
        <v>0</v>
      </c>
      <c r="BJ173" s="18" t="s">
        <v>83</v>
      </c>
      <c r="BK173" s="206">
        <f t="shared" si="29"/>
        <v>0</v>
      </c>
      <c r="BL173" s="18" t="s">
        <v>247</v>
      </c>
      <c r="BM173" s="205" t="s">
        <v>341</v>
      </c>
    </row>
    <row r="174" spans="1:65" s="2" customFormat="1" ht="16.5" customHeight="1">
      <c r="A174" s="35"/>
      <c r="B174" s="36"/>
      <c r="C174" s="193" t="s">
        <v>277</v>
      </c>
      <c r="D174" s="193" t="s">
        <v>211</v>
      </c>
      <c r="E174" s="194" t="s">
        <v>2917</v>
      </c>
      <c r="F174" s="195" t="s">
        <v>2918</v>
      </c>
      <c r="G174" s="196" t="s">
        <v>425</v>
      </c>
      <c r="H174" s="197">
        <v>2037</v>
      </c>
      <c r="I174" s="198"/>
      <c r="J174" s="199">
        <f t="shared" si="20"/>
        <v>0</v>
      </c>
      <c r="K174" s="200"/>
      <c r="L174" s="40"/>
      <c r="M174" s="201" t="s">
        <v>1</v>
      </c>
      <c r="N174" s="202" t="s">
        <v>40</v>
      </c>
      <c r="O174" s="72"/>
      <c r="P174" s="203">
        <f t="shared" si="21"/>
        <v>0</v>
      </c>
      <c r="Q174" s="203">
        <v>0</v>
      </c>
      <c r="R174" s="203">
        <f t="shared" si="22"/>
        <v>0</v>
      </c>
      <c r="S174" s="203">
        <v>0</v>
      </c>
      <c r="T174" s="204">
        <f t="shared" si="2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247</v>
      </c>
      <c r="AT174" s="205" t="s">
        <v>211</v>
      </c>
      <c r="AU174" s="205" t="s">
        <v>85</v>
      </c>
      <c r="AY174" s="18" t="s">
        <v>209</v>
      </c>
      <c r="BE174" s="206">
        <f t="shared" si="24"/>
        <v>0</v>
      </c>
      <c r="BF174" s="206">
        <f t="shared" si="25"/>
        <v>0</v>
      </c>
      <c r="BG174" s="206">
        <f t="shared" si="26"/>
        <v>0</v>
      </c>
      <c r="BH174" s="206">
        <f t="shared" si="27"/>
        <v>0</v>
      </c>
      <c r="BI174" s="206">
        <f t="shared" si="28"/>
        <v>0</v>
      </c>
      <c r="BJ174" s="18" t="s">
        <v>83</v>
      </c>
      <c r="BK174" s="206">
        <f t="shared" si="29"/>
        <v>0</v>
      </c>
      <c r="BL174" s="18" t="s">
        <v>247</v>
      </c>
      <c r="BM174" s="205" t="s">
        <v>347</v>
      </c>
    </row>
    <row r="175" spans="1:65" s="2" customFormat="1" ht="16.5" customHeight="1">
      <c r="A175" s="35"/>
      <c r="B175" s="36"/>
      <c r="C175" s="193" t="s">
        <v>351</v>
      </c>
      <c r="D175" s="193" t="s">
        <v>211</v>
      </c>
      <c r="E175" s="194" t="s">
        <v>2919</v>
      </c>
      <c r="F175" s="195" t="s">
        <v>2920</v>
      </c>
      <c r="G175" s="196" t="s">
        <v>425</v>
      </c>
      <c r="H175" s="197">
        <v>2222</v>
      </c>
      <c r="I175" s="198"/>
      <c r="J175" s="199">
        <f t="shared" si="20"/>
        <v>0</v>
      </c>
      <c r="K175" s="200"/>
      <c r="L175" s="40"/>
      <c r="M175" s="201" t="s">
        <v>1</v>
      </c>
      <c r="N175" s="202" t="s">
        <v>40</v>
      </c>
      <c r="O175" s="72"/>
      <c r="P175" s="203">
        <f t="shared" si="21"/>
        <v>0</v>
      </c>
      <c r="Q175" s="203">
        <v>0</v>
      </c>
      <c r="R175" s="203">
        <f t="shared" si="22"/>
        <v>0</v>
      </c>
      <c r="S175" s="203">
        <v>0</v>
      </c>
      <c r="T175" s="204">
        <f t="shared" si="2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247</v>
      </c>
      <c r="AT175" s="205" t="s">
        <v>211</v>
      </c>
      <c r="AU175" s="205" t="s">
        <v>85</v>
      </c>
      <c r="AY175" s="18" t="s">
        <v>209</v>
      </c>
      <c r="BE175" s="206">
        <f t="shared" si="24"/>
        <v>0</v>
      </c>
      <c r="BF175" s="206">
        <f t="shared" si="25"/>
        <v>0</v>
      </c>
      <c r="BG175" s="206">
        <f t="shared" si="26"/>
        <v>0</v>
      </c>
      <c r="BH175" s="206">
        <f t="shared" si="27"/>
        <v>0</v>
      </c>
      <c r="BI175" s="206">
        <f t="shared" si="28"/>
        <v>0</v>
      </c>
      <c r="BJ175" s="18" t="s">
        <v>83</v>
      </c>
      <c r="BK175" s="206">
        <f t="shared" si="29"/>
        <v>0</v>
      </c>
      <c r="BL175" s="18" t="s">
        <v>247</v>
      </c>
      <c r="BM175" s="205" t="s">
        <v>354</v>
      </c>
    </row>
    <row r="176" spans="1:65" s="2" customFormat="1" ht="16.5" customHeight="1">
      <c r="A176" s="35"/>
      <c r="B176" s="36"/>
      <c r="C176" s="193" t="s">
        <v>279</v>
      </c>
      <c r="D176" s="193" t="s">
        <v>211</v>
      </c>
      <c r="E176" s="194" t="s">
        <v>2921</v>
      </c>
      <c r="F176" s="195" t="s">
        <v>2922</v>
      </c>
      <c r="G176" s="196" t="s">
        <v>425</v>
      </c>
      <c r="H176" s="197">
        <v>96</v>
      </c>
      <c r="I176" s="198"/>
      <c r="J176" s="199">
        <f t="shared" si="20"/>
        <v>0</v>
      </c>
      <c r="K176" s="200"/>
      <c r="L176" s="40"/>
      <c r="M176" s="201" t="s">
        <v>1</v>
      </c>
      <c r="N176" s="202" t="s">
        <v>40</v>
      </c>
      <c r="O176" s="72"/>
      <c r="P176" s="203">
        <f t="shared" si="21"/>
        <v>0</v>
      </c>
      <c r="Q176" s="203">
        <v>0</v>
      </c>
      <c r="R176" s="203">
        <f t="shared" si="22"/>
        <v>0</v>
      </c>
      <c r="S176" s="203">
        <v>0</v>
      </c>
      <c r="T176" s="204">
        <f t="shared" si="2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247</v>
      </c>
      <c r="AT176" s="205" t="s">
        <v>211</v>
      </c>
      <c r="AU176" s="205" t="s">
        <v>85</v>
      </c>
      <c r="AY176" s="18" t="s">
        <v>209</v>
      </c>
      <c r="BE176" s="206">
        <f t="shared" si="24"/>
        <v>0</v>
      </c>
      <c r="BF176" s="206">
        <f t="shared" si="25"/>
        <v>0</v>
      </c>
      <c r="BG176" s="206">
        <f t="shared" si="26"/>
        <v>0</v>
      </c>
      <c r="BH176" s="206">
        <f t="shared" si="27"/>
        <v>0</v>
      </c>
      <c r="BI176" s="206">
        <f t="shared" si="28"/>
        <v>0</v>
      </c>
      <c r="BJ176" s="18" t="s">
        <v>83</v>
      </c>
      <c r="BK176" s="206">
        <f t="shared" si="29"/>
        <v>0</v>
      </c>
      <c r="BL176" s="18" t="s">
        <v>247</v>
      </c>
      <c r="BM176" s="205" t="s">
        <v>357</v>
      </c>
    </row>
    <row r="177" spans="1:65" s="2" customFormat="1" ht="24.2" customHeight="1">
      <c r="A177" s="35"/>
      <c r="B177" s="36"/>
      <c r="C177" s="193" t="s">
        <v>362</v>
      </c>
      <c r="D177" s="193" t="s">
        <v>211</v>
      </c>
      <c r="E177" s="194" t="s">
        <v>2923</v>
      </c>
      <c r="F177" s="195" t="s">
        <v>2924</v>
      </c>
      <c r="G177" s="196" t="s">
        <v>1034</v>
      </c>
      <c r="H177" s="266"/>
      <c r="I177" s="198"/>
      <c r="J177" s="199">
        <f t="shared" si="20"/>
        <v>0</v>
      </c>
      <c r="K177" s="200"/>
      <c r="L177" s="40"/>
      <c r="M177" s="201" t="s">
        <v>1</v>
      </c>
      <c r="N177" s="202" t="s">
        <v>40</v>
      </c>
      <c r="O177" s="72"/>
      <c r="P177" s="203">
        <f t="shared" si="21"/>
        <v>0</v>
      </c>
      <c r="Q177" s="203">
        <v>0</v>
      </c>
      <c r="R177" s="203">
        <f t="shared" si="22"/>
        <v>0</v>
      </c>
      <c r="S177" s="203">
        <v>0</v>
      </c>
      <c r="T177" s="204">
        <f t="shared" si="2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247</v>
      </c>
      <c r="AT177" s="205" t="s">
        <v>211</v>
      </c>
      <c r="AU177" s="205" t="s">
        <v>85</v>
      </c>
      <c r="AY177" s="18" t="s">
        <v>209</v>
      </c>
      <c r="BE177" s="206">
        <f t="shared" si="24"/>
        <v>0</v>
      </c>
      <c r="BF177" s="206">
        <f t="shared" si="25"/>
        <v>0</v>
      </c>
      <c r="BG177" s="206">
        <f t="shared" si="26"/>
        <v>0</v>
      </c>
      <c r="BH177" s="206">
        <f t="shared" si="27"/>
        <v>0</v>
      </c>
      <c r="BI177" s="206">
        <f t="shared" si="28"/>
        <v>0</v>
      </c>
      <c r="BJ177" s="18" t="s">
        <v>83</v>
      </c>
      <c r="BK177" s="206">
        <f t="shared" si="29"/>
        <v>0</v>
      </c>
      <c r="BL177" s="18" t="s">
        <v>247</v>
      </c>
      <c r="BM177" s="205" t="s">
        <v>365</v>
      </c>
    </row>
    <row r="178" spans="1:65" s="12" customFormat="1" ht="22.9" customHeight="1">
      <c r="B178" s="177"/>
      <c r="C178" s="178"/>
      <c r="D178" s="179" t="s">
        <v>74</v>
      </c>
      <c r="E178" s="191" t="s">
        <v>1873</v>
      </c>
      <c r="F178" s="191" t="s">
        <v>2925</v>
      </c>
      <c r="G178" s="178"/>
      <c r="H178" s="178"/>
      <c r="I178" s="181"/>
      <c r="J178" s="192">
        <f>BK178</f>
        <v>0</v>
      </c>
      <c r="K178" s="178"/>
      <c r="L178" s="183"/>
      <c r="M178" s="184"/>
      <c r="N178" s="185"/>
      <c r="O178" s="185"/>
      <c r="P178" s="186">
        <f>SUM(P179:P216)</f>
        <v>0</v>
      </c>
      <c r="Q178" s="185"/>
      <c r="R178" s="186">
        <f>SUM(R179:R216)</f>
        <v>0</v>
      </c>
      <c r="S178" s="185"/>
      <c r="T178" s="187">
        <f>SUM(T179:T216)</f>
        <v>0</v>
      </c>
      <c r="AR178" s="188" t="s">
        <v>85</v>
      </c>
      <c r="AT178" s="189" t="s">
        <v>74</v>
      </c>
      <c r="AU178" s="189" t="s">
        <v>83</v>
      </c>
      <c r="AY178" s="188" t="s">
        <v>209</v>
      </c>
      <c r="BK178" s="190">
        <f>SUM(BK179:BK216)</f>
        <v>0</v>
      </c>
    </row>
    <row r="179" spans="1:65" s="2" customFormat="1" ht="24.2" customHeight="1">
      <c r="A179" s="35"/>
      <c r="B179" s="36"/>
      <c r="C179" s="193" t="s">
        <v>282</v>
      </c>
      <c r="D179" s="193" t="s">
        <v>211</v>
      </c>
      <c r="E179" s="194" t="s">
        <v>2926</v>
      </c>
      <c r="F179" s="195" t="s">
        <v>2927</v>
      </c>
      <c r="G179" s="196" t="s">
        <v>340</v>
      </c>
      <c r="H179" s="197">
        <v>92</v>
      </c>
      <c r="I179" s="198"/>
      <c r="J179" s="199">
        <f t="shared" ref="J179:J216" si="30">ROUND(I179*H179,2)</f>
        <v>0</v>
      </c>
      <c r="K179" s="200"/>
      <c r="L179" s="40"/>
      <c r="M179" s="201" t="s">
        <v>1</v>
      </c>
      <c r="N179" s="202" t="s">
        <v>40</v>
      </c>
      <c r="O179" s="72"/>
      <c r="P179" s="203">
        <f t="shared" ref="P179:P216" si="31">O179*H179</f>
        <v>0</v>
      </c>
      <c r="Q179" s="203">
        <v>0</v>
      </c>
      <c r="R179" s="203">
        <f t="shared" ref="R179:R216" si="32">Q179*H179</f>
        <v>0</v>
      </c>
      <c r="S179" s="203">
        <v>0</v>
      </c>
      <c r="T179" s="204">
        <f t="shared" ref="T179:T216" si="33"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247</v>
      </c>
      <c r="AT179" s="205" t="s">
        <v>211</v>
      </c>
      <c r="AU179" s="205" t="s">
        <v>85</v>
      </c>
      <c r="AY179" s="18" t="s">
        <v>209</v>
      </c>
      <c r="BE179" s="206">
        <f t="shared" ref="BE179:BE216" si="34">IF(N179="základní",J179,0)</f>
        <v>0</v>
      </c>
      <c r="BF179" s="206">
        <f t="shared" ref="BF179:BF216" si="35">IF(N179="snížená",J179,0)</f>
        <v>0</v>
      </c>
      <c r="BG179" s="206">
        <f t="shared" ref="BG179:BG216" si="36">IF(N179="zákl. přenesená",J179,0)</f>
        <v>0</v>
      </c>
      <c r="BH179" s="206">
        <f t="shared" ref="BH179:BH216" si="37">IF(N179="sníž. přenesená",J179,0)</f>
        <v>0</v>
      </c>
      <c r="BI179" s="206">
        <f t="shared" ref="BI179:BI216" si="38">IF(N179="nulová",J179,0)</f>
        <v>0</v>
      </c>
      <c r="BJ179" s="18" t="s">
        <v>83</v>
      </c>
      <c r="BK179" s="206">
        <f t="shared" ref="BK179:BK216" si="39">ROUND(I179*H179,2)</f>
        <v>0</v>
      </c>
      <c r="BL179" s="18" t="s">
        <v>247</v>
      </c>
      <c r="BM179" s="205" t="s">
        <v>369</v>
      </c>
    </row>
    <row r="180" spans="1:65" s="2" customFormat="1" ht="16.5" customHeight="1">
      <c r="A180" s="35"/>
      <c r="B180" s="36"/>
      <c r="C180" s="193" t="s">
        <v>370</v>
      </c>
      <c r="D180" s="193" t="s">
        <v>211</v>
      </c>
      <c r="E180" s="194" t="s">
        <v>2928</v>
      </c>
      <c r="F180" s="195" t="s">
        <v>2929</v>
      </c>
      <c r="G180" s="196" t="s">
        <v>2890</v>
      </c>
      <c r="H180" s="197">
        <v>1</v>
      </c>
      <c r="I180" s="198"/>
      <c r="J180" s="199">
        <f t="shared" si="30"/>
        <v>0</v>
      </c>
      <c r="K180" s="200"/>
      <c r="L180" s="40"/>
      <c r="M180" s="201" t="s">
        <v>1</v>
      </c>
      <c r="N180" s="202" t="s">
        <v>40</v>
      </c>
      <c r="O180" s="72"/>
      <c r="P180" s="203">
        <f t="shared" si="31"/>
        <v>0</v>
      </c>
      <c r="Q180" s="203">
        <v>0</v>
      </c>
      <c r="R180" s="203">
        <f t="shared" si="32"/>
        <v>0</v>
      </c>
      <c r="S180" s="203">
        <v>0</v>
      </c>
      <c r="T180" s="204">
        <f t="shared" si="3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5" t="s">
        <v>247</v>
      </c>
      <c r="AT180" s="205" t="s">
        <v>211</v>
      </c>
      <c r="AU180" s="205" t="s">
        <v>85</v>
      </c>
      <c r="AY180" s="18" t="s">
        <v>209</v>
      </c>
      <c r="BE180" s="206">
        <f t="shared" si="34"/>
        <v>0</v>
      </c>
      <c r="BF180" s="206">
        <f t="shared" si="35"/>
        <v>0</v>
      </c>
      <c r="BG180" s="206">
        <f t="shared" si="36"/>
        <v>0</v>
      </c>
      <c r="BH180" s="206">
        <f t="shared" si="37"/>
        <v>0</v>
      </c>
      <c r="BI180" s="206">
        <f t="shared" si="38"/>
        <v>0</v>
      </c>
      <c r="BJ180" s="18" t="s">
        <v>83</v>
      </c>
      <c r="BK180" s="206">
        <f t="shared" si="39"/>
        <v>0</v>
      </c>
      <c r="BL180" s="18" t="s">
        <v>247</v>
      </c>
      <c r="BM180" s="205" t="s">
        <v>373</v>
      </c>
    </row>
    <row r="181" spans="1:65" s="2" customFormat="1" ht="21.75" customHeight="1">
      <c r="A181" s="35"/>
      <c r="B181" s="36"/>
      <c r="C181" s="193" t="s">
        <v>285</v>
      </c>
      <c r="D181" s="193" t="s">
        <v>211</v>
      </c>
      <c r="E181" s="194" t="s">
        <v>2930</v>
      </c>
      <c r="F181" s="195" t="s">
        <v>2931</v>
      </c>
      <c r="G181" s="196" t="s">
        <v>340</v>
      </c>
      <c r="H181" s="197">
        <v>68</v>
      </c>
      <c r="I181" s="198"/>
      <c r="J181" s="199">
        <f t="shared" si="30"/>
        <v>0</v>
      </c>
      <c r="K181" s="200"/>
      <c r="L181" s="40"/>
      <c r="M181" s="201" t="s">
        <v>1</v>
      </c>
      <c r="N181" s="202" t="s">
        <v>40</v>
      </c>
      <c r="O181" s="72"/>
      <c r="P181" s="203">
        <f t="shared" si="31"/>
        <v>0</v>
      </c>
      <c r="Q181" s="203">
        <v>0</v>
      </c>
      <c r="R181" s="203">
        <f t="shared" si="32"/>
        <v>0</v>
      </c>
      <c r="S181" s="203">
        <v>0</v>
      </c>
      <c r="T181" s="204">
        <f t="shared" si="3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247</v>
      </c>
      <c r="AT181" s="205" t="s">
        <v>211</v>
      </c>
      <c r="AU181" s="205" t="s">
        <v>85</v>
      </c>
      <c r="AY181" s="18" t="s">
        <v>209</v>
      </c>
      <c r="BE181" s="206">
        <f t="shared" si="34"/>
        <v>0</v>
      </c>
      <c r="BF181" s="206">
        <f t="shared" si="35"/>
        <v>0</v>
      </c>
      <c r="BG181" s="206">
        <f t="shared" si="36"/>
        <v>0</v>
      </c>
      <c r="BH181" s="206">
        <f t="shared" si="37"/>
        <v>0</v>
      </c>
      <c r="BI181" s="206">
        <f t="shared" si="38"/>
        <v>0</v>
      </c>
      <c r="BJ181" s="18" t="s">
        <v>83</v>
      </c>
      <c r="BK181" s="206">
        <f t="shared" si="39"/>
        <v>0</v>
      </c>
      <c r="BL181" s="18" t="s">
        <v>247</v>
      </c>
      <c r="BM181" s="205" t="s">
        <v>376</v>
      </c>
    </row>
    <row r="182" spans="1:65" s="2" customFormat="1" ht="37.9" customHeight="1">
      <c r="A182" s="35"/>
      <c r="B182" s="36"/>
      <c r="C182" s="193" t="s">
        <v>377</v>
      </c>
      <c r="D182" s="193" t="s">
        <v>211</v>
      </c>
      <c r="E182" s="194" t="s">
        <v>2932</v>
      </c>
      <c r="F182" s="195" t="s">
        <v>2933</v>
      </c>
      <c r="G182" s="196" t="s">
        <v>340</v>
      </c>
      <c r="H182" s="197">
        <v>78</v>
      </c>
      <c r="I182" s="198"/>
      <c r="J182" s="199">
        <f t="shared" si="30"/>
        <v>0</v>
      </c>
      <c r="K182" s="200"/>
      <c r="L182" s="40"/>
      <c r="M182" s="201" t="s">
        <v>1</v>
      </c>
      <c r="N182" s="202" t="s">
        <v>40</v>
      </c>
      <c r="O182" s="72"/>
      <c r="P182" s="203">
        <f t="shared" si="31"/>
        <v>0</v>
      </c>
      <c r="Q182" s="203">
        <v>0</v>
      </c>
      <c r="R182" s="203">
        <f t="shared" si="32"/>
        <v>0</v>
      </c>
      <c r="S182" s="203">
        <v>0</v>
      </c>
      <c r="T182" s="204">
        <f t="shared" si="3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247</v>
      </c>
      <c r="AT182" s="205" t="s">
        <v>211</v>
      </c>
      <c r="AU182" s="205" t="s">
        <v>85</v>
      </c>
      <c r="AY182" s="18" t="s">
        <v>209</v>
      </c>
      <c r="BE182" s="206">
        <f t="shared" si="34"/>
        <v>0</v>
      </c>
      <c r="BF182" s="206">
        <f t="shared" si="35"/>
        <v>0</v>
      </c>
      <c r="BG182" s="206">
        <f t="shared" si="36"/>
        <v>0</v>
      </c>
      <c r="BH182" s="206">
        <f t="shared" si="37"/>
        <v>0</v>
      </c>
      <c r="BI182" s="206">
        <f t="shared" si="38"/>
        <v>0</v>
      </c>
      <c r="BJ182" s="18" t="s">
        <v>83</v>
      </c>
      <c r="BK182" s="206">
        <f t="shared" si="39"/>
        <v>0</v>
      </c>
      <c r="BL182" s="18" t="s">
        <v>247</v>
      </c>
      <c r="BM182" s="205" t="s">
        <v>380</v>
      </c>
    </row>
    <row r="183" spans="1:65" s="2" customFormat="1" ht="24.2" customHeight="1">
      <c r="A183" s="35"/>
      <c r="B183" s="36"/>
      <c r="C183" s="193" t="s">
        <v>290</v>
      </c>
      <c r="D183" s="193" t="s">
        <v>211</v>
      </c>
      <c r="E183" s="194" t="s">
        <v>2934</v>
      </c>
      <c r="F183" s="195" t="s">
        <v>2935</v>
      </c>
      <c r="G183" s="196" t="s">
        <v>340</v>
      </c>
      <c r="H183" s="197">
        <v>70</v>
      </c>
      <c r="I183" s="198"/>
      <c r="J183" s="199">
        <f t="shared" si="30"/>
        <v>0</v>
      </c>
      <c r="K183" s="200"/>
      <c r="L183" s="40"/>
      <c r="M183" s="201" t="s">
        <v>1</v>
      </c>
      <c r="N183" s="202" t="s">
        <v>40</v>
      </c>
      <c r="O183" s="72"/>
      <c r="P183" s="203">
        <f t="shared" si="31"/>
        <v>0</v>
      </c>
      <c r="Q183" s="203">
        <v>0</v>
      </c>
      <c r="R183" s="203">
        <f t="shared" si="32"/>
        <v>0</v>
      </c>
      <c r="S183" s="203">
        <v>0</v>
      </c>
      <c r="T183" s="204">
        <f t="shared" si="3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247</v>
      </c>
      <c r="AT183" s="205" t="s">
        <v>211</v>
      </c>
      <c r="AU183" s="205" t="s">
        <v>85</v>
      </c>
      <c r="AY183" s="18" t="s">
        <v>209</v>
      </c>
      <c r="BE183" s="206">
        <f t="shared" si="34"/>
        <v>0</v>
      </c>
      <c r="BF183" s="206">
        <f t="shared" si="35"/>
        <v>0</v>
      </c>
      <c r="BG183" s="206">
        <f t="shared" si="36"/>
        <v>0</v>
      </c>
      <c r="BH183" s="206">
        <f t="shared" si="37"/>
        <v>0</v>
      </c>
      <c r="BI183" s="206">
        <f t="shared" si="38"/>
        <v>0</v>
      </c>
      <c r="BJ183" s="18" t="s">
        <v>83</v>
      </c>
      <c r="BK183" s="206">
        <f t="shared" si="39"/>
        <v>0</v>
      </c>
      <c r="BL183" s="18" t="s">
        <v>247</v>
      </c>
      <c r="BM183" s="205" t="s">
        <v>389</v>
      </c>
    </row>
    <row r="184" spans="1:65" s="2" customFormat="1" ht="24.2" customHeight="1">
      <c r="A184" s="35"/>
      <c r="B184" s="36"/>
      <c r="C184" s="193" t="s">
        <v>396</v>
      </c>
      <c r="D184" s="193" t="s">
        <v>211</v>
      </c>
      <c r="E184" s="194" t="s">
        <v>2936</v>
      </c>
      <c r="F184" s="195" t="s">
        <v>2937</v>
      </c>
      <c r="G184" s="196" t="s">
        <v>340</v>
      </c>
      <c r="H184" s="197">
        <v>70</v>
      </c>
      <c r="I184" s="198"/>
      <c r="J184" s="199">
        <f t="shared" si="30"/>
        <v>0</v>
      </c>
      <c r="K184" s="200"/>
      <c r="L184" s="40"/>
      <c r="M184" s="201" t="s">
        <v>1</v>
      </c>
      <c r="N184" s="202" t="s">
        <v>40</v>
      </c>
      <c r="O184" s="72"/>
      <c r="P184" s="203">
        <f t="shared" si="31"/>
        <v>0</v>
      </c>
      <c r="Q184" s="203">
        <v>0</v>
      </c>
      <c r="R184" s="203">
        <f t="shared" si="32"/>
        <v>0</v>
      </c>
      <c r="S184" s="203">
        <v>0</v>
      </c>
      <c r="T184" s="204">
        <f t="shared" si="3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247</v>
      </c>
      <c r="AT184" s="205" t="s">
        <v>211</v>
      </c>
      <c r="AU184" s="205" t="s">
        <v>85</v>
      </c>
      <c r="AY184" s="18" t="s">
        <v>209</v>
      </c>
      <c r="BE184" s="206">
        <f t="shared" si="34"/>
        <v>0</v>
      </c>
      <c r="BF184" s="206">
        <f t="shared" si="35"/>
        <v>0</v>
      </c>
      <c r="BG184" s="206">
        <f t="shared" si="36"/>
        <v>0</v>
      </c>
      <c r="BH184" s="206">
        <f t="shared" si="37"/>
        <v>0</v>
      </c>
      <c r="BI184" s="206">
        <f t="shared" si="38"/>
        <v>0</v>
      </c>
      <c r="BJ184" s="18" t="s">
        <v>83</v>
      </c>
      <c r="BK184" s="206">
        <f t="shared" si="39"/>
        <v>0</v>
      </c>
      <c r="BL184" s="18" t="s">
        <v>247</v>
      </c>
      <c r="BM184" s="205" t="s">
        <v>399</v>
      </c>
    </row>
    <row r="185" spans="1:65" s="2" customFormat="1" ht="24.2" customHeight="1">
      <c r="A185" s="35"/>
      <c r="B185" s="36"/>
      <c r="C185" s="193" t="s">
        <v>295</v>
      </c>
      <c r="D185" s="193" t="s">
        <v>211</v>
      </c>
      <c r="E185" s="194" t="s">
        <v>2938</v>
      </c>
      <c r="F185" s="195" t="s">
        <v>2939</v>
      </c>
      <c r="G185" s="196" t="s">
        <v>340</v>
      </c>
      <c r="H185" s="197">
        <v>15</v>
      </c>
      <c r="I185" s="198"/>
      <c r="J185" s="199">
        <f t="shared" si="30"/>
        <v>0</v>
      </c>
      <c r="K185" s="200"/>
      <c r="L185" s="40"/>
      <c r="M185" s="201" t="s">
        <v>1</v>
      </c>
      <c r="N185" s="202" t="s">
        <v>40</v>
      </c>
      <c r="O185" s="72"/>
      <c r="P185" s="203">
        <f t="shared" si="31"/>
        <v>0</v>
      </c>
      <c r="Q185" s="203">
        <v>0</v>
      </c>
      <c r="R185" s="203">
        <f t="shared" si="32"/>
        <v>0</v>
      </c>
      <c r="S185" s="203">
        <v>0</v>
      </c>
      <c r="T185" s="204">
        <f t="shared" si="3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247</v>
      </c>
      <c r="AT185" s="205" t="s">
        <v>211</v>
      </c>
      <c r="AU185" s="205" t="s">
        <v>85</v>
      </c>
      <c r="AY185" s="18" t="s">
        <v>209</v>
      </c>
      <c r="BE185" s="206">
        <f t="shared" si="34"/>
        <v>0</v>
      </c>
      <c r="BF185" s="206">
        <f t="shared" si="35"/>
        <v>0</v>
      </c>
      <c r="BG185" s="206">
        <f t="shared" si="36"/>
        <v>0</v>
      </c>
      <c r="BH185" s="206">
        <f t="shared" si="37"/>
        <v>0</v>
      </c>
      <c r="BI185" s="206">
        <f t="shared" si="38"/>
        <v>0</v>
      </c>
      <c r="BJ185" s="18" t="s">
        <v>83</v>
      </c>
      <c r="BK185" s="206">
        <f t="shared" si="39"/>
        <v>0</v>
      </c>
      <c r="BL185" s="18" t="s">
        <v>247</v>
      </c>
      <c r="BM185" s="205" t="s">
        <v>403</v>
      </c>
    </row>
    <row r="186" spans="1:65" s="2" customFormat="1" ht="24.2" customHeight="1">
      <c r="A186" s="35"/>
      <c r="B186" s="36"/>
      <c r="C186" s="193" t="s">
        <v>405</v>
      </c>
      <c r="D186" s="193" t="s">
        <v>211</v>
      </c>
      <c r="E186" s="194" t="s">
        <v>2940</v>
      </c>
      <c r="F186" s="195" t="s">
        <v>2941</v>
      </c>
      <c r="G186" s="196" t="s">
        <v>340</v>
      </c>
      <c r="H186" s="197">
        <v>15</v>
      </c>
      <c r="I186" s="198"/>
      <c r="J186" s="199">
        <f t="shared" si="30"/>
        <v>0</v>
      </c>
      <c r="K186" s="200"/>
      <c r="L186" s="40"/>
      <c r="M186" s="201" t="s">
        <v>1</v>
      </c>
      <c r="N186" s="202" t="s">
        <v>40</v>
      </c>
      <c r="O186" s="72"/>
      <c r="P186" s="203">
        <f t="shared" si="31"/>
        <v>0</v>
      </c>
      <c r="Q186" s="203">
        <v>0</v>
      </c>
      <c r="R186" s="203">
        <f t="shared" si="32"/>
        <v>0</v>
      </c>
      <c r="S186" s="203">
        <v>0</v>
      </c>
      <c r="T186" s="204">
        <f t="shared" si="3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247</v>
      </c>
      <c r="AT186" s="205" t="s">
        <v>211</v>
      </c>
      <c r="AU186" s="205" t="s">
        <v>85</v>
      </c>
      <c r="AY186" s="18" t="s">
        <v>209</v>
      </c>
      <c r="BE186" s="206">
        <f t="shared" si="34"/>
        <v>0</v>
      </c>
      <c r="BF186" s="206">
        <f t="shared" si="35"/>
        <v>0</v>
      </c>
      <c r="BG186" s="206">
        <f t="shared" si="36"/>
        <v>0</v>
      </c>
      <c r="BH186" s="206">
        <f t="shared" si="37"/>
        <v>0</v>
      </c>
      <c r="BI186" s="206">
        <f t="shared" si="38"/>
        <v>0</v>
      </c>
      <c r="BJ186" s="18" t="s">
        <v>83</v>
      </c>
      <c r="BK186" s="206">
        <f t="shared" si="39"/>
        <v>0</v>
      </c>
      <c r="BL186" s="18" t="s">
        <v>247</v>
      </c>
      <c r="BM186" s="205" t="s">
        <v>408</v>
      </c>
    </row>
    <row r="187" spans="1:65" s="2" customFormat="1" ht="16.5" customHeight="1">
      <c r="A187" s="35"/>
      <c r="B187" s="36"/>
      <c r="C187" s="193" t="s">
        <v>299</v>
      </c>
      <c r="D187" s="193" t="s">
        <v>211</v>
      </c>
      <c r="E187" s="194" t="s">
        <v>2942</v>
      </c>
      <c r="F187" s="195" t="s">
        <v>2943</v>
      </c>
      <c r="G187" s="196" t="s">
        <v>340</v>
      </c>
      <c r="H187" s="197">
        <v>94</v>
      </c>
      <c r="I187" s="198"/>
      <c r="J187" s="199">
        <f t="shared" si="30"/>
        <v>0</v>
      </c>
      <c r="K187" s="200"/>
      <c r="L187" s="40"/>
      <c r="M187" s="201" t="s">
        <v>1</v>
      </c>
      <c r="N187" s="202" t="s">
        <v>40</v>
      </c>
      <c r="O187" s="72"/>
      <c r="P187" s="203">
        <f t="shared" si="31"/>
        <v>0</v>
      </c>
      <c r="Q187" s="203">
        <v>0</v>
      </c>
      <c r="R187" s="203">
        <f t="shared" si="32"/>
        <v>0</v>
      </c>
      <c r="S187" s="203">
        <v>0</v>
      </c>
      <c r="T187" s="204">
        <f t="shared" si="3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247</v>
      </c>
      <c r="AT187" s="205" t="s">
        <v>211</v>
      </c>
      <c r="AU187" s="205" t="s">
        <v>85</v>
      </c>
      <c r="AY187" s="18" t="s">
        <v>209</v>
      </c>
      <c r="BE187" s="206">
        <f t="shared" si="34"/>
        <v>0</v>
      </c>
      <c r="BF187" s="206">
        <f t="shared" si="35"/>
        <v>0</v>
      </c>
      <c r="BG187" s="206">
        <f t="shared" si="36"/>
        <v>0</v>
      </c>
      <c r="BH187" s="206">
        <f t="shared" si="37"/>
        <v>0</v>
      </c>
      <c r="BI187" s="206">
        <f t="shared" si="38"/>
        <v>0</v>
      </c>
      <c r="BJ187" s="18" t="s">
        <v>83</v>
      </c>
      <c r="BK187" s="206">
        <f t="shared" si="39"/>
        <v>0</v>
      </c>
      <c r="BL187" s="18" t="s">
        <v>247</v>
      </c>
      <c r="BM187" s="205" t="s">
        <v>415</v>
      </c>
    </row>
    <row r="188" spans="1:65" s="2" customFormat="1" ht="21.75" customHeight="1">
      <c r="A188" s="35"/>
      <c r="B188" s="36"/>
      <c r="C188" s="193" t="s">
        <v>422</v>
      </c>
      <c r="D188" s="193" t="s">
        <v>211</v>
      </c>
      <c r="E188" s="194" t="s">
        <v>2944</v>
      </c>
      <c r="F188" s="195" t="s">
        <v>2945</v>
      </c>
      <c r="G188" s="196" t="s">
        <v>340</v>
      </c>
      <c r="H188" s="197">
        <v>8</v>
      </c>
      <c r="I188" s="198"/>
      <c r="J188" s="199">
        <f t="shared" si="30"/>
        <v>0</v>
      </c>
      <c r="K188" s="200"/>
      <c r="L188" s="40"/>
      <c r="M188" s="201" t="s">
        <v>1</v>
      </c>
      <c r="N188" s="202" t="s">
        <v>40</v>
      </c>
      <c r="O188" s="72"/>
      <c r="P188" s="203">
        <f t="shared" si="31"/>
        <v>0</v>
      </c>
      <c r="Q188" s="203">
        <v>0</v>
      </c>
      <c r="R188" s="203">
        <f t="shared" si="32"/>
        <v>0</v>
      </c>
      <c r="S188" s="203">
        <v>0</v>
      </c>
      <c r="T188" s="204">
        <f t="shared" si="3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5" t="s">
        <v>247</v>
      </c>
      <c r="AT188" s="205" t="s">
        <v>211</v>
      </c>
      <c r="AU188" s="205" t="s">
        <v>85</v>
      </c>
      <c r="AY188" s="18" t="s">
        <v>209</v>
      </c>
      <c r="BE188" s="206">
        <f t="shared" si="34"/>
        <v>0</v>
      </c>
      <c r="BF188" s="206">
        <f t="shared" si="35"/>
        <v>0</v>
      </c>
      <c r="BG188" s="206">
        <f t="shared" si="36"/>
        <v>0</v>
      </c>
      <c r="BH188" s="206">
        <f t="shared" si="37"/>
        <v>0</v>
      </c>
      <c r="BI188" s="206">
        <f t="shared" si="38"/>
        <v>0</v>
      </c>
      <c r="BJ188" s="18" t="s">
        <v>83</v>
      </c>
      <c r="BK188" s="206">
        <f t="shared" si="39"/>
        <v>0</v>
      </c>
      <c r="BL188" s="18" t="s">
        <v>247</v>
      </c>
      <c r="BM188" s="205" t="s">
        <v>426</v>
      </c>
    </row>
    <row r="189" spans="1:65" s="2" customFormat="1" ht="21.75" customHeight="1">
      <c r="A189" s="35"/>
      <c r="B189" s="36"/>
      <c r="C189" s="193" t="s">
        <v>304</v>
      </c>
      <c r="D189" s="193" t="s">
        <v>211</v>
      </c>
      <c r="E189" s="194" t="s">
        <v>2946</v>
      </c>
      <c r="F189" s="195" t="s">
        <v>2947</v>
      </c>
      <c r="G189" s="196" t="s">
        <v>340</v>
      </c>
      <c r="H189" s="197">
        <v>15</v>
      </c>
      <c r="I189" s="198"/>
      <c r="J189" s="199">
        <f t="shared" si="30"/>
        <v>0</v>
      </c>
      <c r="K189" s="200"/>
      <c r="L189" s="40"/>
      <c r="M189" s="201" t="s">
        <v>1</v>
      </c>
      <c r="N189" s="202" t="s">
        <v>40</v>
      </c>
      <c r="O189" s="72"/>
      <c r="P189" s="203">
        <f t="shared" si="31"/>
        <v>0</v>
      </c>
      <c r="Q189" s="203">
        <v>0</v>
      </c>
      <c r="R189" s="203">
        <f t="shared" si="32"/>
        <v>0</v>
      </c>
      <c r="S189" s="203">
        <v>0</v>
      </c>
      <c r="T189" s="204">
        <f t="shared" si="3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247</v>
      </c>
      <c r="AT189" s="205" t="s">
        <v>211</v>
      </c>
      <c r="AU189" s="205" t="s">
        <v>85</v>
      </c>
      <c r="AY189" s="18" t="s">
        <v>209</v>
      </c>
      <c r="BE189" s="206">
        <f t="shared" si="34"/>
        <v>0</v>
      </c>
      <c r="BF189" s="206">
        <f t="shared" si="35"/>
        <v>0</v>
      </c>
      <c r="BG189" s="206">
        <f t="shared" si="36"/>
        <v>0</v>
      </c>
      <c r="BH189" s="206">
        <f t="shared" si="37"/>
        <v>0</v>
      </c>
      <c r="BI189" s="206">
        <f t="shared" si="38"/>
        <v>0</v>
      </c>
      <c r="BJ189" s="18" t="s">
        <v>83</v>
      </c>
      <c r="BK189" s="206">
        <f t="shared" si="39"/>
        <v>0</v>
      </c>
      <c r="BL189" s="18" t="s">
        <v>247</v>
      </c>
      <c r="BM189" s="205" t="s">
        <v>429</v>
      </c>
    </row>
    <row r="190" spans="1:65" s="2" customFormat="1" ht="21.75" customHeight="1">
      <c r="A190" s="35"/>
      <c r="B190" s="36"/>
      <c r="C190" s="193" t="s">
        <v>430</v>
      </c>
      <c r="D190" s="193" t="s">
        <v>211</v>
      </c>
      <c r="E190" s="194" t="s">
        <v>2948</v>
      </c>
      <c r="F190" s="195" t="s">
        <v>2949</v>
      </c>
      <c r="G190" s="196" t="s">
        <v>340</v>
      </c>
      <c r="H190" s="197">
        <v>15</v>
      </c>
      <c r="I190" s="198"/>
      <c r="J190" s="199">
        <f t="shared" si="30"/>
        <v>0</v>
      </c>
      <c r="K190" s="200"/>
      <c r="L190" s="40"/>
      <c r="M190" s="201" t="s">
        <v>1</v>
      </c>
      <c r="N190" s="202" t="s">
        <v>40</v>
      </c>
      <c r="O190" s="72"/>
      <c r="P190" s="203">
        <f t="shared" si="31"/>
        <v>0</v>
      </c>
      <c r="Q190" s="203">
        <v>0</v>
      </c>
      <c r="R190" s="203">
        <f t="shared" si="32"/>
        <v>0</v>
      </c>
      <c r="S190" s="203">
        <v>0</v>
      </c>
      <c r="T190" s="204">
        <f t="shared" si="3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5" t="s">
        <v>247</v>
      </c>
      <c r="AT190" s="205" t="s">
        <v>211</v>
      </c>
      <c r="AU190" s="205" t="s">
        <v>85</v>
      </c>
      <c r="AY190" s="18" t="s">
        <v>209</v>
      </c>
      <c r="BE190" s="206">
        <f t="shared" si="34"/>
        <v>0</v>
      </c>
      <c r="BF190" s="206">
        <f t="shared" si="35"/>
        <v>0</v>
      </c>
      <c r="BG190" s="206">
        <f t="shared" si="36"/>
        <v>0</v>
      </c>
      <c r="BH190" s="206">
        <f t="shared" si="37"/>
        <v>0</v>
      </c>
      <c r="BI190" s="206">
        <f t="shared" si="38"/>
        <v>0</v>
      </c>
      <c r="BJ190" s="18" t="s">
        <v>83</v>
      </c>
      <c r="BK190" s="206">
        <f t="shared" si="39"/>
        <v>0</v>
      </c>
      <c r="BL190" s="18" t="s">
        <v>247</v>
      </c>
      <c r="BM190" s="205" t="s">
        <v>433</v>
      </c>
    </row>
    <row r="191" spans="1:65" s="2" customFormat="1" ht="16.5" customHeight="1">
      <c r="A191" s="35"/>
      <c r="B191" s="36"/>
      <c r="C191" s="193" t="s">
        <v>308</v>
      </c>
      <c r="D191" s="193" t="s">
        <v>211</v>
      </c>
      <c r="E191" s="194" t="s">
        <v>2950</v>
      </c>
      <c r="F191" s="195" t="s">
        <v>2951</v>
      </c>
      <c r="G191" s="196" t="s">
        <v>340</v>
      </c>
      <c r="H191" s="197">
        <v>59</v>
      </c>
      <c r="I191" s="198"/>
      <c r="J191" s="199">
        <f t="shared" si="30"/>
        <v>0</v>
      </c>
      <c r="K191" s="200"/>
      <c r="L191" s="40"/>
      <c r="M191" s="201" t="s">
        <v>1</v>
      </c>
      <c r="N191" s="202" t="s">
        <v>40</v>
      </c>
      <c r="O191" s="72"/>
      <c r="P191" s="203">
        <f t="shared" si="31"/>
        <v>0</v>
      </c>
      <c r="Q191" s="203">
        <v>0</v>
      </c>
      <c r="R191" s="203">
        <f t="shared" si="32"/>
        <v>0</v>
      </c>
      <c r="S191" s="203">
        <v>0</v>
      </c>
      <c r="T191" s="204">
        <f t="shared" si="3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5" t="s">
        <v>247</v>
      </c>
      <c r="AT191" s="205" t="s">
        <v>211</v>
      </c>
      <c r="AU191" s="205" t="s">
        <v>85</v>
      </c>
      <c r="AY191" s="18" t="s">
        <v>209</v>
      </c>
      <c r="BE191" s="206">
        <f t="shared" si="34"/>
        <v>0</v>
      </c>
      <c r="BF191" s="206">
        <f t="shared" si="35"/>
        <v>0</v>
      </c>
      <c r="BG191" s="206">
        <f t="shared" si="36"/>
        <v>0</v>
      </c>
      <c r="BH191" s="206">
        <f t="shared" si="37"/>
        <v>0</v>
      </c>
      <c r="BI191" s="206">
        <f t="shared" si="38"/>
        <v>0</v>
      </c>
      <c r="BJ191" s="18" t="s">
        <v>83</v>
      </c>
      <c r="BK191" s="206">
        <f t="shared" si="39"/>
        <v>0</v>
      </c>
      <c r="BL191" s="18" t="s">
        <v>247</v>
      </c>
      <c r="BM191" s="205" t="s">
        <v>440</v>
      </c>
    </row>
    <row r="192" spans="1:65" s="2" customFormat="1" ht="16.5" customHeight="1">
      <c r="A192" s="35"/>
      <c r="B192" s="36"/>
      <c r="C192" s="244" t="s">
        <v>443</v>
      </c>
      <c r="D192" s="244" t="s">
        <v>287</v>
      </c>
      <c r="E192" s="245" t="s">
        <v>2952</v>
      </c>
      <c r="F192" s="246" t="s">
        <v>2953</v>
      </c>
      <c r="G192" s="247" t="s">
        <v>340</v>
      </c>
      <c r="H192" s="248">
        <v>59</v>
      </c>
      <c r="I192" s="249"/>
      <c r="J192" s="250">
        <f t="shared" si="30"/>
        <v>0</v>
      </c>
      <c r="K192" s="251"/>
      <c r="L192" s="252"/>
      <c r="M192" s="253" t="s">
        <v>1</v>
      </c>
      <c r="N192" s="254" t="s">
        <v>40</v>
      </c>
      <c r="O192" s="72"/>
      <c r="P192" s="203">
        <f t="shared" si="31"/>
        <v>0</v>
      </c>
      <c r="Q192" s="203">
        <v>0</v>
      </c>
      <c r="R192" s="203">
        <f t="shared" si="32"/>
        <v>0</v>
      </c>
      <c r="S192" s="203">
        <v>0</v>
      </c>
      <c r="T192" s="204">
        <f t="shared" si="3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5" t="s">
        <v>277</v>
      </c>
      <c r="AT192" s="205" t="s">
        <v>287</v>
      </c>
      <c r="AU192" s="205" t="s">
        <v>85</v>
      </c>
      <c r="AY192" s="18" t="s">
        <v>209</v>
      </c>
      <c r="BE192" s="206">
        <f t="shared" si="34"/>
        <v>0</v>
      </c>
      <c r="BF192" s="206">
        <f t="shared" si="35"/>
        <v>0</v>
      </c>
      <c r="BG192" s="206">
        <f t="shared" si="36"/>
        <v>0</v>
      </c>
      <c r="BH192" s="206">
        <f t="shared" si="37"/>
        <v>0</v>
      </c>
      <c r="BI192" s="206">
        <f t="shared" si="38"/>
        <v>0</v>
      </c>
      <c r="BJ192" s="18" t="s">
        <v>83</v>
      </c>
      <c r="BK192" s="206">
        <f t="shared" si="39"/>
        <v>0</v>
      </c>
      <c r="BL192" s="18" t="s">
        <v>247</v>
      </c>
      <c r="BM192" s="205" t="s">
        <v>446</v>
      </c>
    </row>
    <row r="193" spans="1:65" s="2" customFormat="1" ht="24.2" customHeight="1">
      <c r="A193" s="35"/>
      <c r="B193" s="36"/>
      <c r="C193" s="193" t="s">
        <v>313</v>
      </c>
      <c r="D193" s="193" t="s">
        <v>211</v>
      </c>
      <c r="E193" s="194" t="s">
        <v>2954</v>
      </c>
      <c r="F193" s="195" t="s">
        <v>2955</v>
      </c>
      <c r="G193" s="196" t="s">
        <v>340</v>
      </c>
      <c r="H193" s="197">
        <v>83</v>
      </c>
      <c r="I193" s="198"/>
      <c r="J193" s="199">
        <f t="shared" si="30"/>
        <v>0</v>
      </c>
      <c r="K193" s="200"/>
      <c r="L193" s="40"/>
      <c r="M193" s="201" t="s">
        <v>1</v>
      </c>
      <c r="N193" s="202" t="s">
        <v>40</v>
      </c>
      <c r="O193" s="72"/>
      <c r="P193" s="203">
        <f t="shared" si="31"/>
        <v>0</v>
      </c>
      <c r="Q193" s="203">
        <v>0</v>
      </c>
      <c r="R193" s="203">
        <f t="shared" si="32"/>
        <v>0</v>
      </c>
      <c r="S193" s="203">
        <v>0</v>
      </c>
      <c r="T193" s="204">
        <f t="shared" si="3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5" t="s">
        <v>247</v>
      </c>
      <c r="AT193" s="205" t="s">
        <v>211</v>
      </c>
      <c r="AU193" s="205" t="s">
        <v>85</v>
      </c>
      <c r="AY193" s="18" t="s">
        <v>209</v>
      </c>
      <c r="BE193" s="206">
        <f t="shared" si="34"/>
        <v>0</v>
      </c>
      <c r="BF193" s="206">
        <f t="shared" si="35"/>
        <v>0</v>
      </c>
      <c r="BG193" s="206">
        <f t="shared" si="36"/>
        <v>0</v>
      </c>
      <c r="BH193" s="206">
        <f t="shared" si="37"/>
        <v>0</v>
      </c>
      <c r="BI193" s="206">
        <f t="shared" si="38"/>
        <v>0</v>
      </c>
      <c r="BJ193" s="18" t="s">
        <v>83</v>
      </c>
      <c r="BK193" s="206">
        <f t="shared" si="39"/>
        <v>0</v>
      </c>
      <c r="BL193" s="18" t="s">
        <v>247</v>
      </c>
      <c r="BM193" s="205" t="s">
        <v>450</v>
      </c>
    </row>
    <row r="194" spans="1:65" s="2" customFormat="1" ht="16.5" customHeight="1">
      <c r="A194" s="35"/>
      <c r="B194" s="36"/>
      <c r="C194" s="193" t="s">
        <v>451</v>
      </c>
      <c r="D194" s="193" t="s">
        <v>211</v>
      </c>
      <c r="E194" s="194" t="s">
        <v>2956</v>
      </c>
      <c r="F194" s="195" t="s">
        <v>2957</v>
      </c>
      <c r="G194" s="196" t="s">
        <v>340</v>
      </c>
      <c r="H194" s="197">
        <v>75</v>
      </c>
      <c r="I194" s="198"/>
      <c r="J194" s="199">
        <f t="shared" si="30"/>
        <v>0</v>
      </c>
      <c r="K194" s="200"/>
      <c r="L194" s="40"/>
      <c r="M194" s="201" t="s">
        <v>1</v>
      </c>
      <c r="N194" s="202" t="s">
        <v>40</v>
      </c>
      <c r="O194" s="72"/>
      <c r="P194" s="203">
        <f t="shared" si="31"/>
        <v>0</v>
      </c>
      <c r="Q194" s="203">
        <v>0</v>
      </c>
      <c r="R194" s="203">
        <f t="shared" si="32"/>
        <v>0</v>
      </c>
      <c r="S194" s="203">
        <v>0</v>
      </c>
      <c r="T194" s="204">
        <f t="shared" si="3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5" t="s">
        <v>247</v>
      </c>
      <c r="AT194" s="205" t="s">
        <v>211</v>
      </c>
      <c r="AU194" s="205" t="s">
        <v>85</v>
      </c>
      <c r="AY194" s="18" t="s">
        <v>209</v>
      </c>
      <c r="BE194" s="206">
        <f t="shared" si="34"/>
        <v>0</v>
      </c>
      <c r="BF194" s="206">
        <f t="shared" si="35"/>
        <v>0</v>
      </c>
      <c r="BG194" s="206">
        <f t="shared" si="36"/>
        <v>0</v>
      </c>
      <c r="BH194" s="206">
        <f t="shared" si="37"/>
        <v>0</v>
      </c>
      <c r="BI194" s="206">
        <f t="shared" si="38"/>
        <v>0</v>
      </c>
      <c r="BJ194" s="18" t="s">
        <v>83</v>
      </c>
      <c r="BK194" s="206">
        <f t="shared" si="39"/>
        <v>0</v>
      </c>
      <c r="BL194" s="18" t="s">
        <v>247</v>
      </c>
      <c r="BM194" s="205" t="s">
        <v>454</v>
      </c>
    </row>
    <row r="195" spans="1:65" s="2" customFormat="1" ht="21.75" customHeight="1">
      <c r="A195" s="35"/>
      <c r="B195" s="36"/>
      <c r="C195" s="193" t="s">
        <v>317</v>
      </c>
      <c r="D195" s="193" t="s">
        <v>211</v>
      </c>
      <c r="E195" s="194" t="s">
        <v>2958</v>
      </c>
      <c r="F195" s="195" t="s">
        <v>2959</v>
      </c>
      <c r="G195" s="196" t="s">
        <v>340</v>
      </c>
      <c r="H195" s="197">
        <v>70</v>
      </c>
      <c r="I195" s="198"/>
      <c r="J195" s="199">
        <f t="shared" si="30"/>
        <v>0</v>
      </c>
      <c r="K195" s="200"/>
      <c r="L195" s="40"/>
      <c r="M195" s="201" t="s">
        <v>1</v>
      </c>
      <c r="N195" s="202" t="s">
        <v>40</v>
      </c>
      <c r="O195" s="72"/>
      <c r="P195" s="203">
        <f t="shared" si="31"/>
        <v>0</v>
      </c>
      <c r="Q195" s="203">
        <v>0</v>
      </c>
      <c r="R195" s="203">
        <f t="shared" si="32"/>
        <v>0</v>
      </c>
      <c r="S195" s="203">
        <v>0</v>
      </c>
      <c r="T195" s="204">
        <f t="shared" si="3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5" t="s">
        <v>247</v>
      </c>
      <c r="AT195" s="205" t="s">
        <v>211</v>
      </c>
      <c r="AU195" s="205" t="s">
        <v>85</v>
      </c>
      <c r="AY195" s="18" t="s">
        <v>209</v>
      </c>
      <c r="BE195" s="206">
        <f t="shared" si="34"/>
        <v>0</v>
      </c>
      <c r="BF195" s="206">
        <f t="shared" si="35"/>
        <v>0</v>
      </c>
      <c r="BG195" s="206">
        <f t="shared" si="36"/>
        <v>0</v>
      </c>
      <c r="BH195" s="206">
        <f t="shared" si="37"/>
        <v>0</v>
      </c>
      <c r="BI195" s="206">
        <f t="shared" si="38"/>
        <v>0</v>
      </c>
      <c r="BJ195" s="18" t="s">
        <v>83</v>
      </c>
      <c r="BK195" s="206">
        <f t="shared" si="39"/>
        <v>0</v>
      </c>
      <c r="BL195" s="18" t="s">
        <v>247</v>
      </c>
      <c r="BM195" s="205" t="s">
        <v>457</v>
      </c>
    </row>
    <row r="196" spans="1:65" s="2" customFormat="1" ht="24.2" customHeight="1">
      <c r="A196" s="35"/>
      <c r="B196" s="36"/>
      <c r="C196" s="193" t="s">
        <v>458</v>
      </c>
      <c r="D196" s="193" t="s">
        <v>211</v>
      </c>
      <c r="E196" s="194" t="s">
        <v>2960</v>
      </c>
      <c r="F196" s="195" t="s">
        <v>2961</v>
      </c>
      <c r="G196" s="196" t="s">
        <v>340</v>
      </c>
      <c r="H196" s="197">
        <v>8</v>
      </c>
      <c r="I196" s="198"/>
      <c r="J196" s="199">
        <f t="shared" si="30"/>
        <v>0</v>
      </c>
      <c r="K196" s="200"/>
      <c r="L196" s="40"/>
      <c r="M196" s="201" t="s">
        <v>1</v>
      </c>
      <c r="N196" s="202" t="s">
        <v>40</v>
      </c>
      <c r="O196" s="72"/>
      <c r="P196" s="203">
        <f t="shared" si="31"/>
        <v>0</v>
      </c>
      <c r="Q196" s="203">
        <v>0</v>
      </c>
      <c r="R196" s="203">
        <f t="shared" si="32"/>
        <v>0</v>
      </c>
      <c r="S196" s="203">
        <v>0</v>
      </c>
      <c r="T196" s="204">
        <f t="shared" si="3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247</v>
      </c>
      <c r="AT196" s="205" t="s">
        <v>211</v>
      </c>
      <c r="AU196" s="205" t="s">
        <v>85</v>
      </c>
      <c r="AY196" s="18" t="s">
        <v>209</v>
      </c>
      <c r="BE196" s="206">
        <f t="shared" si="34"/>
        <v>0</v>
      </c>
      <c r="BF196" s="206">
        <f t="shared" si="35"/>
        <v>0</v>
      </c>
      <c r="BG196" s="206">
        <f t="shared" si="36"/>
        <v>0</v>
      </c>
      <c r="BH196" s="206">
        <f t="shared" si="37"/>
        <v>0</v>
      </c>
      <c r="BI196" s="206">
        <f t="shared" si="38"/>
        <v>0</v>
      </c>
      <c r="BJ196" s="18" t="s">
        <v>83</v>
      </c>
      <c r="BK196" s="206">
        <f t="shared" si="39"/>
        <v>0</v>
      </c>
      <c r="BL196" s="18" t="s">
        <v>247</v>
      </c>
      <c r="BM196" s="205" t="s">
        <v>461</v>
      </c>
    </row>
    <row r="197" spans="1:65" s="2" customFormat="1" ht="24.2" customHeight="1">
      <c r="A197" s="35"/>
      <c r="B197" s="36"/>
      <c r="C197" s="193" t="s">
        <v>321</v>
      </c>
      <c r="D197" s="193" t="s">
        <v>211</v>
      </c>
      <c r="E197" s="194" t="s">
        <v>2962</v>
      </c>
      <c r="F197" s="195" t="s">
        <v>2963</v>
      </c>
      <c r="G197" s="196" t="s">
        <v>340</v>
      </c>
      <c r="H197" s="197">
        <v>15</v>
      </c>
      <c r="I197" s="198"/>
      <c r="J197" s="199">
        <f t="shared" si="30"/>
        <v>0</v>
      </c>
      <c r="K197" s="200"/>
      <c r="L197" s="40"/>
      <c r="M197" s="201" t="s">
        <v>1</v>
      </c>
      <c r="N197" s="202" t="s">
        <v>40</v>
      </c>
      <c r="O197" s="72"/>
      <c r="P197" s="203">
        <f t="shared" si="31"/>
        <v>0</v>
      </c>
      <c r="Q197" s="203">
        <v>0</v>
      </c>
      <c r="R197" s="203">
        <f t="shared" si="32"/>
        <v>0</v>
      </c>
      <c r="S197" s="203">
        <v>0</v>
      </c>
      <c r="T197" s="204">
        <f t="shared" si="3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5" t="s">
        <v>247</v>
      </c>
      <c r="AT197" s="205" t="s">
        <v>211</v>
      </c>
      <c r="AU197" s="205" t="s">
        <v>85</v>
      </c>
      <c r="AY197" s="18" t="s">
        <v>209</v>
      </c>
      <c r="BE197" s="206">
        <f t="shared" si="34"/>
        <v>0</v>
      </c>
      <c r="BF197" s="206">
        <f t="shared" si="35"/>
        <v>0</v>
      </c>
      <c r="BG197" s="206">
        <f t="shared" si="36"/>
        <v>0</v>
      </c>
      <c r="BH197" s="206">
        <f t="shared" si="37"/>
        <v>0</v>
      </c>
      <c r="BI197" s="206">
        <f t="shared" si="38"/>
        <v>0</v>
      </c>
      <c r="BJ197" s="18" t="s">
        <v>83</v>
      </c>
      <c r="BK197" s="206">
        <f t="shared" si="39"/>
        <v>0</v>
      </c>
      <c r="BL197" s="18" t="s">
        <v>247</v>
      </c>
      <c r="BM197" s="205" t="s">
        <v>464</v>
      </c>
    </row>
    <row r="198" spans="1:65" s="2" customFormat="1" ht="24.2" customHeight="1">
      <c r="A198" s="35"/>
      <c r="B198" s="36"/>
      <c r="C198" s="193" t="s">
        <v>466</v>
      </c>
      <c r="D198" s="193" t="s">
        <v>211</v>
      </c>
      <c r="E198" s="194" t="s">
        <v>2964</v>
      </c>
      <c r="F198" s="195" t="s">
        <v>2965</v>
      </c>
      <c r="G198" s="196" t="s">
        <v>340</v>
      </c>
      <c r="H198" s="197">
        <v>18</v>
      </c>
      <c r="I198" s="198"/>
      <c r="J198" s="199">
        <f t="shared" si="30"/>
        <v>0</v>
      </c>
      <c r="K198" s="200"/>
      <c r="L198" s="40"/>
      <c r="M198" s="201" t="s">
        <v>1</v>
      </c>
      <c r="N198" s="202" t="s">
        <v>40</v>
      </c>
      <c r="O198" s="72"/>
      <c r="P198" s="203">
        <f t="shared" si="31"/>
        <v>0</v>
      </c>
      <c r="Q198" s="203">
        <v>0</v>
      </c>
      <c r="R198" s="203">
        <f t="shared" si="32"/>
        <v>0</v>
      </c>
      <c r="S198" s="203">
        <v>0</v>
      </c>
      <c r="T198" s="204">
        <f t="shared" si="3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5" t="s">
        <v>247</v>
      </c>
      <c r="AT198" s="205" t="s">
        <v>211</v>
      </c>
      <c r="AU198" s="205" t="s">
        <v>85</v>
      </c>
      <c r="AY198" s="18" t="s">
        <v>209</v>
      </c>
      <c r="BE198" s="206">
        <f t="shared" si="34"/>
        <v>0</v>
      </c>
      <c r="BF198" s="206">
        <f t="shared" si="35"/>
        <v>0</v>
      </c>
      <c r="BG198" s="206">
        <f t="shared" si="36"/>
        <v>0</v>
      </c>
      <c r="BH198" s="206">
        <f t="shared" si="37"/>
        <v>0</v>
      </c>
      <c r="BI198" s="206">
        <f t="shared" si="38"/>
        <v>0</v>
      </c>
      <c r="BJ198" s="18" t="s">
        <v>83</v>
      </c>
      <c r="BK198" s="206">
        <f t="shared" si="39"/>
        <v>0</v>
      </c>
      <c r="BL198" s="18" t="s">
        <v>247</v>
      </c>
      <c r="BM198" s="205" t="s">
        <v>469</v>
      </c>
    </row>
    <row r="199" spans="1:65" s="2" customFormat="1" ht="16.5" customHeight="1">
      <c r="A199" s="35"/>
      <c r="B199" s="36"/>
      <c r="C199" s="193" t="s">
        <v>325</v>
      </c>
      <c r="D199" s="193" t="s">
        <v>211</v>
      </c>
      <c r="E199" s="194" t="s">
        <v>2966</v>
      </c>
      <c r="F199" s="195" t="s">
        <v>2967</v>
      </c>
      <c r="G199" s="196" t="s">
        <v>340</v>
      </c>
      <c r="H199" s="197">
        <v>1</v>
      </c>
      <c r="I199" s="198"/>
      <c r="J199" s="199">
        <f t="shared" si="30"/>
        <v>0</v>
      </c>
      <c r="K199" s="200"/>
      <c r="L199" s="40"/>
      <c r="M199" s="201" t="s">
        <v>1</v>
      </c>
      <c r="N199" s="202" t="s">
        <v>40</v>
      </c>
      <c r="O199" s="72"/>
      <c r="P199" s="203">
        <f t="shared" si="31"/>
        <v>0</v>
      </c>
      <c r="Q199" s="203">
        <v>0</v>
      </c>
      <c r="R199" s="203">
        <f t="shared" si="32"/>
        <v>0</v>
      </c>
      <c r="S199" s="203">
        <v>0</v>
      </c>
      <c r="T199" s="204">
        <f t="shared" si="3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5" t="s">
        <v>247</v>
      </c>
      <c r="AT199" s="205" t="s">
        <v>211</v>
      </c>
      <c r="AU199" s="205" t="s">
        <v>85</v>
      </c>
      <c r="AY199" s="18" t="s">
        <v>209</v>
      </c>
      <c r="BE199" s="206">
        <f t="shared" si="34"/>
        <v>0</v>
      </c>
      <c r="BF199" s="206">
        <f t="shared" si="35"/>
        <v>0</v>
      </c>
      <c r="BG199" s="206">
        <f t="shared" si="36"/>
        <v>0</v>
      </c>
      <c r="BH199" s="206">
        <f t="shared" si="37"/>
        <v>0</v>
      </c>
      <c r="BI199" s="206">
        <f t="shared" si="38"/>
        <v>0</v>
      </c>
      <c r="BJ199" s="18" t="s">
        <v>83</v>
      </c>
      <c r="BK199" s="206">
        <f t="shared" si="39"/>
        <v>0</v>
      </c>
      <c r="BL199" s="18" t="s">
        <v>247</v>
      </c>
      <c r="BM199" s="205" t="s">
        <v>473</v>
      </c>
    </row>
    <row r="200" spans="1:65" s="2" customFormat="1" ht="16.5" customHeight="1">
      <c r="A200" s="35"/>
      <c r="B200" s="36"/>
      <c r="C200" s="193" t="s">
        <v>476</v>
      </c>
      <c r="D200" s="193" t="s">
        <v>211</v>
      </c>
      <c r="E200" s="194" t="s">
        <v>2968</v>
      </c>
      <c r="F200" s="195" t="s">
        <v>2969</v>
      </c>
      <c r="G200" s="196" t="s">
        <v>340</v>
      </c>
      <c r="H200" s="197">
        <v>5</v>
      </c>
      <c r="I200" s="198"/>
      <c r="J200" s="199">
        <f t="shared" si="30"/>
        <v>0</v>
      </c>
      <c r="K200" s="200"/>
      <c r="L200" s="40"/>
      <c r="M200" s="201" t="s">
        <v>1</v>
      </c>
      <c r="N200" s="202" t="s">
        <v>40</v>
      </c>
      <c r="O200" s="72"/>
      <c r="P200" s="203">
        <f t="shared" si="31"/>
        <v>0</v>
      </c>
      <c r="Q200" s="203">
        <v>0</v>
      </c>
      <c r="R200" s="203">
        <f t="shared" si="32"/>
        <v>0</v>
      </c>
      <c r="S200" s="203">
        <v>0</v>
      </c>
      <c r="T200" s="204">
        <f t="shared" si="3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5" t="s">
        <v>247</v>
      </c>
      <c r="AT200" s="205" t="s">
        <v>211</v>
      </c>
      <c r="AU200" s="205" t="s">
        <v>85</v>
      </c>
      <c r="AY200" s="18" t="s">
        <v>209</v>
      </c>
      <c r="BE200" s="206">
        <f t="shared" si="34"/>
        <v>0</v>
      </c>
      <c r="BF200" s="206">
        <f t="shared" si="35"/>
        <v>0</v>
      </c>
      <c r="BG200" s="206">
        <f t="shared" si="36"/>
        <v>0</v>
      </c>
      <c r="BH200" s="206">
        <f t="shared" si="37"/>
        <v>0</v>
      </c>
      <c r="BI200" s="206">
        <f t="shared" si="38"/>
        <v>0</v>
      </c>
      <c r="BJ200" s="18" t="s">
        <v>83</v>
      </c>
      <c r="BK200" s="206">
        <f t="shared" si="39"/>
        <v>0</v>
      </c>
      <c r="BL200" s="18" t="s">
        <v>247</v>
      </c>
      <c r="BM200" s="205" t="s">
        <v>479</v>
      </c>
    </row>
    <row r="201" spans="1:65" s="2" customFormat="1" ht="16.5" customHeight="1">
      <c r="A201" s="35"/>
      <c r="B201" s="36"/>
      <c r="C201" s="193" t="s">
        <v>330</v>
      </c>
      <c r="D201" s="193" t="s">
        <v>211</v>
      </c>
      <c r="E201" s="194" t="s">
        <v>2970</v>
      </c>
      <c r="F201" s="195" t="s">
        <v>2971</v>
      </c>
      <c r="G201" s="196" t="s">
        <v>340</v>
      </c>
      <c r="H201" s="197">
        <v>8</v>
      </c>
      <c r="I201" s="198"/>
      <c r="J201" s="199">
        <f t="shared" si="30"/>
        <v>0</v>
      </c>
      <c r="K201" s="200"/>
      <c r="L201" s="40"/>
      <c r="M201" s="201" t="s">
        <v>1</v>
      </c>
      <c r="N201" s="202" t="s">
        <v>40</v>
      </c>
      <c r="O201" s="72"/>
      <c r="P201" s="203">
        <f t="shared" si="31"/>
        <v>0</v>
      </c>
      <c r="Q201" s="203">
        <v>0</v>
      </c>
      <c r="R201" s="203">
        <f t="shared" si="32"/>
        <v>0</v>
      </c>
      <c r="S201" s="203">
        <v>0</v>
      </c>
      <c r="T201" s="204">
        <f t="shared" si="3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5" t="s">
        <v>247</v>
      </c>
      <c r="AT201" s="205" t="s">
        <v>211</v>
      </c>
      <c r="AU201" s="205" t="s">
        <v>85</v>
      </c>
      <c r="AY201" s="18" t="s">
        <v>209</v>
      </c>
      <c r="BE201" s="206">
        <f t="shared" si="34"/>
        <v>0</v>
      </c>
      <c r="BF201" s="206">
        <f t="shared" si="35"/>
        <v>0</v>
      </c>
      <c r="BG201" s="206">
        <f t="shared" si="36"/>
        <v>0</v>
      </c>
      <c r="BH201" s="206">
        <f t="shared" si="37"/>
        <v>0</v>
      </c>
      <c r="BI201" s="206">
        <f t="shared" si="38"/>
        <v>0</v>
      </c>
      <c r="BJ201" s="18" t="s">
        <v>83</v>
      </c>
      <c r="BK201" s="206">
        <f t="shared" si="39"/>
        <v>0</v>
      </c>
      <c r="BL201" s="18" t="s">
        <v>247</v>
      </c>
      <c r="BM201" s="205" t="s">
        <v>486</v>
      </c>
    </row>
    <row r="202" spans="1:65" s="2" customFormat="1" ht="24.2" customHeight="1">
      <c r="A202" s="35"/>
      <c r="B202" s="36"/>
      <c r="C202" s="193" t="s">
        <v>491</v>
      </c>
      <c r="D202" s="193" t="s">
        <v>211</v>
      </c>
      <c r="E202" s="194" t="s">
        <v>2972</v>
      </c>
      <c r="F202" s="195" t="s">
        <v>2973</v>
      </c>
      <c r="G202" s="196" t="s">
        <v>2890</v>
      </c>
      <c r="H202" s="197">
        <v>59</v>
      </c>
      <c r="I202" s="198"/>
      <c r="J202" s="199">
        <f t="shared" si="30"/>
        <v>0</v>
      </c>
      <c r="K202" s="200"/>
      <c r="L202" s="40"/>
      <c r="M202" s="201" t="s">
        <v>1</v>
      </c>
      <c r="N202" s="202" t="s">
        <v>40</v>
      </c>
      <c r="O202" s="72"/>
      <c r="P202" s="203">
        <f t="shared" si="31"/>
        <v>0</v>
      </c>
      <c r="Q202" s="203">
        <v>0</v>
      </c>
      <c r="R202" s="203">
        <f t="shared" si="32"/>
        <v>0</v>
      </c>
      <c r="S202" s="203">
        <v>0</v>
      </c>
      <c r="T202" s="204">
        <f t="shared" si="3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5" t="s">
        <v>247</v>
      </c>
      <c r="AT202" s="205" t="s">
        <v>211</v>
      </c>
      <c r="AU202" s="205" t="s">
        <v>85</v>
      </c>
      <c r="AY202" s="18" t="s">
        <v>209</v>
      </c>
      <c r="BE202" s="206">
        <f t="shared" si="34"/>
        <v>0</v>
      </c>
      <c r="BF202" s="206">
        <f t="shared" si="35"/>
        <v>0</v>
      </c>
      <c r="BG202" s="206">
        <f t="shared" si="36"/>
        <v>0</v>
      </c>
      <c r="BH202" s="206">
        <f t="shared" si="37"/>
        <v>0</v>
      </c>
      <c r="BI202" s="206">
        <f t="shared" si="38"/>
        <v>0</v>
      </c>
      <c r="BJ202" s="18" t="s">
        <v>83</v>
      </c>
      <c r="BK202" s="206">
        <f t="shared" si="39"/>
        <v>0</v>
      </c>
      <c r="BL202" s="18" t="s">
        <v>247</v>
      </c>
      <c r="BM202" s="205" t="s">
        <v>494</v>
      </c>
    </row>
    <row r="203" spans="1:65" s="2" customFormat="1" ht="21.75" customHeight="1">
      <c r="A203" s="35"/>
      <c r="B203" s="36"/>
      <c r="C203" s="193" t="s">
        <v>334</v>
      </c>
      <c r="D203" s="193" t="s">
        <v>211</v>
      </c>
      <c r="E203" s="194" t="s">
        <v>2974</v>
      </c>
      <c r="F203" s="195" t="s">
        <v>2975</v>
      </c>
      <c r="G203" s="196" t="s">
        <v>340</v>
      </c>
      <c r="H203" s="197">
        <v>8</v>
      </c>
      <c r="I203" s="198"/>
      <c r="J203" s="199">
        <f t="shared" si="30"/>
        <v>0</v>
      </c>
      <c r="K203" s="200"/>
      <c r="L203" s="40"/>
      <c r="M203" s="201" t="s">
        <v>1</v>
      </c>
      <c r="N203" s="202" t="s">
        <v>40</v>
      </c>
      <c r="O203" s="72"/>
      <c r="P203" s="203">
        <f t="shared" si="31"/>
        <v>0</v>
      </c>
      <c r="Q203" s="203">
        <v>0</v>
      </c>
      <c r="R203" s="203">
        <f t="shared" si="32"/>
        <v>0</v>
      </c>
      <c r="S203" s="203">
        <v>0</v>
      </c>
      <c r="T203" s="204">
        <f t="shared" si="3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247</v>
      </c>
      <c r="AT203" s="205" t="s">
        <v>211</v>
      </c>
      <c r="AU203" s="205" t="s">
        <v>85</v>
      </c>
      <c r="AY203" s="18" t="s">
        <v>209</v>
      </c>
      <c r="BE203" s="206">
        <f t="shared" si="34"/>
        <v>0</v>
      </c>
      <c r="BF203" s="206">
        <f t="shared" si="35"/>
        <v>0</v>
      </c>
      <c r="BG203" s="206">
        <f t="shared" si="36"/>
        <v>0</v>
      </c>
      <c r="BH203" s="206">
        <f t="shared" si="37"/>
        <v>0</v>
      </c>
      <c r="BI203" s="206">
        <f t="shared" si="38"/>
        <v>0</v>
      </c>
      <c r="BJ203" s="18" t="s">
        <v>83</v>
      </c>
      <c r="BK203" s="206">
        <f t="shared" si="39"/>
        <v>0</v>
      </c>
      <c r="BL203" s="18" t="s">
        <v>247</v>
      </c>
      <c r="BM203" s="205" t="s">
        <v>498</v>
      </c>
    </row>
    <row r="204" spans="1:65" s="2" customFormat="1" ht="21.75" customHeight="1">
      <c r="A204" s="35"/>
      <c r="B204" s="36"/>
      <c r="C204" s="193" t="s">
        <v>499</v>
      </c>
      <c r="D204" s="193" t="s">
        <v>211</v>
      </c>
      <c r="E204" s="194" t="s">
        <v>2976</v>
      </c>
      <c r="F204" s="195" t="s">
        <v>2977</v>
      </c>
      <c r="G204" s="196" t="s">
        <v>340</v>
      </c>
      <c r="H204" s="197">
        <v>1</v>
      </c>
      <c r="I204" s="198"/>
      <c r="J204" s="199">
        <f t="shared" si="30"/>
        <v>0</v>
      </c>
      <c r="K204" s="200"/>
      <c r="L204" s="40"/>
      <c r="M204" s="201" t="s">
        <v>1</v>
      </c>
      <c r="N204" s="202" t="s">
        <v>40</v>
      </c>
      <c r="O204" s="72"/>
      <c r="P204" s="203">
        <f t="shared" si="31"/>
        <v>0</v>
      </c>
      <c r="Q204" s="203">
        <v>0</v>
      </c>
      <c r="R204" s="203">
        <f t="shared" si="32"/>
        <v>0</v>
      </c>
      <c r="S204" s="203">
        <v>0</v>
      </c>
      <c r="T204" s="204">
        <f t="shared" si="3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5" t="s">
        <v>247</v>
      </c>
      <c r="AT204" s="205" t="s">
        <v>211</v>
      </c>
      <c r="AU204" s="205" t="s">
        <v>85</v>
      </c>
      <c r="AY204" s="18" t="s">
        <v>209</v>
      </c>
      <c r="BE204" s="206">
        <f t="shared" si="34"/>
        <v>0</v>
      </c>
      <c r="BF204" s="206">
        <f t="shared" si="35"/>
        <v>0</v>
      </c>
      <c r="BG204" s="206">
        <f t="shared" si="36"/>
        <v>0</v>
      </c>
      <c r="BH204" s="206">
        <f t="shared" si="37"/>
        <v>0</v>
      </c>
      <c r="BI204" s="206">
        <f t="shared" si="38"/>
        <v>0</v>
      </c>
      <c r="BJ204" s="18" t="s">
        <v>83</v>
      </c>
      <c r="BK204" s="206">
        <f t="shared" si="39"/>
        <v>0</v>
      </c>
      <c r="BL204" s="18" t="s">
        <v>247</v>
      </c>
      <c r="BM204" s="205" t="s">
        <v>502</v>
      </c>
    </row>
    <row r="205" spans="1:65" s="2" customFormat="1" ht="24.2" customHeight="1">
      <c r="A205" s="35"/>
      <c r="B205" s="36"/>
      <c r="C205" s="193" t="s">
        <v>341</v>
      </c>
      <c r="D205" s="193" t="s">
        <v>211</v>
      </c>
      <c r="E205" s="194" t="s">
        <v>2978</v>
      </c>
      <c r="F205" s="195" t="s">
        <v>2979</v>
      </c>
      <c r="G205" s="196" t="s">
        <v>340</v>
      </c>
      <c r="H205" s="197">
        <v>27</v>
      </c>
      <c r="I205" s="198"/>
      <c r="J205" s="199">
        <f t="shared" si="30"/>
        <v>0</v>
      </c>
      <c r="K205" s="200"/>
      <c r="L205" s="40"/>
      <c r="M205" s="201" t="s">
        <v>1</v>
      </c>
      <c r="N205" s="202" t="s">
        <v>40</v>
      </c>
      <c r="O205" s="72"/>
      <c r="P205" s="203">
        <f t="shared" si="31"/>
        <v>0</v>
      </c>
      <c r="Q205" s="203">
        <v>0</v>
      </c>
      <c r="R205" s="203">
        <f t="shared" si="32"/>
        <v>0</v>
      </c>
      <c r="S205" s="203">
        <v>0</v>
      </c>
      <c r="T205" s="204">
        <f t="shared" si="3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5" t="s">
        <v>247</v>
      </c>
      <c r="AT205" s="205" t="s">
        <v>211</v>
      </c>
      <c r="AU205" s="205" t="s">
        <v>85</v>
      </c>
      <c r="AY205" s="18" t="s">
        <v>209</v>
      </c>
      <c r="BE205" s="206">
        <f t="shared" si="34"/>
        <v>0</v>
      </c>
      <c r="BF205" s="206">
        <f t="shared" si="35"/>
        <v>0</v>
      </c>
      <c r="BG205" s="206">
        <f t="shared" si="36"/>
        <v>0</v>
      </c>
      <c r="BH205" s="206">
        <f t="shared" si="37"/>
        <v>0</v>
      </c>
      <c r="BI205" s="206">
        <f t="shared" si="38"/>
        <v>0</v>
      </c>
      <c r="BJ205" s="18" t="s">
        <v>83</v>
      </c>
      <c r="BK205" s="206">
        <f t="shared" si="39"/>
        <v>0</v>
      </c>
      <c r="BL205" s="18" t="s">
        <v>247</v>
      </c>
      <c r="BM205" s="205" t="s">
        <v>799</v>
      </c>
    </row>
    <row r="206" spans="1:65" s="2" customFormat="1" ht="24.2" customHeight="1">
      <c r="A206" s="35"/>
      <c r="B206" s="36"/>
      <c r="C206" s="193" t="s">
        <v>510</v>
      </c>
      <c r="D206" s="193" t="s">
        <v>211</v>
      </c>
      <c r="E206" s="194" t="s">
        <v>2980</v>
      </c>
      <c r="F206" s="195" t="s">
        <v>2981</v>
      </c>
      <c r="G206" s="196" t="s">
        <v>340</v>
      </c>
      <c r="H206" s="197">
        <v>32</v>
      </c>
      <c r="I206" s="198"/>
      <c r="J206" s="199">
        <f t="shared" si="30"/>
        <v>0</v>
      </c>
      <c r="K206" s="200"/>
      <c r="L206" s="40"/>
      <c r="M206" s="201" t="s">
        <v>1</v>
      </c>
      <c r="N206" s="202" t="s">
        <v>40</v>
      </c>
      <c r="O206" s="72"/>
      <c r="P206" s="203">
        <f t="shared" si="31"/>
        <v>0</v>
      </c>
      <c r="Q206" s="203">
        <v>0</v>
      </c>
      <c r="R206" s="203">
        <f t="shared" si="32"/>
        <v>0</v>
      </c>
      <c r="S206" s="203">
        <v>0</v>
      </c>
      <c r="T206" s="204">
        <f t="shared" si="3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5" t="s">
        <v>247</v>
      </c>
      <c r="AT206" s="205" t="s">
        <v>211</v>
      </c>
      <c r="AU206" s="205" t="s">
        <v>85</v>
      </c>
      <c r="AY206" s="18" t="s">
        <v>209</v>
      </c>
      <c r="BE206" s="206">
        <f t="shared" si="34"/>
        <v>0</v>
      </c>
      <c r="BF206" s="206">
        <f t="shared" si="35"/>
        <v>0</v>
      </c>
      <c r="BG206" s="206">
        <f t="shared" si="36"/>
        <v>0</v>
      </c>
      <c r="BH206" s="206">
        <f t="shared" si="37"/>
        <v>0</v>
      </c>
      <c r="BI206" s="206">
        <f t="shared" si="38"/>
        <v>0</v>
      </c>
      <c r="BJ206" s="18" t="s">
        <v>83</v>
      </c>
      <c r="BK206" s="206">
        <f t="shared" si="39"/>
        <v>0</v>
      </c>
      <c r="BL206" s="18" t="s">
        <v>247</v>
      </c>
      <c r="BM206" s="205" t="s">
        <v>815</v>
      </c>
    </row>
    <row r="207" spans="1:65" s="2" customFormat="1" ht="21.75" customHeight="1">
      <c r="A207" s="35"/>
      <c r="B207" s="36"/>
      <c r="C207" s="193" t="s">
        <v>347</v>
      </c>
      <c r="D207" s="193" t="s">
        <v>211</v>
      </c>
      <c r="E207" s="194" t="s">
        <v>2982</v>
      </c>
      <c r="F207" s="195" t="s">
        <v>2983</v>
      </c>
      <c r="G207" s="196" t="s">
        <v>340</v>
      </c>
      <c r="H207" s="197">
        <v>36</v>
      </c>
      <c r="I207" s="198"/>
      <c r="J207" s="199">
        <f t="shared" si="30"/>
        <v>0</v>
      </c>
      <c r="K207" s="200"/>
      <c r="L207" s="40"/>
      <c r="M207" s="201" t="s">
        <v>1</v>
      </c>
      <c r="N207" s="202" t="s">
        <v>40</v>
      </c>
      <c r="O207" s="72"/>
      <c r="P207" s="203">
        <f t="shared" si="31"/>
        <v>0</v>
      </c>
      <c r="Q207" s="203">
        <v>0</v>
      </c>
      <c r="R207" s="203">
        <f t="shared" si="32"/>
        <v>0</v>
      </c>
      <c r="S207" s="203">
        <v>0</v>
      </c>
      <c r="T207" s="204">
        <f t="shared" si="33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5" t="s">
        <v>247</v>
      </c>
      <c r="AT207" s="205" t="s">
        <v>211</v>
      </c>
      <c r="AU207" s="205" t="s">
        <v>85</v>
      </c>
      <c r="AY207" s="18" t="s">
        <v>209</v>
      </c>
      <c r="BE207" s="206">
        <f t="shared" si="34"/>
        <v>0</v>
      </c>
      <c r="BF207" s="206">
        <f t="shared" si="35"/>
        <v>0</v>
      </c>
      <c r="BG207" s="206">
        <f t="shared" si="36"/>
        <v>0</v>
      </c>
      <c r="BH207" s="206">
        <f t="shared" si="37"/>
        <v>0</v>
      </c>
      <c r="BI207" s="206">
        <f t="shared" si="38"/>
        <v>0</v>
      </c>
      <c r="BJ207" s="18" t="s">
        <v>83</v>
      </c>
      <c r="BK207" s="206">
        <f t="shared" si="39"/>
        <v>0</v>
      </c>
      <c r="BL207" s="18" t="s">
        <v>247</v>
      </c>
      <c r="BM207" s="205" t="s">
        <v>524</v>
      </c>
    </row>
    <row r="208" spans="1:65" s="2" customFormat="1" ht="21.75" customHeight="1">
      <c r="A208" s="35"/>
      <c r="B208" s="36"/>
      <c r="C208" s="193" t="s">
        <v>521</v>
      </c>
      <c r="D208" s="193" t="s">
        <v>211</v>
      </c>
      <c r="E208" s="194" t="s">
        <v>2984</v>
      </c>
      <c r="F208" s="195" t="s">
        <v>2985</v>
      </c>
      <c r="G208" s="196" t="s">
        <v>340</v>
      </c>
      <c r="H208" s="197">
        <v>30</v>
      </c>
      <c r="I208" s="198"/>
      <c r="J208" s="199">
        <f t="shared" si="30"/>
        <v>0</v>
      </c>
      <c r="K208" s="200"/>
      <c r="L208" s="40"/>
      <c r="M208" s="201" t="s">
        <v>1</v>
      </c>
      <c r="N208" s="202" t="s">
        <v>40</v>
      </c>
      <c r="O208" s="72"/>
      <c r="P208" s="203">
        <f t="shared" si="31"/>
        <v>0</v>
      </c>
      <c r="Q208" s="203">
        <v>0</v>
      </c>
      <c r="R208" s="203">
        <f t="shared" si="32"/>
        <v>0</v>
      </c>
      <c r="S208" s="203">
        <v>0</v>
      </c>
      <c r="T208" s="204">
        <f t="shared" si="33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5" t="s">
        <v>247</v>
      </c>
      <c r="AT208" s="205" t="s">
        <v>211</v>
      </c>
      <c r="AU208" s="205" t="s">
        <v>85</v>
      </c>
      <c r="AY208" s="18" t="s">
        <v>209</v>
      </c>
      <c r="BE208" s="206">
        <f t="shared" si="34"/>
        <v>0</v>
      </c>
      <c r="BF208" s="206">
        <f t="shared" si="35"/>
        <v>0</v>
      </c>
      <c r="BG208" s="206">
        <f t="shared" si="36"/>
        <v>0</v>
      </c>
      <c r="BH208" s="206">
        <f t="shared" si="37"/>
        <v>0</v>
      </c>
      <c r="BI208" s="206">
        <f t="shared" si="38"/>
        <v>0</v>
      </c>
      <c r="BJ208" s="18" t="s">
        <v>83</v>
      </c>
      <c r="BK208" s="206">
        <f t="shared" si="39"/>
        <v>0</v>
      </c>
      <c r="BL208" s="18" t="s">
        <v>247</v>
      </c>
      <c r="BM208" s="205" t="s">
        <v>532</v>
      </c>
    </row>
    <row r="209" spans="1:65" s="2" customFormat="1" ht="21.75" customHeight="1">
      <c r="A209" s="35"/>
      <c r="B209" s="36"/>
      <c r="C209" s="193" t="s">
        <v>354</v>
      </c>
      <c r="D209" s="193" t="s">
        <v>211</v>
      </c>
      <c r="E209" s="194" t="s">
        <v>2986</v>
      </c>
      <c r="F209" s="195" t="s">
        <v>2987</v>
      </c>
      <c r="G209" s="196" t="s">
        <v>340</v>
      </c>
      <c r="H209" s="197">
        <v>28</v>
      </c>
      <c r="I209" s="198"/>
      <c r="J209" s="199">
        <f t="shared" si="30"/>
        <v>0</v>
      </c>
      <c r="K209" s="200"/>
      <c r="L209" s="40"/>
      <c r="M209" s="201" t="s">
        <v>1</v>
      </c>
      <c r="N209" s="202" t="s">
        <v>40</v>
      </c>
      <c r="O209" s="72"/>
      <c r="P209" s="203">
        <f t="shared" si="31"/>
        <v>0</v>
      </c>
      <c r="Q209" s="203">
        <v>0</v>
      </c>
      <c r="R209" s="203">
        <f t="shared" si="32"/>
        <v>0</v>
      </c>
      <c r="S209" s="203">
        <v>0</v>
      </c>
      <c r="T209" s="204">
        <f t="shared" si="33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5" t="s">
        <v>247</v>
      </c>
      <c r="AT209" s="205" t="s">
        <v>211</v>
      </c>
      <c r="AU209" s="205" t="s">
        <v>85</v>
      </c>
      <c r="AY209" s="18" t="s">
        <v>209</v>
      </c>
      <c r="BE209" s="206">
        <f t="shared" si="34"/>
        <v>0</v>
      </c>
      <c r="BF209" s="206">
        <f t="shared" si="35"/>
        <v>0</v>
      </c>
      <c r="BG209" s="206">
        <f t="shared" si="36"/>
        <v>0</v>
      </c>
      <c r="BH209" s="206">
        <f t="shared" si="37"/>
        <v>0</v>
      </c>
      <c r="BI209" s="206">
        <f t="shared" si="38"/>
        <v>0</v>
      </c>
      <c r="BJ209" s="18" t="s">
        <v>83</v>
      </c>
      <c r="BK209" s="206">
        <f t="shared" si="39"/>
        <v>0</v>
      </c>
      <c r="BL209" s="18" t="s">
        <v>247</v>
      </c>
      <c r="BM209" s="205" t="s">
        <v>536</v>
      </c>
    </row>
    <row r="210" spans="1:65" s="2" customFormat="1" ht="24.2" customHeight="1">
      <c r="A210" s="35"/>
      <c r="B210" s="36"/>
      <c r="C210" s="193" t="s">
        <v>533</v>
      </c>
      <c r="D210" s="193" t="s">
        <v>211</v>
      </c>
      <c r="E210" s="194" t="s">
        <v>2988</v>
      </c>
      <c r="F210" s="195" t="s">
        <v>2989</v>
      </c>
      <c r="G210" s="196" t="s">
        <v>340</v>
      </c>
      <c r="H210" s="197">
        <v>14</v>
      </c>
      <c r="I210" s="198"/>
      <c r="J210" s="199">
        <f t="shared" si="30"/>
        <v>0</v>
      </c>
      <c r="K210" s="200"/>
      <c r="L210" s="40"/>
      <c r="M210" s="201" t="s">
        <v>1</v>
      </c>
      <c r="N210" s="202" t="s">
        <v>40</v>
      </c>
      <c r="O210" s="72"/>
      <c r="P210" s="203">
        <f t="shared" si="31"/>
        <v>0</v>
      </c>
      <c r="Q210" s="203">
        <v>0</v>
      </c>
      <c r="R210" s="203">
        <f t="shared" si="32"/>
        <v>0</v>
      </c>
      <c r="S210" s="203">
        <v>0</v>
      </c>
      <c r="T210" s="204">
        <f t="shared" si="33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5" t="s">
        <v>247</v>
      </c>
      <c r="AT210" s="205" t="s">
        <v>211</v>
      </c>
      <c r="AU210" s="205" t="s">
        <v>85</v>
      </c>
      <c r="AY210" s="18" t="s">
        <v>209</v>
      </c>
      <c r="BE210" s="206">
        <f t="shared" si="34"/>
        <v>0</v>
      </c>
      <c r="BF210" s="206">
        <f t="shared" si="35"/>
        <v>0</v>
      </c>
      <c r="BG210" s="206">
        <f t="shared" si="36"/>
        <v>0</v>
      </c>
      <c r="BH210" s="206">
        <f t="shared" si="37"/>
        <v>0</v>
      </c>
      <c r="BI210" s="206">
        <f t="shared" si="38"/>
        <v>0</v>
      </c>
      <c r="BJ210" s="18" t="s">
        <v>83</v>
      </c>
      <c r="BK210" s="206">
        <f t="shared" si="39"/>
        <v>0</v>
      </c>
      <c r="BL210" s="18" t="s">
        <v>247</v>
      </c>
      <c r="BM210" s="205" t="s">
        <v>539</v>
      </c>
    </row>
    <row r="211" spans="1:65" s="2" customFormat="1" ht="24.2" customHeight="1">
      <c r="A211" s="35"/>
      <c r="B211" s="36"/>
      <c r="C211" s="193" t="s">
        <v>357</v>
      </c>
      <c r="D211" s="193" t="s">
        <v>211</v>
      </c>
      <c r="E211" s="194" t="s">
        <v>2990</v>
      </c>
      <c r="F211" s="195" t="s">
        <v>2991</v>
      </c>
      <c r="G211" s="196" t="s">
        <v>340</v>
      </c>
      <c r="H211" s="197">
        <v>10</v>
      </c>
      <c r="I211" s="198"/>
      <c r="J211" s="199">
        <f t="shared" si="30"/>
        <v>0</v>
      </c>
      <c r="K211" s="200"/>
      <c r="L211" s="40"/>
      <c r="M211" s="201" t="s">
        <v>1</v>
      </c>
      <c r="N211" s="202" t="s">
        <v>40</v>
      </c>
      <c r="O211" s="72"/>
      <c r="P211" s="203">
        <f t="shared" si="31"/>
        <v>0</v>
      </c>
      <c r="Q211" s="203">
        <v>0</v>
      </c>
      <c r="R211" s="203">
        <f t="shared" si="32"/>
        <v>0</v>
      </c>
      <c r="S211" s="203">
        <v>0</v>
      </c>
      <c r="T211" s="204">
        <f t="shared" si="33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5" t="s">
        <v>247</v>
      </c>
      <c r="AT211" s="205" t="s">
        <v>211</v>
      </c>
      <c r="AU211" s="205" t="s">
        <v>85</v>
      </c>
      <c r="AY211" s="18" t="s">
        <v>209</v>
      </c>
      <c r="BE211" s="206">
        <f t="shared" si="34"/>
        <v>0</v>
      </c>
      <c r="BF211" s="206">
        <f t="shared" si="35"/>
        <v>0</v>
      </c>
      <c r="BG211" s="206">
        <f t="shared" si="36"/>
        <v>0</v>
      </c>
      <c r="BH211" s="206">
        <f t="shared" si="37"/>
        <v>0</v>
      </c>
      <c r="BI211" s="206">
        <f t="shared" si="38"/>
        <v>0</v>
      </c>
      <c r="BJ211" s="18" t="s">
        <v>83</v>
      </c>
      <c r="BK211" s="206">
        <f t="shared" si="39"/>
        <v>0</v>
      </c>
      <c r="BL211" s="18" t="s">
        <v>247</v>
      </c>
      <c r="BM211" s="205" t="s">
        <v>544</v>
      </c>
    </row>
    <row r="212" spans="1:65" s="2" customFormat="1" ht="21.75" customHeight="1">
      <c r="A212" s="35"/>
      <c r="B212" s="36"/>
      <c r="C212" s="193" t="s">
        <v>541</v>
      </c>
      <c r="D212" s="193" t="s">
        <v>211</v>
      </c>
      <c r="E212" s="194" t="s">
        <v>2992</v>
      </c>
      <c r="F212" s="195" t="s">
        <v>2993</v>
      </c>
      <c r="G212" s="196" t="s">
        <v>340</v>
      </c>
      <c r="H212" s="197">
        <v>3</v>
      </c>
      <c r="I212" s="198"/>
      <c r="J212" s="199">
        <f t="shared" si="30"/>
        <v>0</v>
      </c>
      <c r="K212" s="200"/>
      <c r="L212" s="40"/>
      <c r="M212" s="201" t="s">
        <v>1</v>
      </c>
      <c r="N212" s="202" t="s">
        <v>40</v>
      </c>
      <c r="O212" s="72"/>
      <c r="P212" s="203">
        <f t="shared" si="31"/>
        <v>0</v>
      </c>
      <c r="Q212" s="203">
        <v>0</v>
      </c>
      <c r="R212" s="203">
        <f t="shared" si="32"/>
        <v>0</v>
      </c>
      <c r="S212" s="203">
        <v>0</v>
      </c>
      <c r="T212" s="204">
        <f t="shared" si="33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5" t="s">
        <v>247</v>
      </c>
      <c r="AT212" s="205" t="s">
        <v>211</v>
      </c>
      <c r="AU212" s="205" t="s">
        <v>85</v>
      </c>
      <c r="AY212" s="18" t="s">
        <v>209</v>
      </c>
      <c r="BE212" s="206">
        <f t="shared" si="34"/>
        <v>0</v>
      </c>
      <c r="BF212" s="206">
        <f t="shared" si="35"/>
        <v>0</v>
      </c>
      <c r="BG212" s="206">
        <f t="shared" si="36"/>
        <v>0</v>
      </c>
      <c r="BH212" s="206">
        <f t="shared" si="37"/>
        <v>0</v>
      </c>
      <c r="BI212" s="206">
        <f t="shared" si="38"/>
        <v>0</v>
      </c>
      <c r="BJ212" s="18" t="s">
        <v>83</v>
      </c>
      <c r="BK212" s="206">
        <f t="shared" si="39"/>
        <v>0</v>
      </c>
      <c r="BL212" s="18" t="s">
        <v>247</v>
      </c>
      <c r="BM212" s="205" t="s">
        <v>549</v>
      </c>
    </row>
    <row r="213" spans="1:65" s="2" customFormat="1" ht="24.2" customHeight="1">
      <c r="A213" s="35"/>
      <c r="B213" s="36"/>
      <c r="C213" s="193" t="s">
        <v>365</v>
      </c>
      <c r="D213" s="193" t="s">
        <v>211</v>
      </c>
      <c r="E213" s="194" t="s">
        <v>2994</v>
      </c>
      <c r="F213" s="195" t="s">
        <v>2995</v>
      </c>
      <c r="G213" s="196" t="s">
        <v>2890</v>
      </c>
      <c r="H213" s="197">
        <v>5</v>
      </c>
      <c r="I213" s="198"/>
      <c r="J213" s="199">
        <f t="shared" si="30"/>
        <v>0</v>
      </c>
      <c r="K213" s="200"/>
      <c r="L213" s="40"/>
      <c r="M213" s="201" t="s">
        <v>1</v>
      </c>
      <c r="N213" s="202" t="s">
        <v>40</v>
      </c>
      <c r="O213" s="72"/>
      <c r="P213" s="203">
        <f t="shared" si="31"/>
        <v>0</v>
      </c>
      <c r="Q213" s="203">
        <v>0</v>
      </c>
      <c r="R213" s="203">
        <f t="shared" si="32"/>
        <v>0</v>
      </c>
      <c r="S213" s="203">
        <v>0</v>
      </c>
      <c r="T213" s="204">
        <f t="shared" si="33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5" t="s">
        <v>247</v>
      </c>
      <c r="AT213" s="205" t="s">
        <v>211</v>
      </c>
      <c r="AU213" s="205" t="s">
        <v>85</v>
      </c>
      <c r="AY213" s="18" t="s">
        <v>209</v>
      </c>
      <c r="BE213" s="206">
        <f t="shared" si="34"/>
        <v>0</v>
      </c>
      <c r="BF213" s="206">
        <f t="shared" si="35"/>
        <v>0</v>
      </c>
      <c r="BG213" s="206">
        <f t="shared" si="36"/>
        <v>0</v>
      </c>
      <c r="BH213" s="206">
        <f t="shared" si="37"/>
        <v>0</v>
      </c>
      <c r="BI213" s="206">
        <f t="shared" si="38"/>
        <v>0</v>
      </c>
      <c r="BJ213" s="18" t="s">
        <v>83</v>
      </c>
      <c r="BK213" s="206">
        <f t="shared" si="39"/>
        <v>0</v>
      </c>
      <c r="BL213" s="18" t="s">
        <v>247</v>
      </c>
      <c r="BM213" s="205" t="s">
        <v>556</v>
      </c>
    </row>
    <row r="214" spans="1:65" s="2" customFormat="1" ht="16.5" customHeight="1">
      <c r="A214" s="35"/>
      <c r="B214" s="36"/>
      <c r="C214" s="193" t="s">
        <v>553</v>
      </c>
      <c r="D214" s="193" t="s">
        <v>211</v>
      </c>
      <c r="E214" s="194" t="s">
        <v>2996</v>
      </c>
      <c r="F214" s="195" t="s">
        <v>2997</v>
      </c>
      <c r="G214" s="196" t="s">
        <v>340</v>
      </c>
      <c r="H214" s="197">
        <v>2</v>
      </c>
      <c r="I214" s="198"/>
      <c r="J214" s="199">
        <f t="shared" si="30"/>
        <v>0</v>
      </c>
      <c r="K214" s="200"/>
      <c r="L214" s="40"/>
      <c r="M214" s="201" t="s">
        <v>1</v>
      </c>
      <c r="N214" s="202" t="s">
        <v>40</v>
      </c>
      <c r="O214" s="72"/>
      <c r="P214" s="203">
        <f t="shared" si="31"/>
        <v>0</v>
      </c>
      <c r="Q214" s="203">
        <v>0</v>
      </c>
      <c r="R214" s="203">
        <f t="shared" si="32"/>
        <v>0</v>
      </c>
      <c r="S214" s="203">
        <v>0</v>
      </c>
      <c r="T214" s="204">
        <f t="shared" si="33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5" t="s">
        <v>247</v>
      </c>
      <c r="AT214" s="205" t="s">
        <v>211</v>
      </c>
      <c r="AU214" s="205" t="s">
        <v>85</v>
      </c>
      <c r="AY214" s="18" t="s">
        <v>209</v>
      </c>
      <c r="BE214" s="206">
        <f t="shared" si="34"/>
        <v>0</v>
      </c>
      <c r="BF214" s="206">
        <f t="shared" si="35"/>
        <v>0</v>
      </c>
      <c r="BG214" s="206">
        <f t="shared" si="36"/>
        <v>0</v>
      </c>
      <c r="BH214" s="206">
        <f t="shared" si="37"/>
        <v>0</v>
      </c>
      <c r="BI214" s="206">
        <f t="shared" si="38"/>
        <v>0</v>
      </c>
      <c r="BJ214" s="18" t="s">
        <v>83</v>
      </c>
      <c r="BK214" s="206">
        <f t="shared" si="39"/>
        <v>0</v>
      </c>
      <c r="BL214" s="18" t="s">
        <v>247</v>
      </c>
      <c r="BM214" s="205" t="s">
        <v>560</v>
      </c>
    </row>
    <row r="215" spans="1:65" s="2" customFormat="1" ht="16.5" customHeight="1">
      <c r="A215" s="35"/>
      <c r="B215" s="36"/>
      <c r="C215" s="193" t="s">
        <v>369</v>
      </c>
      <c r="D215" s="193" t="s">
        <v>211</v>
      </c>
      <c r="E215" s="194" t="s">
        <v>2998</v>
      </c>
      <c r="F215" s="195" t="s">
        <v>2999</v>
      </c>
      <c r="G215" s="196" t="s">
        <v>340</v>
      </c>
      <c r="H215" s="197">
        <v>2</v>
      </c>
      <c r="I215" s="198"/>
      <c r="J215" s="199">
        <f t="shared" si="30"/>
        <v>0</v>
      </c>
      <c r="K215" s="200"/>
      <c r="L215" s="40"/>
      <c r="M215" s="201" t="s">
        <v>1</v>
      </c>
      <c r="N215" s="202" t="s">
        <v>40</v>
      </c>
      <c r="O215" s="72"/>
      <c r="P215" s="203">
        <f t="shared" si="31"/>
        <v>0</v>
      </c>
      <c r="Q215" s="203">
        <v>0</v>
      </c>
      <c r="R215" s="203">
        <f t="shared" si="32"/>
        <v>0</v>
      </c>
      <c r="S215" s="203">
        <v>0</v>
      </c>
      <c r="T215" s="204">
        <f t="shared" si="33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5" t="s">
        <v>247</v>
      </c>
      <c r="AT215" s="205" t="s">
        <v>211</v>
      </c>
      <c r="AU215" s="205" t="s">
        <v>85</v>
      </c>
      <c r="AY215" s="18" t="s">
        <v>209</v>
      </c>
      <c r="BE215" s="206">
        <f t="shared" si="34"/>
        <v>0</v>
      </c>
      <c r="BF215" s="206">
        <f t="shared" si="35"/>
        <v>0</v>
      </c>
      <c r="BG215" s="206">
        <f t="shared" si="36"/>
        <v>0</v>
      </c>
      <c r="BH215" s="206">
        <f t="shared" si="37"/>
        <v>0</v>
      </c>
      <c r="BI215" s="206">
        <f t="shared" si="38"/>
        <v>0</v>
      </c>
      <c r="BJ215" s="18" t="s">
        <v>83</v>
      </c>
      <c r="BK215" s="206">
        <f t="shared" si="39"/>
        <v>0</v>
      </c>
      <c r="BL215" s="18" t="s">
        <v>247</v>
      </c>
      <c r="BM215" s="205" t="s">
        <v>563</v>
      </c>
    </row>
    <row r="216" spans="1:65" s="2" customFormat="1" ht="24.2" customHeight="1">
      <c r="A216" s="35"/>
      <c r="B216" s="36"/>
      <c r="C216" s="193" t="s">
        <v>562</v>
      </c>
      <c r="D216" s="193" t="s">
        <v>211</v>
      </c>
      <c r="E216" s="194" t="s">
        <v>3000</v>
      </c>
      <c r="F216" s="195" t="s">
        <v>3001</v>
      </c>
      <c r="G216" s="196" t="s">
        <v>1034</v>
      </c>
      <c r="H216" s="266"/>
      <c r="I216" s="198"/>
      <c r="J216" s="199">
        <f t="shared" si="30"/>
        <v>0</v>
      </c>
      <c r="K216" s="200"/>
      <c r="L216" s="40"/>
      <c r="M216" s="201" t="s">
        <v>1</v>
      </c>
      <c r="N216" s="202" t="s">
        <v>40</v>
      </c>
      <c r="O216" s="72"/>
      <c r="P216" s="203">
        <f t="shared" si="31"/>
        <v>0</v>
      </c>
      <c r="Q216" s="203">
        <v>0</v>
      </c>
      <c r="R216" s="203">
        <f t="shared" si="32"/>
        <v>0</v>
      </c>
      <c r="S216" s="203">
        <v>0</v>
      </c>
      <c r="T216" s="204">
        <f t="shared" si="33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5" t="s">
        <v>247</v>
      </c>
      <c r="AT216" s="205" t="s">
        <v>211</v>
      </c>
      <c r="AU216" s="205" t="s">
        <v>85</v>
      </c>
      <c r="AY216" s="18" t="s">
        <v>209</v>
      </c>
      <c r="BE216" s="206">
        <f t="shared" si="34"/>
        <v>0</v>
      </c>
      <c r="BF216" s="206">
        <f t="shared" si="35"/>
        <v>0</v>
      </c>
      <c r="BG216" s="206">
        <f t="shared" si="36"/>
        <v>0</v>
      </c>
      <c r="BH216" s="206">
        <f t="shared" si="37"/>
        <v>0</v>
      </c>
      <c r="BI216" s="206">
        <f t="shared" si="38"/>
        <v>0</v>
      </c>
      <c r="BJ216" s="18" t="s">
        <v>83</v>
      </c>
      <c r="BK216" s="206">
        <f t="shared" si="39"/>
        <v>0</v>
      </c>
      <c r="BL216" s="18" t="s">
        <v>247</v>
      </c>
      <c r="BM216" s="205" t="s">
        <v>567</v>
      </c>
    </row>
    <row r="217" spans="1:65" s="12" customFormat="1" ht="22.9" customHeight="1">
      <c r="B217" s="177"/>
      <c r="C217" s="178"/>
      <c r="D217" s="179" t="s">
        <v>74</v>
      </c>
      <c r="E217" s="191" t="s">
        <v>3002</v>
      </c>
      <c r="F217" s="191" t="s">
        <v>3003</v>
      </c>
      <c r="G217" s="178"/>
      <c r="H217" s="178"/>
      <c r="I217" s="181"/>
      <c r="J217" s="192">
        <f>BK217</f>
        <v>0</v>
      </c>
      <c r="K217" s="178"/>
      <c r="L217" s="183"/>
      <c r="M217" s="184"/>
      <c r="N217" s="185"/>
      <c r="O217" s="185"/>
      <c r="P217" s="186">
        <f>SUM(P218:P232)</f>
        <v>0</v>
      </c>
      <c r="Q217" s="185"/>
      <c r="R217" s="186">
        <f>SUM(R218:R232)</f>
        <v>0</v>
      </c>
      <c r="S217" s="185"/>
      <c r="T217" s="187">
        <f>SUM(T218:T232)</f>
        <v>0</v>
      </c>
      <c r="AR217" s="188" t="s">
        <v>85</v>
      </c>
      <c r="AT217" s="189" t="s">
        <v>74</v>
      </c>
      <c r="AU217" s="189" t="s">
        <v>83</v>
      </c>
      <c r="AY217" s="188" t="s">
        <v>209</v>
      </c>
      <c r="BK217" s="190">
        <f>SUM(BK218:BK232)</f>
        <v>0</v>
      </c>
    </row>
    <row r="218" spans="1:65" s="2" customFormat="1" ht="16.5" customHeight="1">
      <c r="A218" s="35"/>
      <c r="B218" s="36"/>
      <c r="C218" s="193" t="s">
        <v>373</v>
      </c>
      <c r="D218" s="193" t="s">
        <v>211</v>
      </c>
      <c r="E218" s="194" t="s">
        <v>3004</v>
      </c>
      <c r="F218" s="195" t="s">
        <v>3005</v>
      </c>
      <c r="G218" s="196" t="s">
        <v>340</v>
      </c>
      <c r="H218" s="197">
        <v>348</v>
      </c>
      <c r="I218" s="198"/>
      <c r="J218" s="199">
        <f t="shared" ref="J218:J232" si="40">ROUND(I218*H218,2)</f>
        <v>0</v>
      </c>
      <c r="K218" s="200"/>
      <c r="L218" s="40"/>
      <c r="M218" s="201" t="s">
        <v>1</v>
      </c>
      <c r="N218" s="202" t="s">
        <v>40</v>
      </c>
      <c r="O218" s="72"/>
      <c r="P218" s="203">
        <f t="shared" ref="P218:P232" si="41">O218*H218</f>
        <v>0</v>
      </c>
      <c r="Q218" s="203">
        <v>0</v>
      </c>
      <c r="R218" s="203">
        <f t="shared" ref="R218:R232" si="42">Q218*H218</f>
        <v>0</v>
      </c>
      <c r="S218" s="203">
        <v>0</v>
      </c>
      <c r="T218" s="204">
        <f t="shared" ref="T218:T232" si="43"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5" t="s">
        <v>247</v>
      </c>
      <c r="AT218" s="205" t="s">
        <v>211</v>
      </c>
      <c r="AU218" s="205" t="s">
        <v>85</v>
      </c>
      <c r="AY218" s="18" t="s">
        <v>209</v>
      </c>
      <c r="BE218" s="206">
        <f t="shared" ref="BE218:BE232" si="44">IF(N218="základní",J218,0)</f>
        <v>0</v>
      </c>
      <c r="BF218" s="206">
        <f t="shared" ref="BF218:BF232" si="45">IF(N218="snížená",J218,0)</f>
        <v>0</v>
      </c>
      <c r="BG218" s="206">
        <f t="shared" ref="BG218:BG232" si="46">IF(N218="zákl. přenesená",J218,0)</f>
        <v>0</v>
      </c>
      <c r="BH218" s="206">
        <f t="shared" ref="BH218:BH232" si="47">IF(N218="sníž. přenesená",J218,0)</f>
        <v>0</v>
      </c>
      <c r="BI218" s="206">
        <f t="shared" ref="BI218:BI232" si="48">IF(N218="nulová",J218,0)</f>
        <v>0</v>
      </c>
      <c r="BJ218" s="18" t="s">
        <v>83</v>
      </c>
      <c r="BK218" s="206">
        <f t="shared" ref="BK218:BK232" si="49">ROUND(I218*H218,2)</f>
        <v>0</v>
      </c>
      <c r="BL218" s="18" t="s">
        <v>247</v>
      </c>
      <c r="BM218" s="205" t="s">
        <v>571</v>
      </c>
    </row>
    <row r="219" spans="1:65" s="2" customFormat="1" ht="24.2" customHeight="1">
      <c r="A219" s="35"/>
      <c r="B219" s="36"/>
      <c r="C219" s="193" t="s">
        <v>570</v>
      </c>
      <c r="D219" s="193" t="s">
        <v>211</v>
      </c>
      <c r="E219" s="194" t="s">
        <v>3006</v>
      </c>
      <c r="F219" s="195" t="s">
        <v>3007</v>
      </c>
      <c r="G219" s="196" t="s">
        <v>340</v>
      </c>
      <c r="H219" s="197">
        <v>143</v>
      </c>
      <c r="I219" s="198"/>
      <c r="J219" s="199">
        <f t="shared" si="40"/>
        <v>0</v>
      </c>
      <c r="K219" s="200"/>
      <c r="L219" s="40"/>
      <c r="M219" s="201" t="s">
        <v>1</v>
      </c>
      <c r="N219" s="202" t="s">
        <v>40</v>
      </c>
      <c r="O219" s="72"/>
      <c r="P219" s="203">
        <f t="shared" si="41"/>
        <v>0</v>
      </c>
      <c r="Q219" s="203">
        <v>0</v>
      </c>
      <c r="R219" s="203">
        <f t="shared" si="42"/>
        <v>0</v>
      </c>
      <c r="S219" s="203">
        <v>0</v>
      </c>
      <c r="T219" s="204">
        <f t="shared" si="43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5" t="s">
        <v>247</v>
      </c>
      <c r="AT219" s="205" t="s">
        <v>211</v>
      </c>
      <c r="AU219" s="205" t="s">
        <v>85</v>
      </c>
      <c r="AY219" s="18" t="s">
        <v>209</v>
      </c>
      <c r="BE219" s="206">
        <f t="shared" si="44"/>
        <v>0</v>
      </c>
      <c r="BF219" s="206">
        <f t="shared" si="45"/>
        <v>0</v>
      </c>
      <c r="BG219" s="206">
        <f t="shared" si="46"/>
        <v>0</v>
      </c>
      <c r="BH219" s="206">
        <f t="shared" si="47"/>
        <v>0</v>
      </c>
      <c r="BI219" s="206">
        <f t="shared" si="48"/>
        <v>0</v>
      </c>
      <c r="BJ219" s="18" t="s">
        <v>83</v>
      </c>
      <c r="BK219" s="206">
        <f t="shared" si="49"/>
        <v>0</v>
      </c>
      <c r="BL219" s="18" t="s">
        <v>247</v>
      </c>
      <c r="BM219" s="205" t="s">
        <v>575</v>
      </c>
    </row>
    <row r="220" spans="1:65" s="2" customFormat="1" ht="24.2" customHeight="1">
      <c r="A220" s="35"/>
      <c r="B220" s="36"/>
      <c r="C220" s="193" t="s">
        <v>376</v>
      </c>
      <c r="D220" s="193" t="s">
        <v>211</v>
      </c>
      <c r="E220" s="194" t="s">
        <v>3008</v>
      </c>
      <c r="F220" s="195" t="s">
        <v>3009</v>
      </c>
      <c r="G220" s="196" t="s">
        <v>340</v>
      </c>
      <c r="H220" s="197">
        <v>143</v>
      </c>
      <c r="I220" s="198"/>
      <c r="J220" s="199">
        <f t="shared" si="40"/>
        <v>0</v>
      </c>
      <c r="K220" s="200"/>
      <c r="L220" s="40"/>
      <c r="M220" s="201" t="s">
        <v>1</v>
      </c>
      <c r="N220" s="202" t="s">
        <v>40</v>
      </c>
      <c r="O220" s="72"/>
      <c r="P220" s="203">
        <f t="shared" si="41"/>
        <v>0</v>
      </c>
      <c r="Q220" s="203">
        <v>0</v>
      </c>
      <c r="R220" s="203">
        <f t="shared" si="42"/>
        <v>0</v>
      </c>
      <c r="S220" s="203">
        <v>0</v>
      </c>
      <c r="T220" s="204">
        <f t="shared" si="43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5" t="s">
        <v>247</v>
      </c>
      <c r="AT220" s="205" t="s">
        <v>211</v>
      </c>
      <c r="AU220" s="205" t="s">
        <v>85</v>
      </c>
      <c r="AY220" s="18" t="s">
        <v>209</v>
      </c>
      <c r="BE220" s="206">
        <f t="shared" si="44"/>
        <v>0</v>
      </c>
      <c r="BF220" s="206">
        <f t="shared" si="45"/>
        <v>0</v>
      </c>
      <c r="BG220" s="206">
        <f t="shared" si="46"/>
        <v>0</v>
      </c>
      <c r="BH220" s="206">
        <f t="shared" si="47"/>
        <v>0</v>
      </c>
      <c r="BI220" s="206">
        <f t="shared" si="48"/>
        <v>0</v>
      </c>
      <c r="BJ220" s="18" t="s">
        <v>83</v>
      </c>
      <c r="BK220" s="206">
        <f t="shared" si="49"/>
        <v>0</v>
      </c>
      <c r="BL220" s="18" t="s">
        <v>247</v>
      </c>
      <c r="BM220" s="205" t="s">
        <v>578</v>
      </c>
    </row>
    <row r="221" spans="1:65" s="2" customFormat="1" ht="24.2" customHeight="1">
      <c r="A221" s="35"/>
      <c r="B221" s="36"/>
      <c r="C221" s="193" t="s">
        <v>577</v>
      </c>
      <c r="D221" s="193" t="s">
        <v>211</v>
      </c>
      <c r="E221" s="194" t="s">
        <v>3010</v>
      </c>
      <c r="F221" s="195" t="s">
        <v>3011</v>
      </c>
      <c r="G221" s="196" t="s">
        <v>340</v>
      </c>
      <c r="H221" s="197">
        <v>143</v>
      </c>
      <c r="I221" s="198"/>
      <c r="J221" s="199">
        <f t="shared" si="40"/>
        <v>0</v>
      </c>
      <c r="K221" s="200"/>
      <c r="L221" s="40"/>
      <c r="M221" s="201" t="s">
        <v>1</v>
      </c>
      <c r="N221" s="202" t="s">
        <v>40</v>
      </c>
      <c r="O221" s="72"/>
      <c r="P221" s="203">
        <f t="shared" si="41"/>
        <v>0</v>
      </c>
      <c r="Q221" s="203">
        <v>0</v>
      </c>
      <c r="R221" s="203">
        <f t="shared" si="42"/>
        <v>0</v>
      </c>
      <c r="S221" s="203">
        <v>0</v>
      </c>
      <c r="T221" s="204">
        <f t="shared" si="43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5" t="s">
        <v>247</v>
      </c>
      <c r="AT221" s="205" t="s">
        <v>211</v>
      </c>
      <c r="AU221" s="205" t="s">
        <v>85</v>
      </c>
      <c r="AY221" s="18" t="s">
        <v>209</v>
      </c>
      <c r="BE221" s="206">
        <f t="shared" si="44"/>
        <v>0</v>
      </c>
      <c r="BF221" s="206">
        <f t="shared" si="45"/>
        <v>0</v>
      </c>
      <c r="BG221" s="206">
        <f t="shared" si="46"/>
        <v>0</v>
      </c>
      <c r="BH221" s="206">
        <f t="shared" si="47"/>
        <v>0</v>
      </c>
      <c r="BI221" s="206">
        <f t="shared" si="48"/>
        <v>0</v>
      </c>
      <c r="BJ221" s="18" t="s">
        <v>83</v>
      </c>
      <c r="BK221" s="206">
        <f t="shared" si="49"/>
        <v>0</v>
      </c>
      <c r="BL221" s="18" t="s">
        <v>247</v>
      </c>
      <c r="BM221" s="205" t="s">
        <v>581</v>
      </c>
    </row>
    <row r="222" spans="1:65" s="2" customFormat="1" ht="24.2" customHeight="1">
      <c r="A222" s="35"/>
      <c r="B222" s="36"/>
      <c r="C222" s="193" t="s">
        <v>380</v>
      </c>
      <c r="D222" s="193" t="s">
        <v>211</v>
      </c>
      <c r="E222" s="194" t="s">
        <v>3012</v>
      </c>
      <c r="F222" s="195" t="s">
        <v>3013</v>
      </c>
      <c r="G222" s="196" t="s">
        <v>340</v>
      </c>
      <c r="H222" s="197">
        <v>15</v>
      </c>
      <c r="I222" s="198"/>
      <c r="J222" s="199">
        <f t="shared" si="40"/>
        <v>0</v>
      </c>
      <c r="K222" s="200"/>
      <c r="L222" s="40"/>
      <c r="M222" s="201" t="s">
        <v>1</v>
      </c>
      <c r="N222" s="202" t="s">
        <v>40</v>
      </c>
      <c r="O222" s="72"/>
      <c r="P222" s="203">
        <f t="shared" si="41"/>
        <v>0</v>
      </c>
      <c r="Q222" s="203">
        <v>0</v>
      </c>
      <c r="R222" s="203">
        <f t="shared" si="42"/>
        <v>0</v>
      </c>
      <c r="S222" s="203">
        <v>0</v>
      </c>
      <c r="T222" s="204">
        <f t="shared" si="43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5" t="s">
        <v>247</v>
      </c>
      <c r="AT222" s="205" t="s">
        <v>211</v>
      </c>
      <c r="AU222" s="205" t="s">
        <v>85</v>
      </c>
      <c r="AY222" s="18" t="s">
        <v>209</v>
      </c>
      <c r="BE222" s="206">
        <f t="shared" si="44"/>
        <v>0</v>
      </c>
      <c r="BF222" s="206">
        <f t="shared" si="45"/>
        <v>0</v>
      </c>
      <c r="BG222" s="206">
        <f t="shared" si="46"/>
        <v>0</v>
      </c>
      <c r="BH222" s="206">
        <f t="shared" si="47"/>
        <v>0</v>
      </c>
      <c r="BI222" s="206">
        <f t="shared" si="48"/>
        <v>0</v>
      </c>
      <c r="BJ222" s="18" t="s">
        <v>83</v>
      </c>
      <c r="BK222" s="206">
        <f t="shared" si="49"/>
        <v>0</v>
      </c>
      <c r="BL222" s="18" t="s">
        <v>247</v>
      </c>
      <c r="BM222" s="205" t="s">
        <v>583</v>
      </c>
    </row>
    <row r="223" spans="1:65" s="2" customFormat="1" ht="21.75" customHeight="1">
      <c r="A223" s="35"/>
      <c r="B223" s="36"/>
      <c r="C223" s="193" t="s">
        <v>582</v>
      </c>
      <c r="D223" s="193" t="s">
        <v>211</v>
      </c>
      <c r="E223" s="194" t="s">
        <v>3014</v>
      </c>
      <c r="F223" s="195" t="s">
        <v>3015</v>
      </c>
      <c r="G223" s="196" t="s">
        <v>340</v>
      </c>
      <c r="H223" s="197">
        <v>286</v>
      </c>
      <c r="I223" s="198"/>
      <c r="J223" s="199">
        <f t="shared" si="40"/>
        <v>0</v>
      </c>
      <c r="K223" s="200"/>
      <c r="L223" s="40"/>
      <c r="M223" s="201" t="s">
        <v>1</v>
      </c>
      <c r="N223" s="202" t="s">
        <v>40</v>
      </c>
      <c r="O223" s="72"/>
      <c r="P223" s="203">
        <f t="shared" si="41"/>
        <v>0</v>
      </c>
      <c r="Q223" s="203">
        <v>0</v>
      </c>
      <c r="R223" s="203">
        <f t="shared" si="42"/>
        <v>0</v>
      </c>
      <c r="S223" s="203">
        <v>0</v>
      </c>
      <c r="T223" s="204">
        <f t="shared" si="43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5" t="s">
        <v>247</v>
      </c>
      <c r="AT223" s="205" t="s">
        <v>211</v>
      </c>
      <c r="AU223" s="205" t="s">
        <v>85</v>
      </c>
      <c r="AY223" s="18" t="s">
        <v>209</v>
      </c>
      <c r="BE223" s="206">
        <f t="shared" si="44"/>
        <v>0</v>
      </c>
      <c r="BF223" s="206">
        <f t="shared" si="45"/>
        <v>0</v>
      </c>
      <c r="BG223" s="206">
        <f t="shared" si="46"/>
        <v>0</v>
      </c>
      <c r="BH223" s="206">
        <f t="shared" si="47"/>
        <v>0</v>
      </c>
      <c r="BI223" s="206">
        <f t="shared" si="48"/>
        <v>0</v>
      </c>
      <c r="BJ223" s="18" t="s">
        <v>83</v>
      </c>
      <c r="BK223" s="206">
        <f t="shared" si="49"/>
        <v>0</v>
      </c>
      <c r="BL223" s="18" t="s">
        <v>247</v>
      </c>
      <c r="BM223" s="205" t="s">
        <v>586</v>
      </c>
    </row>
    <row r="224" spans="1:65" s="2" customFormat="1" ht="24.2" customHeight="1">
      <c r="A224" s="35"/>
      <c r="B224" s="36"/>
      <c r="C224" s="244" t="s">
        <v>389</v>
      </c>
      <c r="D224" s="244" t="s">
        <v>287</v>
      </c>
      <c r="E224" s="245" t="s">
        <v>3016</v>
      </c>
      <c r="F224" s="246" t="s">
        <v>3017</v>
      </c>
      <c r="G224" s="247" t="s">
        <v>340</v>
      </c>
      <c r="H224" s="248">
        <v>5</v>
      </c>
      <c r="I224" s="249"/>
      <c r="J224" s="250">
        <f t="shared" si="40"/>
        <v>0</v>
      </c>
      <c r="K224" s="251"/>
      <c r="L224" s="252"/>
      <c r="M224" s="253" t="s">
        <v>1</v>
      </c>
      <c r="N224" s="254" t="s">
        <v>40</v>
      </c>
      <c r="O224" s="72"/>
      <c r="P224" s="203">
        <f t="shared" si="41"/>
        <v>0</v>
      </c>
      <c r="Q224" s="203">
        <v>0</v>
      </c>
      <c r="R224" s="203">
        <f t="shared" si="42"/>
        <v>0</v>
      </c>
      <c r="S224" s="203">
        <v>0</v>
      </c>
      <c r="T224" s="204">
        <f t="shared" si="43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5" t="s">
        <v>277</v>
      </c>
      <c r="AT224" s="205" t="s">
        <v>287</v>
      </c>
      <c r="AU224" s="205" t="s">
        <v>85</v>
      </c>
      <c r="AY224" s="18" t="s">
        <v>209</v>
      </c>
      <c r="BE224" s="206">
        <f t="shared" si="44"/>
        <v>0</v>
      </c>
      <c r="BF224" s="206">
        <f t="shared" si="45"/>
        <v>0</v>
      </c>
      <c r="BG224" s="206">
        <f t="shared" si="46"/>
        <v>0</v>
      </c>
      <c r="BH224" s="206">
        <f t="shared" si="47"/>
        <v>0</v>
      </c>
      <c r="BI224" s="206">
        <f t="shared" si="48"/>
        <v>0</v>
      </c>
      <c r="BJ224" s="18" t="s">
        <v>83</v>
      </c>
      <c r="BK224" s="206">
        <f t="shared" si="49"/>
        <v>0</v>
      </c>
      <c r="BL224" s="18" t="s">
        <v>247</v>
      </c>
      <c r="BM224" s="205" t="s">
        <v>590</v>
      </c>
    </row>
    <row r="225" spans="1:65" s="2" customFormat="1" ht="24.2" customHeight="1">
      <c r="A225" s="35"/>
      <c r="B225" s="36"/>
      <c r="C225" s="244" t="s">
        <v>587</v>
      </c>
      <c r="D225" s="244" t="s">
        <v>287</v>
      </c>
      <c r="E225" s="245" t="s">
        <v>3018</v>
      </c>
      <c r="F225" s="246" t="s">
        <v>3019</v>
      </c>
      <c r="G225" s="247" t="s">
        <v>340</v>
      </c>
      <c r="H225" s="248">
        <v>6</v>
      </c>
      <c r="I225" s="249"/>
      <c r="J225" s="250">
        <f t="shared" si="40"/>
        <v>0</v>
      </c>
      <c r="K225" s="251"/>
      <c r="L225" s="252"/>
      <c r="M225" s="253" t="s">
        <v>1</v>
      </c>
      <c r="N225" s="254" t="s">
        <v>40</v>
      </c>
      <c r="O225" s="72"/>
      <c r="P225" s="203">
        <f t="shared" si="41"/>
        <v>0</v>
      </c>
      <c r="Q225" s="203">
        <v>0</v>
      </c>
      <c r="R225" s="203">
        <f t="shared" si="42"/>
        <v>0</v>
      </c>
      <c r="S225" s="203">
        <v>0</v>
      </c>
      <c r="T225" s="204">
        <f t="shared" si="43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5" t="s">
        <v>277</v>
      </c>
      <c r="AT225" s="205" t="s">
        <v>287</v>
      </c>
      <c r="AU225" s="205" t="s">
        <v>85</v>
      </c>
      <c r="AY225" s="18" t="s">
        <v>209</v>
      </c>
      <c r="BE225" s="206">
        <f t="shared" si="44"/>
        <v>0</v>
      </c>
      <c r="BF225" s="206">
        <f t="shared" si="45"/>
        <v>0</v>
      </c>
      <c r="BG225" s="206">
        <f t="shared" si="46"/>
        <v>0</v>
      </c>
      <c r="BH225" s="206">
        <f t="shared" si="47"/>
        <v>0</v>
      </c>
      <c r="BI225" s="206">
        <f t="shared" si="48"/>
        <v>0</v>
      </c>
      <c r="BJ225" s="18" t="s">
        <v>83</v>
      </c>
      <c r="BK225" s="206">
        <f t="shared" si="49"/>
        <v>0</v>
      </c>
      <c r="BL225" s="18" t="s">
        <v>247</v>
      </c>
      <c r="BM225" s="205" t="s">
        <v>593</v>
      </c>
    </row>
    <row r="226" spans="1:65" s="2" customFormat="1" ht="24.2" customHeight="1">
      <c r="A226" s="35"/>
      <c r="B226" s="36"/>
      <c r="C226" s="244" t="s">
        <v>399</v>
      </c>
      <c r="D226" s="244" t="s">
        <v>287</v>
      </c>
      <c r="E226" s="245" t="s">
        <v>3020</v>
      </c>
      <c r="F226" s="246" t="s">
        <v>3021</v>
      </c>
      <c r="G226" s="247" t="s">
        <v>340</v>
      </c>
      <c r="H226" s="248">
        <v>12</v>
      </c>
      <c r="I226" s="249"/>
      <c r="J226" s="250">
        <f t="shared" si="40"/>
        <v>0</v>
      </c>
      <c r="K226" s="251"/>
      <c r="L226" s="252"/>
      <c r="M226" s="253" t="s">
        <v>1</v>
      </c>
      <c r="N226" s="254" t="s">
        <v>40</v>
      </c>
      <c r="O226" s="72"/>
      <c r="P226" s="203">
        <f t="shared" si="41"/>
        <v>0</v>
      </c>
      <c r="Q226" s="203">
        <v>0</v>
      </c>
      <c r="R226" s="203">
        <f t="shared" si="42"/>
        <v>0</v>
      </c>
      <c r="S226" s="203">
        <v>0</v>
      </c>
      <c r="T226" s="204">
        <f t="shared" si="43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5" t="s">
        <v>277</v>
      </c>
      <c r="AT226" s="205" t="s">
        <v>287</v>
      </c>
      <c r="AU226" s="205" t="s">
        <v>85</v>
      </c>
      <c r="AY226" s="18" t="s">
        <v>209</v>
      </c>
      <c r="BE226" s="206">
        <f t="shared" si="44"/>
        <v>0</v>
      </c>
      <c r="BF226" s="206">
        <f t="shared" si="45"/>
        <v>0</v>
      </c>
      <c r="BG226" s="206">
        <f t="shared" si="46"/>
        <v>0</v>
      </c>
      <c r="BH226" s="206">
        <f t="shared" si="47"/>
        <v>0</v>
      </c>
      <c r="BI226" s="206">
        <f t="shared" si="48"/>
        <v>0</v>
      </c>
      <c r="BJ226" s="18" t="s">
        <v>83</v>
      </c>
      <c r="BK226" s="206">
        <f t="shared" si="49"/>
        <v>0</v>
      </c>
      <c r="BL226" s="18" t="s">
        <v>247</v>
      </c>
      <c r="BM226" s="205" t="s">
        <v>597</v>
      </c>
    </row>
    <row r="227" spans="1:65" s="2" customFormat="1" ht="24.2" customHeight="1">
      <c r="A227" s="35"/>
      <c r="B227" s="36"/>
      <c r="C227" s="244" t="s">
        <v>594</v>
      </c>
      <c r="D227" s="244" t="s">
        <v>287</v>
      </c>
      <c r="E227" s="245" t="s">
        <v>3022</v>
      </c>
      <c r="F227" s="246" t="s">
        <v>3023</v>
      </c>
      <c r="G227" s="247" t="s">
        <v>340</v>
      </c>
      <c r="H227" s="248">
        <v>2</v>
      </c>
      <c r="I227" s="249"/>
      <c r="J227" s="250">
        <f t="shared" si="40"/>
        <v>0</v>
      </c>
      <c r="K227" s="251"/>
      <c r="L227" s="252"/>
      <c r="M227" s="253" t="s">
        <v>1</v>
      </c>
      <c r="N227" s="254" t="s">
        <v>40</v>
      </c>
      <c r="O227" s="72"/>
      <c r="P227" s="203">
        <f t="shared" si="41"/>
        <v>0</v>
      </c>
      <c r="Q227" s="203">
        <v>0</v>
      </c>
      <c r="R227" s="203">
        <f t="shared" si="42"/>
        <v>0</v>
      </c>
      <c r="S227" s="203">
        <v>0</v>
      </c>
      <c r="T227" s="204">
        <f t="shared" si="43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5" t="s">
        <v>277</v>
      </c>
      <c r="AT227" s="205" t="s">
        <v>287</v>
      </c>
      <c r="AU227" s="205" t="s">
        <v>85</v>
      </c>
      <c r="AY227" s="18" t="s">
        <v>209</v>
      </c>
      <c r="BE227" s="206">
        <f t="shared" si="44"/>
        <v>0</v>
      </c>
      <c r="BF227" s="206">
        <f t="shared" si="45"/>
        <v>0</v>
      </c>
      <c r="BG227" s="206">
        <f t="shared" si="46"/>
        <v>0</v>
      </c>
      <c r="BH227" s="206">
        <f t="shared" si="47"/>
        <v>0</v>
      </c>
      <c r="BI227" s="206">
        <f t="shared" si="48"/>
        <v>0</v>
      </c>
      <c r="BJ227" s="18" t="s">
        <v>83</v>
      </c>
      <c r="BK227" s="206">
        <f t="shared" si="49"/>
        <v>0</v>
      </c>
      <c r="BL227" s="18" t="s">
        <v>247</v>
      </c>
      <c r="BM227" s="205" t="s">
        <v>602</v>
      </c>
    </row>
    <row r="228" spans="1:65" s="2" customFormat="1" ht="24.2" customHeight="1">
      <c r="A228" s="35"/>
      <c r="B228" s="36"/>
      <c r="C228" s="244" t="s">
        <v>403</v>
      </c>
      <c r="D228" s="244" t="s">
        <v>287</v>
      </c>
      <c r="E228" s="245" t="s">
        <v>3024</v>
      </c>
      <c r="F228" s="246" t="s">
        <v>3025</v>
      </c>
      <c r="G228" s="247" t="s">
        <v>340</v>
      </c>
      <c r="H228" s="248">
        <v>6</v>
      </c>
      <c r="I228" s="249"/>
      <c r="J228" s="250">
        <f t="shared" si="40"/>
        <v>0</v>
      </c>
      <c r="K228" s="251"/>
      <c r="L228" s="252"/>
      <c r="M228" s="253" t="s">
        <v>1</v>
      </c>
      <c r="N228" s="254" t="s">
        <v>40</v>
      </c>
      <c r="O228" s="72"/>
      <c r="P228" s="203">
        <f t="shared" si="41"/>
        <v>0</v>
      </c>
      <c r="Q228" s="203">
        <v>0</v>
      </c>
      <c r="R228" s="203">
        <f t="shared" si="42"/>
        <v>0</v>
      </c>
      <c r="S228" s="203">
        <v>0</v>
      </c>
      <c r="T228" s="204">
        <f t="shared" si="43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5" t="s">
        <v>277</v>
      </c>
      <c r="AT228" s="205" t="s">
        <v>287</v>
      </c>
      <c r="AU228" s="205" t="s">
        <v>85</v>
      </c>
      <c r="AY228" s="18" t="s">
        <v>209</v>
      </c>
      <c r="BE228" s="206">
        <f t="shared" si="44"/>
        <v>0</v>
      </c>
      <c r="BF228" s="206">
        <f t="shared" si="45"/>
        <v>0</v>
      </c>
      <c r="BG228" s="206">
        <f t="shared" si="46"/>
        <v>0</v>
      </c>
      <c r="BH228" s="206">
        <f t="shared" si="47"/>
        <v>0</v>
      </c>
      <c r="BI228" s="206">
        <f t="shared" si="48"/>
        <v>0</v>
      </c>
      <c r="BJ228" s="18" t="s">
        <v>83</v>
      </c>
      <c r="BK228" s="206">
        <f t="shared" si="49"/>
        <v>0</v>
      </c>
      <c r="BL228" s="18" t="s">
        <v>247</v>
      </c>
      <c r="BM228" s="205" t="s">
        <v>606</v>
      </c>
    </row>
    <row r="229" spans="1:65" s="2" customFormat="1" ht="24.2" customHeight="1">
      <c r="A229" s="35"/>
      <c r="B229" s="36"/>
      <c r="C229" s="244" t="s">
        <v>603</v>
      </c>
      <c r="D229" s="244" t="s">
        <v>287</v>
      </c>
      <c r="E229" s="245" t="s">
        <v>3026</v>
      </c>
      <c r="F229" s="246" t="s">
        <v>3027</v>
      </c>
      <c r="G229" s="247" t="s">
        <v>340</v>
      </c>
      <c r="H229" s="248">
        <v>4</v>
      </c>
      <c r="I229" s="249"/>
      <c r="J229" s="250">
        <f t="shared" si="40"/>
        <v>0</v>
      </c>
      <c r="K229" s="251"/>
      <c r="L229" s="252"/>
      <c r="M229" s="253" t="s">
        <v>1</v>
      </c>
      <c r="N229" s="254" t="s">
        <v>40</v>
      </c>
      <c r="O229" s="72"/>
      <c r="P229" s="203">
        <f t="shared" si="41"/>
        <v>0</v>
      </c>
      <c r="Q229" s="203">
        <v>0</v>
      </c>
      <c r="R229" s="203">
        <f t="shared" si="42"/>
        <v>0</v>
      </c>
      <c r="S229" s="203">
        <v>0</v>
      </c>
      <c r="T229" s="204">
        <f t="shared" si="43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5" t="s">
        <v>277</v>
      </c>
      <c r="AT229" s="205" t="s">
        <v>287</v>
      </c>
      <c r="AU229" s="205" t="s">
        <v>85</v>
      </c>
      <c r="AY229" s="18" t="s">
        <v>209</v>
      </c>
      <c r="BE229" s="206">
        <f t="shared" si="44"/>
        <v>0</v>
      </c>
      <c r="BF229" s="206">
        <f t="shared" si="45"/>
        <v>0</v>
      </c>
      <c r="BG229" s="206">
        <f t="shared" si="46"/>
        <v>0</v>
      </c>
      <c r="BH229" s="206">
        <f t="shared" si="47"/>
        <v>0</v>
      </c>
      <c r="BI229" s="206">
        <f t="shared" si="48"/>
        <v>0</v>
      </c>
      <c r="BJ229" s="18" t="s">
        <v>83</v>
      </c>
      <c r="BK229" s="206">
        <f t="shared" si="49"/>
        <v>0</v>
      </c>
      <c r="BL229" s="18" t="s">
        <v>247</v>
      </c>
      <c r="BM229" s="205" t="s">
        <v>609</v>
      </c>
    </row>
    <row r="230" spans="1:65" s="2" customFormat="1" ht="24.2" customHeight="1">
      <c r="A230" s="35"/>
      <c r="B230" s="36"/>
      <c r="C230" s="244" t="s">
        <v>408</v>
      </c>
      <c r="D230" s="244" t="s">
        <v>287</v>
      </c>
      <c r="E230" s="245" t="s">
        <v>3028</v>
      </c>
      <c r="F230" s="246" t="s">
        <v>3029</v>
      </c>
      <c r="G230" s="247" t="s">
        <v>340</v>
      </c>
      <c r="H230" s="248">
        <v>3</v>
      </c>
      <c r="I230" s="249"/>
      <c r="J230" s="250">
        <f t="shared" si="40"/>
        <v>0</v>
      </c>
      <c r="K230" s="251"/>
      <c r="L230" s="252"/>
      <c r="M230" s="253" t="s">
        <v>1</v>
      </c>
      <c r="N230" s="254" t="s">
        <v>40</v>
      </c>
      <c r="O230" s="72"/>
      <c r="P230" s="203">
        <f t="shared" si="41"/>
        <v>0</v>
      </c>
      <c r="Q230" s="203">
        <v>0</v>
      </c>
      <c r="R230" s="203">
        <f t="shared" si="42"/>
        <v>0</v>
      </c>
      <c r="S230" s="203">
        <v>0</v>
      </c>
      <c r="T230" s="204">
        <f t="shared" si="43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5" t="s">
        <v>277</v>
      </c>
      <c r="AT230" s="205" t="s">
        <v>287</v>
      </c>
      <c r="AU230" s="205" t="s">
        <v>85</v>
      </c>
      <c r="AY230" s="18" t="s">
        <v>209</v>
      </c>
      <c r="BE230" s="206">
        <f t="shared" si="44"/>
        <v>0</v>
      </c>
      <c r="BF230" s="206">
        <f t="shared" si="45"/>
        <v>0</v>
      </c>
      <c r="BG230" s="206">
        <f t="shared" si="46"/>
        <v>0</v>
      </c>
      <c r="BH230" s="206">
        <f t="shared" si="47"/>
        <v>0</v>
      </c>
      <c r="BI230" s="206">
        <f t="shared" si="48"/>
        <v>0</v>
      </c>
      <c r="BJ230" s="18" t="s">
        <v>83</v>
      </c>
      <c r="BK230" s="206">
        <f t="shared" si="49"/>
        <v>0</v>
      </c>
      <c r="BL230" s="18" t="s">
        <v>247</v>
      </c>
      <c r="BM230" s="205" t="s">
        <v>613</v>
      </c>
    </row>
    <row r="231" spans="1:65" s="2" customFormat="1" ht="16.5" customHeight="1">
      <c r="A231" s="35"/>
      <c r="B231" s="36"/>
      <c r="C231" s="193" t="s">
        <v>610</v>
      </c>
      <c r="D231" s="193" t="s">
        <v>211</v>
      </c>
      <c r="E231" s="194" t="s">
        <v>3030</v>
      </c>
      <c r="F231" s="195" t="s">
        <v>3031</v>
      </c>
      <c r="G231" s="196" t="s">
        <v>340</v>
      </c>
      <c r="H231" s="197">
        <v>158</v>
      </c>
      <c r="I231" s="198"/>
      <c r="J231" s="199">
        <f t="shared" si="40"/>
        <v>0</v>
      </c>
      <c r="K231" s="200"/>
      <c r="L231" s="40"/>
      <c r="M231" s="201" t="s">
        <v>1</v>
      </c>
      <c r="N231" s="202" t="s">
        <v>40</v>
      </c>
      <c r="O231" s="72"/>
      <c r="P231" s="203">
        <f t="shared" si="41"/>
        <v>0</v>
      </c>
      <c r="Q231" s="203">
        <v>0</v>
      </c>
      <c r="R231" s="203">
        <f t="shared" si="42"/>
        <v>0</v>
      </c>
      <c r="S231" s="203">
        <v>0</v>
      </c>
      <c r="T231" s="204">
        <f t="shared" si="43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5" t="s">
        <v>247</v>
      </c>
      <c r="AT231" s="205" t="s">
        <v>211</v>
      </c>
      <c r="AU231" s="205" t="s">
        <v>85</v>
      </c>
      <c r="AY231" s="18" t="s">
        <v>209</v>
      </c>
      <c r="BE231" s="206">
        <f t="shared" si="44"/>
        <v>0</v>
      </c>
      <c r="BF231" s="206">
        <f t="shared" si="45"/>
        <v>0</v>
      </c>
      <c r="BG231" s="206">
        <f t="shared" si="46"/>
        <v>0</v>
      </c>
      <c r="BH231" s="206">
        <f t="shared" si="47"/>
        <v>0</v>
      </c>
      <c r="BI231" s="206">
        <f t="shared" si="48"/>
        <v>0</v>
      </c>
      <c r="BJ231" s="18" t="s">
        <v>83</v>
      </c>
      <c r="BK231" s="206">
        <f t="shared" si="49"/>
        <v>0</v>
      </c>
      <c r="BL231" s="18" t="s">
        <v>247</v>
      </c>
      <c r="BM231" s="205" t="s">
        <v>616</v>
      </c>
    </row>
    <row r="232" spans="1:65" s="2" customFormat="1" ht="24.2" customHeight="1">
      <c r="A232" s="35"/>
      <c r="B232" s="36"/>
      <c r="C232" s="193" t="s">
        <v>415</v>
      </c>
      <c r="D232" s="193" t="s">
        <v>211</v>
      </c>
      <c r="E232" s="194" t="s">
        <v>3032</v>
      </c>
      <c r="F232" s="195" t="s">
        <v>3033</v>
      </c>
      <c r="G232" s="196" t="s">
        <v>1034</v>
      </c>
      <c r="H232" s="266"/>
      <c r="I232" s="198"/>
      <c r="J232" s="199">
        <f t="shared" si="40"/>
        <v>0</v>
      </c>
      <c r="K232" s="200"/>
      <c r="L232" s="40"/>
      <c r="M232" s="201" t="s">
        <v>1</v>
      </c>
      <c r="N232" s="202" t="s">
        <v>40</v>
      </c>
      <c r="O232" s="72"/>
      <c r="P232" s="203">
        <f t="shared" si="41"/>
        <v>0</v>
      </c>
      <c r="Q232" s="203">
        <v>0</v>
      </c>
      <c r="R232" s="203">
        <f t="shared" si="42"/>
        <v>0</v>
      </c>
      <c r="S232" s="203">
        <v>0</v>
      </c>
      <c r="T232" s="204">
        <f t="shared" si="43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5" t="s">
        <v>247</v>
      </c>
      <c r="AT232" s="205" t="s">
        <v>211</v>
      </c>
      <c r="AU232" s="205" t="s">
        <v>85</v>
      </c>
      <c r="AY232" s="18" t="s">
        <v>209</v>
      </c>
      <c r="BE232" s="206">
        <f t="shared" si="44"/>
        <v>0</v>
      </c>
      <c r="BF232" s="206">
        <f t="shared" si="45"/>
        <v>0</v>
      </c>
      <c r="BG232" s="206">
        <f t="shared" si="46"/>
        <v>0</v>
      </c>
      <c r="BH232" s="206">
        <f t="shared" si="47"/>
        <v>0</v>
      </c>
      <c r="BI232" s="206">
        <f t="shared" si="48"/>
        <v>0</v>
      </c>
      <c r="BJ232" s="18" t="s">
        <v>83</v>
      </c>
      <c r="BK232" s="206">
        <f t="shared" si="49"/>
        <v>0</v>
      </c>
      <c r="BL232" s="18" t="s">
        <v>247</v>
      </c>
      <c r="BM232" s="205" t="s">
        <v>621</v>
      </c>
    </row>
    <row r="233" spans="1:65" s="12" customFormat="1" ht="22.9" customHeight="1">
      <c r="B233" s="177"/>
      <c r="C233" s="178"/>
      <c r="D233" s="179" t="s">
        <v>74</v>
      </c>
      <c r="E233" s="191" t="s">
        <v>2483</v>
      </c>
      <c r="F233" s="191" t="s">
        <v>2484</v>
      </c>
      <c r="G233" s="178"/>
      <c r="H233" s="178"/>
      <c r="I233" s="181"/>
      <c r="J233" s="192">
        <f>BK233</f>
        <v>0</v>
      </c>
      <c r="K233" s="178"/>
      <c r="L233" s="183"/>
      <c r="M233" s="184"/>
      <c r="N233" s="185"/>
      <c r="O233" s="185"/>
      <c r="P233" s="186">
        <f>SUM(P234:P235)</f>
        <v>0</v>
      </c>
      <c r="Q233" s="185"/>
      <c r="R233" s="186">
        <f>SUM(R234:R235)</f>
        <v>0</v>
      </c>
      <c r="S233" s="185"/>
      <c r="T233" s="187">
        <f>SUM(T234:T235)</f>
        <v>0</v>
      </c>
      <c r="AR233" s="188" t="s">
        <v>85</v>
      </c>
      <c r="AT233" s="189" t="s">
        <v>74</v>
      </c>
      <c r="AU233" s="189" t="s">
        <v>83</v>
      </c>
      <c r="AY233" s="188" t="s">
        <v>209</v>
      </c>
      <c r="BK233" s="190">
        <f>SUM(BK234:BK235)</f>
        <v>0</v>
      </c>
    </row>
    <row r="234" spans="1:65" s="2" customFormat="1" ht="16.5" customHeight="1">
      <c r="A234" s="35"/>
      <c r="B234" s="36"/>
      <c r="C234" s="193" t="s">
        <v>618</v>
      </c>
      <c r="D234" s="193" t="s">
        <v>211</v>
      </c>
      <c r="E234" s="194" t="s">
        <v>3034</v>
      </c>
      <c r="F234" s="195" t="s">
        <v>3035</v>
      </c>
      <c r="G234" s="196" t="s">
        <v>513</v>
      </c>
      <c r="H234" s="197">
        <v>50</v>
      </c>
      <c r="I234" s="198"/>
      <c r="J234" s="199">
        <f>ROUND(I234*H234,2)</f>
        <v>0</v>
      </c>
      <c r="K234" s="200"/>
      <c r="L234" s="40"/>
      <c r="M234" s="201" t="s">
        <v>1</v>
      </c>
      <c r="N234" s="202" t="s">
        <v>40</v>
      </c>
      <c r="O234" s="72"/>
      <c r="P234" s="203">
        <f>O234*H234</f>
        <v>0</v>
      </c>
      <c r="Q234" s="203">
        <v>0</v>
      </c>
      <c r="R234" s="203">
        <f>Q234*H234</f>
        <v>0</v>
      </c>
      <c r="S234" s="203">
        <v>0</v>
      </c>
      <c r="T234" s="204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5" t="s">
        <v>247</v>
      </c>
      <c r="AT234" s="205" t="s">
        <v>211</v>
      </c>
      <c r="AU234" s="205" t="s">
        <v>85</v>
      </c>
      <c r="AY234" s="18" t="s">
        <v>209</v>
      </c>
      <c r="BE234" s="206">
        <f>IF(N234="základní",J234,0)</f>
        <v>0</v>
      </c>
      <c r="BF234" s="206">
        <f>IF(N234="snížená",J234,0)</f>
        <v>0</v>
      </c>
      <c r="BG234" s="206">
        <f>IF(N234="zákl. přenesená",J234,0)</f>
        <v>0</v>
      </c>
      <c r="BH234" s="206">
        <f>IF(N234="sníž. přenesená",J234,0)</f>
        <v>0</v>
      </c>
      <c r="BI234" s="206">
        <f>IF(N234="nulová",J234,0)</f>
        <v>0</v>
      </c>
      <c r="BJ234" s="18" t="s">
        <v>83</v>
      </c>
      <c r="BK234" s="206">
        <f>ROUND(I234*H234,2)</f>
        <v>0</v>
      </c>
      <c r="BL234" s="18" t="s">
        <v>247</v>
      </c>
      <c r="BM234" s="205" t="s">
        <v>626</v>
      </c>
    </row>
    <row r="235" spans="1:65" s="2" customFormat="1" ht="24.2" customHeight="1">
      <c r="A235" s="35"/>
      <c r="B235" s="36"/>
      <c r="C235" s="193" t="s">
        <v>426</v>
      </c>
      <c r="D235" s="193" t="s">
        <v>211</v>
      </c>
      <c r="E235" s="194" t="s">
        <v>3036</v>
      </c>
      <c r="F235" s="195" t="s">
        <v>3037</v>
      </c>
      <c r="G235" s="196" t="s">
        <v>425</v>
      </c>
      <c r="H235" s="197">
        <v>2318</v>
      </c>
      <c r="I235" s="198"/>
      <c r="J235" s="199">
        <f>ROUND(I235*H235,2)</f>
        <v>0</v>
      </c>
      <c r="K235" s="200"/>
      <c r="L235" s="40"/>
      <c r="M235" s="201" t="s">
        <v>1</v>
      </c>
      <c r="N235" s="202" t="s">
        <v>40</v>
      </c>
      <c r="O235" s="72"/>
      <c r="P235" s="203">
        <f>O235*H235</f>
        <v>0</v>
      </c>
      <c r="Q235" s="203">
        <v>0</v>
      </c>
      <c r="R235" s="203">
        <f>Q235*H235</f>
        <v>0</v>
      </c>
      <c r="S235" s="203">
        <v>0</v>
      </c>
      <c r="T235" s="204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5" t="s">
        <v>247</v>
      </c>
      <c r="AT235" s="205" t="s">
        <v>211</v>
      </c>
      <c r="AU235" s="205" t="s">
        <v>85</v>
      </c>
      <c r="AY235" s="18" t="s">
        <v>209</v>
      </c>
      <c r="BE235" s="206">
        <f>IF(N235="základní",J235,0)</f>
        <v>0</v>
      </c>
      <c r="BF235" s="206">
        <f>IF(N235="snížená",J235,0)</f>
        <v>0</v>
      </c>
      <c r="BG235" s="206">
        <f>IF(N235="zákl. přenesená",J235,0)</f>
        <v>0</v>
      </c>
      <c r="BH235" s="206">
        <f>IF(N235="sníž. přenesená",J235,0)</f>
        <v>0</v>
      </c>
      <c r="BI235" s="206">
        <f>IF(N235="nulová",J235,0)</f>
        <v>0</v>
      </c>
      <c r="BJ235" s="18" t="s">
        <v>83</v>
      </c>
      <c r="BK235" s="206">
        <f>ROUND(I235*H235,2)</f>
        <v>0</v>
      </c>
      <c r="BL235" s="18" t="s">
        <v>247</v>
      </c>
      <c r="BM235" s="205" t="s">
        <v>630</v>
      </c>
    </row>
    <row r="236" spans="1:65" s="12" customFormat="1" ht="25.9" customHeight="1">
      <c r="B236" s="177"/>
      <c r="C236" s="178"/>
      <c r="D236" s="179" t="s">
        <v>74</v>
      </c>
      <c r="E236" s="180" t="s">
        <v>128</v>
      </c>
      <c r="F236" s="180" t="s">
        <v>129</v>
      </c>
      <c r="G236" s="178"/>
      <c r="H236" s="178"/>
      <c r="I236" s="181"/>
      <c r="J236" s="182">
        <f>BK236</f>
        <v>0</v>
      </c>
      <c r="K236" s="178"/>
      <c r="L236" s="183"/>
      <c r="M236" s="184"/>
      <c r="N236" s="185"/>
      <c r="O236" s="185"/>
      <c r="P236" s="186">
        <f>P237</f>
        <v>0</v>
      </c>
      <c r="Q236" s="185"/>
      <c r="R236" s="186">
        <f>R237</f>
        <v>0</v>
      </c>
      <c r="S236" s="185"/>
      <c r="T236" s="187">
        <f>T237</f>
        <v>0</v>
      </c>
      <c r="AR236" s="188" t="s">
        <v>215</v>
      </c>
      <c r="AT236" s="189" t="s">
        <v>74</v>
      </c>
      <c r="AU236" s="189" t="s">
        <v>75</v>
      </c>
      <c r="AY236" s="188" t="s">
        <v>209</v>
      </c>
      <c r="BK236" s="190">
        <f>BK237</f>
        <v>0</v>
      </c>
    </row>
    <row r="237" spans="1:65" s="2" customFormat="1" ht="16.5" customHeight="1">
      <c r="A237" s="35"/>
      <c r="B237" s="36"/>
      <c r="C237" s="193" t="s">
        <v>627</v>
      </c>
      <c r="D237" s="193" t="s">
        <v>211</v>
      </c>
      <c r="E237" s="194" t="s">
        <v>83</v>
      </c>
      <c r="F237" s="195" t="s">
        <v>3038</v>
      </c>
      <c r="G237" s="196" t="s">
        <v>2896</v>
      </c>
      <c r="H237" s="197">
        <v>1</v>
      </c>
      <c r="I237" s="198"/>
      <c r="J237" s="199">
        <f>ROUND(I237*H237,2)</f>
        <v>0</v>
      </c>
      <c r="K237" s="200"/>
      <c r="L237" s="40"/>
      <c r="M237" s="267" t="s">
        <v>1</v>
      </c>
      <c r="N237" s="268" t="s">
        <v>40</v>
      </c>
      <c r="O237" s="269"/>
      <c r="P237" s="270">
        <f>O237*H237</f>
        <v>0</v>
      </c>
      <c r="Q237" s="270">
        <v>0</v>
      </c>
      <c r="R237" s="270">
        <f>Q237*H237</f>
        <v>0</v>
      </c>
      <c r="S237" s="270">
        <v>0</v>
      </c>
      <c r="T237" s="271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5" t="s">
        <v>2509</v>
      </c>
      <c r="AT237" s="205" t="s">
        <v>211</v>
      </c>
      <c r="AU237" s="205" t="s">
        <v>83</v>
      </c>
      <c r="AY237" s="18" t="s">
        <v>209</v>
      </c>
      <c r="BE237" s="206">
        <f>IF(N237="základní",J237,0)</f>
        <v>0</v>
      </c>
      <c r="BF237" s="206">
        <f>IF(N237="snížená",J237,0)</f>
        <v>0</v>
      </c>
      <c r="BG237" s="206">
        <f>IF(N237="zákl. přenesená",J237,0)</f>
        <v>0</v>
      </c>
      <c r="BH237" s="206">
        <f>IF(N237="sníž. přenesená",J237,0)</f>
        <v>0</v>
      </c>
      <c r="BI237" s="206">
        <f>IF(N237="nulová",J237,0)</f>
        <v>0</v>
      </c>
      <c r="BJ237" s="18" t="s">
        <v>83</v>
      </c>
      <c r="BK237" s="206">
        <f>ROUND(I237*H237,2)</f>
        <v>0</v>
      </c>
      <c r="BL237" s="18" t="s">
        <v>2509</v>
      </c>
      <c r="BM237" s="205" t="s">
        <v>633</v>
      </c>
    </row>
    <row r="238" spans="1:65" s="2" customFormat="1" ht="6.95" customHeight="1">
      <c r="A238" s="35"/>
      <c r="B238" s="55"/>
      <c r="C238" s="56"/>
      <c r="D238" s="56"/>
      <c r="E238" s="56"/>
      <c r="F238" s="56"/>
      <c r="G238" s="56"/>
      <c r="H238" s="56"/>
      <c r="I238" s="56"/>
      <c r="J238" s="56"/>
      <c r="K238" s="56"/>
      <c r="L238" s="40"/>
      <c r="M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</row>
  </sheetData>
  <sheetProtection algorithmName="SHA-512" hashValue="+S/zirrNct3PEZrywJJxwR8UZXNO4jpW8kbJjRsSaB0rSiRliYzkhm9A4QHys4do94Fj9lfEKRA3MgL2DIgvMA==" saltValue="lbRsDiCNuzCvzRKzSadTxtFMw5VPDescjOLG6c9v1+Un36np3nMNcRQjrtW09cqm6KWrvxJXbtcZVnpDqidcPQ==" spinCount="100000" sheet="1" objects="1" scenarios="1" formatColumns="0" formatRows="0" autoFilter="0"/>
  <autoFilter ref="C132:K237" xr:uid="{00000000-0009-0000-0000-000004000000}"/>
  <mergeCells count="12">
    <mergeCell ref="E125:H125"/>
    <mergeCell ref="L2:V2"/>
    <mergeCell ref="E85:H85"/>
    <mergeCell ref="E87:H87"/>
    <mergeCell ref="E89:H89"/>
    <mergeCell ref="E121:H121"/>
    <mergeCell ref="E123:H12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26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8" t="s">
        <v>101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152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23" t="str">
        <f>'Rekapitulace stavby'!K6</f>
        <v>OU - STAVEBNÍ ÚPRAVY BUDOVY E, ČS.LEGIÍ 9, OSTRAVA - AKTUALIZACE/REVIZE 7.7.2022</v>
      </c>
      <c r="F7" s="324"/>
      <c r="G7" s="324"/>
      <c r="H7" s="324"/>
      <c r="L7" s="21"/>
    </row>
    <row r="8" spans="1:46" s="1" customFormat="1" ht="12" customHeight="1">
      <c r="B8" s="21"/>
      <c r="D8" s="120" t="s">
        <v>153</v>
      </c>
      <c r="L8" s="21"/>
    </row>
    <row r="9" spans="1:46" s="2" customFormat="1" ht="16.5" customHeight="1">
      <c r="A9" s="35"/>
      <c r="B9" s="40"/>
      <c r="C9" s="35"/>
      <c r="D9" s="35"/>
      <c r="E9" s="323" t="s">
        <v>2838</v>
      </c>
      <c r="F9" s="326"/>
      <c r="G9" s="326"/>
      <c r="H9" s="326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2839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25" t="s">
        <v>3039</v>
      </c>
      <c r="F11" s="326"/>
      <c r="G11" s="326"/>
      <c r="H11" s="326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17</v>
      </c>
      <c r="E13" s="35"/>
      <c r="F13" s="111" t="s">
        <v>1</v>
      </c>
      <c r="G13" s="35"/>
      <c r="H13" s="35"/>
      <c r="I13" s="120" t="s">
        <v>18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19</v>
      </c>
      <c r="E14" s="35"/>
      <c r="F14" s="111" t="s">
        <v>33</v>
      </c>
      <c r="G14" s="35"/>
      <c r="H14" s="35"/>
      <c r="I14" s="120" t="s">
        <v>21</v>
      </c>
      <c r="J14" s="121" t="str">
        <f>'Rekapitulace stavby'!AN8</f>
        <v>30. 3. 2022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23</v>
      </c>
      <c r="E16" s="35"/>
      <c r="F16" s="35"/>
      <c r="G16" s="35"/>
      <c r="H16" s="35"/>
      <c r="I16" s="120" t="s">
        <v>24</v>
      </c>
      <c r="J16" s="111" t="str">
        <f>IF('Rekapitulace stavby'!AN10="","",'Rekapitulace stavby'!AN10)</f>
        <v/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tr">
        <f>IF('Rekapitulace stavby'!E11="","",'Rekapitulace stavby'!E11)</f>
        <v>Ostravská univerzita</v>
      </c>
      <c r="F17" s="35"/>
      <c r="G17" s="35"/>
      <c r="H17" s="35"/>
      <c r="I17" s="120" t="s">
        <v>26</v>
      </c>
      <c r="J17" s="111" t="str">
        <f>IF('Rekapitulace stavby'!AN11="","",'Rekapitulace stavby'!AN11)</f>
        <v/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27</v>
      </c>
      <c r="E19" s="35"/>
      <c r="F19" s="35"/>
      <c r="G19" s="35"/>
      <c r="H19" s="35"/>
      <c r="I19" s="120" t="s">
        <v>24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27" t="str">
        <f>'Rekapitulace stavby'!E14</f>
        <v>Vyplň údaj</v>
      </c>
      <c r="F20" s="328"/>
      <c r="G20" s="328"/>
      <c r="H20" s="328"/>
      <c r="I20" s="120" t="s">
        <v>26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29</v>
      </c>
      <c r="E22" s="35"/>
      <c r="F22" s="35"/>
      <c r="G22" s="35"/>
      <c r="H22" s="35"/>
      <c r="I22" s="120" t="s">
        <v>24</v>
      </c>
      <c r="J22" s="111" t="str">
        <f>IF('Rekapitulace stavby'!AN16="","",'Rekapitulace stavby'!AN16)</f>
        <v/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tr">
        <f>IF('Rekapitulace stavby'!E17="","",'Rekapitulace stavby'!E17)</f>
        <v>MARPO s.r.o.</v>
      </c>
      <c r="F23" s="35"/>
      <c r="G23" s="35"/>
      <c r="H23" s="35"/>
      <c r="I23" s="120" t="s">
        <v>26</v>
      </c>
      <c r="J23" s="111" t="str">
        <f>IF('Rekapitulace stavby'!AN17="","",'Rekapitulace stavby'!AN17)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32</v>
      </c>
      <c r="E25" s="35"/>
      <c r="F25" s="35"/>
      <c r="G25" s="35"/>
      <c r="H25" s="35"/>
      <c r="I25" s="120" t="s">
        <v>24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0" t="s">
        <v>26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34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29" t="s">
        <v>1</v>
      </c>
      <c r="F29" s="329"/>
      <c r="G29" s="329"/>
      <c r="H29" s="32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35</v>
      </c>
      <c r="E32" s="35"/>
      <c r="F32" s="35"/>
      <c r="G32" s="35"/>
      <c r="H32" s="35"/>
      <c r="I32" s="35"/>
      <c r="J32" s="127">
        <f>ROUND(J131,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37</v>
      </c>
      <c r="G34" s="35"/>
      <c r="H34" s="35"/>
      <c r="I34" s="128" t="s">
        <v>36</v>
      </c>
      <c r="J34" s="128" t="s">
        <v>38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39</v>
      </c>
      <c r="E35" s="120" t="s">
        <v>40</v>
      </c>
      <c r="F35" s="130">
        <f>ROUND((SUM(BE131:BE267)),  2)</f>
        <v>0</v>
      </c>
      <c r="G35" s="35"/>
      <c r="H35" s="35"/>
      <c r="I35" s="131">
        <v>0.21</v>
      </c>
      <c r="J35" s="130">
        <f>ROUND(((SUM(BE131:BE267))*I35),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41</v>
      </c>
      <c r="F36" s="130">
        <f>ROUND((SUM(BF131:BF267)),  2)</f>
        <v>0</v>
      </c>
      <c r="G36" s="35"/>
      <c r="H36" s="35"/>
      <c r="I36" s="131">
        <v>0.15</v>
      </c>
      <c r="J36" s="130">
        <f>ROUND(((SUM(BF131:BF267))*I36),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42</v>
      </c>
      <c r="F37" s="130">
        <f>ROUND((SUM(BG131:BG267)),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43</v>
      </c>
      <c r="F38" s="130">
        <f>ROUND((SUM(BH131:BH267)),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44</v>
      </c>
      <c r="F39" s="130">
        <f>ROUND((SUM(BI131:BI267)),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45</v>
      </c>
      <c r="E41" s="134"/>
      <c r="F41" s="134"/>
      <c r="G41" s="135" t="s">
        <v>46</v>
      </c>
      <c r="H41" s="136" t="s">
        <v>47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155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0" t="str">
        <f>E7</f>
        <v>OU - STAVEBNÍ ÚPRAVY BUDOVY E, ČS.LEGIÍ 9, OSTRAVA - AKTUALIZACE/REVIZE 7.7.2022</v>
      </c>
      <c r="F85" s="331"/>
      <c r="G85" s="331"/>
      <c r="H85" s="33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153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0" t="s">
        <v>2838</v>
      </c>
      <c r="F87" s="332"/>
      <c r="G87" s="332"/>
      <c r="H87" s="33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2839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78" t="str">
        <f>E11</f>
        <v>D.1.4.2 - ZDRAVOTNĚ TECHNICKÉ INSTALACE</v>
      </c>
      <c r="F89" s="332"/>
      <c r="G89" s="332"/>
      <c r="H89" s="332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19</v>
      </c>
      <c r="D91" s="37"/>
      <c r="E91" s="37"/>
      <c r="F91" s="28" t="str">
        <f>F14</f>
        <v xml:space="preserve"> </v>
      </c>
      <c r="G91" s="37"/>
      <c r="H91" s="37"/>
      <c r="I91" s="30" t="s">
        <v>21</v>
      </c>
      <c r="J91" s="67" t="str">
        <f>IF(J14="","",J14)</f>
        <v>30. 3. 2022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23</v>
      </c>
      <c r="D93" s="37"/>
      <c r="E93" s="37"/>
      <c r="F93" s="28" t="str">
        <f>E17</f>
        <v>Ostravská univerzita</v>
      </c>
      <c r="G93" s="37"/>
      <c r="H93" s="37"/>
      <c r="I93" s="30" t="s">
        <v>29</v>
      </c>
      <c r="J93" s="33" t="str">
        <f>E23</f>
        <v>MARPO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27</v>
      </c>
      <c r="D94" s="37"/>
      <c r="E94" s="37"/>
      <c r="F94" s="28" t="str">
        <f>IF(E20="","",E20)</f>
        <v>Vyplň údaj</v>
      </c>
      <c r="G94" s="37"/>
      <c r="H94" s="37"/>
      <c r="I94" s="30" t="s">
        <v>32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156</v>
      </c>
      <c r="D96" s="151"/>
      <c r="E96" s="151"/>
      <c r="F96" s="151"/>
      <c r="G96" s="151"/>
      <c r="H96" s="151"/>
      <c r="I96" s="151"/>
      <c r="J96" s="152" t="s">
        <v>157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158</v>
      </c>
      <c r="D98" s="37"/>
      <c r="E98" s="37"/>
      <c r="F98" s="37"/>
      <c r="G98" s="37"/>
      <c r="H98" s="37"/>
      <c r="I98" s="37"/>
      <c r="J98" s="85">
        <f>J131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159</v>
      </c>
    </row>
    <row r="99" spans="1:47" s="9" customFormat="1" ht="24.95" customHeight="1">
      <c r="B99" s="154"/>
      <c r="C99" s="155"/>
      <c r="D99" s="156" t="s">
        <v>160</v>
      </c>
      <c r="E99" s="157"/>
      <c r="F99" s="157"/>
      <c r="G99" s="157"/>
      <c r="H99" s="157"/>
      <c r="I99" s="157"/>
      <c r="J99" s="158">
        <f>J132</f>
        <v>0</v>
      </c>
      <c r="K99" s="155"/>
      <c r="L99" s="159"/>
    </row>
    <row r="100" spans="1:47" s="10" customFormat="1" ht="19.899999999999999" customHeight="1">
      <c r="B100" s="160"/>
      <c r="C100" s="105"/>
      <c r="D100" s="161" t="s">
        <v>161</v>
      </c>
      <c r="E100" s="162"/>
      <c r="F100" s="162"/>
      <c r="G100" s="162"/>
      <c r="H100" s="162"/>
      <c r="I100" s="162"/>
      <c r="J100" s="163">
        <f>J133</f>
        <v>0</v>
      </c>
      <c r="K100" s="105"/>
      <c r="L100" s="164"/>
    </row>
    <row r="101" spans="1:47" s="10" customFormat="1" ht="19.899999999999999" customHeight="1">
      <c r="B101" s="160"/>
      <c r="C101" s="105"/>
      <c r="D101" s="161" t="s">
        <v>164</v>
      </c>
      <c r="E101" s="162"/>
      <c r="F101" s="162"/>
      <c r="G101" s="162"/>
      <c r="H101" s="162"/>
      <c r="I101" s="162"/>
      <c r="J101" s="163">
        <f>J142</f>
        <v>0</v>
      </c>
      <c r="K101" s="105"/>
      <c r="L101" s="164"/>
    </row>
    <row r="102" spans="1:47" s="10" customFormat="1" ht="19.899999999999999" customHeight="1">
      <c r="B102" s="160"/>
      <c r="C102" s="105"/>
      <c r="D102" s="161" t="s">
        <v>165</v>
      </c>
      <c r="E102" s="162"/>
      <c r="F102" s="162"/>
      <c r="G102" s="162"/>
      <c r="H102" s="162"/>
      <c r="I102" s="162"/>
      <c r="J102" s="163">
        <f>J148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168</v>
      </c>
      <c r="E103" s="162"/>
      <c r="F103" s="162"/>
      <c r="G103" s="162"/>
      <c r="H103" s="162"/>
      <c r="I103" s="162"/>
      <c r="J103" s="163">
        <f>J154</f>
        <v>0</v>
      </c>
      <c r="K103" s="105"/>
      <c r="L103" s="164"/>
    </row>
    <row r="104" spans="1:47" s="9" customFormat="1" ht="24.95" customHeight="1">
      <c r="B104" s="154"/>
      <c r="C104" s="155"/>
      <c r="D104" s="156" t="s">
        <v>171</v>
      </c>
      <c r="E104" s="157"/>
      <c r="F104" s="157"/>
      <c r="G104" s="157"/>
      <c r="H104" s="157"/>
      <c r="I104" s="157"/>
      <c r="J104" s="158">
        <f>J170</f>
        <v>0</v>
      </c>
      <c r="K104" s="155"/>
      <c r="L104" s="159"/>
    </row>
    <row r="105" spans="1:47" s="10" customFormat="1" ht="19.899999999999999" customHeight="1">
      <c r="B105" s="160"/>
      <c r="C105" s="105"/>
      <c r="D105" s="161" t="s">
        <v>174</v>
      </c>
      <c r="E105" s="162"/>
      <c r="F105" s="162"/>
      <c r="G105" s="162"/>
      <c r="H105" s="162"/>
      <c r="I105" s="162"/>
      <c r="J105" s="163">
        <f>J171</f>
        <v>0</v>
      </c>
      <c r="K105" s="105"/>
      <c r="L105" s="164"/>
    </row>
    <row r="106" spans="1:47" s="10" customFormat="1" ht="19.899999999999999" customHeight="1">
      <c r="B106" s="160"/>
      <c r="C106" s="105"/>
      <c r="D106" s="161" t="s">
        <v>175</v>
      </c>
      <c r="E106" s="162"/>
      <c r="F106" s="162"/>
      <c r="G106" s="162"/>
      <c r="H106" s="162"/>
      <c r="I106" s="162"/>
      <c r="J106" s="163">
        <f>J186</f>
        <v>0</v>
      </c>
      <c r="K106" s="105"/>
      <c r="L106" s="164"/>
    </row>
    <row r="107" spans="1:47" s="10" customFormat="1" ht="19.899999999999999" customHeight="1">
      <c r="B107" s="160"/>
      <c r="C107" s="105"/>
      <c r="D107" s="161" t="s">
        <v>3040</v>
      </c>
      <c r="E107" s="162"/>
      <c r="F107" s="162"/>
      <c r="G107" s="162"/>
      <c r="H107" s="162"/>
      <c r="I107" s="162"/>
      <c r="J107" s="163">
        <f>J209</f>
        <v>0</v>
      </c>
      <c r="K107" s="105"/>
      <c r="L107" s="164"/>
    </row>
    <row r="108" spans="1:47" s="10" customFormat="1" ht="19.899999999999999" customHeight="1">
      <c r="B108" s="160"/>
      <c r="C108" s="105"/>
      <c r="D108" s="161" t="s">
        <v>3041</v>
      </c>
      <c r="E108" s="162"/>
      <c r="F108" s="162"/>
      <c r="G108" s="162"/>
      <c r="H108" s="162"/>
      <c r="I108" s="162"/>
      <c r="J108" s="163">
        <f>J237</f>
        <v>0</v>
      </c>
      <c r="K108" s="105"/>
      <c r="L108" s="164"/>
    </row>
    <row r="109" spans="1:47" s="10" customFormat="1" ht="19.899999999999999" customHeight="1">
      <c r="B109" s="160"/>
      <c r="C109" s="105"/>
      <c r="D109" s="161" t="s">
        <v>3042</v>
      </c>
      <c r="E109" s="162"/>
      <c r="F109" s="162"/>
      <c r="G109" s="162"/>
      <c r="H109" s="162"/>
      <c r="I109" s="162"/>
      <c r="J109" s="163">
        <f>J264</f>
        <v>0</v>
      </c>
      <c r="K109" s="105"/>
      <c r="L109" s="164"/>
    </row>
    <row r="110" spans="1:47" s="2" customFormat="1" ht="21.7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6.95" customHeight="1">
      <c r="A111" s="35"/>
      <c r="B111" s="55"/>
      <c r="C111" s="56"/>
      <c r="D111" s="56"/>
      <c r="E111" s="56"/>
      <c r="F111" s="56"/>
      <c r="G111" s="56"/>
      <c r="H111" s="56"/>
      <c r="I111" s="56"/>
      <c r="J111" s="56"/>
      <c r="K111" s="56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5" spans="1:31" s="2" customFormat="1" ht="6.95" customHeight="1">
      <c r="A115" s="35"/>
      <c r="B115" s="57"/>
      <c r="C115" s="58"/>
      <c r="D115" s="58"/>
      <c r="E115" s="58"/>
      <c r="F115" s="58"/>
      <c r="G115" s="58"/>
      <c r="H115" s="58"/>
      <c r="I115" s="58"/>
      <c r="J115" s="58"/>
      <c r="K115" s="58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24.95" customHeight="1">
      <c r="A116" s="35"/>
      <c r="B116" s="36"/>
      <c r="C116" s="24" t="s">
        <v>194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12" customHeight="1">
      <c r="A118" s="35"/>
      <c r="B118" s="36"/>
      <c r="C118" s="30" t="s">
        <v>16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6.5" customHeight="1">
      <c r="A119" s="35"/>
      <c r="B119" s="36"/>
      <c r="C119" s="37"/>
      <c r="D119" s="37"/>
      <c r="E119" s="330" t="str">
        <f>E7</f>
        <v>OU - STAVEBNÍ ÚPRAVY BUDOVY E, ČS.LEGIÍ 9, OSTRAVA - AKTUALIZACE/REVIZE 7.7.2022</v>
      </c>
      <c r="F119" s="331"/>
      <c r="G119" s="331"/>
      <c r="H119" s="331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1" customFormat="1" ht="12" customHeight="1">
      <c r="B120" s="22"/>
      <c r="C120" s="30" t="s">
        <v>153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pans="1:31" s="2" customFormat="1" ht="16.5" customHeight="1">
      <c r="A121" s="35"/>
      <c r="B121" s="36"/>
      <c r="C121" s="37"/>
      <c r="D121" s="37"/>
      <c r="E121" s="330" t="s">
        <v>2838</v>
      </c>
      <c r="F121" s="332"/>
      <c r="G121" s="332"/>
      <c r="H121" s="332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2" customHeight="1">
      <c r="A122" s="35"/>
      <c r="B122" s="36"/>
      <c r="C122" s="30" t="s">
        <v>2839</v>
      </c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6.5" customHeight="1">
      <c r="A123" s="35"/>
      <c r="B123" s="36"/>
      <c r="C123" s="37"/>
      <c r="D123" s="37"/>
      <c r="E123" s="278" t="str">
        <f>E11</f>
        <v>D.1.4.2 - ZDRAVOTNĚ TECHNICKÉ INSTALACE</v>
      </c>
      <c r="F123" s="332"/>
      <c r="G123" s="332"/>
      <c r="H123" s="332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30" t="s">
        <v>19</v>
      </c>
      <c r="D125" s="37"/>
      <c r="E125" s="37"/>
      <c r="F125" s="28" t="str">
        <f>F14</f>
        <v xml:space="preserve"> </v>
      </c>
      <c r="G125" s="37"/>
      <c r="H125" s="37"/>
      <c r="I125" s="30" t="s">
        <v>21</v>
      </c>
      <c r="J125" s="67" t="str">
        <f>IF(J14="","",J14)</f>
        <v>30. 3. 2022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5.2" customHeight="1">
      <c r="A127" s="35"/>
      <c r="B127" s="36"/>
      <c r="C127" s="30" t="s">
        <v>23</v>
      </c>
      <c r="D127" s="37"/>
      <c r="E127" s="37"/>
      <c r="F127" s="28" t="str">
        <f>E17</f>
        <v>Ostravská univerzita</v>
      </c>
      <c r="G127" s="37"/>
      <c r="H127" s="37"/>
      <c r="I127" s="30" t="s">
        <v>29</v>
      </c>
      <c r="J127" s="33" t="str">
        <f>E23</f>
        <v>MARPO s.r.o.</v>
      </c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5.2" customHeight="1">
      <c r="A128" s="35"/>
      <c r="B128" s="36"/>
      <c r="C128" s="30" t="s">
        <v>27</v>
      </c>
      <c r="D128" s="37"/>
      <c r="E128" s="37"/>
      <c r="F128" s="28" t="str">
        <f>IF(E20="","",E20)</f>
        <v>Vyplň údaj</v>
      </c>
      <c r="G128" s="37"/>
      <c r="H128" s="37"/>
      <c r="I128" s="30" t="s">
        <v>32</v>
      </c>
      <c r="J128" s="33" t="str">
        <f>E26</f>
        <v xml:space="preserve"> 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0.35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11" customFormat="1" ht="29.25" customHeight="1">
      <c r="A130" s="165"/>
      <c r="B130" s="166"/>
      <c r="C130" s="167" t="s">
        <v>195</v>
      </c>
      <c r="D130" s="168" t="s">
        <v>60</v>
      </c>
      <c r="E130" s="168" t="s">
        <v>56</v>
      </c>
      <c r="F130" s="168" t="s">
        <v>57</v>
      </c>
      <c r="G130" s="168" t="s">
        <v>196</v>
      </c>
      <c r="H130" s="168" t="s">
        <v>197</v>
      </c>
      <c r="I130" s="168" t="s">
        <v>198</v>
      </c>
      <c r="J130" s="169" t="s">
        <v>157</v>
      </c>
      <c r="K130" s="170" t="s">
        <v>199</v>
      </c>
      <c r="L130" s="171"/>
      <c r="M130" s="76" t="s">
        <v>1</v>
      </c>
      <c r="N130" s="77" t="s">
        <v>39</v>
      </c>
      <c r="O130" s="77" t="s">
        <v>200</v>
      </c>
      <c r="P130" s="77" t="s">
        <v>201</v>
      </c>
      <c r="Q130" s="77" t="s">
        <v>202</v>
      </c>
      <c r="R130" s="77" t="s">
        <v>203</v>
      </c>
      <c r="S130" s="77" t="s">
        <v>204</v>
      </c>
      <c r="T130" s="78" t="s">
        <v>205</v>
      </c>
      <c r="U130" s="165"/>
      <c r="V130" s="165"/>
      <c r="W130" s="165"/>
      <c r="X130" s="165"/>
      <c r="Y130" s="165"/>
      <c r="Z130" s="165"/>
      <c r="AA130" s="165"/>
      <c r="AB130" s="165"/>
      <c r="AC130" s="165"/>
      <c r="AD130" s="165"/>
      <c r="AE130" s="165"/>
    </row>
    <row r="131" spans="1:65" s="2" customFormat="1" ht="22.9" customHeight="1">
      <c r="A131" s="35"/>
      <c r="B131" s="36"/>
      <c r="C131" s="83" t="s">
        <v>206</v>
      </c>
      <c r="D131" s="37"/>
      <c r="E131" s="37"/>
      <c r="F131" s="37"/>
      <c r="G131" s="37"/>
      <c r="H131" s="37"/>
      <c r="I131" s="37"/>
      <c r="J131" s="172">
        <f>BK131</f>
        <v>0</v>
      </c>
      <c r="K131" s="37"/>
      <c r="L131" s="40"/>
      <c r="M131" s="79"/>
      <c r="N131" s="173"/>
      <c r="O131" s="80"/>
      <c r="P131" s="174">
        <f>P132+P170</f>
        <v>0</v>
      </c>
      <c r="Q131" s="80"/>
      <c r="R131" s="174">
        <f>R132+R170</f>
        <v>0</v>
      </c>
      <c r="S131" s="80"/>
      <c r="T131" s="175">
        <f>T132+T170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74</v>
      </c>
      <c r="AU131" s="18" t="s">
        <v>159</v>
      </c>
      <c r="BK131" s="176">
        <f>BK132+BK170</f>
        <v>0</v>
      </c>
    </row>
    <row r="132" spans="1:65" s="12" customFormat="1" ht="25.9" customHeight="1">
      <c r="B132" s="177"/>
      <c r="C132" s="178"/>
      <c r="D132" s="179" t="s">
        <v>74</v>
      </c>
      <c r="E132" s="180" t="s">
        <v>207</v>
      </c>
      <c r="F132" s="180" t="s">
        <v>208</v>
      </c>
      <c r="G132" s="178"/>
      <c r="H132" s="178"/>
      <c r="I132" s="181"/>
      <c r="J132" s="182">
        <f>BK132</f>
        <v>0</v>
      </c>
      <c r="K132" s="178"/>
      <c r="L132" s="183"/>
      <c r="M132" s="184"/>
      <c r="N132" s="185"/>
      <c r="O132" s="185"/>
      <c r="P132" s="186">
        <f>P133+P142+P148+P154</f>
        <v>0</v>
      </c>
      <c r="Q132" s="185"/>
      <c r="R132" s="186">
        <f>R133+R142+R148+R154</f>
        <v>0</v>
      </c>
      <c r="S132" s="185"/>
      <c r="T132" s="187">
        <f>T133+T142+T148+T154</f>
        <v>0</v>
      </c>
      <c r="AR132" s="188" t="s">
        <v>83</v>
      </c>
      <c r="AT132" s="189" t="s">
        <v>74</v>
      </c>
      <c r="AU132" s="189" t="s">
        <v>75</v>
      </c>
      <c r="AY132" s="188" t="s">
        <v>209</v>
      </c>
      <c r="BK132" s="190">
        <f>BK133+BK142+BK148+BK154</f>
        <v>0</v>
      </c>
    </row>
    <row r="133" spans="1:65" s="12" customFormat="1" ht="22.9" customHeight="1">
      <c r="B133" s="177"/>
      <c r="C133" s="178"/>
      <c r="D133" s="179" t="s">
        <v>74</v>
      </c>
      <c r="E133" s="191" t="s">
        <v>83</v>
      </c>
      <c r="F133" s="191" t="s">
        <v>210</v>
      </c>
      <c r="G133" s="178"/>
      <c r="H133" s="178"/>
      <c r="I133" s="181"/>
      <c r="J133" s="192">
        <f>BK133</f>
        <v>0</v>
      </c>
      <c r="K133" s="178"/>
      <c r="L133" s="183"/>
      <c r="M133" s="184"/>
      <c r="N133" s="185"/>
      <c r="O133" s="185"/>
      <c r="P133" s="186">
        <f>SUM(P134:P141)</f>
        <v>0</v>
      </c>
      <c r="Q133" s="185"/>
      <c r="R133" s="186">
        <f>SUM(R134:R141)</f>
        <v>0</v>
      </c>
      <c r="S133" s="185"/>
      <c r="T133" s="187">
        <f>SUM(T134:T141)</f>
        <v>0</v>
      </c>
      <c r="AR133" s="188" t="s">
        <v>83</v>
      </c>
      <c r="AT133" s="189" t="s">
        <v>74</v>
      </c>
      <c r="AU133" s="189" t="s">
        <v>83</v>
      </c>
      <c r="AY133" s="188" t="s">
        <v>209</v>
      </c>
      <c r="BK133" s="190">
        <f>SUM(BK134:BK141)</f>
        <v>0</v>
      </c>
    </row>
    <row r="134" spans="1:65" s="2" customFormat="1" ht="33" customHeight="1">
      <c r="A134" s="35"/>
      <c r="B134" s="36"/>
      <c r="C134" s="193" t="s">
        <v>83</v>
      </c>
      <c r="D134" s="193" t="s">
        <v>211</v>
      </c>
      <c r="E134" s="194" t="s">
        <v>3043</v>
      </c>
      <c r="F134" s="195" t="s">
        <v>3044</v>
      </c>
      <c r="G134" s="196" t="s">
        <v>228</v>
      </c>
      <c r="H134" s="197">
        <v>154</v>
      </c>
      <c r="I134" s="198"/>
      <c r="J134" s="199">
        <f t="shared" ref="J134:J141" si="0">ROUND(I134*H134,2)</f>
        <v>0</v>
      </c>
      <c r="K134" s="200"/>
      <c r="L134" s="40"/>
      <c r="M134" s="201" t="s">
        <v>1</v>
      </c>
      <c r="N134" s="202" t="s">
        <v>40</v>
      </c>
      <c r="O134" s="72"/>
      <c r="P134" s="203">
        <f t="shared" ref="P134:P141" si="1">O134*H134</f>
        <v>0</v>
      </c>
      <c r="Q134" s="203">
        <v>0</v>
      </c>
      <c r="R134" s="203">
        <f t="shared" ref="R134:R141" si="2">Q134*H134</f>
        <v>0</v>
      </c>
      <c r="S134" s="203">
        <v>0</v>
      </c>
      <c r="T134" s="204">
        <f t="shared" ref="T134:T141" si="3"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215</v>
      </c>
      <c r="AT134" s="205" t="s">
        <v>211</v>
      </c>
      <c r="AU134" s="205" t="s">
        <v>85</v>
      </c>
      <c r="AY134" s="18" t="s">
        <v>209</v>
      </c>
      <c r="BE134" s="206">
        <f t="shared" ref="BE134:BE141" si="4">IF(N134="základní",J134,0)</f>
        <v>0</v>
      </c>
      <c r="BF134" s="206">
        <f t="shared" ref="BF134:BF141" si="5">IF(N134="snížená",J134,0)</f>
        <v>0</v>
      </c>
      <c r="BG134" s="206">
        <f t="shared" ref="BG134:BG141" si="6">IF(N134="zákl. přenesená",J134,0)</f>
        <v>0</v>
      </c>
      <c r="BH134" s="206">
        <f t="shared" ref="BH134:BH141" si="7">IF(N134="sníž. přenesená",J134,0)</f>
        <v>0</v>
      </c>
      <c r="BI134" s="206">
        <f t="shared" ref="BI134:BI141" si="8">IF(N134="nulová",J134,0)</f>
        <v>0</v>
      </c>
      <c r="BJ134" s="18" t="s">
        <v>83</v>
      </c>
      <c r="BK134" s="206">
        <f t="shared" ref="BK134:BK141" si="9">ROUND(I134*H134,2)</f>
        <v>0</v>
      </c>
      <c r="BL134" s="18" t="s">
        <v>215</v>
      </c>
      <c r="BM134" s="205" t="s">
        <v>85</v>
      </c>
    </row>
    <row r="135" spans="1:65" s="2" customFormat="1" ht="21.75" customHeight="1">
      <c r="A135" s="35"/>
      <c r="B135" s="36"/>
      <c r="C135" s="193" t="s">
        <v>85</v>
      </c>
      <c r="D135" s="193" t="s">
        <v>211</v>
      </c>
      <c r="E135" s="194" t="s">
        <v>3045</v>
      </c>
      <c r="F135" s="195" t="s">
        <v>3046</v>
      </c>
      <c r="G135" s="196" t="s">
        <v>228</v>
      </c>
      <c r="H135" s="197">
        <v>154</v>
      </c>
      <c r="I135" s="198"/>
      <c r="J135" s="199">
        <f t="shared" si="0"/>
        <v>0</v>
      </c>
      <c r="K135" s="200"/>
      <c r="L135" s="40"/>
      <c r="M135" s="201" t="s">
        <v>1</v>
      </c>
      <c r="N135" s="202" t="s">
        <v>40</v>
      </c>
      <c r="O135" s="72"/>
      <c r="P135" s="203">
        <f t="shared" si="1"/>
        <v>0</v>
      </c>
      <c r="Q135" s="203">
        <v>0</v>
      </c>
      <c r="R135" s="203">
        <f t="shared" si="2"/>
        <v>0</v>
      </c>
      <c r="S135" s="203">
        <v>0</v>
      </c>
      <c r="T135" s="204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215</v>
      </c>
      <c r="AT135" s="205" t="s">
        <v>211</v>
      </c>
      <c r="AU135" s="205" t="s">
        <v>85</v>
      </c>
      <c r="AY135" s="18" t="s">
        <v>209</v>
      </c>
      <c r="BE135" s="206">
        <f t="shared" si="4"/>
        <v>0</v>
      </c>
      <c r="BF135" s="206">
        <f t="shared" si="5"/>
        <v>0</v>
      </c>
      <c r="BG135" s="206">
        <f t="shared" si="6"/>
        <v>0</v>
      </c>
      <c r="BH135" s="206">
        <f t="shared" si="7"/>
        <v>0</v>
      </c>
      <c r="BI135" s="206">
        <f t="shared" si="8"/>
        <v>0</v>
      </c>
      <c r="BJ135" s="18" t="s">
        <v>83</v>
      </c>
      <c r="BK135" s="206">
        <f t="shared" si="9"/>
        <v>0</v>
      </c>
      <c r="BL135" s="18" t="s">
        <v>215</v>
      </c>
      <c r="BM135" s="205" t="s">
        <v>215</v>
      </c>
    </row>
    <row r="136" spans="1:65" s="2" customFormat="1" ht="24.2" customHeight="1">
      <c r="A136" s="35"/>
      <c r="B136" s="36"/>
      <c r="C136" s="193" t="s">
        <v>106</v>
      </c>
      <c r="D136" s="193" t="s">
        <v>211</v>
      </c>
      <c r="E136" s="194" t="s">
        <v>3047</v>
      </c>
      <c r="F136" s="195" t="s">
        <v>3048</v>
      </c>
      <c r="G136" s="196" t="s">
        <v>228</v>
      </c>
      <c r="H136" s="197">
        <v>154</v>
      </c>
      <c r="I136" s="198"/>
      <c r="J136" s="199">
        <f t="shared" si="0"/>
        <v>0</v>
      </c>
      <c r="K136" s="200"/>
      <c r="L136" s="40"/>
      <c r="M136" s="201" t="s">
        <v>1</v>
      </c>
      <c r="N136" s="202" t="s">
        <v>40</v>
      </c>
      <c r="O136" s="72"/>
      <c r="P136" s="203">
        <f t="shared" si="1"/>
        <v>0</v>
      </c>
      <c r="Q136" s="203">
        <v>0</v>
      </c>
      <c r="R136" s="203">
        <f t="shared" si="2"/>
        <v>0</v>
      </c>
      <c r="S136" s="203">
        <v>0</v>
      </c>
      <c r="T136" s="204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215</v>
      </c>
      <c r="AT136" s="205" t="s">
        <v>211</v>
      </c>
      <c r="AU136" s="205" t="s">
        <v>85</v>
      </c>
      <c r="AY136" s="18" t="s">
        <v>209</v>
      </c>
      <c r="BE136" s="206">
        <f t="shared" si="4"/>
        <v>0</v>
      </c>
      <c r="BF136" s="206">
        <f t="shared" si="5"/>
        <v>0</v>
      </c>
      <c r="BG136" s="206">
        <f t="shared" si="6"/>
        <v>0</v>
      </c>
      <c r="BH136" s="206">
        <f t="shared" si="7"/>
        <v>0</v>
      </c>
      <c r="BI136" s="206">
        <f t="shared" si="8"/>
        <v>0</v>
      </c>
      <c r="BJ136" s="18" t="s">
        <v>83</v>
      </c>
      <c r="BK136" s="206">
        <f t="shared" si="9"/>
        <v>0</v>
      </c>
      <c r="BL136" s="18" t="s">
        <v>215</v>
      </c>
      <c r="BM136" s="205" t="s">
        <v>224</v>
      </c>
    </row>
    <row r="137" spans="1:65" s="2" customFormat="1" ht="24.2" customHeight="1">
      <c r="A137" s="35"/>
      <c r="B137" s="36"/>
      <c r="C137" s="193" t="s">
        <v>215</v>
      </c>
      <c r="D137" s="193" t="s">
        <v>211</v>
      </c>
      <c r="E137" s="194" t="s">
        <v>3049</v>
      </c>
      <c r="F137" s="195" t="s">
        <v>3050</v>
      </c>
      <c r="G137" s="196" t="s">
        <v>228</v>
      </c>
      <c r="H137" s="197">
        <v>154</v>
      </c>
      <c r="I137" s="198"/>
      <c r="J137" s="199">
        <f t="shared" si="0"/>
        <v>0</v>
      </c>
      <c r="K137" s="200"/>
      <c r="L137" s="40"/>
      <c r="M137" s="201" t="s">
        <v>1</v>
      </c>
      <c r="N137" s="202" t="s">
        <v>40</v>
      </c>
      <c r="O137" s="72"/>
      <c r="P137" s="203">
        <f t="shared" si="1"/>
        <v>0</v>
      </c>
      <c r="Q137" s="203">
        <v>0</v>
      </c>
      <c r="R137" s="203">
        <f t="shared" si="2"/>
        <v>0</v>
      </c>
      <c r="S137" s="203">
        <v>0</v>
      </c>
      <c r="T137" s="204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215</v>
      </c>
      <c r="AT137" s="205" t="s">
        <v>211</v>
      </c>
      <c r="AU137" s="205" t="s">
        <v>85</v>
      </c>
      <c r="AY137" s="18" t="s">
        <v>209</v>
      </c>
      <c r="BE137" s="206">
        <f t="shared" si="4"/>
        <v>0</v>
      </c>
      <c r="BF137" s="206">
        <f t="shared" si="5"/>
        <v>0</v>
      </c>
      <c r="BG137" s="206">
        <f t="shared" si="6"/>
        <v>0</v>
      </c>
      <c r="BH137" s="206">
        <f t="shared" si="7"/>
        <v>0</v>
      </c>
      <c r="BI137" s="206">
        <f t="shared" si="8"/>
        <v>0</v>
      </c>
      <c r="BJ137" s="18" t="s">
        <v>83</v>
      </c>
      <c r="BK137" s="206">
        <f t="shared" si="9"/>
        <v>0</v>
      </c>
      <c r="BL137" s="18" t="s">
        <v>215</v>
      </c>
      <c r="BM137" s="205" t="s">
        <v>229</v>
      </c>
    </row>
    <row r="138" spans="1:65" s="2" customFormat="1" ht="24.2" customHeight="1">
      <c r="A138" s="35"/>
      <c r="B138" s="36"/>
      <c r="C138" s="193" t="s">
        <v>232</v>
      </c>
      <c r="D138" s="193" t="s">
        <v>211</v>
      </c>
      <c r="E138" s="194" t="s">
        <v>3051</v>
      </c>
      <c r="F138" s="195" t="s">
        <v>3052</v>
      </c>
      <c r="G138" s="196" t="s">
        <v>228</v>
      </c>
      <c r="H138" s="197">
        <v>77</v>
      </c>
      <c r="I138" s="198"/>
      <c r="J138" s="199">
        <f t="shared" si="0"/>
        <v>0</v>
      </c>
      <c r="K138" s="200"/>
      <c r="L138" s="40"/>
      <c r="M138" s="201" t="s">
        <v>1</v>
      </c>
      <c r="N138" s="202" t="s">
        <v>40</v>
      </c>
      <c r="O138" s="72"/>
      <c r="P138" s="203">
        <f t="shared" si="1"/>
        <v>0</v>
      </c>
      <c r="Q138" s="203">
        <v>0</v>
      </c>
      <c r="R138" s="203">
        <f t="shared" si="2"/>
        <v>0</v>
      </c>
      <c r="S138" s="203">
        <v>0</v>
      </c>
      <c r="T138" s="204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215</v>
      </c>
      <c r="AT138" s="205" t="s">
        <v>211</v>
      </c>
      <c r="AU138" s="205" t="s">
        <v>85</v>
      </c>
      <c r="AY138" s="18" t="s">
        <v>209</v>
      </c>
      <c r="BE138" s="206">
        <f t="shared" si="4"/>
        <v>0</v>
      </c>
      <c r="BF138" s="206">
        <f t="shared" si="5"/>
        <v>0</v>
      </c>
      <c r="BG138" s="206">
        <f t="shared" si="6"/>
        <v>0</v>
      </c>
      <c r="BH138" s="206">
        <f t="shared" si="7"/>
        <v>0</v>
      </c>
      <c r="BI138" s="206">
        <f t="shared" si="8"/>
        <v>0</v>
      </c>
      <c r="BJ138" s="18" t="s">
        <v>83</v>
      </c>
      <c r="BK138" s="206">
        <f t="shared" si="9"/>
        <v>0</v>
      </c>
      <c r="BL138" s="18" t="s">
        <v>215</v>
      </c>
      <c r="BM138" s="205" t="s">
        <v>235</v>
      </c>
    </row>
    <row r="139" spans="1:65" s="2" customFormat="1" ht="16.5" customHeight="1">
      <c r="A139" s="35"/>
      <c r="B139" s="36"/>
      <c r="C139" s="193" t="s">
        <v>224</v>
      </c>
      <c r="D139" s="193" t="s">
        <v>211</v>
      </c>
      <c r="E139" s="194" t="s">
        <v>3053</v>
      </c>
      <c r="F139" s="195" t="s">
        <v>3054</v>
      </c>
      <c r="G139" s="196" t="s">
        <v>228</v>
      </c>
      <c r="H139" s="197">
        <v>77</v>
      </c>
      <c r="I139" s="198"/>
      <c r="J139" s="199">
        <f t="shared" si="0"/>
        <v>0</v>
      </c>
      <c r="K139" s="200"/>
      <c r="L139" s="40"/>
      <c r="M139" s="201" t="s">
        <v>1</v>
      </c>
      <c r="N139" s="202" t="s">
        <v>40</v>
      </c>
      <c r="O139" s="72"/>
      <c r="P139" s="203">
        <f t="shared" si="1"/>
        <v>0</v>
      </c>
      <c r="Q139" s="203">
        <v>0</v>
      </c>
      <c r="R139" s="203">
        <f t="shared" si="2"/>
        <v>0</v>
      </c>
      <c r="S139" s="203">
        <v>0</v>
      </c>
      <c r="T139" s="204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215</v>
      </c>
      <c r="AT139" s="205" t="s">
        <v>211</v>
      </c>
      <c r="AU139" s="205" t="s">
        <v>85</v>
      </c>
      <c r="AY139" s="18" t="s">
        <v>209</v>
      </c>
      <c r="BE139" s="206">
        <f t="shared" si="4"/>
        <v>0</v>
      </c>
      <c r="BF139" s="206">
        <f t="shared" si="5"/>
        <v>0</v>
      </c>
      <c r="BG139" s="206">
        <f t="shared" si="6"/>
        <v>0</v>
      </c>
      <c r="BH139" s="206">
        <f t="shared" si="7"/>
        <v>0</v>
      </c>
      <c r="BI139" s="206">
        <f t="shared" si="8"/>
        <v>0</v>
      </c>
      <c r="BJ139" s="18" t="s">
        <v>83</v>
      </c>
      <c r="BK139" s="206">
        <f t="shared" si="9"/>
        <v>0</v>
      </c>
      <c r="BL139" s="18" t="s">
        <v>215</v>
      </c>
      <c r="BM139" s="205" t="s">
        <v>240</v>
      </c>
    </row>
    <row r="140" spans="1:65" s="2" customFormat="1" ht="24.2" customHeight="1">
      <c r="A140" s="35"/>
      <c r="B140" s="36"/>
      <c r="C140" s="193" t="s">
        <v>241</v>
      </c>
      <c r="D140" s="193" t="s">
        <v>211</v>
      </c>
      <c r="E140" s="194" t="s">
        <v>3055</v>
      </c>
      <c r="F140" s="195" t="s">
        <v>3056</v>
      </c>
      <c r="G140" s="196" t="s">
        <v>270</v>
      </c>
      <c r="H140" s="197">
        <v>92.4</v>
      </c>
      <c r="I140" s="198"/>
      <c r="J140" s="199">
        <f t="shared" si="0"/>
        <v>0</v>
      </c>
      <c r="K140" s="200"/>
      <c r="L140" s="40"/>
      <c r="M140" s="201" t="s">
        <v>1</v>
      </c>
      <c r="N140" s="202" t="s">
        <v>40</v>
      </c>
      <c r="O140" s="72"/>
      <c r="P140" s="203">
        <f t="shared" si="1"/>
        <v>0</v>
      </c>
      <c r="Q140" s="203">
        <v>0</v>
      </c>
      <c r="R140" s="203">
        <f t="shared" si="2"/>
        <v>0</v>
      </c>
      <c r="S140" s="203">
        <v>0</v>
      </c>
      <c r="T140" s="204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215</v>
      </c>
      <c r="AT140" s="205" t="s">
        <v>211</v>
      </c>
      <c r="AU140" s="205" t="s">
        <v>85</v>
      </c>
      <c r="AY140" s="18" t="s">
        <v>209</v>
      </c>
      <c r="BE140" s="206">
        <f t="shared" si="4"/>
        <v>0</v>
      </c>
      <c r="BF140" s="206">
        <f t="shared" si="5"/>
        <v>0</v>
      </c>
      <c r="BG140" s="206">
        <f t="shared" si="6"/>
        <v>0</v>
      </c>
      <c r="BH140" s="206">
        <f t="shared" si="7"/>
        <v>0</v>
      </c>
      <c r="BI140" s="206">
        <f t="shared" si="8"/>
        <v>0</v>
      </c>
      <c r="BJ140" s="18" t="s">
        <v>83</v>
      </c>
      <c r="BK140" s="206">
        <f t="shared" si="9"/>
        <v>0</v>
      </c>
      <c r="BL140" s="18" t="s">
        <v>215</v>
      </c>
      <c r="BM140" s="205" t="s">
        <v>244</v>
      </c>
    </row>
    <row r="141" spans="1:65" s="2" customFormat="1" ht="24.2" customHeight="1">
      <c r="A141" s="35"/>
      <c r="B141" s="36"/>
      <c r="C141" s="193" t="s">
        <v>229</v>
      </c>
      <c r="D141" s="193" t="s">
        <v>211</v>
      </c>
      <c r="E141" s="194" t="s">
        <v>3057</v>
      </c>
      <c r="F141" s="195" t="s">
        <v>281</v>
      </c>
      <c r="G141" s="196" t="s">
        <v>228</v>
      </c>
      <c r="H141" s="197">
        <v>77</v>
      </c>
      <c r="I141" s="198"/>
      <c r="J141" s="199">
        <f t="shared" si="0"/>
        <v>0</v>
      </c>
      <c r="K141" s="200"/>
      <c r="L141" s="40"/>
      <c r="M141" s="201" t="s">
        <v>1</v>
      </c>
      <c r="N141" s="202" t="s">
        <v>40</v>
      </c>
      <c r="O141" s="72"/>
      <c r="P141" s="203">
        <f t="shared" si="1"/>
        <v>0</v>
      </c>
      <c r="Q141" s="203">
        <v>0</v>
      </c>
      <c r="R141" s="203">
        <f t="shared" si="2"/>
        <v>0</v>
      </c>
      <c r="S141" s="203">
        <v>0</v>
      </c>
      <c r="T141" s="204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215</v>
      </c>
      <c r="AT141" s="205" t="s">
        <v>211</v>
      </c>
      <c r="AU141" s="205" t="s">
        <v>85</v>
      </c>
      <c r="AY141" s="18" t="s">
        <v>209</v>
      </c>
      <c r="BE141" s="206">
        <f t="shared" si="4"/>
        <v>0</v>
      </c>
      <c r="BF141" s="206">
        <f t="shared" si="5"/>
        <v>0</v>
      </c>
      <c r="BG141" s="206">
        <f t="shared" si="6"/>
        <v>0</v>
      </c>
      <c r="BH141" s="206">
        <f t="shared" si="7"/>
        <v>0</v>
      </c>
      <c r="BI141" s="206">
        <f t="shared" si="8"/>
        <v>0</v>
      </c>
      <c r="BJ141" s="18" t="s">
        <v>83</v>
      </c>
      <c r="BK141" s="206">
        <f t="shared" si="9"/>
        <v>0</v>
      </c>
      <c r="BL141" s="18" t="s">
        <v>215</v>
      </c>
      <c r="BM141" s="205" t="s">
        <v>247</v>
      </c>
    </row>
    <row r="142" spans="1:65" s="12" customFormat="1" ht="22.9" customHeight="1">
      <c r="B142" s="177"/>
      <c r="C142" s="178"/>
      <c r="D142" s="179" t="s">
        <v>74</v>
      </c>
      <c r="E142" s="191" t="s">
        <v>106</v>
      </c>
      <c r="F142" s="191" t="s">
        <v>336</v>
      </c>
      <c r="G142" s="178"/>
      <c r="H142" s="178"/>
      <c r="I142" s="181"/>
      <c r="J142" s="192">
        <f>BK142</f>
        <v>0</v>
      </c>
      <c r="K142" s="178"/>
      <c r="L142" s="183"/>
      <c r="M142" s="184"/>
      <c r="N142" s="185"/>
      <c r="O142" s="185"/>
      <c r="P142" s="186">
        <f>SUM(P143:P147)</f>
        <v>0</v>
      </c>
      <c r="Q142" s="185"/>
      <c r="R142" s="186">
        <f>SUM(R143:R147)</f>
        <v>0</v>
      </c>
      <c r="S142" s="185"/>
      <c r="T142" s="187">
        <f>SUM(T143:T147)</f>
        <v>0</v>
      </c>
      <c r="AR142" s="188" t="s">
        <v>83</v>
      </c>
      <c r="AT142" s="189" t="s">
        <v>74</v>
      </c>
      <c r="AU142" s="189" t="s">
        <v>83</v>
      </c>
      <c r="AY142" s="188" t="s">
        <v>209</v>
      </c>
      <c r="BK142" s="190">
        <f>SUM(BK143:BK147)</f>
        <v>0</v>
      </c>
    </row>
    <row r="143" spans="1:65" s="2" customFormat="1" ht="24.2" customHeight="1">
      <c r="A143" s="35"/>
      <c r="B143" s="36"/>
      <c r="C143" s="193" t="s">
        <v>249</v>
      </c>
      <c r="D143" s="193" t="s">
        <v>211</v>
      </c>
      <c r="E143" s="194" t="s">
        <v>3058</v>
      </c>
      <c r="F143" s="195" t="s">
        <v>3059</v>
      </c>
      <c r="G143" s="196" t="s">
        <v>340</v>
      </c>
      <c r="H143" s="197">
        <v>40</v>
      </c>
      <c r="I143" s="198"/>
      <c r="J143" s="199">
        <f>ROUND(I143*H143,2)</f>
        <v>0</v>
      </c>
      <c r="K143" s="200"/>
      <c r="L143" s="40"/>
      <c r="M143" s="201" t="s">
        <v>1</v>
      </c>
      <c r="N143" s="202" t="s">
        <v>40</v>
      </c>
      <c r="O143" s="72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215</v>
      </c>
      <c r="AT143" s="205" t="s">
        <v>211</v>
      </c>
      <c r="AU143" s="205" t="s">
        <v>85</v>
      </c>
      <c r="AY143" s="18" t="s">
        <v>209</v>
      </c>
      <c r="BE143" s="206">
        <f>IF(N143="základní",J143,0)</f>
        <v>0</v>
      </c>
      <c r="BF143" s="206">
        <f>IF(N143="snížená",J143,0)</f>
        <v>0</v>
      </c>
      <c r="BG143" s="206">
        <f>IF(N143="zákl. přenesená",J143,0)</f>
        <v>0</v>
      </c>
      <c r="BH143" s="206">
        <f>IF(N143="sníž. přenesená",J143,0)</f>
        <v>0</v>
      </c>
      <c r="BI143" s="206">
        <f>IF(N143="nulová",J143,0)</f>
        <v>0</v>
      </c>
      <c r="BJ143" s="18" t="s">
        <v>83</v>
      </c>
      <c r="BK143" s="206">
        <f>ROUND(I143*H143,2)</f>
        <v>0</v>
      </c>
      <c r="BL143" s="18" t="s">
        <v>215</v>
      </c>
      <c r="BM143" s="205" t="s">
        <v>252</v>
      </c>
    </row>
    <row r="144" spans="1:65" s="2" customFormat="1" ht="24.2" customHeight="1">
      <c r="A144" s="35"/>
      <c r="B144" s="36"/>
      <c r="C144" s="193" t="s">
        <v>235</v>
      </c>
      <c r="D144" s="193" t="s">
        <v>211</v>
      </c>
      <c r="E144" s="194" t="s">
        <v>3060</v>
      </c>
      <c r="F144" s="195" t="s">
        <v>3061</v>
      </c>
      <c r="G144" s="196" t="s">
        <v>340</v>
      </c>
      <c r="H144" s="197">
        <v>14</v>
      </c>
      <c r="I144" s="198"/>
      <c r="J144" s="199">
        <f>ROUND(I144*H144,2)</f>
        <v>0</v>
      </c>
      <c r="K144" s="200"/>
      <c r="L144" s="40"/>
      <c r="M144" s="201" t="s">
        <v>1</v>
      </c>
      <c r="N144" s="202" t="s">
        <v>40</v>
      </c>
      <c r="O144" s="72"/>
      <c r="P144" s="203">
        <f>O144*H144</f>
        <v>0</v>
      </c>
      <c r="Q144" s="203">
        <v>0</v>
      </c>
      <c r="R144" s="203">
        <f>Q144*H144</f>
        <v>0</v>
      </c>
      <c r="S144" s="203">
        <v>0</v>
      </c>
      <c r="T144" s="20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215</v>
      </c>
      <c r="AT144" s="205" t="s">
        <v>211</v>
      </c>
      <c r="AU144" s="205" t="s">
        <v>85</v>
      </c>
      <c r="AY144" s="18" t="s">
        <v>209</v>
      </c>
      <c r="BE144" s="206">
        <f>IF(N144="základní",J144,0)</f>
        <v>0</v>
      </c>
      <c r="BF144" s="206">
        <f>IF(N144="snížená",J144,0)</f>
        <v>0</v>
      </c>
      <c r="BG144" s="206">
        <f>IF(N144="zákl. přenesená",J144,0)</f>
        <v>0</v>
      </c>
      <c r="BH144" s="206">
        <f>IF(N144="sníž. přenesená",J144,0)</f>
        <v>0</v>
      </c>
      <c r="BI144" s="206">
        <f>IF(N144="nulová",J144,0)</f>
        <v>0</v>
      </c>
      <c r="BJ144" s="18" t="s">
        <v>83</v>
      </c>
      <c r="BK144" s="206">
        <f>ROUND(I144*H144,2)</f>
        <v>0</v>
      </c>
      <c r="BL144" s="18" t="s">
        <v>215</v>
      </c>
      <c r="BM144" s="205" t="s">
        <v>258</v>
      </c>
    </row>
    <row r="145" spans="1:65" s="2" customFormat="1" ht="24.2" customHeight="1">
      <c r="A145" s="35"/>
      <c r="B145" s="36"/>
      <c r="C145" s="193" t="s">
        <v>259</v>
      </c>
      <c r="D145" s="193" t="s">
        <v>211</v>
      </c>
      <c r="E145" s="194" t="s">
        <v>3062</v>
      </c>
      <c r="F145" s="195" t="s">
        <v>3063</v>
      </c>
      <c r="G145" s="196" t="s">
        <v>340</v>
      </c>
      <c r="H145" s="197">
        <v>36</v>
      </c>
      <c r="I145" s="198"/>
      <c r="J145" s="199">
        <f>ROUND(I145*H145,2)</f>
        <v>0</v>
      </c>
      <c r="K145" s="200"/>
      <c r="L145" s="40"/>
      <c r="M145" s="201" t="s">
        <v>1</v>
      </c>
      <c r="N145" s="202" t="s">
        <v>40</v>
      </c>
      <c r="O145" s="72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215</v>
      </c>
      <c r="AT145" s="205" t="s">
        <v>211</v>
      </c>
      <c r="AU145" s="205" t="s">
        <v>85</v>
      </c>
      <c r="AY145" s="18" t="s">
        <v>209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83</v>
      </c>
      <c r="BK145" s="206">
        <f>ROUND(I145*H145,2)</f>
        <v>0</v>
      </c>
      <c r="BL145" s="18" t="s">
        <v>215</v>
      </c>
      <c r="BM145" s="205" t="s">
        <v>260</v>
      </c>
    </row>
    <row r="146" spans="1:65" s="2" customFormat="1" ht="24.2" customHeight="1">
      <c r="A146" s="35"/>
      <c r="B146" s="36"/>
      <c r="C146" s="193" t="s">
        <v>240</v>
      </c>
      <c r="D146" s="193" t="s">
        <v>211</v>
      </c>
      <c r="E146" s="194" t="s">
        <v>3064</v>
      </c>
      <c r="F146" s="195" t="s">
        <v>3065</v>
      </c>
      <c r="G146" s="196" t="s">
        <v>340</v>
      </c>
      <c r="H146" s="197">
        <v>4</v>
      </c>
      <c r="I146" s="198"/>
      <c r="J146" s="199">
        <f>ROUND(I146*H146,2)</f>
        <v>0</v>
      </c>
      <c r="K146" s="200"/>
      <c r="L146" s="40"/>
      <c r="M146" s="201" t="s">
        <v>1</v>
      </c>
      <c r="N146" s="202" t="s">
        <v>40</v>
      </c>
      <c r="O146" s="72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215</v>
      </c>
      <c r="AT146" s="205" t="s">
        <v>211</v>
      </c>
      <c r="AU146" s="205" t="s">
        <v>85</v>
      </c>
      <c r="AY146" s="18" t="s">
        <v>209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8" t="s">
        <v>83</v>
      </c>
      <c r="BK146" s="206">
        <f>ROUND(I146*H146,2)</f>
        <v>0</v>
      </c>
      <c r="BL146" s="18" t="s">
        <v>215</v>
      </c>
      <c r="BM146" s="205" t="s">
        <v>263</v>
      </c>
    </row>
    <row r="147" spans="1:65" s="2" customFormat="1" ht="24.2" customHeight="1">
      <c r="A147" s="35"/>
      <c r="B147" s="36"/>
      <c r="C147" s="193" t="s">
        <v>265</v>
      </c>
      <c r="D147" s="193" t="s">
        <v>211</v>
      </c>
      <c r="E147" s="194" t="s">
        <v>3066</v>
      </c>
      <c r="F147" s="195" t="s">
        <v>3067</v>
      </c>
      <c r="G147" s="196" t="s">
        <v>214</v>
      </c>
      <c r="H147" s="197">
        <v>227.6</v>
      </c>
      <c r="I147" s="198"/>
      <c r="J147" s="199">
        <f>ROUND(I147*H147,2)</f>
        <v>0</v>
      </c>
      <c r="K147" s="200"/>
      <c r="L147" s="40"/>
      <c r="M147" s="201" t="s">
        <v>1</v>
      </c>
      <c r="N147" s="202" t="s">
        <v>40</v>
      </c>
      <c r="O147" s="72"/>
      <c r="P147" s="203">
        <f>O147*H147</f>
        <v>0</v>
      </c>
      <c r="Q147" s="203">
        <v>0</v>
      </c>
      <c r="R147" s="203">
        <f>Q147*H147</f>
        <v>0</v>
      </c>
      <c r="S147" s="203">
        <v>0</v>
      </c>
      <c r="T147" s="20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215</v>
      </c>
      <c r="AT147" s="205" t="s">
        <v>211</v>
      </c>
      <c r="AU147" s="205" t="s">
        <v>85</v>
      </c>
      <c r="AY147" s="18" t="s">
        <v>209</v>
      </c>
      <c r="BE147" s="206">
        <f>IF(N147="základní",J147,0)</f>
        <v>0</v>
      </c>
      <c r="BF147" s="206">
        <f>IF(N147="snížená",J147,0)</f>
        <v>0</v>
      </c>
      <c r="BG147" s="206">
        <f>IF(N147="zákl. přenesená",J147,0)</f>
        <v>0</v>
      </c>
      <c r="BH147" s="206">
        <f>IF(N147="sníž. přenesená",J147,0)</f>
        <v>0</v>
      </c>
      <c r="BI147" s="206">
        <f>IF(N147="nulová",J147,0)</f>
        <v>0</v>
      </c>
      <c r="BJ147" s="18" t="s">
        <v>83</v>
      </c>
      <c r="BK147" s="206">
        <f>ROUND(I147*H147,2)</f>
        <v>0</v>
      </c>
      <c r="BL147" s="18" t="s">
        <v>215</v>
      </c>
      <c r="BM147" s="205" t="s">
        <v>266</v>
      </c>
    </row>
    <row r="148" spans="1:65" s="12" customFormat="1" ht="22.9" customHeight="1">
      <c r="B148" s="177"/>
      <c r="C148" s="178"/>
      <c r="D148" s="179" t="s">
        <v>74</v>
      </c>
      <c r="E148" s="191" t="s">
        <v>215</v>
      </c>
      <c r="F148" s="191" t="s">
        <v>442</v>
      </c>
      <c r="G148" s="178"/>
      <c r="H148" s="178"/>
      <c r="I148" s="181"/>
      <c r="J148" s="192">
        <f>BK148</f>
        <v>0</v>
      </c>
      <c r="K148" s="178"/>
      <c r="L148" s="183"/>
      <c r="M148" s="184"/>
      <c r="N148" s="185"/>
      <c r="O148" s="185"/>
      <c r="P148" s="186">
        <f>SUM(P149:P153)</f>
        <v>0</v>
      </c>
      <c r="Q148" s="185"/>
      <c r="R148" s="186">
        <f>SUM(R149:R153)</f>
        <v>0</v>
      </c>
      <c r="S148" s="185"/>
      <c r="T148" s="187">
        <f>SUM(T149:T153)</f>
        <v>0</v>
      </c>
      <c r="AR148" s="188" t="s">
        <v>83</v>
      </c>
      <c r="AT148" s="189" t="s">
        <v>74</v>
      </c>
      <c r="AU148" s="189" t="s">
        <v>83</v>
      </c>
      <c r="AY148" s="188" t="s">
        <v>209</v>
      </c>
      <c r="BK148" s="190">
        <f>SUM(BK149:BK153)</f>
        <v>0</v>
      </c>
    </row>
    <row r="149" spans="1:65" s="2" customFormat="1" ht="24.2" customHeight="1">
      <c r="A149" s="35"/>
      <c r="B149" s="36"/>
      <c r="C149" s="193" t="s">
        <v>244</v>
      </c>
      <c r="D149" s="193" t="s">
        <v>211</v>
      </c>
      <c r="E149" s="194" t="s">
        <v>83</v>
      </c>
      <c r="F149" s="195" t="s">
        <v>3068</v>
      </c>
      <c r="G149" s="196" t="s">
        <v>340</v>
      </c>
      <c r="H149" s="197">
        <v>69</v>
      </c>
      <c r="I149" s="198"/>
      <c r="J149" s="199">
        <f>ROUND(I149*H149,2)</f>
        <v>0</v>
      </c>
      <c r="K149" s="200"/>
      <c r="L149" s="40"/>
      <c r="M149" s="201" t="s">
        <v>1</v>
      </c>
      <c r="N149" s="202" t="s">
        <v>40</v>
      </c>
      <c r="O149" s="72"/>
      <c r="P149" s="203">
        <f>O149*H149</f>
        <v>0</v>
      </c>
      <c r="Q149" s="203">
        <v>0</v>
      </c>
      <c r="R149" s="203">
        <f>Q149*H149</f>
        <v>0</v>
      </c>
      <c r="S149" s="203">
        <v>0</v>
      </c>
      <c r="T149" s="20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215</v>
      </c>
      <c r="AT149" s="205" t="s">
        <v>211</v>
      </c>
      <c r="AU149" s="205" t="s">
        <v>85</v>
      </c>
      <c r="AY149" s="18" t="s">
        <v>209</v>
      </c>
      <c r="BE149" s="206">
        <f>IF(N149="základní",J149,0)</f>
        <v>0</v>
      </c>
      <c r="BF149" s="206">
        <f>IF(N149="snížená",J149,0)</f>
        <v>0</v>
      </c>
      <c r="BG149" s="206">
        <f>IF(N149="zákl. přenesená",J149,0)</f>
        <v>0</v>
      </c>
      <c r="BH149" s="206">
        <f>IF(N149="sníž. přenesená",J149,0)</f>
        <v>0</v>
      </c>
      <c r="BI149" s="206">
        <f>IF(N149="nulová",J149,0)</f>
        <v>0</v>
      </c>
      <c r="BJ149" s="18" t="s">
        <v>83</v>
      </c>
      <c r="BK149" s="206">
        <f>ROUND(I149*H149,2)</f>
        <v>0</v>
      </c>
      <c r="BL149" s="18" t="s">
        <v>215</v>
      </c>
      <c r="BM149" s="205" t="s">
        <v>271</v>
      </c>
    </row>
    <row r="150" spans="1:65" s="2" customFormat="1" ht="16.5" customHeight="1">
      <c r="A150" s="35"/>
      <c r="B150" s="36"/>
      <c r="C150" s="193" t="s">
        <v>8</v>
      </c>
      <c r="D150" s="193" t="s">
        <v>211</v>
      </c>
      <c r="E150" s="194" t="s">
        <v>85</v>
      </c>
      <c r="F150" s="195" t="s">
        <v>3069</v>
      </c>
      <c r="G150" s="196" t="s">
        <v>340</v>
      </c>
      <c r="H150" s="197">
        <v>67</v>
      </c>
      <c r="I150" s="198"/>
      <c r="J150" s="199">
        <f>ROUND(I150*H150,2)</f>
        <v>0</v>
      </c>
      <c r="K150" s="200"/>
      <c r="L150" s="40"/>
      <c r="M150" s="201" t="s">
        <v>1</v>
      </c>
      <c r="N150" s="202" t="s">
        <v>40</v>
      </c>
      <c r="O150" s="72"/>
      <c r="P150" s="203">
        <f>O150*H150</f>
        <v>0</v>
      </c>
      <c r="Q150" s="203">
        <v>0</v>
      </c>
      <c r="R150" s="203">
        <f>Q150*H150</f>
        <v>0</v>
      </c>
      <c r="S150" s="203">
        <v>0</v>
      </c>
      <c r="T150" s="20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215</v>
      </c>
      <c r="AT150" s="205" t="s">
        <v>211</v>
      </c>
      <c r="AU150" s="205" t="s">
        <v>85</v>
      </c>
      <c r="AY150" s="18" t="s">
        <v>209</v>
      </c>
      <c r="BE150" s="206">
        <f>IF(N150="základní",J150,0)</f>
        <v>0</v>
      </c>
      <c r="BF150" s="206">
        <f>IF(N150="snížená",J150,0)</f>
        <v>0</v>
      </c>
      <c r="BG150" s="206">
        <f>IF(N150="zákl. přenesená",J150,0)</f>
        <v>0</v>
      </c>
      <c r="BH150" s="206">
        <f>IF(N150="sníž. přenesená",J150,0)</f>
        <v>0</v>
      </c>
      <c r="BI150" s="206">
        <f>IF(N150="nulová",J150,0)</f>
        <v>0</v>
      </c>
      <c r="BJ150" s="18" t="s">
        <v>83</v>
      </c>
      <c r="BK150" s="206">
        <f>ROUND(I150*H150,2)</f>
        <v>0</v>
      </c>
      <c r="BL150" s="18" t="s">
        <v>215</v>
      </c>
      <c r="BM150" s="205" t="s">
        <v>273</v>
      </c>
    </row>
    <row r="151" spans="1:65" s="2" customFormat="1" ht="24.2" customHeight="1">
      <c r="A151" s="35"/>
      <c r="B151" s="36"/>
      <c r="C151" s="193" t="s">
        <v>247</v>
      </c>
      <c r="D151" s="193" t="s">
        <v>211</v>
      </c>
      <c r="E151" s="194" t="s">
        <v>2848</v>
      </c>
      <c r="F151" s="195" t="s">
        <v>2849</v>
      </c>
      <c r="G151" s="196" t="s">
        <v>340</v>
      </c>
      <c r="H151" s="197">
        <v>84</v>
      </c>
      <c r="I151" s="198"/>
      <c r="J151" s="199">
        <f>ROUND(I151*H151,2)</f>
        <v>0</v>
      </c>
      <c r="K151" s="200"/>
      <c r="L151" s="40"/>
      <c r="M151" s="201" t="s">
        <v>1</v>
      </c>
      <c r="N151" s="202" t="s">
        <v>40</v>
      </c>
      <c r="O151" s="72"/>
      <c r="P151" s="203">
        <f>O151*H151</f>
        <v>0</v>
      </c>
      <c r="Q151" s="203">
        <v>0</v>
      </c>
      <c r="R151" s="203">
        <f>Q151*H151</f>
        <v>0</v>
      </c>
      <c r="S151" s="203">
        <v>0</v>
      </c>
      <c r="T151" s="20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215</v>
      </c>
      <c r="AT151" s="205" t="s">
        <v>211</v>
      </c>
      <c r="AU151" s="205" t="s">
        <v>85</v>
      </c>
      <c r="AY151" s="18" t="s">
        <v>209</v>
      </c>
      <c r="BE151" s="206">
        <f>IF(N151="základní",J151,0)</f>
        <v>0</v>
      </c>
      <c r="BF151" s="206">
        <f>IF(N151="snížená",J151,0)</f>
        <v>0</v>
      </c>
      <c r="BG151" s="206">
        <f>IF(N151="zákl. přenesená",J151,0)</f>
        <v>0</v>
      </c>
      <c r="BH151" s="206">
        <f>IF(N151="sníž. přenesená",J151,0)</f>
        <v>0</v>
      </c>
      <c r="BI151" s="206">
        <f>IF(N151="nulová",J151,0)</f>
        <v>0</v>
      </c>
      <c r="BJ151" s="18" t="s">
        <v>83</v>
      </c>
      <c r="BK151" s="206">
        <f>ROUND(I151*H151,2)</f>
        <v>0</v>
      </c>
      <c r="BL151" s="18" t="s">
        <v>215</v>
      </c>
      <c r="BM151" s="205" t="s">
        <v>277</v>
      </c>
    </row>
    <row r="152" spans="1:65" s="2" customFormat="1" ht="24.2" customHeight="1">
      <c r="A152" s="35"/>
      <c r="B152" s="36"/>
      <c r="C152" s="193" t="s">
        <v>278</v>
      </c>
      <c r="D152" s="193" t="s">
        <v>211</v>
      </c>
      <c r="E152" s="194" t="s">
        <v>3070</v>
      </c>
      <c r="F152" s="195" t="s">
        <v>3071</v>
      </c>
      <c r="G152" s="196" t="s">
        <v>340</v>
      </c>
      <c r="H152" s="197">
        <v>67</v>
      </c>
      <c r="I152" s="198"/>
      <c r="J152" s="199">
        <f>ROUND(I152*H152,2)</f>
        <v>0</v>
      </c>
      <c r="K152" s="200"/>
      <c r="L152" s="40"/>
      <c r="M152" s="201" t="s">
        <v>1</v>
      </c>
      <c r="N152" s="202" t="s">
        <v>40</v>
      </c>
      <c r="O152" s="72"/>
      <c r="P152" s="203">
        <f>O152*H152</f>
        <v>0</v>
      </c>
      <c r="Q152" s="203">
        <v>0</v>
      </c>
      <c r="R152" s="203">
        <f>Q152*H152</f>
        <v>0</v>
      </c>
      <c r="S152" s="203">
        <v>0</v>
      </c>
      <c r="T152" s="20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215</v>
      </c>
      <c r="AT152" s="205" t="s">
        <v>211</v>
      </c>
      <c r="AU152" s="205" t="s">
        <v>85</v>
      </c>
      <c r="AY152" s="18" t="s">
        <v>209</v>
      </c>
      <c r="BE152" s="206">
        <f>IF(N152="základní",J152,0)</f>
        <v>0</v>
      </c>
      <c r="BF152" s="206">
        <f>IF(N152="snížená",J152,0)</f>
        <v>0</v>
      </c>
      <c r="BG152" s="206">
        <f>IF(N152="zákl. přenesená",J152,0)</f>
        <v>0</v>
      </c>
      <c r="BH152" s="206">
        <f>IF(N152="sníž. přenesená",J152,0)</f>
        <v>0</v>
      </c>
      <c r="BI152" s="206">
        <f>IF(N152="nulová",J152,0)</f>
        <v>0</v>
      </c>
      <c r="BJ152" s="18" t="s">
        <v>83</v>
      </c>
      <c r="BK152" s="206">
        <f>ROUND(I152*H152,2)</f>
        <v>0</v>
      </c>
      <c r="BL152" s="18" t="s">
        <v>215</v>
      </c>
      <c r="BM152" s="205" t="s">
        <v>279</v>
      </c>
    </row>
    <row r="153" spans="1:65" s="2" customFormat="1" ht="16.5" customHeight="1">
      <c r="A153" s="35"/>
      <c r="B153" s="36"/>
      <c r="C153" s="193" t="s">
        <v>252</v>
      </c>
      <c r="D153" s="193" t="s">
        <v>211</v>
      </c>
      <c r="E153" s="194" t="s">
        <v>3072</v>
      </c>
      <c r="F153" s="195" t="s">
        <v>3073</v>
      </c>
      <c r="G153" s="196" t="s">
        <v>228</v>
      </c>
      <c r="H153" s="197">
        <v>77</v>
      </c>
      <c r="I153" s="198"/>
      <c r="J153" s="199">
        <f>ROUND(I153*H153,2)</f>
        <v>0</v>
      </c>
      <c r="K153" s="200"/>
      <c r="L153" s="40"/>
      <c r="M153" s="201" t="s">
        <v>1</v>
      </c>
      <c r="N153" s="202" t="s">
        <v>40</v>
      </c>
      <c r="O153" s="72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215</v>
      </c>
      <c r="AT153" s="205" t="s">
        <v>211</v>
      </c>
      <c r="AU153" s="205" t="s">
        <v>85</v>
      </c>
      <c r="AY153" s="18" t="s">
        <v>209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8" t="s">
        <v>83</v>
      </c>
      <c r="BK153" s="206">
        <f>ROUND(I153*H153,2)</f>
        <v>0</v>
      </c>
      <c r="BL153" s="18" t="s">
        <v>215</v>
      </c>
      <c r="BM153" s="205" t="s">
        <v>282</v>
      </c>
    </row>
    <row r="154" spans="1:65" s="12" customFormat="1" ht="22.9" customHeight="1">
      <c r="B154" s="177"/>
      <c r="C154" s="178"/>
      <c r="D154" s="179" t="s">
        <v>74</v>
      </c>
      <c r="E154" s="191" t="s">
        <v>249</v>
      </c>
      <c r="F154" s="191" t="s">
        <v>668</v>
      </c>
      <c r="G154" s="178"/>
      <c r="H154" s="178"/>
      <c r="I154" s="181"/>
      <c r="J154" s="192">
        <f>BK154</f>
        <v>0</v>
      </c>
      <c r="K154" s="178"/>
      <c r="L154" s="183"/>
      <c r="M154" s="184"/>
      <c r="N154" s="185"/>
      <c r="O154" s="185"/>
      <c r="P154" s="186">
        <f>SUM(P155:P169)</f>
        <v>0</v>
      </c>
      <c r="Q154" s="185"/>
      <c r="R154" s="186">
        <f>SUM(R155:R169)</f>
        <v>0</v>
      </c>
      <c r="S154" s="185"/>
      <c r="T154" s="187">
        <f>SUM(T155:T169)</f>
        <v>0</v>
      </c>
      <c r="AR154" s="188" t="s">
        <v>83</v>
      </c>
      <c r="AT154" s="189" t="s">
        <v>74</v>
      </c>
      <c r="AU154" s="189" t="s">
        <v>83</v>
      </c>
      <c r="AY154" s="188" t="s">
        <v>209</v>
      </c>
      <c r="BK154" s="190">
        <f>SUM(BK155:BK169)</f>
        <v>0</v>
      </c>
    </row>
    <row r="155" spans="1:65" s="2" customFormat="1" ht="24.2" customHeight="1">
      <c r="A155" s="35"/>
      <c r="B155" s="36"/>
      <c r="C155" s="193" t="s">
        <v>284</v>
      </c>
      <c r="D155" s="193" t="s">
        <v>211</v>
      </c>
      <c r="E155" s="194" t="s">
        <v>3074</v>
      </c>
      <c r="F155" s="195" t="s">
        <v>3075</v>
      </c>
      <c r="G155" s="196" t="s">
        <v>340</v>
      </c>
      <c r="H155" s="197">
        <v>40</v>
      </c>
      <c r="I155" s="198"/>
      <c r="J155" s="199">
        <f t="shared" ref="J155:J169" si="10">ROUND(I155*H155,2)</f>
        <v>0</v>
      </c>
      <c r="K155" s="200"/>
      <c r="L155" s="40"/>
      <c r="M155" s="201" t="s">
        <v>1</v>
      </c>
      <c r="N155" s="202" t="s">
        <v>40</v>
      </c>
      <c r="O155" s="72"/>
      <c r="P155" s="203">
        <f t="shared" ref="P155:P169" si="11">O155*H155</f>
        <v>0</v>
      </c>
      <c r="Q155" s="203">
        <v>0</v>
      </c>
      <c r="R155" s="203">
        <f t="shared" ref="R155:R169" si="12">Q155*H155</f>
        <v>0</v>
      </c>
      <c r="S155" s="203">
        <v>0</v>
      </c>
      <c r="T155" s="204">
        <f t="shared" ref="T155:T169" si="13"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215</v>
      </c>
      <c r="AT155" s="205" t="s">
        <v>211</v>
      </c>
      <c r="AU155" s="205" t="s">
        <v>85</v>
      </c>
      <c r="AY155" s="18" t="s">
        <v>209</v>
      </c>
      <c r="BE155" s="206">
        <f t="shared" ref="BE155:BE169" si="14">IF(N155="základní",J155,0)</f>
        <v>0</v>
      </c>
      <c r="BF155" s="206">
        <f t="shared" ref="BF155:BF169" si="15">IF(N155="snížená",J155,0)</f>
        <v>0</v>
      </c>
      <c r="BG155" s="206">
        <f t="shared" ref="BG155:BG169" si="16">IF(N155="zákl. přenesená",J155,0)</f>
        <v>0</v>
      </c>
      <c r="BH155" s="206">
        <f t="shared" ref="BH155:BH169" si="17">IF(N155="sníž. přenesená",J155,0)</f>
        <v>0</v>
      </c>
      <c r="BI155" s="206">
        <f t="shared" ref="BI155:BI169" si="18">IF(N155="nulová",J155,0)</f>
        <v>0</v>
      </c>
      <c r="BJ155" s="18" t="s">
        <v>83</v>
      </c>
      <c r="BK155" s="206">
        <f t="shared" ref="BK155:BK169" si="19">ROUND(I155*H155,2)</f>
        <v>0</v>
      </c>
      <c r="BL155" s="18" t="s">
        <v>215</v>
      </c>
      <c r="BM155" s="205" t="s">
        <v>285</v>
      </c>
    </row>
    <row r="156" spans="1:65" s="2" customFormat="1" ht="24.2" customHeight="1">
      <c r="A156" s="35"/>
      <c r="B156" s="36"/>
      <c r="C156" s="193" t="s">
        <v>258</v>
      </c>
      <c r="D156" s="193" t="s">
        <v>211</v>
      </c>
      <c r="E156" s="194" t="s">
        <v>3076</v>
      </c>
      <c r="F156" s="195" t="s">
        <v>3077</v>
      </c>
      <c r="G156" s="196" t="s">
        <v>340</v>
      </c>
      <c r="H156" s="197">
        <v>14</v>
      </c>
      <c r="I156" s="198"/>
      <c r="J156" s="199">
        <f t="shared" si="10"/>
        <v>0</v>
      </c>
      <c r="K156" s="200"/>
      <c r="L156" s="40"/>
      <c r="M156" s="201" t="s">
        <v>1</v>
      </c>
      <c r="N156" s="202" t="s">
        <v>40</v>
      </c>
      <c r="O156" s="72"/>
      <c r="P156" s="203">
        <f t="shared" si="11"/>
        <v>0</v>
      </c>
      <c r="Q156" s="203">
        <v>0</v>
      </c>
      <c r="R156" s="203">
        <f t="shared" si="12"/>
        <v>0</v>
      </c>
      <c r="S156" s="203">
        <v>0</v>
      </c>
      <c r="T156" s="204">
        <f t="shared" si="1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215</v>
      </c>
      <c r="AT156" s="205" t="s">
        <v>211</v>
      </c>
      <c r="AU156" s="205" t="s">
        <v>85</v>
      </c>
      <c r="AY156" s="18" t="s">
        <v>209</v>
      </c>
      <c r="BE156" s="206">
        <f t="shared" si="14"/>
        <v>0</v>
      </c>
      <c r="BF156" s="206">
        <f t="shared" si="15"/>
        <v>0</v>
      </c>
      <c r="BG156" s="206">
        <f t="shared" si="16"/>
        <v>0</v>
      </c>
      <c r="BH156" s="206">
        <f t="shared" si="17"/>
        <v>0</v>
      </c>
      <c r="BI156" s="206">
        <f t="shared" si="18"/>
        <v>0</v>
      </c>
      <c r="BJ156" s="18" t="s">
        <v>83</v>
      </c>
      <c r="BK156" s="206">
        <f t="shared" si="19"/>
        <v>0</v>
      </c>
      <c r="BL156" s="18" t="s">
        <v>215</v>
      </c>
      <c r="BM156" s="205" t="s">
        <v>290</v>
      </c>
    </row>
    <row r="157" spans="1:65" s="2" customFormat="1" ht="24.2" customHeight="1">
      <c r="A157" s="35"/>
      <c r="B157" s="36"/>
      <c r="C157" s="193" t="s">
        <v>7</v>
      </c>
      <c r="D157" s="193" t="s">
        <v>211</v>
      </c>
      <c r="E157" s="194" t="s">
        <v>3078</v>
      </c>
      <c r="F157" s="195" t="s">
        <v>3079</v>
      </c>
      <c r="G157" s="196" t="s">
        <v>340</v>
      </c>
      <c r="H157" s="197">
        <v>36</v>
      </c>
      <c r="I157" s="198"/>
      <c r="J157" s="199">
        <f t="shared" si="10"/>
        <v>0</v>
      </c>
      <c r="K157" s="200"/>
      <c r="L157" s="40"/>
      <c r="M157" s="201" t="s">
        <v>1</v>
      </c>
      <c r="N157" s="202" t="s">
        <v>40</v>
      </c>
      <c r="O157" s="72"/>
      <c r="P157" s="203">
        <f t="shared" si="11"/>
        <v>0</v>
      </c>
      <c r="Q157" s="203">
        <v>0</v>
      </c>
      <c r="R157" s="203">
        <f t="shared" si="12"/>
        <v>0</v>
      </c>
      <c r="S157" s="203">
        <v>0</v>
      </c>
      <c r="T157" s="204">
        <f t="shared" si="1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215</v>
      </c>
      <c r="AT157" s="205" t="s">
        <v>211</v>
      </c>
      <c r="AU157" s="205" t="s">
        <v>85</v>
      </c>
      <c r="AY157" s="18" t="s">
        <v>209</v>
      </c>
      <c r="BE157" s="206">
        <f t="shared" si="14"/>
        <v>0</v>
      </c>
      <c r="BF157" s="206">
        <f t="shared" si="15"/>
        <v>0</v>
      </c>
      <c r="BG157" s="206">
        <f t="shared" si="16"/>
        <v>0</v>
      </c>
      <c r="BH157" s="206">
        <f t="shared" si="17"/>
        <v>0</v>
      </c>
      <c r="BI157" s="206">
        <f t="shared" si="18"/>
        <v>0</v>
      </c>
      <c r="BJ157" s="18" t="s">
        <v>83</v>
      </c>
      <c r="BK157" s="206">
        <f t="shared" si="19"/>
        <v>0</v>
      </c>
      <c r="BL157" s="18" t="s">
        <v>215</v>
      </c>
      <c r="BM157" s="205" t="s">
        <v>295</v>
      </c>
    </row>
    <row r="158" spans="1:65" s="2" customFormat="1" ht="33" customHeight="1">
      <c r="A158" s="35"/>
      <c r="B158" s="36"/>
      <c r="C158" s="193" t="s">
        <v>260</v>
      </c>
      <c r="D158" s="193" t="s">
        <v>211</v>
      </c>
      <c r="E158" s="194" t="s">
        <v>2853</v>
      </c>
      <c r="F158" s="195" t="s">
        <v>2854</v>
      </c>
      <c r="G158" s="196" t="s">
        <v>340</v>
      </c>
      <c r="H158" s="197">
        <v>84</v>
      </c>
      <c r="I158" s="198"/>
      <c r="J158" s="199">
        <f t="shared" si="10"/>
        <v>0</v>
      </c>
      <c r="K158" s="200"/>
      <c r="L158" s="40"/>
      <c r="M158" s="201" t="s">
        <v>1</v>
      </c>
      <c r="N158" s="202" t="s">
        <v>40</v>
      </c>
      <c r="O158" s="72"/>
      <c r="P158" s="203">
        <f t="shared" si="11"/>
        <v>0</v>
      </c>
      <c r="Q158" s="203">
        <v>0</v>
      </c>
      <c r="R158" s="203">
        <f t="shared" si="12"/>
        <v>0</v>
      </c>
      <c r="S158" s="203">
        <v>0</v>
      </c>
      <c r="T158" s="204">
        <f t="shared" si="1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215</v>
      </c>
      <c r="AT158" s="205" t="s">
        <v>211</v>
      </c>
      <c r="AU158" s="205" t="s">
        <v>85</v>
      </c>
      <c r="AY158" s="18" t="s">
        <v>209</v>
      </c>
      <c r="BE158" s="206">
        <f t="shared" si="14"/>
        <v>0</v>
      </c>
      <c r="BF158" s="206">
        <f t="shared" si="15"/>
        <v>0</v>
      </c>
      <c r="BG158" s="206">
        <f t="shared" si="16"/>
        <v>0</v>
      </c>
      <c r="BH158" s="206">
        <f t="shared" si="17"/>
        <v>0</v>
      </c>
      <c r="BI158" s="206">
        <f t="shared" si="18"/>
        <v>0</v>
      </c>
      <c r="BJ158" s="18" t="s">
        <v>83</v>
      </c>
      <c r="BK158" s="206">
        <f t="shared" si="19"/>
        <v>0</v>
      </c>
      <c r="BL158" s="18" t="s">
        <v>215</v>
      </c>
      <c r="BM158" s="205" t="s">
        <v>299</v>
      </c>
    </row>
    <row r="159" spans="1:65" s="2" customFormat="1" ht="33" customHeight="1">
      <c r="A159" s="35"/>
      <c r="B159" s="36"/>
      <c r="C159" s="193" t="s">
        <v>301</v>
      </c>
      <c r="D159" s="193" t="s">
        <v>211</v>
      </c>
      <c r="E159" s="194" t="s">
        <v>3080</v>
      </c>
      <c r="F159" s="195" t="s">
        <v>3081</v>
      </c>
      <c r="G159" s="196" t="s">
        <v>340</v>
      </c>
      <c r="H159" s="197">
        <v>67</v>
      </c>
      <c r="I159" s="198"/>
      <c r="J159" s="199">
        <f t="shared" si="10"/>
        <v>0</v>
      </c>
      <c r="K159" s="200"/>
      <c r="L159" s="40"/>
      <c r="M159" s="201" t="s">
        <v>1</v>
      </c>
      <c r="N159" s="202" t="s">
        <v>40</v>
      </c>
      <c r="O159" s="72"/>
      <c r="P159" s="203">
        <f t="shared" si="11"/>
        <v>0</v>
      </c>
      <c r="Q159" s="203">
        <v>0</v>
      </c>
      <c r="R159" s="203">
        <f t="shared" si="12"/>
        <v>0</v>
      </c>
      <c r="S159" s="203">
        <v>0</v>
      </c>
      <c r="T159" s="204">
        <f t="shared" si="1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215</v>
      </c>
      <c r="AT159" s="205" t="s">
        <v>211</v>
      </c>
      <c r="AU159" s="205" t="s">
        <v>85</v>
      </c>
      <c r="AY159" s="18" t="s">
        <v>209</v>
      </c>
      <c r="BE159" s="206">
        <f t="shared" si="14"/>
        <v>0</v>
      </c>
      <c r="BF159" s="206">
        <f t="shared" si="15"/>
        <v>0</v>
      </c>
      <c r="BG159" s="206">
        <f t="shared" si="16"/>
        <v>0</v>
      </c>
      <c r="BH159" s="206">
        <f t="shared" si="17"/>
        <v>0</v>
      </c>
      <c r="BI159" s="206">
        <f t="shared" si="18"/>
        <v>0</v>
      </c>
      <c r="BJ159" s="18" t="s">
        <v>83</v>
      </c>
      <c r="BK159" s="206">
        <f t="shared" si="19"/>
        <v>0</v>
      </c>
      <c r="BL159" s="18" t="s">
        <v>215</v>
      </c>
      <c r="BM159" s="205" t="s">
        <v>304</v>
      </c>
    </row>
    <row r="160" spans="1:65" s="2" customFormat="1" ht="24.2" customHeight="1">
      <c r="A160" s="35"/>
      <c r="B160" s="36"/>
      <c r="C160" s="193" t="s">
        <v>263</v>
      </c>
      <c r="D160" s="193" t="s">
        <v>211</v>
      </c>
      <c r="E160" s="194" t="s">
        <v>3082</v>
      </c>
      <c r="F160" s="195" t="s">
        <v>3083</v>
      </c>
      <c r="G160" s="196" t="s">
        <v>340</v>
      </c>
      <c r="H160" s="197">
        <v>6</v>
      </c>
      <c r="I160" s="198"/>
      <c r="J160" s="199">
        <f t="shared" si="10"/>
        <v>0</v>
      </c>
      <c r="K160" s="200"/>
      <c r="L160" s="40"/>
      <c r="M160" s="201" t="s">
        <v>1</v>
      </c>
      <c r="N160" s="202" t="s">
        <v>40</v>
      </c>
      <c r="O160" s="72"/>
      <c r="P160" s="203">
        <f t="shared" si="11"/>
        <v>0</v>
      </c>
      <c r="Q160" s="203">
        <v>0</v>
      </c>
      <c r="R160" s="203">
        <f t="shared" si="12"/>
        <v>0</v>
      </c>
      <c r="S160" s="203">
        <v>0</v>
      </c>
      <c r="T160" s="204">
        <f t="shared" si="1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215</v>
      </c>
      <c r="AT160" s="205" t="s">
        <v>211</v>
      </c>
      <c r="AU160" s="205" t="s">
        <v>85</v>
      </c>
      <c r="AY160" s="18" t="s">
        <v>209</v>
      </c>
      <c r="BE160" s="206">
        <f t="shared" si="14"/>
        <v>0</v>
      </c>
      <c r="BF160" s="206">
        <f t="shared" si="15"/>
        <v>0</v>
      </c>
      <c r="BG160" s="206">
        <f t="shared" si="16"/>
        <v>0</v>
      </c>
      <c r="BH160" s="206">
        <f t="shared" si="17"/>
        <v>0</v>
      </c>
      <c r="BI160" s="206">
        <f t="shared" si="18"/>
        <v>0</v>
      </c>
      <c r="BJ160" s="18" t="s">
        <v>83</v>
      </c>
      <c r="BK160" s="206">
        <f t="shared" si="19"/>
        <v>0</v>
      </c>
      <c r="BL160" s="18" t="s">
        <v>215</v>
      </c>
      <c r="BM160" s="205" t="s">
        <v>308</v>
      </c>
    </row>
    <row r="161" spans="1:65" s="2" customFormat="1" ht="24.2" customHeight="1">
      <c r="A161" s="35"/>
      <c r="B161" s="36"/>
      <c r="C161" s="193" t="s">
        <v>310</v>
      </c>
      <c r="D161" s="193" t="s">
        <v>211</v>
      </c>
      <c r="E161" s="194" t="s">
        <v>851</v>
      </c>
      <c r="F161" s="195" t="s">
        <v>852</v>
      </c>
      <c r="G161" s="196" t="s">
        <v>425</v>
      </c>
      <c r="H161" s="197">
        <v>529</v>
      </c>
      <c r="I161" s="198"/>
      <c r="J161" s="199">
        <f t="shared" si="10"/>
        <v>0</v>
      </c>
      <c r="K161" s="200"/>
      <c r="L161" s="40"/>
      <c r="M161" s="201" t="s">
        <v>1</v>
      </c>
      <c r="N161" s="202" t="s">
        <v>40</v>
      </c>
      <c r="O161" s="72"/>
      <c r="P161" s="203">
        <f t="shared" si="11"/>
        <v>0</v>
      </c>
      <c r="Q161" s="203">
        <v>0</v>
      </c>
      <c r="R161" s="203">
        <f t="shared" si="12"/>
        <v>0</v>
      </c>
      <c r="S161" s="203">
        <v>0</v>
      </c>
      <c r="T161" s="204">
        <f t="shared" si="1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215</v>
      </c>
      <c r="AT161" s="205" t="s">
        <v>211</v>
      </c>
      <c r="AU161" s="205" t="s">
        <v>85</v>
      </c>
      <c r="AY161" s="18" t="s">
        <v>209</v>
      </c>
      <c r="BE161" s="206">
        <f t="shared" si="14"/>
        <v>0</v>
      </c>
      <c r="BF161" s="206">
        <f t="shared" si="15"/>
        <v>0</v>
      </c>
      <c r="BG161" s="206">
        <f t="shared" si="16"/>
        <v>0</v>
      </c>
      <c r="BH161" s="206">
        <f t="shared" si="17"/>
        <v>0</v>
      </c>
      <c r="BI161" s="206">
        <f t="shared" si="18"/>
        <v>0</v>
      </c>
      <c r="BJ161" s="18" t="s">
        <v>83</v>
      </c>
      <c r="BK161" s="206">
        <f t="shared" si="19"/>
        <v>0</v>
      </c>
      <c r="BL161" s="18" t="s">
        <v>215</v>
      </c>
      <c r="BM161" s="205" t="s">
        <v>313</v>
      </c>
    </row>
    <row r="162" spans="1:65" s="2" customFormat="1" ht="24.2" customHeight="1">
      <c r="A162" s="35"/>
      <c r="B162" s="36"/>
      <c r="C162" s="193" t="s">
        <v>266</v>
      </c>
      <c r="D162" s="193" t="s">
        <v>211</v>
      </c>
      <c r="E162" s="194" t="s">
        <v>855</v>
      </c>
      <c r="F162" s="195" t="s">
        <v>856</v>
      </c>
      <c r="G162" s="196" t="s">
        <v>425</v>
      </c>
      <c r="H162" s="197">
        <v>406</v>
      </c>
      <c r="I162" s="198"/>
      <c r="J162" s="199">
        <f t="shared" si="10"/>
        <v>0</v>
      </c>
      <c r="K162" s="200"/>
      <c r="L162" s="40"/>
      <c r="M162" s="201" t="s">
        <v>1</v>
      </c>
      <c r="N162" s="202" t="s">
        <v>40</v>
      </c>
      <c r="O162" s="72"/>
      <c r="P162" s="203">
        <f t="shared" si="11"/>
        <v>0</v>
      </c>
      <c r="Q162" s="203">
        <v>0</v>
      </c>
      <c r="R162" s="203">
        <f t="shared" si="12"/>
        <v>0</v>
      </c>
      <c r="S162" s="203">
        <v>0</v>
      </c>
      <c r="T162" s="204">
        <f t="shared" si="1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215</v>
      </c>
      <c r="AT162" s="205" t="s">
        <v>211</v>
      </c>
      <c r="AU162" s="205" t="s">
        <v>85</v>
      </c>
      <c r="AY162" s="18" t="s">
        <v>209</v>
      </c>
      <c r="BE162" s="206">
        <f t="shared" si="14"/>
        <v>0</v>
      </c>
      <c r="BF162" s="206">
        <f t="shared" si="15"/>
        <v>0</v>
      </c>
      <c r="BG162" s="206">
        <f t="shared" si="16"/>
        <v>0</v>
      </c>
      <c r="BH162" s="206">
        <f t="shared" si="17"/>
        <v>0</v>
      </c>
      <c r="BI162" s="206">
        <f t="shared" si="18"/>
        <v>0</v>
      </c>
      <c r="BJ162" s="18" t="s">
        <v>83</v>
      </c>
      <c r="BK162" s="206">
        <f t="shared" si="19"/>
        <v>0</v>
      </c>
      <c r="BL162" s="18" t="s">
        <v>215</v>
      </c>
      <c r="BM162" s="205" t="s">
        <v>317</v>
      </c>
    </row>
    <row r="163" spans="1:65" s="2" customFormat="1" ht="24.2" customHeight="1">
      <c r="A163" s="35"/>
      <c r="B163" s="36"/>
      <c r="C163" s="193" t="s">
        <v>318</v>
      </c>
      <c r="D163" s="193" t="s">
        <v>211</v>
      </c>
      <c r="E163" s="194" t="s">
        <v>3084</v>
      </c>
      <c r="F163" s="195" t="s">
        <v>3085</v>
      </c>
      <c r="G163" s="196" t="s">
        <v>425</v>
      </c>
      <c r="H163" s="197">
        <v>154</v>
      </c>
      <c r="I163" s="198"/>
      <c r="J163" s="199">
        <f t="shared" si="10"/>
        <v>0</v>
      </c>
      <c r="K163" s="200"/>
      <c r="L163" s="40"/>
      <c r="M163" s="201" t="s">
        <v>1</v>
      </c>
      <c r="N163" s="202" t="s">
        <v>40</v>
      </c>
      <c r="O163" s="72"/>
      <c r="P163" s="203">
        <f t="shared" si="11"/>
        <v>0</v>
      </c>
      <c r="Q163" s="203">
        <v>0</v>
      </c>
      <c r="R163" s="203">
        <f t="shared" si="12"/>
        <v>0</v>
      </c>
      <c r="S163" s="203">
        <v>0</v>
      </c>
      <c r="T163" s="204">
        <f t="shared" si="1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215</v>
      </c>
      <c r="AT163" s="205" t="s">
        <v>211</v>
      </c>
      <c r="AU163" s="205" t="s">
        <v>85</v>
      </c>
      <c r="AY163" s="18" t="s">
        <v>209</v>
      </c>
      <c r="BE163" s="206">
        <f t="shared" si="14"/>
        <v>0</v>
      </c>
      <c r="BF163" s="206">
        <f t="shared" si="15"/>
        <v>0</v>
      </c>
      <c r="BG163" s="206">
        <f t="shared" si="16"/>
        <v>0</v>
      </c>
      <c r="BH163" s="206">
        <f t="shared" si="17"/>
        <v>0</v>
      </c>
      <c r="BI163" s="206">
        <f t="shared" si="18"/>
        <v>0</v>
      </c>
      <c r="BJ163" s="18" t="s">
        <v>83</v>
      </c>
      <c r="BK163" s="206">
        <f t="shared" si="19"/>
        <v>0</v>
      </c>
      <c r="BL163" s="18" t="s">
        <v>215</v>
      </c>
      <c r="BM163" s="205" t="s">
        <v>321</v>
      </c>
    </row>
    <row r="164" spans="1:65" s="2" customFormat="1" ht="33" customHeight="1">
      <c r="A164" s="35"/>
      <c r="B164" s="36"/>
      <c r="C164" s="193" t="s">
        <v>271</v>
      </c>
      <c r="D164" s="193" t="s">
        <v>211</v>
      </c>
      <c r="E164" s="194" t="s">
        <v>3086</v>
      </c>
      <c r="F164" s="195" t="s">
        <v>3087</v>
      </c>
      <c r="G164" s="196" t="s">
        <v>425</v>
      </c>
      <c r="H164" s="197">
        <v>1078</v>
      </c>
      <c r="I164" s="198"/>
      <c r="J164" s="199">
        <f t="shared" si="10"/>
        <v>0</v>
      </c>
      <c r="K164" s="200"/>
      <c r="L164" s="40"/>
      <c r="M164" s="201" t="s">
        <v>1</v>
      </c>
      <c r="N164" s="202" t="s">
        <v>40</v>
      </c>
      <c r="O164" s="72"/>
      <c r="P164" s="203">
        <f t="shared" si="11"/>
        <v>0</v>
      </c>
      <c r="Q164" s="203">
        <v>0</v>
      </c>
      <c r="R164" s="203">
        <f t="shared" si="12"/>
        <v>0</v>
      </c>
      <c r="S164" s="203">
        <v>0</v>
      </c>
      <c r="T164" s="204">
        <f t="shared" si="1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215</v>
      </c>
      <c r="AT164" s="205" t="s">
        <v>211</v>
      </c>
      <c r="AU164" s="205" t="s">
        <v>85</v>
      </c>
      <c r="AY164" s="18" t="s">
        <v>209</v>
      </c>
      <c r="BE164" s="206">
        <f t="shared" si="14"/>
        <v>0</v>
      </c>
      <c r="BF164" s="206">
        <f t="shared" si="15"/>
        <v>0</v>
      </c>
      <c r="BG164" s="206">
        <f t="shared" si="16"/>
        <v>0</v>
      </c>
      <c r="BH164" s="206">
        <f t="shared" si="17"/>
        <v>0</v>
      </c>
      <c r="BI164" s="206">
        <f t="shared" si="18"/>
        <v>0</v>
      </c>
      <c r="BJ164" s="18" t="s">
        <v>83</v>
      </c>
      <c r="BK164" s="206">
        <f t="shared" si="19"/>
        <v>0</v>
      </c>
      <c r="BL164" s="18" t="s">
        <v>215</v>
      </c>
      <c r="BM164" s="205" t="s">
        <v>325</v>
      </c>
    </row>
    <row r="165" spans="1:65" s="2" customFormat="1" ht="33" customHeight="1">
      <c r="A165" s="35"/>
      <c r="B165" s="36"/>
      <c r="C165" s="193" t="s">
        <v>327</v>
      </c>
      <c r="D165" s="193" t="s">
        <v>211</v>
      </c>
      <c r="E165" s="194" t="s">
        <v>2857</v>
      </c>
      <c r="F165" s="195" t="s">
        <v>2858</v>
      </c>
      <c r="G165" s="196" t="s">
        <v>270</v>
      </c>
      <c r="H165" s="197">
        <v>1425.8</v>
      </c>
      <c r="I165" s="198"/>
      <c r="J165" s="199">
        <f t="shared" si="10"/>
        <v>0</v>
      </c>
      <c r="K165" s="200"/>
      <c r="L165" s="40"/>
      <c r="M165" s="201" t="s">
        <v>1</v>
      </c>
      <c r="N165" s="202" t="s">
        <v>40</v>
      </c>
      <c r="O165" s="72"/>
      <c r="P165" s="203">
        <f t="shared" si="11"/>
        <v>0</v>
      </c>
      <c r="Q165" s="203">
        <v>0</v>
      </c>
      <c r="R165" s="203">
        <f t="shared" si="12"/>
        <v>0</v>
      </c>
      <c r="S165" s="203">
        <v>0</v>
      </c>
      <c r="T165" s="204">
        <f t="shared" si="1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215</v>
      </c>
      <c r="AT165" s="205" t="s">
        <v>211</v>
      </c>
      <c r="AU165" s="205" t="s">
        <v>85</v>
      </c>
      <c r="AY165" s="18" t="s">
        <v>209</v>
      </c>
      <c r="BE165" s="206">
        <f t="shared" si="14"/>
        <v>0</v>
      </c>
      <c r="BF165" s="206">
        <f t="shared" si="15"/>
        <v>0</v>
      </c>
      <c r="BG165" s="206">
        <f t="shared" si="16"/>
        <v>0</v>
      </c>
      <c r="BH165" s="206">
        <f t="shared" si="17"/>
        <v>0</v>
      </c>
      <c r="BI165" s="206">
        <f t="shared" si="18"/>
        <v>0</v>
      </c>
      <c r="BJ165" s="18" t="s">
        <v>83</v>
      </c>
      <c r="BK165" s="206">
        <f t="shared" si="19"/>
        <v>0</v>
      </c>
      <c r="BL165" s="18" t="s">
        <v>215</v>
      </c>
      <c r="BM165" s="205" t="s">
        <v>330</v>
      </c>
    </row>
    <row r="166" spans="1:65" s="2" customFormat="1" ht="33" customHeight="1">
      <c r="A166" s="35"/>
      <c r="B166" s="36"/>
      <c r="C166" s="193" t="s">
        <v>273</v>
      </c>
      <c r="D166" s="193" t="s">
        <v>211</v>
      </c>
      <c r="E166" s="194" t="s">
        <v>3088</v>
      </c>
      <c r="F166" s="195" t="s">
        <v>3089</v>
      </c>
      <c r="G166" s="196" t="s">
        <v>270</v>
      </c>
      <c r="H166" s="197">
        <v>220.66200000000001</v>
      </c>
      <c r="I166" s="198"/>
      <c r="J166" s="199">
        <f t="shared" si="10"/>
        <v>0</v>
      </c>
      <c r="K166" s="200"/>
      <c r="L166" s="40"/>
      <c r="M166" s="201" t="s">
        <v>1</v>
      </c>
      <c r="N166" s="202" t="s">
        <v>40</v>
      </c>
      <c r="O166" s="72"/>
      <c r="P166" s="203">
        <f t="shared" si="11"/>
        <v>0</v>
      </c>
      <c r="Q166" s="203">
        <v>0</v>
      </c>
      <c r="R166" s="203">
        <f t="shared" si="12"/>
        <v>0</v>
      </c>
      <c r="S166" s="203">
        <v>0</v>
      </c>
      <c r="T166" s="204">
        <f t="shared" si="1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215</v>
      </c>
      <c r="AT166" s="205" t="s">
        <v>211</v>
      </c>
      <c r="AU166" s="205" t="s">
        <v>85</v>
      </c>
      <c r="AY166" s="18" t="s">
        <v>209</v>
      </c>
      <c r="BE166" s="206">
        <f t="shared" si="14"/>
        <v>0</v>
      </c>
      <c r="BF166" s="206">
        <f t="shared" si="15"/>
        <v>0</v>
      </c>
      <c r="BG166" s="206">
        <f t="shared" si="16"/>
        <v>0</v>
      </c>
      <c r="BH166" s="206">
        <f t="shared" si="17"/>
        <v>0</v>
      </c>
      <c r="BI166" s="206">
        <f t="shared" si="18"/>
        <v>0</v>
      </c>
      <c r="BJ166" s="18" t="s">
        <v>83</v>
      </c>
      <c r="BK166" s="206">
        <f t="shared" si="19"/>
        <v>0</v>
      </c>
      <c r="BL166" s="18" t="s">
        <v>215</v>
      </c>
      <c r="BM166" s="205" t="s">
        <v>334</v>
      </c>
    </row>
    <row r="167" spans="1:65" s="2" customFormat="1" ht="16.5" customHeight="1">
      <c r="A167" s="35"/>
      <c r="B167" s="36"/>
      <c r="C167" s="193" t="s">
        <v>337</v>
      </c>
      <c r="D167" s="193" t="s">
        <v>211</v>
      </c>
      <c r="E167" s="194" t="s">
        <v>3090</v>
      </c>
      <c r="F167" s="195" t="s">
        <v>3091</v>
      </c>
      <c r="G167" s="196" t="s">
        <v>270</v>
      </c>
      <c r="H167" s="197">
        <v>142.58000000000001</v>
      </c>
      <c r="I167" s="198"/>
      <c r="J167" s="199">
        <f t="shared" si="10"/>
        <v>0</v>
      </c>
      <c r="K167" s="200"/>
      <c r="L167" s="40"/>
      <c r="M167" s="201" t="s">
        <v>1</v>
      </c>
      <c r="N167" s="202" t="s">
        <v>40</v>
      </c>
      <c r="O167" s="72"/>
      <c r="P167" s="203">
        <f t="shared" si="11"/>
        <v>0</v>
      </c>
      <c r="Q167" s="203">
        <v>0</v>
      </c>
      <c r="R167" s="203">
        <f t="shared" si="12"/>
        <v>0</v>
      </c>
      <c r="S167" s="203">
        <v>0</v>
      </c>
      <c r="T167" s="204">
        <f t="shared" si="1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215</v>
      </c>
      <c r="AT167" s="205" t="s">
        <v>211</v>
      </c>
      <c r="AU167" s="205" t="s">
        <v>85</v>
      </c>
      <c r="AY167" s="18" t="s">
        <v>209</v>
      </c>
      <c r="BE167" s="206">
        <f t="shared" si="14"/>
        <v>0</v>
      </c>
      <c r="BF167" s="206">
        <f t="shared" si="15"/>
        <v>0</v>
      </c>
      <c r="BG167" s="206">
        <f t="shared" si="16"/>
        <v>0</v>
      </c>
      <c r="BH167" s="206">
        <f t="shared" si="17"/>
        <v>0</v>
      </c>
      <c r="BI167" s="206">
        <f t="shared" si="18"/>
        <v>0</v>
      </c>
      <c r="BJ167" s="18" t="s">
        <v>83</v>
      </c>
      <c r="BK167" s="206">
        <f t="shared" si="19"/>
        <v>0</v>
      </c>
      <c r="BL167" s="18" t="s">
        <v>215</v>
      </c>
      <c r="BM167" s="205" t="s">
        <v>341</v>
      </c>
    </row>
    <row r="168" spans="1:65" s="2" customFormat="1" ht="24.2" customHeight="1">
      <c r="A168" s="35"/>
      <c r="B168" s="36"/>
      <c r="C168" s="193" t="s">
        <v>277</v>
      </c>
      <c r="D168" s="193" t="s">
        <v>211</v>
      </c>
      <c r="E168" s="194" t="s">
        <v>2861</v>
      </c>
      <c r="F168" s="195" t="s">
        <v>2862</v>
      </c>
      <c r="G168" s="196" t="s">
        <v>270</v>
      </c>
      <c r="H168" s="197">
        <v>142.58000000000001</v>
      </c>
      <c r="I168" s="198"/>
      <c r="J168" s="199">
        <f t="shared" si="10"/>
        <v>0</v>
      </c>
      <c r="K168" s="200"/>
      <c r="L168" s="40"/>
      <c r="M168" s="201" t="s">
        <v>1</v>
      </c>
      <c r="N168" s="202" t="s">
        <v>40</v>
      </c>
      <c r="O168" s="72"/>
      <c r="P168" s="203">
        <f t="shared" si="11"/>
        <v>0</v>
      </c>
      <c r="Q168" s="203">
        <v>0</v>
      </c>
      <c r="R168" s="203">
        <f t="shared" si="12"/>
        <v>0</v>
      </c>
      <c r="S168" s="203">
        <v>0</v>
      </c>
      <c r="T168" s="204">
        <f t="shared" si="1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215</v>
      </c>
      <c r="AT168" s="205" t="s">
        <v>211</v>
      </c>
      <c r="AU168" s="205" t="s">
        <v>85</v>
      </c>
      <c r="AY168" s="18" t="s">
        <v>209</v>
      </c>
      <c r="BE168" s="206">
        <f t="shared" si="14"/>
        <v>0</v>
      </c>
      <c r="BF168" s="206">
        <f t="shared" si="15"/>
        <v>0</v>
      </c>
      <c r="BG168" s="206">
        <f t="shared" si="16"/>
        <v>0</v>
      </c>
      <c r="BH168" s="206">
        <f t="shared" si="17"/>
        <v>0</v>
      </c>
      <c r="BI168" s="206">
        <f t="shared" si="18"/>
        <v>0</v>
      </c>
      <c r="BJ168" s="18" t="s">
        <v>83</v>
      </c>
      <c r="BK168" s="206">
        <f t="shared" si="19"/>
        <v>0</v>
      </c>
      <c r="BL168" s="18" t="s">
        <v>215</v>
      </c>
      <c r="BM168" s="205" t="s">
        <v>347</v>
      </c>
    </row>
    <row r="169" spans="1:65" s="2" customFormat="1" ht="16.5" customHeight="1">
      <c r="A169" s="35"/>
      <c r="B169" s="36"/>
      <c r="C169" s="193" t="s">
        <v>351</v>
      </c>
      <c r="D169" s="193" t="s">
        <v>211</v>
      </c>
      <c r="E169" s="194" t="s">
        <v>2863</v>
      </c>
      <c r="F169" s="195" t="s">
        <v>2864</v>
      </c>
      <c r="G169" s="196" t="s">
        <v>270</v>
      </c>
      <c r="H169" s="197">
        <v>1425.8</v>
      </c>
      <c r="I169" s="198"/>
      <c r="J169" s="199">
        <f t="shared" si="10"/>
        <v>0</v>
      </c>
      <c r="K169" s="200"/>
      <c r="L169" s="40"/>
      <c r="M169" s="201" t="s">
        <v>1</v>
      </c>
      <c r="N169" s="202" t="s">
        <v>40</v>
      </c>
      <c r="O169" s="72"/>
      <c r="P169" s="203">
        <f t="shared" si="11"/>
        <v>0</v>
      </c>
      <c r="Q169" s="203">
        <v>0</v>
      </c>
      <c r="R169" s="203">
        <f t="shared" si="12"/>
        <v>0</v>
      </c>
      <c r="S169" s="203">
        <v>0</v>
      </c>
      <c r="T169" s="204">
        <f t="shared" si="1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215</v>
      </c>
      <c r="AT169" s="205" t="s">
        <v>211</v>
      </c>
      <c r="AU169" s="205" t="s">
        <v>85</v>
      </c>
      <c r="AY169" s="18" t="s">
        <v>209</v>
      </c>
      <c r="BE169" s="206">
        <f t="shared" si="14"/>
        <v>0</v>
      </c>
      <c r="BF169" s="206">
        <f t="shared" si="15"/>
        <v>0</v>
      </c>
      <c r="BG169" s="206">
        <f t="shared" si="16"/>
        <v>0</v>
      </c>
      <c r="BH169" s="206">
        <f t="shared" si="17"/>
        <v>0</v>
      </c>
      <c r="BI169" s="206">
        <f t="shared" si="18"/>
        <v>0</v>
      </c>
      <c r="BJ169" s="18" t="s">
        <v>83</v>
      </c>
      <c r="BK169" s="206">
        <f t="shared" si="19"/>
        <v>0</v>
      </c>
      <c r="BL169" s="18" t="s">
        <v>215</v>
      </c>
      <c r="BM169" s="205" t="s">
        <v>354</v>
      </c>
    </row>
    <row r="170" spans="1:65" s="12" customFormat="1" ht="25.9" customHeight="1">
      <c r="B170" s="177"/>
      <c r="C170" s="178"/>
      <c r="D170" s="179" t="s">
        <v>74</v>
      </c>
      <c r="E170" s="180" t="s">
        <v>995</v>
      </c>
      <c r="F170" s="180" t="s">
        <v>996</v>
      </c>
      <c r="G170" s="178"/>
      <c r="H170" s="178"/>
      <c r="I170" s="181"/>
      <c r="J170" s="182">
        <f>BK170</f>
        <v>0</v>
      </c>
      <c r="K170" s="178"/>
      <c r="L170" s="183"/>
      <c r="M170" s="184"/>
      <c r="N170" s="185"/>
      <c r="O170" s="185"/>
      <c r="P170" s="186">
        <f>P171+P186+P209+P237+P264</f>
        <v>0</v>
      </c>
      <c r="Q170" s="185"/>
      <c r="R170" s="186">
        <f>R171+R186+R209+R237+R264</f>
        <v>0</v>
      </c>
      <c r="S170" s="185"/>
      <c r="T170" s="187">
        <f>T171+T186+T209+T237+T264</f>
        <v>0</v>
      </c>
      <c r="AR170" s="188" t="s">
        <v>85</v>
      </c>
      <c r="AT170" s="189" t="s">
        <v>74</v>
      </c>
      <c r="AU170" s="189" t="s">
        <v>75</v>
      </c>
      <c r="AY170" s="188" t="s">
        <v>209</v>
      </c>
      <c r="BK170" s="190">
        <f>BK171+BK186+BK209+BK237+BK264</f>
        <v>0</v>
      </c>
    </row>
    <row r="171" spans="1:65" s="12" customFormat="1" ht="22.9" customHeight="1">
      <c r="B171" s="177"/>
      <c r="C171" s="178"/>
      <c r="D171" s="179" t="s">
        <v>74</v>
      </c>
      <c r="E171" s="191" t="s">
        <v>1103</v>
      </c>
      <c r="F171" s="191" t="s">
        <v>1104</v>
      </c>
      <c r="G171" s="178"/>
      <c r="H171" s="178"/>
      <c r="I171" s="181"/>
      <c r="J171" s="192">
        <f>BK171</f>
        <v>0</v>
      </c>
      <c r="K171" s="178"/>
      <c r="L171" s="183"/>
      <c r="M171" s="184"/>
      <c r="N171" s="185"/>
      <c r="O171" s="185"/>
      <c r="P171" s="186">
        <f>SUM(P172:P185)</f>
        <v>0</v>
      </c>
      <c r="Q171" s="185"/>
      <c r="R171" s="186">
        <f>SUM(R172:R185)</f>
        <v>0</v>
      </c>
      <c r="S171" s="185"/>
      <c r="T171" s="187">
        <f>SUM(T172:T185)</f>
        <v>0</v>
      </c>
      <c r="AR171" s="188" t="s">
        <v>85</v>
      </c>
      <c r="AT171" s="189" t="s">
        <v>74</v>
      </c>
      <c r="AU171" s="189" t="s">
        <v>83</v>
      </c>
      <c r="AY171" s="188" t="s">
        <v>209</v>
      </c>
      <c r="BK171" s="190">
        <f>SUM(BK172:BK185)</f>
        <v>0</v>
      </c>
    </row>
    <row r="172" spans="1:65" s="2" customFormat="1" ht="24.2" customHeight="1">
      <c r="A172" s="35"/>
      <c r="B172" s="36"/>
      <c r="C172" s="193" t="s">
        <v>279</v>
      </c>
      <c r="D172" s="193" t="s">
        <v>211</v>
      </c>
      <c r="E172" s="194" t="s">
        <v>2865</v>
      </c>
      <c r="F172" s="195" t="s">
        <v>2866</v>
      </c>
      <c r="G172" s="196" t="s">
        <v>425</v>
      </c>
      <c r="H172" s="197">
        <v>1897</v>
      </c>
      <c r="I172" s="198"/>
      <c r="J172" s="199">
        <f t="shared" ref="J172:J185" si="20">ROUND(I172*H172,2)</f>
        <v>0</v>
      </c>
      <c r="K172" s="200"/>
      <c r="L172" s="40"/>
      <c r="M172" s="201" t="s">
        <v>1</v>
      </c>
      <c r="N172" s="202" t="s">
        <v>40</v>
      </c>
      <c r="O172" s="72"/>
      <c r="P172" s="203">
        <f t="shared" ref="P172:P185" si="21">O172*H172</f>
        <v>0</v>
      </c>
      <c r="Q172" s="203">
        <v>0</v>
      </c>
      <c r="R172" s="203">
        <f t="shared" ref="R172:R185" si="22">Q172*H172</f>
        <v>0</v>
      </c>
      <c r="S172" s="203">
        <v>0</v>
      </c>
      <c r="T172" s="204">
        <f t="shared" ref="T172:T185" si="23"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247</v>
      </c>
      <c r="AT172" s="205" t="s">
        <v>211</v>
      </c>
      <c r="AU172" s="205" t="s">
        <v>85</v>
      </c>
      <c r="AY172" s="18" t="s">
        <v>209</v>
      </c>
      <c r="BE172" s="206">
        <f t="shared" ref="BE172:BE185" si="24">IF(N172="základní",J172,0)</f>
        <v>0</v>
      </c>
      <c r="BF172" s="206">
        <f t="shared" ref="BF172:BF185" si="25">IF(N172="snížená",J172,0)</f>
        <v>0</v>
      </c>
      <c r="BG172" s="206">
        <f t="shared" ref="BG172:BG185" si="26">IF(N172="zákl. přenesená",J172,0)</f>
        <v>0</v>
      </c>
      <c r="BH172" s="206">
        <f t="shared" ref="BH172:BH185" si="27">IF(N172="sníž. přenesená",J172,0)</f>
        <v>0</v>
      </c>
      <c r="BI172" s="206">
        <f t="shared" ref="BI172:BI185" si="28">IF(N172="nulová",J172,0)</f>
        <v>0</v>
      </c>
      <c r="BJ172" s="18" t="s">
        <v>83</v>
      </c>
      <c r="BK172" s="206">
        <f t="shared" ref="BK172:BK185" si="29">ROUND(I172*H172,2)</f>
        <v>0</v>
      </c>
      <c r="BL172" s="18" t="s">
        <v>247</v>
      </c>
      <c r="BM172" s="205" t="s">
        <v>357</v>
      </c>
    </row>
    <row r="173" spans="1:65" s="2" customFormat="1" ht="24.2" customHeight="1">
      <c r="A173" s="35"/>
      <c r="B173" s="36"/>
      <c r="C173" s="244" t="s">
        <v>362</v>
      </c>
      <c r="D173" s="244" t="s">
        <v>287</v>
      </c>
      <c r="E173" s="245" t="s">
        <v>3092</v>
      </c>
      <c r="F173" s="246" t="s">
        <v>3093</v>
      </c>
      <c r="G173" s="247" t="s">
        <v>425</v>
      </c>
      <c r="H173" s="248">
        <v>571</v>
      </c>
      <c r="I173" s="249"/>
      <c r="J173" s="250">
        <f t="shared" si="20"/>
        <v>0</v>
      </c>
      <c r="K173" s="251"/>
      <c r="L173" s="252"/>
      <c r="M173" s="253" t="s">
        <v>1</v>
      </c>
      <c r="N173" s="254" t="s">
        <v>40</v>
      </c>
      <c r="O173" s="72"/>
      <c r="P173" s="203">
        <f t="shared" si="21"/>
        <v>0</v>
      </c>
      <c r="Q173" s="203">
        <v>0</v>
      </c>
      <c r="R173" s="203">
        <f t="shared" si="22"/>
        <v>0</v>
      </c>
      <c r="S173" s="203">
        <v>0</v>
      </c>
      <c r="T173" s="204">
        <f t="shared" si="2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277</v>
      </c>
      <c r="AT173" s="205" t="s">
        <v>287</v>
      </c>
      <c r="AU173" s="205" t="s">
        <v>85</v>
      </c>
      <c r="AY173" s="18" t="s">
        <v>209</v>
      </c>
      <c r="BE173" s="206">
        <f t="shared" si="24"/>
        <v>0</v>
      </c>
      <c r="BF173" s="206">
        <f t="shared" si="25"/>
        <v>0</v>
      </c>
      <c r="BG173" s="206">
        <f t="shared" si="26"/>
        <v>0</v>
      </c>
      <c r="BH173" s="206">
        <f t="shared" si="27"/>
        <v>0</v>
      </c>
      <c r="BI173" s="206">
        <f t="shared" si="28"/>
        <v>0</v>
      </c>
      <c r="BJ173" s="18" t="s">
        <v>83</v>
      </c>
      <c r="BK173" s="206">
        <f t="shared" si="29"/>
        <v>0</v>
      </c>
      <c r="BL173" s="18" t="s">
        <v>247</v>
      </c>
      <c r="BM173" s="205" t="s">
        <v>365</v>
      </c>
    </row>
    <row r="174" spans="1:65" s="2" customFormat="1" ht="24.2" customHeight="1">
      <c r="A174" s="35"/>
      <c r="B174" s="36"/>
      <c r="C174" s="244" t="s">
        <v>282</v>
      </c>
      <c r="D174" s="244" t="s">
        <v>287</v>
      </c>
      <c r="E174" s="245" t="s">
        <v>3094</v>
      </c>
      <c r="F174" s="246" t="s">
        <v>3095</v>
      </c>
      <c r="G174" s="247" t="s">
        <v>425</v>
      </c>
      <c r="H174" s="248">
        <v>57</v>
      </c>
      <c r="I174" s="249"/>
      <c r="J174" s="250">
        <f t="shared" si="20"/>
        <v>0</v>
      </c>
      <c r="K174" s="251"/>
      <c r="L174" s="252"/>
      <c r="M174" s="253" t="s">
        <v>1</v>
      </c>
      <c r="N174" s="254" t="s">
        <v>40</v>
      </c>
      <c r="O174" s="72"/>
      <c r="P174" s="203">
        <f t="shared" si="21"/>
        <v>0</v>
      </c>
      <c r="Q174" s="203">
        <v>0</v>
      </c>
      <c r="R174" s="203">
        <f t="shared" si="22"/>
        <v>0</v>
      </c>
      <c r="S174" s="203">
        <v>0</v>
      </c>
      <c r="T174" s="204">
        <f t="shared" si="2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277</v>
      </c>
      <c r="AT174" s="205" t="s">
        <v>287</v>
      </c>
      <c r="AU174" s="205" t="s">
        <v>85</v>
      </c>
      <c r="AY174" s="18" t="s">
        <v>209</v>
      </c>
      <c r="BE174" s="206">
        <f t="shared" si="24"/>
        <v>0</v>
      </c>
      <c r="BF174" s="206">
        <f t="shared" si="25"/>
        <v>0</v>
      </c>
      <c r="BG174" s="206">
        <f t="shared" si="26"/>
        <v>0</v>
      </c>
      <c r="BH174" s="206">
        <f t="shared" si="27"/>
        <v>0</v>
      </c>
      <c r="BI174" s="206">
        <f t="shared" si="28"/>
        <v>0</v>
      </c>
      <c r="BJ174" s="18" t="s">
        <v>83</v>
      </c>
      <c r="BK174" s="206">
        <f t="shared" si="29"/>
        <v>0</v>
      </c>
      <c r="BL174" s="18" t="s">
        <v>247</v>
      </c>
      <c r="BM174" s="205" t="s">
        <v>369</v>
      </c>
    </row>
    <row r="175" spans="1:65" s="2" customFormat="1" ht="24.2" customHeight="1">
      <c r="A175" s="35"/>
      <c r="B175" s="36"/>
      <c r="C175" s="244" t="s">
        <v>370</v>
      </c>
      <c r="D175" s="244" t="s">
        <v>287</v>
      </c>
      <c r="E175" s="245" t="s">
        <v>3096</v>
      </c>
      <c r="F175" s="246" t="s">
        <v>3097</v>
      </c>
      <c r="G175" s="247" t="s">
        <v>425</v>
      </c>
      <c r="H175" s="248">
        <v>109</v>
      </c>
      <c r="I175" s="249"/>
      <c r="J175" s="250">
        <f t="shared" si="20"/>
        <v>0</v>
      </c>
      <c r="K175" s="251"/>
      <c r="L175" s="252"/>
      <c r="M175" s="253" t="s">
        <v>1</v>
      </c>
      <c r="N175" s="254" t="s">
        <v>40</v>
      </c>
      <c r="O175" s="72"/>
      <c r="P175" s="203">
        <f t="shared" si="21"/>
        <v>0</v>
      </c>
      <c r="Q175" s="203">
        <v>0</v>
      </c>
      <c r="R175" s="203">
        <f t="shared" si="22"/>
        <v>0</v>
      </c>
      <c r="S175" s="203">
        <v>0</v>
      </c>
      <c r="T175" s="204">
        <f t="shared" si="2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277</v>
      </c>
      <c r="AT175" s="205" t="s">
        <v>287</v>
      </c>
      <c r="AU175" s="205" t="s">
        <v>85</v>
      </c>
      <c r="AY175" s="18" t="s">
        <v>209</v>
      </c>
      <c r="BE175" s="206">
        <f t="shared" si="24"/>
        <v>0</v>
      </c>
      <c r="BF175" s="206">
        <f t="shared" si="25"/>
        <v>0</v>
      </c>
      <c r="BG175" s="206">
        <f t="shared" si="26"/>
        <v>0</v>
      </c>
      <c r="BH175" s="206">
        <f t="shared" si="27"/>
        <v>0</v>
      </c>
      <c r="BI175" s="206">
        <f t="shared" si="28"/>
        <v>0</v>
      </c>
      <c r="BJ175" s="18" t="s">
        <v>83</v>
      </c>
      <c r="BK175" s="206">
        <f t="shared" si="29"/>
        <v>0</v>
      </c>
      <c r="BL175" s="18" t="s">
        <v>247</v>
      </c>
      <c r="BM175" s="205" t="s">
        <v>373</v>
      </c>
    </row>
    <row r="176" spans="1:65" s="2" customFormat="1" ht="24.2" customHeight="1">
      <c r="A176" s="35"/>
      <c r="B176" s="36"/>
      <c r="C176" s="244" t="s">
        <v>285</v>
      </c>
      <c r="D176" s="244" t="s">
        <v>287</v>
      </c>
      <c r="E176" s="245" t="s">
        <v>3098</v>
      </c>
      <c r="F176" s="246" t="s">
        <v>3099</v>
      </c>
      <c r="G176" s="247" t="s">
        <v>425</v>
      </c>
      <c r="H176" s="248">
        <v>20</v>
      </c>
      <c r="I176" s="249"/>
      <c r="J176" s="250">
        <f t="shared" si="20"/>
        <v>0</v>
      </c>
      <c r="K176" s="251"/>
      <c r="L176" s="252"/>
      <c r="M176" s="253" t="s">
        <v>1</v>
      </c>
      <c r="N176" s="254" t="s">
        <v>40</v>
      </c>
      <c r="O176" s="72"/>
      <c r="P176" s="203">
        <f t="shared" si="21"/>
        <v>0</v>
      </c>
      <c r="Q176" s="203">
        <v>0</v>
      </c>
      <c r="R176" s="203">
        <f t="shared" si="22"/>
        <v>0</v>
      </c>
      <c r="S176" s="203">
        <v>0</v>
      </c>
      <c r="T176" s="204">
        <f t="shared" si="2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277</v>
      </c>
      <c r="AT176" s="205" t="s">
        <v>287</v>
      </c>
      <c r="AU176" s="205" t="s">
        <v>85</v>
      </c>
      <c r="AY176" s="18" t="s">
        <v>209</v>
      </c>
      <c r="BE176" s="206">
        <f t="shared" si="24"/>
        <v>0</v>
      </c>
      <c r="BF176" s="206">
        <f t="shared" si="25"/>
        <v>0</v>
      </c>
      <c r="BG176" s="206">
        <f t="shared" si="26"/>
        <v>0</v>
      </c>
      <c r="BH176" s="206">
        <f t="shared" si="27"/>
        <v>0</v>
      </c>
      <c r="BI176" s="206">
        <f t="shared" si="28"/>
        <v>0</v>
      </c>
      <c r="BJ176" s="18" t="s">
        <v>83</v>
      </c>
      <c r="BK176" s="206">
        <f t="shared" si="29"/>
        <v>0</v>
      </c>
      <c r="BL176" s="18" t="s">
        <v>247</v>
      </c>
      <c r="BM176" s="205" t="s">
        <v>376</v>
      </c>
    </row>
    <row r="177" spans="1:65" s="2" customFormat="1" ht="24.2" customHeight="1">
      <c r="A177" s="35"/>
      <c r="B177" s="36"/>
      <c r="C177" s="244" t="s">
        <v>377</v>
      </c>
      <c r="D177" s="244" t="s">
        <v>287</v>
      </c>
      <c r="E177" s="245" t="s">
        <v>3100</v>
      </c>
      <c r="F177" s="246" t="s">
        <v>3101</v>
      </c>
      <c r="G177" s="247" t="s">
        <v>425</v>
      </c>
      <c r="H177" s="248">
        <v>35</v>
      </c>
      <c r="I177" s="249"/>
      <c r="J177" s="250">
        <f t="shared" si="20"/>
        <v>0</v>
      </c>
      <c r="K177" s="251"/>
      <c r="L177" s="252"/>
      <c r="M177" s="253" t="s">
        <v>1</v>
      </c>
      <c r="N177" s="254" t="s">
        <v>40</v>
      </c>
      <c r="O177" s="72"/>
      <c r="P177" s="203">
        <f t="shared" si="21"/>
        <v>0</v>
      </c>
      <c r="Q177" s="203">
        <v>0</v>
      </c>
      <c r="R177" s="203">
        <f t="shared" si="22"/>
        <v>0</v>
      </c>
      <c r="S177" s="203">
        <v>0</v>
      </c>
      <c r="T177" s="204">
        <f t="shared" si="2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277</v>
      </c>
      <c r="AT177" s="205" t="s">
        <v>287</v>
      </c>
      <c r="AU177" s="205" t="s">
        <v>85</v>
      </c>
      <c r="AY177" s="18" t="s">
        <v>209</v>
      </c>
      <c r="BE177" s="206">
        <f t="shared" si="24"/>
        <v>0</v>
      </c>
      <c r="BF177" s="206">
        <f t="shared" si="25"/>
        <v>0</v>
      </c>
      <c r="BG177" s="206">
        <f t="shared" si="26"/>
        <v>0</v>
      </c>
      <c r="BH177" s="206">
        <f t="shared" si="27"/>
        <v>0</v>
      </c>
      <c r="BI177" s="206">
        <f t="shared" si="28"/>
        <v>0</v>
      </c>
      <c r="BJ177" s="18" t="s">
        <v>83</v>
      </c>
      <c r="BK177" s="206">
        <f t="shared" si="29"/>
        <v>0</v>
      </c>
      <c r="BL177" s="18" t="s">
        <v>247</v>
      </c>
      <c r="BM177" s="205" t="s">
        <v>380</v>
      </c>
    </row>
    <row r="178" spans="1:65" s="2" customFormat="1" ht="24.2" customHeight="1">
      <c r="A178" s="35"/>
      <c r="B178" s="36"/>
      <c r="C178" s="244" t="s">
        <v>290</v>
      </c>
      <c r="D178" s="244" t="s">
        <v>287</v>
      </c>
      <c r="E178" s="245" t="s">
        <v>3102</v>
      </c>
      <c r="F178" s="246" t="s">
        <v>3103</v>
      </c>
      <c r="G178" s="247" t="s">
        <v>425</v>
      </c>
      <c r="H178" s="248">
        <v>112</v>
      </c>
      <c r="I178" s="249"/>
      <c r="J178" s="250">
        <f t="shared" si="20"/>
        <v>0</v>
      </c>
      <c r="K178" s="251"/>
      <c r="L178" s="252"/>
      <c r="M178" s="253" t="s">
        <v>1</v>
      </c>
      <c r="N178" s="254" t="s">
        <v>40</v>
      </c>
      <c r="O178" s="72"/>
      <c r="P178" s="203">
        <f t="shared" si="21"/>
        <v>0</v>
      </c>
      <c r="Q178" s="203">
        <v>0</v>
      </c>
      <c r="R178" s="203">
        <f t="shared" si="22"/>
        <v>0</v>
      </c>
      <c r="S178" s="203">
        <v>0</v>
      </c>
      <c r="T178" s="204">
        <f t="shared" si="2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277</v>
      </c>
      <c r="AT178" s="205" t="s">
        <v>287</v>
      </c>
      <c r="AU178" s="205" t="s">
        <v>85</v>
      </c>
      <c r="AY178" s="18" t="s">
        <v>209</v>
      </c>
      <c r="BE178" s="206">
        <f t="shared" si="24"/>
        <v>0</v>
      </c>
      <c r="BF178" s="206">
        <f t="shared" si="25"/>
        <v>0</v>
      </c>
      <c r="BG178" s="206">
        <f t="shared" si="26"/>
        <v>0</v>
      </c>
      <c r="BH178" s="206">
        <f t="shared" si="27"/>
        <v>0</v>
      </c>
      <c r="BI178" s="206">
        <f t="shared" si="28"/>
        <v>0</v>
      </c>
      <c r="BJ178" s="18" t="s">
        <v>83</v>
      </c>
      <c r="BK178" s="206">
        <f t="shared" si="29"/>
        <v>0</v>
      </c>
      <c r="BL178" s="18" t="s">
        <v>247</v>
      </c>
      <c r="BM178" s="205" t="s">
        <v>389</v>
      </c>
    </row>
    <row r="179" spans="1:65" s="2" customFormat="1" ht="24.2" customHeight="1">
      <c r="A179" s="35"/>
      <c r="B179" s="36"/>
      <c r="C179" s="244" t="s">
        <v>396</v>
      </c>
      <c r="D179" s="244" t="s">
        <v>287</v>
      </c>
      <c r="E179" s="245" t="s">
        <v>3104</v>
      </c>
      <c r="F179" s="246" t="s">
        <v>3105</v>
      </c>
      <c r="G179" s="247" t="s">
        <v>425</v>
      </c>
      <c r="H179" s="248">
        <v>5</v>
      </c>
      <c r="I179" s="249"/>
      <c r="J179" s="250">
        <f t="shared" si="20"/>
        <v>0</v>
      </c>
      <c r="K179" s="251"/>
      <c r="L179" s="252"/>
      <c r="M179" s="253" t="s">
        <v>1</v>
      </c>
      <c r="N179" s="254" t="s">
        <v>40</v>
      </c>
      <c r="O179" s="72"/>
      <c r="P179" s="203">
        <f t="shared" si="21"/>
        <v>0</v>
      </c>
      <c r="Q179" s="203">
        <v>0</v>
      </c>
      <c r="R179" s="203">
        <f t="shared" si="22"/>
        <v>0</v>
      </c>
      <c r="S179" s="203">
        <v>0</v>
      </c>
      <c r="T179" s="204">
        <f t="shared" si="2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277</v>
      </c>
      <c r="AT179" s="205" t="s">
        <v>287</v>
      </c>
      <c r="AU179" s="205" t="s">
        <v>85</v>
      </c>
      <c r="AY179" s="18" t="s">
        <v>209</v>
      </c>
      <c r="BE179" s="206">
        <f t="shared" si="24"/>
        <v>0</v>
      </c>
      <c r="BF179" s="206">
        <f t="shared" si="25"/>
        <v>0</v>
      </c>
      <c r="BG179" s="206">
        <f t="shared" si="26"/>
        <v>0</v>
      </c>
      <c r="BH179" s="206">
        <f t="shared" si="27"/>
        <v>0</v>
      </c>
      <c r="BI179" s="206">
        <f t="shared" si="28"/>
        <v>0</v>
      </c>
      <c r="BJ179" s="18" t="s">
        <v>83</v>
      </c>
      <c r="BK179" s="206">
        <f t="shared" si="29"/>
        <v>0</v>
      </c>
      <c r="BL179" s="18" t="s">
        <v>247</v>
      </c>
      <c r="BM179" s="205" t="s">
        <v>399</v>
      </c>
    </row>
    <row r="180" spans="1:65" s="2" customFormat="1" ht="24.2" customHeight="1">
      <c r="A180" s="35"/>
      <c r="B180" s="36"/>
      <c r="C180" s="244" t="s">
        <v>295</v>
      </c>
      <c r="D180" s="244" t="s">
        <v>287</v>
      </c>
      <c r="E180" s="245" t="s">
        <v>3106</v>
      </c>
      <c r="F180" s="246" t="s">
        <v>3107</v>
      </c>
      <c r="G180" s="247" t="s">
        <v>425</v>
      </c>
      <c r="H180" s="248">
        <v>673</v>
      </c>
      <c r="I180" s="249"/>
      <c r="J180" s="250">
        <f t="shared" si="20"/>
        <v>0</v>
      </c>
      <c r="K180" s="251"/>
      <c r="L180" s="252"/>
      <c r="M180" s="253" t="s">
        <v>1</v>
      </c>
      <c r="N180" s="254" t="s">
        <v>40</v>
      </c>
      <c r="O180" s="72"/>
      <c r="P180" s="203">
        <f t="shared" si="21"/>
        <v>0</v>
      </c>
      <c r="Q180" s="203">
        <v>0</v>
      </c>
      <c r="R180" s="203">
        <f t="shared" si="22"/>
        <v>0</v>
      </c>
      <c r="S180" s="203">
        <v>0</v>
      </c>
      <c r="T180" s="204">
        <f t="shared" si="2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5" t="s">
        <v>277</v>
      </c>
      <c r="AT180" s="205" t="s">
        <v>287</v>
      </c>
      <c r="AU180" s="205" t="s">
        <v>85</v>
      </c>
      <c r="AY180" s="18" t="s">
        <v>209</v>
      </c>
      <c r="BE180" s="206">
        <f t="shared" si="24"/>
        <v>0</v>
      </c>
      <c r="BF180" s="206">
        <f t="shared" si="25"/>
        <v>0</v>
      </c>
      <c r="BG180" s="206">
        <f t="shared" si="26"/>
        <v>0</v>
      </c>
      <c r="BH180" s="206">
        <f t="shared" si="27"/>
        <v>0</v>
      </c>
      <c r="BI180" s="206">
        <f t="shared" si="28"/>
        <v>0</v>
      </c>
      <c r="BJ180" s="18" t="s">
        <v>83</v>
      </c>
      <c r="BK180" s="206">
        <f t="shared" si="29"/>
        <v>0</v>
      </c>
      <c r="BL180" s="18" t="s">
        <v>247</v>
      </c>
      <c r="BM180" s="205" t="s">
        <v>403</v>
      </c>
    </row>
    <row r="181" spans="1:65" s="2" customFormat="1" ht="24.2" customHeight="1">
      <c r="A181" s="35"/>
      <c r="B181" s="36"/>
      <c r="C181" s="244" t="s">
        <v>405</v>
      </c>
      <c r="D181" s="244" t="s">
        <v>287</v>
      </c>
      <c r="E181" s="245" t="s">
        <v>3108</v>
      </c>
      <c r="F181" s="246" t="s">
        <v>3109</v>
      </c>
      <c r="G181" s="247" t="s">
        <v>425</v>
      </c>
      <c r="H181" s="248">
        <v>65</v>
      </c>
      <c r="I181" s="249"/>
      <c r="J181" s="250">
        <f t="shared" si="20"/>
        <v>0</v>
      </c>
      <c r="K181" s="251"/>
      <c r="L181" s="252"/>
      <c r="M181" s="253" t="s">
        <v>1</v>
      </c>
      <c r="N181" s="254" t="s">
        <v>40</v>
      </c>
      <c r="O181" s="72"/>
      <c r="P181" s="203">
        <f t="shared" si="21"/>
        <v>0</v>
      </c>
      <c r="Q181" s="203">
        <v>0</v>
      </c>
      <c r="R181" s="203">
        <f t="shared" si="22"/>
        <v>0</v>
      </c>
      <c r="S181" s="203">
        <v>0</v>
      </c>
      <c r="T181" s="204">
        <f t="shared" si="2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277</v>
      </c>
      <c r="AT181" s="205" t="s">
        <v>287</v>
      </c>
      <c r="AU181" s="205" t="s">
        <v>85</v>
      </c>
      <c r="AY181" s="18" t="s">
        <v>209</v>
      </c>
      <c r="BE181" s="206">
        <f t="shared" si="24"/>
        <v>0</v>
      </c>
      <c r="BF181" s="206">
        <f t="shared" si="25"/>
        <v>0</v>
      </c>
      <c r="BG181" s="206">
        <f t="shared" si="26"/>
        <v>0</v>
      </c>
      <c r="BH181" s="206">
        <f t="shared" si="27"/>
        <v>0</v>
      </c>
      <c r="BI181" s="206">
        <f t="shared" si="28"/>
        <v>0</v>
      </c>
      <c r="BJ181" s="18" t="s">
        <v>83</v>
      </c>
      <c r="BK181" s="206">
        <f t="shared" si="29"/>
        <v>0</v>
      </c>
      <c r="BL181" s="18" t="s">
        <v>247</v>
      </c>
      <c r="BM181" s="205" t="s">
        <v>408</v>
      </c>
    </row>
    <row r="182" spans="1:65" s="2" customFormat="1" ht="24.2" customHeight="1">
      <c r="A182" s="35"/>
      <c r="B182" s="36"/>
      <c r="C182" s="244" t="s">
        <v>299</v>
      </c>
      <c r="D182" s="244" t="s">
        <v>287</v>
      </c>
      <c r="E182" s="245" t="s">
        <v>3110</v>
      </c>
      <c r="F182" s="246" t="s">
        <v>3111</v>
      </c>
      <c r="G182" s="247" t="s">
        <v>425</v>
      </c>
      <c r="H182" s="248">
        <v>116</v>
      </c>
      <c r="I182" s="249"/>
      <c r="J182" s="250">
        <f t="shared" si="20"/>
        <v>0</v>
      </c>
      <c r="K182" s="251"/>
      <c r="L182" s="252"/>
      <c r="M182" s="253" t="s">
        <v>1</v>
      </c>
      <c r="N182" s="254" t="s">
        <v>40</v>
      </c>
      <c r="O182" s="72"/>
      <c r="P182" s="203">
        <f t="shared" si="21"/>
        <v>0</v>
      </c>
      <c r="Q182" s="203">
        <v>0</v>
      </c>
      <c r="R182" s="203">
        <f t="shared" si="22"/>
        <v>0</v>
      </c>
      <c r="S182" s="203">
        <v>0</v>
      </c>
      <c r="T182" s="204">
        <f t="shared" si="2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277</v>
      </c>
      <c r="AT182" s="205" t="s">
        <v>287</v>
      </c>
      <c r="AU182" s="205" t="s">
        <v>85</v>
      </c>
      <c r="AY182" s="18" t="s">
        <v>209</v>
      </c>
      <c r="BE182" s="206">
        <f t="shared" si="24"/>
        <v>0</v>
      </c>
      <c r="BF182" s="206">
        <f t="shared" si="25"/>
        <v>0</v>
      </c>
      <c r="BG182" s="206">
        <f t="shared" si="26"/>
        <v>0</v>
      </c>
      <c r="BH182" s="206">
        <f t="shared" si="27"/>
        <v>0</v>
      </c>
      <c r="BI182" s="206">
        <f t="shared" si="28"/>
        <v>0</v>
      </c>
      <c r="BJ182" s="18" t="s">
        <v>83</v>
      </c>
      <c r="BK182" s="206">
        <f t="shared" si="29"/>
        <v>0</v>
      </c>
      <c r="BL182" s="18" t="s">
        <v>247</v>
      </c>
      <c r="BM182" s="205" t="s">
        <v>415</v>
      </c>
    </row>
    <row r="183" spans="1:65" s="2" customFormat="1" ht="24.2" customHeight="1">
      <c r="A183" s="35"/>
      <c r="B183" s="36"/>
      <c r="C183" s="244" t="s">
        <v>422</v>
      </c>
      <c r="D183" s="244" t="s">
        <v>287</v>
      </c>
      <c r="E183" s="245" t="s">
        <v>3112</v>
      </c>
      <c r="F183" s="246" t="s">
        <v>3113</v>
      </c>
      <c r="G183" s="247" t="s">
        <v>425</v>
      </c>
      <c r="H183" s="248">
        <v>49</v>
      </c>
      <c r="I183" s="249"/>
      <c r="J183" s="250">
        <f t="shared" si="20"/>
        <v>0</v>
      </c>
      <c r="K183" s="251"/>
      <c r="L183" s="252"/>
      <c r="M183" s="253" t="s">
        <v>1</v>
      </c>
      <c r="N183" s="254" t="s">
        <v>40</v>
      </c>
      <c r="O183" s="72"/>
      <c r="P183" s="203">
        <f t="shared" si="21"/>
        <v>0</v>
      </c>
      <c r="Q183" s="203">
        <v>0</v>
      </c>
      <c r="R183" s="203">
        <f t="shared" si="22"/>
        <v>0</v>
      </c>
      <c r="S183" s="203">
        <v>0</v>
      </c>
      <c r="T183" s="204">
        <f t="shared" si="2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277</v>
      </c>
      <c r="AT183" s="205" t="s">
        <v>287</v>
      </c>
      <c r="AU183" s="205" t="s">
        <v>85</v>
      </c>
      <c r="AY183" s="18" t="s">
        <v>209</v>
      </c>
      <c r="BE183" s="206">
        <f t="shared" si="24"/>
        <v>0</v>
      </c>
      <c r="BF183" s="206">
        <f t="shared" si="25"/>
        <v>0</v>
      </c>
      <c r="BG183" s="206">
        <f t="shared" si="26"/>
        <v>0</v>
      </c>
      <c r="BH183" s="206">
        <f t="shared" si="27"/>
        <v>0</v>
      </c>
      <c r="BI183" s="206">
        <f t="shared" si="28"/>
        <v>0</v>
      </c>
      <c r="BJ183" s="18" t="s">
        <v>83</v>
      </c>
      <c r="BK183" s="206">
        <f t="shared" si="29"/>
        <v>0</v>
      </c>
      <c r="BL183" s="18" t="s">
        <v>247</v>
      </c>
      <c r="BM183" s="205" t="s">
        <v>426</v>
      </c>
    </row>
    <row r="184" spans="1:65" s="2" customFormat="1" ht="24.2" customHeight="1">
      <c r="A184" s="35"/>
      <c r="B184" s="36"/>
      <c r="C184" s="244" t="s">
        <v>304</v>
      </c>
      <c r="D184" s="244" t="s">
        <v>287</v>
      </c>
      <c r="E184" s="245" t="s">
        <v>3114</v>
      </c>
      <c r="F184" s="246" t="s">
        <v>3115</v>
      </c>
      <c r="G184" s="247" t="s">
        <v>425</v>
      </c>
      <c r="H184" s="248">
        <v>85</v>
      </c>
      <c r="I184" s="249"/>
      <c r="J184" s="250">
        <f t="shared" si="20"/>
        <v>0</v>
      </c>
      <c r="K184" s="251"/>
      <c r="L184" s="252"/>
      <c r="M184" s="253" t="s">
        <v>1</v>
      </c>
      <c r="N184" s="254" t="s">
        <v>40</v>
      </c>
      <c r="O184" s="72"/>
      <c r="P184" s="203">
        <f t="shared" si="21"/>
        <v>0</v>
      </c>
      <c r="Q184" s="203">
        <v>0</v>
      </c>
      <c r="R184" s="203">
        <f t="shared" si="22"/>
        <v>0</v>
      </c>
      <c r="S184" s="203">
        <v>0</v>
      </c>
      <c r="T184" s="204">
        <f t="shared" si="2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277</v>
      </c>
      <c r="AT184" s="205" t="s">
        <v>287</v>
      </c>
      <c r="AU184" s="205" t="s">
        <v>85</v>
      </c>
      <c r="AY184" s="18" t="s">
        <v>209</v>
      </c>
      <c r="BE184" s="206">
        <f t="shared" si="24"/>
        <v>0</v>
      </c>
      <c r="BF184" s="206">
        <f t="shared" si="25"/>
        <v>0</v>
      </c>
      <c r="BG184" s="206">
        <f t="shared" si="26"/>
        <v>0</v>
      </c>
      <c r="BH184" s="206">
        <f t="shared" si="27"/>
        <v>0</v>
      </c>
      <c r="BI184" s="206">
        <f t="shared" si="28"/>
        <v>0</v>
      </c>
      <c r="BJ184" s="18" t="s">
        <v>83</v>
      </c>
      <c r="BK184" s="206">
        <f t="shared" si="29"/>
        <v>0</v>
      </c>
      <c r="BL184" s="18" t="s">
        <v>247</v>
      </c>
      <c r="BM184" s="205" t="s">
        <v>429</v>
      </c>
    </row>
    <row r="185" spans="1:65" s="2" customFormat="1" ht="24.2" customHeight="1">
      <c r="A185" s="35"/>
      <c r="B185" s="36"/>
      <c r="C185" s="193" t="s">
        <v>430</v>
      </c>
      <c r="D185" s="193" t="s">
        <v>211</v>
      </c>
      <c r="E185" s="194" t="s">
        <v>2881</v>
      </c>
      <c r="F185" s="195" t="s">
        <v>2882</v>
      </c>
      <c r="G185" s="196" t="s">
        <v>1034</v>
      </c>
      <c r="H185" s="266"/>
      <c r="I185" s="198"/>
      <c r="J185" s="199">
        <f t="shared" si="20"/>
        <v>0</v>
      </c>
      <c r="K185" s="200"/>
      <c r="L185" s="40"/>
      <c r="M185" s="201" t="s">
        <v>1</v>
      </c>
      <c r="N185" s="202" t="s">
        <v>40</v>
      </c>
      <c r="O185" s="72"/>
      <c r="P185" s="203">
        <f t="shared" si="21"/>
        <v>0</v>
      </c>
      <c r="Q185" s="203">
        <v>0</v>
      </c>
      <c r="R185" s="203">
        <f t="shared" si="22"/>
        <v>0</v>
      </c>
      <c r="S185" s="203">
        <v>0</v>
      </c>
      <c r="T185" s="204">
        <f t="shared" si="2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247</v>
      </c>
      <c r="AT185" s="205" t="s">
        <v>211</v>
      </c>
      <c r="AU185" s="205" t="s">
        <v>85</v>
      </c>
      <c r="AY185" s="18" t="s">
        <v>209</v>
      </c>
      <c r="BE185" s="206">
        <f t="shared" si="24"/>
        <v>0</v>
      </c>
      <c r="BF185" s="206">
        <f t="shared" si="25"/>
        <v>0</v>
      </c>
      <c r="BG185" s="206">
        <f t="shared" si="26"/>
        <v>0</v>
      </c>
      <c r="BH185" s="206">
        <f t="shared" si="27"/>
        <v>0</v>
      </c>
      <c r="BI185" s="206">
        <f t="shared" si="28"/>
        <v>0</v>
      </c>
      <c r="BJ185" s="18" t="s">
        <v>83</v>
      </c>
      <c r="BK185" s="206">
        <f t="shared" si="29"/>
        <v>0</v>
      </c>
      <c r="BL185" s="18" t="s">
        <v>247</v>
      </c>
      <c r="BM185" s="205" t="s">
        <v>433</v>
      </c>
    </row>
    <row r="186" spans="1:65" s="12" customFormat="1" ht="22.9" customHeight="1">
      <c r="B186" s="177"/>
      <c r="C186" s="178"/>
      <c r="D186" s="179" t="s">
        <v>74</v>
      </c>
      <c r="E186" s="191" t="s">
        <v>1195</v>
      </c>
      <c r="F186" s="191" t="s">
        <v>1196</v>
      </c>
      <c r="G186" s="178"/>
      <c r="H186" s="178"/>
      <c r="I186" s="181"/>
      <c r="J186" s="192">
        <f>BK186</f>
        <v>0</v>
      </c>
      <c r="K186" s="178"/>
      <c r="L186" s="183"/>
      <c r="M186" s="184"/>
      <c r="N186" s="185"/>
      <c r="O186" s="185"/>
      <c r="P186" s="186">
        <f>SUM(P187:P208)</f>
        <v>0</v>
      </c>
      <c r="Q186" s="185"/>
      <c r="R186" s="186">
        <f>SUM(R187:R208)</f>
        <v>0</v>
      </c>
      <c r="S186" s="185"/>
      <c r="T186" s="187">
        <f>SUM(T187:T208)</f>
        <v>0</v>
      </c>
      <c r="AR186" s="188" t="s">
        <v>85</v>
      </c>
      <c r="AT186" s="189" t="s">
        <v>74</v>
      </c>
      <c r="AU186" s="189" t="s">
        <v>83</v>
      </c>
      <c r="AY186" s="188" t="s">
        <v>209</v>
      </c>
      <c r="BK186" s="190">
        <f>SUM(BK187:BK208)</f>
        <v>0</v>
      </c>
    </row>
    <row r="187" spans="1:65" s="2" customFormat="1" ht="21.75" customHeight="1">
      <c r="A187" s="35"/>
      <c r="B187" s="36"/>
      <c r="C187" s="193" t="s">
        <v>308</v>
      </c>
      <c r="D187" s="193" t="s">
        <v>211</v>
      </c>
      <c r="E187" s="194" t="s">
        <v>3116</v>
      </c>
      <c r="F187" s="195" t="s">
        <v>3117</v>
      </c>
      <c r="G187" s="196" t="s">
        <v>340</v>
      </c>
      <c r="H187" s="197">
        <v>2</v>
      </c>
      <c r="I187" s="198"/>
      <c r="J187" s="199">
        <f t="shared" ref="J187:J208" si="30">ROUND(I187*H187,2)</f>
        <v>0</v>
      </c>
      <c r="K187" s="200"/>
      <c r="L187" s="40"/>
      <c r="M187" s="201" t="s">
        <v>1</v>
      </c>
      <c r="N187" s="202" t="s">
        <v>40</v>
      </c>
      <c r="O187" s="72"/>
      <c r="P187" s="203">
        <f t="shared" ref="P187:P208" si="31">O187*H187</f>
        <v>0</v>
      </c>
      <c r="Q187" s="203">
        <v>0</v>
      </c>
      <c r="R187" s="203">
        <f t="shared" ref="R187:R208" si="32">Q187*H187</f>
        <v>0</v>
      </c>
      <c r="S187" s="203">
        <v>0</v>
      </c>
      <c r="T187" s="204">
        <f t="shared" ref="T187:T208" si="33"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247</v>
      </c>
      <c r="AT187" s="205" t="s">
        <v>211</v>
      </c>
      <c r="AU187" s="205" t="s">
        <v>85</v>
      </c>
      <c r="AY187" s="18" t="s">
        <v>209</v>
      </c>
      <c r="BE187" s="206">
        <f t="shared" ref="BE187:BE208" si="34">IF(N187="základní",J187,0)</f>
        <v>0</v>
      </c>
      <c r="BF187" s="206">
        <f t="shared" ref="BF187:BF208" si="35">IF(N187="snížená",J187,0)</f>
        <v>0</v>
      </c>
      <c r="BG187" s="206">
        <f t="shared" ref="BG187:BG208" si="36">IF(N187="zákl. přenesená",J187,0)</f>
        <v>0</v>
      </c>
      <c r="BH187" s="206">
        <f t="shared" ref="BH187:BH208" si="37">IF(N187="sníž. přenesená",J187,0)</f>
        <v>0</v>
      </c>
      <c r="BI187" s="206">
        <f t="shared" ref="BI187:BI208" si="38">IF(N187="nulová",J187,0)</f>
        <v>0</v>
      </c>
      <c r="BJ187" s="18" t="s">
        <v>83</v>
      </c>
      <c r="BK187" s="206">
        <f t="shared" ref="BK187:BK208" si="39">ROUND(I187*H187,2)</f>
        <v>0</v>
      </c>
      <c r="BL187" s="18" t="s">
        <v>247</v>
      </c>
      <c r="BM187" s="205" t="s">
        <v>440</v>
      </c>
    </row>
    <row r="188" spans="1:65" s="2" customFormat="1" ht="21.75" customHeight="1">
      <c r="A188" s="35"/>
      <c r="B188" s="36"/>
      <c r="C188" s="193" t="s">
        <v>443</v>
      </c>
      <c r="D188" s="193" t="s">
        <v>211</v>
      </c>
      <c r="E188" s="194" t="s">
        <v>3118</v>
      </c>
      <c r="F188" s="195" t="s">
        <v>3119</v>
      </c>
      <c r="G188" s="196" t="s">
        <v>425</v>
      </c>
      <c r="H188" s="197">
        <v>92</v>
      </c>
      <c r="I188" s="198"/>
      <c r="J188" s="199">
        <f t="shared" si="30"/>
        <v>0</v>
      </c>
      <c r="K188" s="200"/>
      <c r="L188" s="40"/>
      <c r="M188" s="201" t="s">
        <v>1</v>
      </c>
      <c r="N188" s="202" t="s">
        <v>40</v>
      </c>
      <c r="O188" s="72"/>
      <c r="P188" s="203">
        <f t="shared" si="31"/>
        <v>0</v>
      </c>
      <c r="Q188" s="203">
        <v>0</v>
      </c>
      <c r="R188" s="203">
        <f t="shared" si="32"/>
        <v>0</v>
      </c>
      <c r="S188" s="203">
        <v>0</v>
      </c>
      <c r="T188" s="204">
        <f t="shared" si="3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5" t="s">
        <v>247</v>
      </c>
      <c r="AT188" s="205" t="s">
        <v>211</v>
      </c>
      <c r="AU188" s="205" t="s">
        <v>85</v>
      </c>
      <c r="AY188" s="18" t="s">
        <v>209</v>
      </c>
      <c r="BE188" s="206">
        <f t="shared" si="34"/>
        <v>0</v>
      </c>
      <c r="BF188" s="206">
        <f t="shared" si="35"/>
        <v>0</v>
      </c>
      <c r="BG188" s="206">
        <f t="shared" si="36"/>
        <v>0</v>
      </c>
      <c r="BH188" s="206">
        <f t="shared" si="37"/>
        <v>0</v>
      </c>
      <c r="BI188" s="206">
        <f t="shared" si="38"/>
        <v>0</v>
      </c>
      <c r="BJ188" s="18" t="s">
        <v>83</v>
      </c>
      <c r="BK188" s="206">
        <f t="shared" si="39"/>
        <v>0</v>
      </c>
      <c r="BL188" s="18" t="s">
        <v>247</v>
      </c>
      <c r="BM188" s="205" t="s">
        <v>446</v>
      </c>
    </row>
    <row r="189" spans="1:65" s="2" customFormat="1" ht="21.75" customHeight="1">
      <c r="A189" s="35"/>
      <c r="B189" s="36"/>
      <c r="C189" s="193" t="s">
        <v>313</v>
      </c>
      <c r="D189" s="193" t="s">
        <v>211</v>
      </c>
      <c r="E189" s="194" t="s">
        <v>3120</v>
      </c>
      <c r="F189" s="195" t="s">
        <v>3121</v>
      </c>
      <c r="G189" s="196" t="s">
        <v>425</v>
      </c>
      <c r="H189" s="197">
        <v>20</v>
      </c>
      <c r="I189" s="198"/>
      <c r="J189" s="199">
        <f t="shared" si="30"/>
        <v>0</v>
      </c>
      <c r="K189" s="200"/>
      <c r="L189" s="40"/>
      <c r="M189" s="201" t="s">
        <v>1</v>
      </c>
      <c r="N189" s="202" t="s">
        <v>40</v>
      </c>
      <c r="O189" s="72"/>
      <c r="P189" s="203">
        <f t="shared" si="31"/>
        <v>0</v>
      </c>
      <c r="Q189" s="203">
        <v>0</v>
      </c>
      <c r="R189" s="203">
        <f t="shared" si="32"/>
        <v>0</v>
      </c>
      <c r="S189" s="203">
        <v>0</v>
      </c>
      <c r="T189" s="204">
        <f t="shared" si="3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247</v>
      </c>
      <c r="AT189" s="205" t="s">
        <v>211</v>
      </c>
      <c r="AU189" s="205" t="s">
        <v>85</v>
      </c>
      <c r="AY189" s="18" t="s">
        <v>209</v>
      </c>
      <c r="BE189" s="206">
        <f t="shared" si="34"/>
        <v>0</v>
      </c>
      <c r="BF189" s="206">
        <f t="shared" si="35"/>
        <v>0</v>
      </c>
      <c r="BG189" s="206">
        <f t="shared" si="36"/>
        <v>0</v>
      </c>
      <c r="BH189" s="206">
        <f t="shared" si="37"/>
        <v>0</v>
      </c>
      <c r="BI189" s="206">
        <f t="shared" si="38"/>
        <v>0</v>
      </c>
      <c r="BJ189" s="18" t="s">
        <v>83</v>
      </c>
      <c r="BK189" s="206">
        <f t="shared" si="39"/>
        <v>0</v>
      </c>
      <c r="BL189" s="18" t="s">
        <v>247</v>
      </c>
      <c r="BM189" s="205" t="s">
        <v>450</v>
      </c>
    </row>
    <row r="190" spans="1:65" s="2" customFormat="1" ht="21.75" customHeight="1">
      <c r="A190" s="35"/>
      <c r="B190" s="36"/>
      <c r="C190" s="193" t="s">
        <v>451</v>
      </c>
      <c r="D190" s="193" t="s">
        <v>211</v>
      </c>
      <c r="E190" s="194" t="s">
        <v>3122</v>
      </c>
      <c r="F190" s="195" t="s">
        <v>3123</v>
      </c>
      <c r="G190" s="196" t="s">
        <v>425</v>
      </c>
      <c r="H190" s="197">
        <v>33</v>
      </c>
      <c r="I190" s="198"/>
      <c r="J190" s="199">
        <f t="shared" si="30"/>
        <v>0</v>
      </c>
      <c r="K190" s="200"/>
      <c r="L190" s="40"/>
      <c r="M190" s="201" t="s">
        <v>1</v>
      </c>
      <c r="N190" s="202" t="s">
        <v>40</v>
      </c>
      <c r="O190" s="72"/>
      <c r="P190" s="203">
        <f t="shared" si="31"/>
        <v>0</v>
      </c>
      <c r="Q190" s="203">
        <v>0</v>
      </c>
      <c r="R190" s="203">
        <f t="shared" si="32"/>
        <v>0</v>
      </c>
      <c r="S190" s="203">
        <v>0</v>
      </c>
      <c r="T190" s="204">
        <f t="shared" si="3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5" t="s">
        <v>247</v>
      </c>
      <c r="AT190" s="205" t="s">
        <v>211</v>
      </c>
      <c r="AU190" s="205" t="s">
        <v>85</v>
      </c>
      <c r="AY190" s="18" t="s">
        <v>209</v>
      </c>
      <c r="BE190" s="206">
        <f t="shared" si="34"/>
        <v>0</v>
      </c>
      <c r="BF190" s="206">
        <f t="shared" si="35"/>
        <v>0</v>
      </c>
      <c r="BG190" s="206">
        <f t="shared" si="36"/>
        <v>0</v>
      </c>
      <c r="BH190" s="206">
        <f t="shared" si="37"/>
        <v>0</v>
      </c>
      <c r="BI190" s="206">
        <f t="shared" si="38"/>
        <v>0</v>
      </c>
      <c r="BJ190" s="18" t="s">
        <v>83</v>
      </c>
      <c r="BK190" s="206">
        <f t="shared" si="39"/>
        <v>0</v>
      </c>
      <c r="BL190" s="18" t="s">
        <v>247</v>
      </c>
      <c r="BM190" s="205" t="s">
        <v>454</v>
      </c>
    </row>
    <row r="191" spans="1:65" s="2" customFormat="1" ht="21.75" customHeight="1">
      <c r="A191" s="35"/>
      <c r="B191" s="36"/>
      <c r="C191" s="193" t="s">
        <v>317</v>
      </c>
      <c r="D191" s="193" t="s">
        <v>211</v>
      </c>
      <c r="E191" s="194" t="s">
        <v>3124</v>
      </c>
      <c r="F191" s="195" t="s">
        <v>3125</v>
      </c>
      <c r="G191" s="196" t="s">
        <v>425</v>
      </c>
      <c r="H191" s="197">
        <v>16</v>
      </c>
      <c r="I191" s="198"/>
      <c r="J191" s="199">
        <f t="shared" si="30"/>
        <v>0</v>
      </c>
      <c r="K191" s="200"/>
      <c r="L191" s="40"/>
      <c r="M191" s="201" t="s">
        <v>1</v>
      </c>
      <c r="N191" s="202" t="s">
        <v>40</v>
      </c>
      <c r="O191" s="72"/>
      <c r="P191" s="203">
        <f t="shared" si="31"/>
        <v>0</v>
      </c>
      <c r="Q191" s="203">
        <v>0</v>
      </c>
      <c r="R191" s="203">
        <f t="shared" si="32"/>
        <v>0</v>
      </c>
      <c r="S191" s="203">
        <v>0</v>
      </c>
      <c r="T191" s="204">
        <f t="shared" si="3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5" t="s">
        <v>247</v>
      </c>
      <c r="AT191" s="205" t="s">
        <v>211</v>
      </c>
      <c r="AU191" s="205" t="s">
        <v>85</v>
      </c>
      <c r="AY191" s="18" t="s">
        <v>209</v>
      </c>
      <c r="BE191" s="206">
        <f t="shared" si="34"/>
        <v>0</v>
      </c>
      <c r="BF191" s="206">
        <f t="shared" si="35"/>
        <v>0</v>
      </c>
      <c r="BG191" s="206">
        <f t="shared" si="36"/>
        <v>0</v>
      </c>
      <c r="BH191" s="206">
        <f t="shared" si="37"/>
        <v>0</v>
      </c>
      <c r="BI191" s="206">
        <f t="shared" si="38"/>
        <v>0</v>
      </c>
      <c r="BJ191" s="18" t="s">
        <v>83</v>
      </c>
      <c r="BK191" s="206">
        <f t="shared" si="39"/>
        <v>0</v>
      </c>
      <c r="BL191" s="18" t="s">
        <v>247</v>
      </c>
      <c r="BM191" s="205" t="s">
        <v>457</v>
      </c>
    </row>
    <row r="192" spans="1:65" s="2" customFormat="1" ht="21.75" customHeight="1">
      <c r="A192" s="35"/>
      <c r="B192" s="36"/>
      <c r="C192" s="193" t="s">
        <v>458</v>
      </c>
      <c r="D192" s="193" t="s">
        <v>211</v>
      </c>
      <c r="E192" s="194" t="s">
        <v>3126</v>
      </c>
      <c r="F192" s="195" t="s">
        <v>3127</v>
      </c>
      <c r="G192" s="196" t="s">
        <v>425</v>
      </c>
      <c r="H192" s="197">
        <v>28</v>
      </c>
      <c r="I192" s="198"/>
      <c r="J192" s="199">
        <f t="shared" si="30"/>
        <v>0</v>
      </c>
      <c r="K192" s="200"/>
      <c r="L192" s="40"/>
      <c r="M192" s="201" t="s">
        <v>1</v>
      </c>
      <c r="N192" s="202" t="s">
        <v>40</v>
      </c>
      <c r="O192" s="72"/>
      <c r="P192" s="203">
        <f t="shared" si="31"/>
        <v>0</v>
      </c>
      <c r="Q192" s="203">
        <v>0</v>
      </c>
      <c r="R192" s="203">
        <f t="shared" si="32"/>
        <v>0</v>
      </c>
      <c r="S192" s="203">
        <v>0</v>
      </c>
      <c r="T192" s="204">
        <f t="shared" si="3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5" t="s">
        <v>247</v>
      </c>
      <c r="AT192" s="205" t="s">
        <v>211</v>
      </c>
      <c r="AU192" s="205" t="s">
        <v>85</v>
      </c>
      <c r="AY192" s="18" t="s">
        <v>209</v>
      </c>
      <c r="BE192" s="206">
        <f t="shared" si="34"/>
        <v>0</v>
      </c>
      <c r="BF192" s="206">
        <f t="shared" si="35"/>
        <v>0</v>
      </c>
      <c r="BG192" s="206">
        <f t="shared" si="36"/>
        <v>0</v>
      </c>
      <c r="BH192" s="206">
        <f t="shared" si="37"/>
        <v>0</v>
      </c>
      <c r="BI192" s="206">
        <f t="shared" si="38"/>
        <v>0</v>
      </c>
      <c r="BJ192" s="18" t="s">
        <v>83</v>
      </c>
      <c r="BK192" s="206">
        <f t="shared" si="39"/>
        <v>0</v>
      </c>
      <c r="BL192" s="18" t="s">
        <v>247</v>
      </c>
      <c r="BM192" s="205" t="s">
        <v>461</v>
      </c>
    </row>
    <row r="193" spans="1:65" s="2" customFormat="1" ht="21.75" customHeight="1">
      <c r="A193" s="35"/>
      <c r="B193" s="36"/>
      <c r="C193" s="193" t="s">
        <v>321</v>
      </c>
      <c r="D193" s="193" t="s">
        <v>211</v>
      </c>
      <c r="E193" s="194" t="s">
        <v>3128</v>
      </c>
      <c r="F193" s="195" t="s">
        <v>3129</v>
      </c>
      <c r="G193" s="196" t="s">
        <v>425</v>
      </c>
      <c r="H193" s="197">
        <v>5</v>
      </c>
      <c r="I193" s="198"/>
      <c r="J193" s="199">
        <f t="shared" si="30"/>
        <v>0</v>
      </c>
      <c r="K193" s="200"/>
      <c r="L193" s="40"/>
      <c r="M193" s="201" t="s">
        <v>1</v>
      </c>
      <c r="N193" s="202" t="s">
        <v>40</v>
      </c>
      <c r="O193" s="72"/>
      <c r="P193" s="203">
        <f t="shared" si="31"/>
        <v>0</v>
      </c>
      <c r="Q193" s="203">
        <v>0</v>
      </c>
      <c r="R193" s="203">
        <f t="shared" si="32"/>
        <v>0</v>
      </c>
      <c r="S193" s="203">
        <v>0</v>
      </c>
      <c r="T193" s="204">
        <f t="shared" si="3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5" t="s">
        <v>247</v>
      </c>
      <c r="AT193" s="205" t="s">
        <v>211</v>
      </c>
      <c r="AU193" s="205" t="s">
        <v>85</v>
      </c>
      <c r="AY193" s="18" t="s">
        <v>209</v>
      </c>
      <c r="BE193" s="206">
        <f t="shared" si="34"/>
        <v>0</v>
      </c>
      <c r="BF193" s="206">
        <f t="shared" si="35"/>
        <v>0</v>
      </c>
      <c r="BG193" s="206">
        <f t="shared" si="36"/>
        <v>0</v>
      </c>
      <c r="BH193" s="206">
        <f t="shared" si="37"/>
        <v>0</v>
      </c>
      <c r="BI193" s="206">
        <f t="shared" si="38"/>
        <v>0</v>
      </c>
      <c r="BJ193" s="18" t="s">
        <v>83</v>
      </c>
      <c r="BK193" s="206">
        <f t="shared" si="39"/>
        <v>0</v>
      </c>
      <c r="BL193" s="18" t="s">
        <v>247</v>
      </c>
      <c r="BM193" s="205" t="s">
        <v>464</v>
      </c>
    </row>
    <row r="194" spans="1:65" s="2" customFormat="1" ht="16.5" customHeight="1">
      <c r="A194" s="35"/>
      <c r="B194" s="36"/>
      <c r="C194" s="193" t="s">
        <v>466</v>
      </c>
      <c r="D194" s="193" t="s">
        <v>211</v>
      </c>
      <c r="E194" s="194" t="s">
        <v>3130</v>
      </c>
      <c r="F194" s="195" t="s">
        <v>3131</v>
      </c>
      <c r="G194" s="196" t="s">
        <v>425</v>
      </c>
      <c r="H194" s="197">
        <v>62</v>
      </c>
      <c r="I194" s="198"/>
      <c r="J194" s="199">
        <f t="shared" si="30"/>
        <v>0</v>
      </c>
      <c r="K194" s="200"/>
      <c r="L194" s="40"/>
      <c r="M194" s="201" t="s">
        <v>1</v>
      </c>
      <c r="N194" s="202" t="s">
        <v>40</v>
      </c>
      <c r="O194" s="72"/>
      <c r="P194" s="203">
        <f t="shared" si="31"/>
        <v>0</v>
      </c>
      <c r="Q194" s="203">
        <v>0</v>
      </c>
      <c r="R194" s="203">
        <f t="shared" si="32"/>
        <v>0</v>
      </c>
      <c r="S194" s="203">
        <v>0</v>
      </c>
      <c r="T194" s="204">
        <f t="shared" si="3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5" t="s">
        <v>247</v>
      </c>
      <c r="AT194" s="205" t="s">
        <v>211</v>
      </c>
      <c r="AU194" s="205" t="s">
        <v>85</v>
      </c>
      <c r="AY194" s="18" t="s">
        <v>209</v>
      </c>
      <c r="BE194" s="206">
        <f t="shared" si="34"/>
        <v>0</v>
      </c>
      <c r="BF194" s="206">
        <f t="shared" si="35"/>
        <v>0</v>
      </c>
      <c r="BG194" s="206">
        <f t="shared" si="36"/>
        <v>0</v>
      </c>
      <c r="BH194" s="206">
        <f t="shared" si="37"/>
        <v>0</v>
      </c>
      <c r="BI194" s="206">
        <f t="shared" si="38"/>
        <v>0</v>
      </c>
      <c r="BJ194" s="18" t="s">
        <v>83</v>
      </c>
      <c r="BK194" s="206">
        <f t="shared" si="39"/>
        <v>0</v>
      </c>
      <c r="BL194" s="18" t="s">
        <v>247</v>
      </c>
      <c r="BM194" s="205" t="s">
        <v>469</v>
      </c>
    </row>
    <row r="195" spans="1:65" s="2" customFormat="1" ht="16.5" customHeight="1">
      <c r="A195" s="35"/>
      <c r="B195" s="36"/>
      <c r="C195" s="193" t="s">
        <v>325</v>
      </c>
      <c r="D195" s="193" t="s">
        <v>211</v>
      </c>
      <c r="E195" s="194" t="s">
        <v>3132</v>
      </c>
      <c r="F195" s="195" t="s">
        <v>3133</v>
      </c>
      <c r="G195" s="196" t="s">
        <v>425</v>
      </c>
      <c r="H195" s="197">
        <v>371</v>
      </c>
      <c r="I195" s="198"/>
      <c r="J195" s="199">
        <f t="shared" si="30"/>
        <v>0</v>
      </c>
      <c r="K195" s="200"/>
      <c r="L195" s="40"/>
      <c r="M195" s="201" t="s">
        <v>1</v>
      </c>
      <c r="N195" s="202" t="s">
        <v>40</v>
      </c>
      <c r="O195" s="72"/>
      <c r="P195" s="203">
        <f t="shared" si="31"/>
        <v>0</v>
      </c>
      <c r="Q195" s="203">
        <v>0</v>
      </c>
      <c r="R195" s="203">
        <f t="shared" si="32"/>
        <v>0</v>
      </c>
      <c r="S195" s="203">
        <v>0</v>
      </c>
      <c r="T195" s="204">
        <f t="shared" si="3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5" t="s">
        <v>247</v>
      </c>
      <c r="AT195" s="205" t="s">
        <v>211</v>
      </c>
      <c r="AU195" s="205" t="s">
        <v>85</v>
      </c>
      <c r="AY195" s="18" t="s">
        <v>209</v>
      </c>
      <c r="BE195" s="206">
        <f t="shared" si="34"/>
        <v>0</v>
      </c>
      <c r="BF195" s="206">
        <f t="shared" si="35"/>
        <v>0</v>
      </c>
      <c r="BG195" s="206">
        <f t="shared" si="36"/>
        <v>0</v>
      </c>
      <c r="BH195" s="206">
        <f t="shared" si="37"/>
        <v>0</v>
      </c>
      <c r="BI195" s="206">
        <f t="shared" si="38"/>
        <v>0</v>
      </c>
      <c r="BJ195" s="18" t="s">
        <v>83</v>
      </c>
      <c r="BK195" s="206">
        <f t="shared" si="39"/>
        <v>0</v>
      </c>
      <c r="BL195" s="18" t="s">
        <v>247</v>
      </c>
      <c r="BM195" s="205" t="s">
        <v>473</v>
      </c>
    </row>
    <row r="196" spans="1:65" s="2" customFormat="1" ht="16.5" customHeight="1">
      <c r="A196" s="35"/>
      <c r="B196" s="36"/>
      <c r="C196" s="193" t="s">
        <v>476</v>
      </c>
      <c r="D196" s="193" t="s">
        <v>211</v>
      </c>
      <c r="E196" s="194" t="s">
        <v>3134</v>
      </c>
      <c r="F196" s="195" t="s">
        <v>3135</v>
      </c>
      <c r="G196" s="196" t="s">
        <v>425</v>
      </c>
      <c r="H196" s="197">
        <v>90</v>
      </c>
      <c r="I196" s="198"/>
      <c r="J196" s="199">
        <f t="shared" si="30"/>
        <v>0</v>
      </c>
      <c r="K196" s="200"/>
      <c r="L196" s="40"/>
      <c r="M196" s="201" t="s">
        <v>1</v>
      </c>
      <c r="N196" s="202" t="s">
        <v>40</v>
      </c>
      <c r="O196" s="72"/>
      <c r="P196" s="203">
        <f t="shared" si="31"/>
        <v>0</v>
      </c>
      <c r="Q196" s="203">
        <v>0</v>
      </c>
      <c r="R196" s="203">
        <f t="shared" si="32"/>
        <v>0</v>
      </c>
      <c r="S196" s="203">
        <v>0</v>
      </c>
      <c r="T196" s="204">
        <f t="shared" si="3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247</v>
      </c>
      <c r="AT196" s="205" t="s">
        <v>211</v>
      </c>
      <c r="AU196" s="205" t="s">
        <v>85</v>
      </c>
      <c r="AY196" s="18" t="s">
        <v>209</v>
      </c>
      <c r="BE196" s="206">
        <f t="shared" si="34"/>
        <v>0</v>
      </c>
      <c r="BF196" s="206">
        <f t="shared" si="35"/>
        <v>0</v>
      </c>
      <c r="BG196" s="206">
        <f t="shared" si="36"/>
        <v>0</v>
      </c>
      <c r="BH196" s="206">
        <f t="shared" si="37"/>
        <v>0</v>
      </c>
      <c r="BI196" s="206">
        <f t="shared" si="38"/>
        <v>0</v>
      </c>
      <c r="BJ196" s="18" t="s">
        <v>83</v>
      </c>
      <c r="BK196" s="206">
        <f t="shared" si="39"/>
        <v>0</v>
      </c>
      <c r="BL196" s="18" t="s">
        <v>247</v>
      </c>
      <c r="BM196" s="205" t="s">
        <v>479</v>
      </c>
    </row>
    <row r="197" spans="1:65" s="2" customFormat="1" ht="16.5" customHeight="1">
      <c r="A197" s="35"/>
      <c r="B197" s="36"/>
      <c r="C197" s="193" t="s">
        <v>330</v>
      </c>
      <c r="D197" s="193" t="s">
        <v>211</v>
      </c>
      <c r="E197" s="194" t="s">
        <v>3136</v>
      </c>
      <c r="F197" s="195" t="s">
        <v>3137</v>
      </c>
      <c r="G197" s="196" t="s">
        <v>425</v>
      </c>
      <c r="H197" s="197">
        <v>374</v>
      </c>
      <c r="I197" s="198"/>
      <c r="J197" s="199">
        <f t="shared" si="30"/>
        <v>0</v>
      </c>
      <c r="K197" s="200"/>
      <c r="L197" s="40"/>
      <c r="M197" s="201" t="s">
        <v>1</v>
      </c>
      <c r="N197" s="202" t="s">
        <v>40</v>
      </c>
      <c r="O197" s="72"/>
      <c r="P197" s="203">
        <f t="shared" si="31"/>
        <v>0</v>
      </c>
      <c r="Q197" s="203">
        <v>0</v>
      </c>
      <c r="R197" s="203">
        <f t="shared" si="32"/>
        <v>0</v>
      </c>
      <c r="S197" s="203">
        <v>0</v>
      </c>
      <c r="T197" s="204">
        <f t="shared" si="3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5" t="s">
        <v>247</v>
      </c>
      <c r="AT197" s="205" t="s">
        <v>211</v>
      </c>
      <c r="AU197" s="205" t="s">
        <v>85</v>
      </c>
      <c r="AY197" s="18" t="s">
        <v>209</v>
      </c>
      <c r="BE197" s="206">
        <f t="shared" si="34"/>
        <v>0</v>
      </c>
      <c r="BF197" s="206">
        <f t="shared" si="35"/>
        <v>0</v>
      </c>
      <c r="BG197" s="206">
        <f t="shared" si="36"/>
        <v>0</v>
      </c>
      <c r="BH197" s="206">
        <f t="shared" si="37"/>
        <v>0</v>
      </c>
      <c r="BI197" s="206">
        <f t="shared" si="38"/>
        <v>0</v>
      </c>
      <c r="BJ197" s="18" t="s">
        <v>83</v>
      </c>
      <c r="BK197" s="206">
        <f t="shared" si="39"/>
        <v>0</v>
      </c>
      <c r="BL197" s="18" t="s">
        <v>247</v>
      </c>
      <c r="BM197" s="205" t="s">
        <v>486</v>
      </c>
    </row>
    <row r="198" spans="1:65" s="2" customFormat="1" ht="16.5" customHeight="1">
      <c r="A198" s="35"/>
      <c r="B198" s="36"/>
      <c r="C198" s="193" t="s">
        <v>491</v>
      </c>
      <c r="D198" s="193" t="s">
        <v>211</v>
      </c>
      <c r="E198" s="194" t="s">
        <v>3138</v>
      </c>
      <c r="F198" s="195" t="s">
        <v>3139</v>
      </c>
      <c r="G198" s="196" t="s">
        <v>425</v>
      </c>
      <c r="H198" s="197">
        <v>3</v>
      </c>
      <c r="I198" s="198"/>
      <c r="J198" s="199">
        <f t="shared" si="30"/>
        <v>0</v>
      </c>
      <c r="K198" s="200"/>
      <c r="L198" s="40"/>
      <c r="M198" s="201" t="s">
        <v>1</v>
      </c>
      <c r="N198" s="202" t="s">
        <v>40</v>
      </c>
      <c r="O198" s="72"/>
      <c r="P198" s="203">
        <f t="shared" si="31"/>
        <v>0</v>
      </c>
      <c r="Q198" s="203">
        <v>0</v>
      </c>
      <c r="R198" s="203">
        <f t="shared" si="32"/>
        <v>0</v>
      </c>
      <c r="S198" s="203">
        <v>0</v>
      </c>
      <c r="T198" s="204">
        <f t="shared" si="3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5" t="s">
        <v>247</v>
      </c>
      <c r="AT198" s="205" t="s">
        <v>211</v>
      </c>
      <c r="AU198" s="205" t="s">
        <v>85</v>
      </c>
      <c r="AY198" s="18" t="s">
        <v>209</v>
      </c>
      <c r="BE198" s="206">
        <f t="shared" si="34"/>
        <v>0</v>
      </c>
      <c r="BF198" s="206">
        <f t="shared" si="35"/>
        <v>0</v>
      </c>
      <c r="BG198" s="206">
        <f t="shared" si="36"/>
        <v>0</v>
      </c>
      <c r="BH198" s="206">
        <f t="shared" si="37"/>
        <v>0</v>
      </c>
      <c r="BI198" s="206">
        <f t="shared" si="38"/>
        <v>0</v>
      </c>
      <c r="BJ198" s="18" t="s">
        <v>83</v>
      </c>
      <c r="BK198" s="206">
        <f t="shared" si="39"/>
        <v>0</v>
      </c>
      <c r="BL198" s="18" t="s">
        <v>247</v>
      </c>
      <c r="BM198" s="205" t="s">
        <v>494</v>
      </c>
    </row>
    <row r="199" spans="1:65" s="2" customFormat="1" ht="16.5" customHeight="1">
      <c r="A199" s="35"/>
      <c r="B199" s="36"/>
      <c r="C199" s="193" t="s">
        <v>334</v>
      </c>
      <c r="D199" s="193" t="s">
        <v>211</v>
      </c>
      <c r="E199" s="194" t="s">
        <v>3140</v>
      </c>
      <c r="F199" s="195" t="s">
        <v>3141</v>
      </c>
      <c r="G199" s="196" t="s">
        <v>425</v>
      </c>
      <c r="H199" s="197">
        <v>7</v>
      </c>
      <c r="I199" s="198"/>
      <c r="J199" s="199">
        <f t="shared" si="30"/>
        <v>0</v>
      </c>
      <c r="K199" s="200"/>
      <c r="L199" s="40"/>
      <c r="M199" s="201" t="s">
        <v>1</v>
      </c>
      <c r="N199" s="202" t="s">
        <v>40</v>
      </c>
      <c r="O199" s="72"/>
      <c r="P199" s="203">
        <f t="shared" si="31"/>
        <v>0</v>
      </c>
      <c r="Q199" s="203">
        <v>0</v>
      </c>
      <c r="R199" s="203">
        <f t="shared" si="32"/>
        <v>0</v>
      </c>
      <c r="S199" s="203">
        <v>0</v>
      </c>
      <c r="T199" s="204">
        <f t="shared" si="3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5" t="s">
        <v>247</v>
      </c>
      <c r="AT199" s="205" t="s">
        <v>211</v>
      </c>
      <c r="AU199" s="205" t="s">
        <v>85</v>
      </c>
      <c r="AY199" s="18" t="s">
        <v>209</v>
      </c>
      <c r="BE199" s="206">
        <f t="shared" si="34"/>
        <v>0</v>
      </c>
      <c r="BF199" s="206">
        <f t="shared" si="35"/>
        <v>0</v>
      </c>
      <c r="BG199" s="206">
        <f t="shared" si="36"/>
        <v>0</v>
      </c>
      <c r="BH199" s="206">
        <f t="shared" si="37"/>
        <v>0</v>
      </c>
      <c r="BI199" s="206">
        <f t="shared" si="38"/>
        <v>0</v>
      </c>
      <c r="BJ199" s="18" t="s">
        <v>83</v>
      </c>
      <c r="BK199" s="206">
        <f t="shared" si="39"/>
        <v>0</v>
      </c>
      <c r="BL199" s="18" t="s">
        <v>247</v>
      </c>
      <c r="BM199" s="205" t="s">
        <v>498</v>
      </c>
    </row>
    <row r="200" spans="1:65" s="2" customFormat="1" ht="16.5" customHeight="1">
      <c r="A200" s="35"/>
      <c r="B200" s="36"/>
      <c r="C200" s="193" t="s">
        <v>499</v>
      </c>
      <c r="D200" s="193" t="s">
        <v>211</v>
      </c>
      <c r="E200" s="194" t="s">
        <v>3142</v>
      </c>
      <c r="F200" s="195" t="s">
        <v>3143</v>
      </c>
      <c r="G200" s="196" t="s">
        <v>340</v>
      </c>
      <c r="H200" s="197">
        <v>66</v>
      </c>
      <c r="I200" s="198"/>
      <c r="J200" s="199">
        <f t="shared" si="30"/>
        <v>0</v>
      </c>
      <c r="K200" s="200"/>
      <c r="L200" s="40"/>
      <c r="M200" s="201" t="s">
        <v>1</v>
      </c>
      <c r="N200" s="202" t="s">
        <v>40</v>
      </c>
      <c r="O200" s="72"/>
      <c r="P200" s="203">
        <f t="shared" si="31"/>
        <v>0</v>
      </c>
      <c r="Q200" s="203">
        <v>0</v>
      </c>
      <c r="R200" s="203">
        <f t="shared" si="32"/>
        <v>0</v>
      </c>
      <c r="S200" s="203">
        <v>0</v>
      </c>
      <c r="T200" s="204">
        <f t="shared" si="3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5" t="s">
        <v>247</v>
      </c>
      <c r="AT200" s="205" t="s">
        <v>211</v>
      </c>
      <c r="AU200" s="205" t="s">
        <v>85</v>
      </c>
      <c r="AY200" s="18" t="s">
        <v>209</v>
      </c>
      <c r="BE200" s="206">
        <f t="shared" si="34"/>
        <v>0</v>
      </c>
      <c r="BF200" s="206">
        <f t="shared" si="35"/>
        <v>0</v>
      </c>
      <c r="BG200" s="206">
        <f t="shared" si="36"/>
        <v>0</v>
      </c>
      <c r="BH200" s="206">
        <f t="shared" si="37"/>
        <v>0</v>
      </c>
      <c r="BI200" s="206">
        <f t="shared" si="38"/>
        <v>0</v>
      </c>
      <c r="BJ200" s="18" t="s">
        <v>83</v>
      </c>
      <c r="BK200" s="206">
        <f t="shared" si="39"/>
        <v>0</v>
      </c>
      <c r="BL200" s="18" t="s">
        <v>247</v>
      </c>
      <c r="BM200" s="205" t="s">
        <v>502</v>
      </c>
    </row>
    <row r="201" spans="1:65" s="2" customFormat="1" ht="16.5" customHeight="1">
      <c r="A201" s="35"/>
      <c r="B201" s="36"/>
      <c r="C201" s="193" t="s">
        <v>341</v>
      </c>
      <c r="D201" s="193" t="s">
        <v>211</v>
      </c>
      <c r="E201" s="194" t="s">
        <v>3144</v>
      </c>
      <c r="F201" s="195" t="s">
        <v>3145</v>
      </c>
      <c r="G201" s="196" t="s">
        <v>340</v>
      </c>
      <c r="H201" s="197">
        <v>53</v>
      </c>
      <c r="I201" s="198"/>
      <c r="J201" s="199">
        <f t="shared" si="30"/>
        <v>0</v>
      </c>
      <c r="K201" s="200"/>
      <c r="L201" s="40"/>
      <c r="M201" s="201" t="s">
        <v>1</v>
      </c>
      <c r="N201" s="202" t="s">
        <v>40</v>
      </c>
      <c r="O201" s="72"/>
      <c r="P201" s="203">
        <f t="shared" si="31"/>
        <v>0</v>
      </c>
      <c r="Q201" s="203">
        <v>0</v>
      </c>
      <c r="R201" s="203">
        <f t="shared" si="32"/>
        <v>0</v>
      </c>
      <c r="S201" s="203">
        <v>0</v>
      </c>
      <c r="T201" s="204">
        <f t="shared" si="3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5" t="s">
        <v>247</v>
      </c>
      <c r="AT201" s="205" t="s">
        <v>211</v>
      </c>
      <c r="AU201" s="205" t="s">
        <v>85</v>
      </c>
      <c r="AY201" s="18" t="s">
        <v>209</v>
      </c>
      <c r="BE201" s="206">
        <f t="shared" si="34"/>
        <v>0</v>
      </c>
      <c r="BF201" s="206">
        <f t="shared" si="35"/>
        <v>0</v>
      </c>
      <c r="BG201" s="206">
        <f t="shared" si="36"/>
        <v>0</v>
      </c>
      <c r="BH201" s="206">
        <f t="shared" si="37"/>
        <v>0</v>
      </c>
      <c r="BI201" s="206">
        <f t="shared" si="38"/>
        <v>0</v>
      </c>
      <c r="BJ201" s="18" t="s">
        <v>83</v>
      </c>
      <c r="BK201" s="206">
        <f t="shared" si="39"/>
        <v>0</v>
      </c>
      <c r="BL201" s="18" t="s">
        <v>247</v>
      </c>
      <c r="BM201" s="205" t="s">
        <v>799</v>
      </c>
    </row>
    <row r="202" spans="1:65" s="2" customFormat="1" ht="21.75" customHeight="1">
      <c r="A202" s="35"/>
      <c r="B202" s="36"/>
      <c r="C202" s="193" t="s">
        <v>510</v>
      </c>
      <c r="D202" s="193" t="s">
        <v>211</v>
      </c>
      <c r="E202" s="194" t="s">
        <v>3146</v>
      </c>
      <c r="F202" s="195" t="s">
        <v>3147</v>
      </c>
      <c r="G202" s="196" t="s">
        <v>340</v>
      </c>
      <c r="H202" s="197">
        <v>56</v>
      </c>
      <c r="I202" s="198"/>
      <c r="J202" s="199">
        <f t="shared" si="30"/>
        <v>0</v>
      </c>
      <c r="K202" s="200"/>
      <c r="L202" s="40"/>
      <c r="M202" s="201" t="s">
        <v>1</v>
      </c>
      <c r="N202" s="202" t="s">
        <v>40</v>
      </c>
      <c r="O202" s="72"/>
      <c r="P202" s="203">
        <f t="shared" si="31"/>
        <v>0</v>
      </c>
      <c r="Q202" s="203">
        <v>0</v>
      </c>
      <c r="R202" s="203">
        <f t="shared" si="32"/>
        <v>0</v>
      </c>
      <c r="S202" s="203">
        <v>0</v>
      </c>
      <c r="T202" s="204">
        <f t="shared" si="3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5" t="s">
        <v>247</v>
      </c>
      <c r="AT202" s="205" t="s">
        <v>211</v>
      </c>
      <c r="AU202" s="205" t="s">
        <v>85</v>
      </c>
      <c r="AY202" s="18" t="s">
        <v>209</v>
      </c>
      <c r="BE202" s="206">
        <f t="shared" si="34"/>
        <v>0</v>
      </c>
      <c r="BF202" s="206">
        <f t="shared" si="35"/>
        <v>0</v>
      </c>
      <c r="BG202" s="206">
        <f t="shared" si="36"/>
        <v>0</v>
      </c>
      <c r="BH202" s="206">
        <f t="shared" si="37"/>
        <v>0</v>
      </c>
      <c r="BI202" s="206">
        <f t="shared" si="38"/>
        <v>0</v>
      </c>
      <c r="BJ202" s="18" t="s">
        <v>83</v>
      </c>
      <c r="BK202" s="206">
        <f t="shared" si="39"/>
        <v>0</v>
      </c>
      <c r="BL202" s="18" t="s">
        <v>247</v>
      </c>
      <c r="BM202" s="205" t="s">
        <v>815</v>
      </c>
    </row>
    <row r="203" spans="1:65" s="2" customFormat="1" ht="16.5" customHeight="1">
      <c r="A203" s="35"/>
      <c r="B203" s="36"/>
      <c r="C203" s="193" t="s">
        <v>347</v>
      </c>
      <c r="D203" s="193" t="s">
        <v>211</v>
      </c>
      <c r="E203" s="194" t="s">
        <v>3148</v>
      </c>
      <c r="F203" s="195" t="s">
        <v>3149</v>
      </c>
      <c r="G203" s="196" t="s">
        <v>340</v>
      </c>
      <c r="H203" s="197">
        <v>10</v>
      </c>
      <c r="I203" s="198"/>
      <c r="J203" s="199">
        <f t="shared" si="30"/>
        <v>0</v>
      </c>
      <c r="K203" s="200"/>
      <c r="L203" s="40"/>
      <c r="M203" s="201" t="s">
        <v>1</v>
      </c>
      <c r="N203" s="202" t="s">
        <v>40</v>
      </c>
      <c r="O203" s="72"/>
      <c r="P203" s="203">
        <f t="shared" si="31"/>
        <v>0</v>
      </c>
      <c r="Q203" s="203">
        <v>0</v>
      </c>
      <c r="R203" s="203">
        <f t="shared" si="32"/>
        <v>0</v>
      </c>
      <c r="S203" s="203">
        <v>0</v>
      </c>
      <c r="T203" s="204">
        <f t="shared" si="3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247</v>
      </c>
      <c r="AT203" s="205" t="s">
        <v>211</v>
      </c>
      <c r="AU203" s="205" t="s">
        <v>85</v>
      </c>
      <c r="AY203" s="18" t="s">
        <v>209</v>
      </c>
      <c r="BE203" s="206">
        <f t="shared" si="34"/>
        <v>0</v>
      </c>
      <c r="BF203" s="206">
        <f t="shared" si="35"/>
        <v>0</v>
      </c>
      <c r="BG203" s="206">
        <f t="shared" si="36"/>
        <v>0</v>
      </c>
      <c r="BH203" s="206">
        <f t="shared" si="37"/>
        <v>0</v>
      </c>
      <c r="BI203" s="206">
        <f t="shared" si="38"/>
        <v>0</v>
      </c>
      <c r="BJ203" s="18" t="s">
        <v>83</v>
      </c>
      <c r="BK203" s="206">
        <f t="shared" si="39"/>
        <v>0</v>
      </c>
      <c r="BL203" s="18" t="s">
        <v>247</v>
      </c>
      <c r="BM203" s="205" t="s">
        <v>524</v>
      </c>
    </row>
    <row r="204" spans="1:65" s="2" customFormat="1" ht="16.5" customHeight="1">
      <c r="A204" s="35"/>
      <c r="B204" s="36"/>
      <c r="C204" s="193" t="s">
        <v>521</v>
      </c>
      <c r="D204" s="193" t="s">
        <v>211</v>
      </c>
      <c r="E204" s="194" t="s">
        <v>3150</v>
      </c>
      <c r="F204" s="195" t="s">
        <v>3151</v>
      </c>
      <c r="G204" s="196" t="s">
        <v>340</v>
      </c>
      <c r="H204" s="197">
        <v>10</v>
      </c>
      <c r="I204" s="198"/>
      <c r="J204" s="199">
        <f t="shared" si="30"/>
        <v>0</v>
      </c>
      <c r="K204" s="200"/>
      <c r="L204" s="40"/>
      <c r="M204" s="201" t="s">
        <v>1</v>
      </c>
      <c r="N204" s="202" t="s">
        <v>40</v>
      </c>
      <c r="O204" s="72"/>
      <c r="P204" s="203">
        <f t="shared" si="31"/>
        <v>0</v>
      </c>
      <c r="Q204" s="203">
        <v>0</v>
      </c>
      <c r="R204" s="203">
        <f t="shared" si="32"/>
        <v>0</v>
      </c>
      <c r="S204" s="203">
        <v>0</v>
      </c>
      <c r="T204" s="204">
        <f t="shared" si="3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5" t="s">
        <v>247</v>
      </c>
      <c r="AT204" s="205" t="s">
        <v>211</v>
      </c>
      <c r="AU204" s="205" t="s">
        <v>85</v>
      </c>
      <c r="AY204" s="18" t="s">
        <v>209</v>
      </c>
      <c r="BE204" s="206">
        <f t="shared" si="34"/>
        <v>0</v>
      </c>
      <c r="BF204" s="206">
        <f t="shared" si="35"/>
        <v>0</v>
      </c>
      <c r="BG204" s="206">
        <f t="shared" si="36"/>
        <v>0</v>
      </c>
      <c r="BH204" s="206">
        <f t="shared" si="37"/>
        <v>0</v>
      </c>
      <c r="BI204" s="206">
        <f t="shared" si="38"/>
        <v>0</v>
      </c>
      <c r="BJ204" s="18" t="s">
        <v>83</v>
      </c>
      <c r="BK204" s="206">
        <f t="shared" si="39"/>
        <v>0</v>
      </c>
      <c r="BL204" s="18" t="s">
        <v>247</v>
      </c>
      <c r="BM204" s="205" t="s">
        <v>532</v>
      </c>
    </row>
    <row r="205" spans="1:65" s="2" customFormat="1" ht="16.5" customHeight="1">
      <c r="A205" s="35"/>
      <c r="B205" s="36"/>
      <c r="C205" s="193" t="s">
        <v>354</v>
      </c>
      <c r="D205" s="193" t="s">
        <v>211</v>
      </c>
      <c r="E205" s="194" t="s">
        <v>3152</v>
      </c>
      <c r="F205" s="195" t="s">
        <v>3153</v>
      </c>
      <c r="G205" s="196" t="s">
        <v>340</v>
      </c>
      <c r="H205" s="197">
        <v>9</v>
      </c>
      <c r="I205" s="198"/>
      <c r="J205" s="199">
        <f t="shared" si="30"/>
        <v>0</v>
      </c>
      <c r="K205" s="200"/>
      <c r="L205" s="40"/>
      <c r="M205" s="201" t="s">
        <v>1</v>
      </c>
      <c r="N205" s="202" t="s">
        <v>40</v>
      </c>
      <c r="O205" s="72"/>
      <c r="P205" s="203">
        <f t="shared" si="31"/>
        <v>0</v>
      </c>
      <c r="Q205" s="203">
        <v>0</v>
      </c>
      <c r="R205" s="203">
        <f t="shared" si="32"/>
        <v>0</v>
      </c>
      <c r="S205" s="203">
        <v>0</v>
      </c>
      <c r="T205" s="204">
        <f t="shared" si="3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5" t="s">
        <v>247</v>
      </c>
      <c r="AT205" s="205" t="s">
        <v>211</v>
      </c>
      <c r="AU205" s="205" t="s">
        <v>85</v>
      </c>
      <c r="AY205" s="18" t="s">
        <v>209</v>
      </c>
      <c r="BE205" s="206">
        <f t="shared" si="34"/>
        <v>0</v>
      </c>
      <c r="BF205" s="206">
        <f t="shared" si="35"/>
        <v>0</v>
      </c>
      <c r="BG205" s="206">
        <f t="shared" si="36"/>
        <v>0</v>
      </c>
      <c r="BH205" s="206">
        <f t="shared" si="37"/>
        <v>0</v>
      </c>
      <c r="BI205" s="206">
        <f t="shared" si="38"/>
        <v>0</v>
      </c>
      <c r="BJ205" s="18" t="s">
        <v>83</v>
      </c>
      <c r="BK205" s="206">
        <f t="shared" si="39"/>
        <v>0</v>
      </c>
      <c r="BL205" s="18" t="s">
        <v>247</v>
      </c>
      <c r="BM205" s="205" t="s">
        <v>536</v>
      </c>
    </row>
    <row r="206" spans="1:65" s="2" customFormat="1" ht="21.75" customHeight="1">
      <c r="A206" s="35"/>
      <c r="B206" s="36"/>
      <c r="C206" s="193" t="s">
        <v>533</v>
      </c>
      <c r="D206" s="193" t="s">
        <v>211</v>
      </c>
      <c r="E206" s="194" t="s">
        <v>3154</v>
      </c>
      <c r="F206" s="195" t="s">
        <v>3155</v>
      </c>
      <c r="G206" s="196" t="s">
        <v>425</v>
      </c>
      <c r="H206" s="197">
        <v>1101</v>
      </c>
      <c r="I206" s="198"/>
      <c r="J206" s="199">
        <f t="shared" si="30"/>
        <v>0</v>
      </c>
      <c r="K206" s="200"/>
      <c r="L206" s="40"/>
      <c r="M206" s="201" t="s">
        <v>1</v>
      </c>
      <c r="N206" s="202" t="s">
        <v>40</v>
      </c>
      <c r="O206" s="72"/>
      <c r="P206" s="203">
        <f t="shared" si="31"/>
        <v>0</v>
      </c>
      <c r="Q206" s="203">
        <v>0</v>
      </c>
      <c r="R206" s="203">
        <f t="shared" si="32"/>
        <v>0</v>
      </c>
      <c r="S206" s="203">
        <v>0</v>
      </c>
      <c r="T206" s="204">
        <f t="shared" si="3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5" t="s">
        <v>247</v>
      </c>
      <c r="AT206" s="205" t="s">
        <v>211</v>
      </c>
      <c r="AU206" s="205" t="s">
        <v>85</v>
      </c>
      <c r="AY206" s="18" t="s">
        <v>209</v>
      </c>
      <c r="BE206" s="206">
        <f t="shared" si="34"/>
        <v>0</v>
      </c>
      <c r="BF206" s="206">
        <f t="shared" si="35"/>
        <v>0</v>
      </c>
      <c r="BG206" s="206">
        <f t="shared" si="36"/>
        <v>0</v>
      </c>
      <c r="BH206" s="206">
        <f t="shared" si="37"/>
        <v>0</v>
      </c>
      <c r="BI206" s="206">
        <f t="shared" si="38"/>
        <v>0</v>
      </c>
      <c r="BJ206" s="18" t="s">
        <v>83</v>
      </c>
      <c r="BK206" s="206">
        <f t="shared" si="39"/>
        <v>0</v>
      </c>
      <c r="BL206" s="18" t="s">
        <v>247</v>
      </c>
      <c r="BM206" s="205" t="s">
        <v>539</v>
      </c>
    </row>
    <row r="207" spans="1:65" s="2" customFormat="1" ht="24.2" customHeight="1">
      <c r="A207" s="35"/>
      <c r="B207" s="36"/>
      <c r="C207" s="193" t="s">
        <v>357</v>
      </c>
      <c r="D207" s="193" t="s">
        <v>211</v>
      </c>
      <c r="E207" s="194" t="s">
        <v>3156</v>
      </c>
      <c r="F207" s="195" t="s">
        <v>3157</v>
      </c>
      <c r="G207" s="196" t="s">
        <v>2896</v>
      </c>
      <c r="H207" s="197">
        <v>9</v>
      </c>
      <c r="I207" s="198"/>
      <c r="J207" s="199">
        <f t="shared" si="30"/>
        <v>0</v>
      </c>
      <c r="K207" s="200"/>
      <c r="L207" s="40"/>
      <c r="M207" s="201" t="s">
        <v>1</v>
      </c>
      <c r="N207" s="202" t="s">
        <v>40</v>
      </c>
      <c r="O207" s="72"/>
      <c r="P207" s="203">
        <f t="shared" si="31"/>
        <v>0</v>
      </c>
      <c r="Q207" s="203">
        <v>0</v>
      </c>
      <c r="R207" s="203">
        <f t="shared" si="32"/>
        <v>0</v>
      </c>
      <c r="S207" s="203">
        <v>0</v>
      </c>
      <c r="T207" s="204">
        <f t="shared" si="33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5" t="s">
        <v>247</v>
      </c>
      <c r="AT207" s="205" t="s">
        <v>211</v>
      </c>
      <c r="AU207" s="205" t="s">
        <v>85</v>
      </c>
      <c r="AY207" s="18" t="s">
        <v>209</v>
      </c>
      <c r="BE207" s="206">
        <f t="shared" si="34"/>
        <v>0</v>
      </c>
      <c r="BF207" s="206">
        <f t="shared" si="35"/>
        <v>0</v>
      </c>
      <c r="BG207" s="206">
        <f t="shared" si="36"/>
        <v>0</v>
      </c>
      <c r="BH207" s="206">
        <f t="shared" si="37"/>
        <v>0</v>
      </c>
      <c r="BI207" s="206">
        <f t="shared" si="38"/>
        <v>0</v>
      </c>
      <c r="BJ207" s="18" t="s">
        <v>83</v>
      </c>
      <c r="BK207" s="206">
        <f t="shared" si="39"/>
        <v>0</v>
      </c>
      <c r="BL207" s="18" t="s">
        <v>247</v>
      </c>
      <c r="BM207" s="205" t="s">
        <v>544</v>
      </c>
    </row>
    <row r="208" spans="1:65" s="2" customFormat="1" ht="24.2" customHeight="1">
      <c r="A208" s="35"/>
      <c r="B208" s="36"/>
      <c r="C208" s="193" t="s">
        <v>541</v>
      </c>
      <c r="D208" s="193" t="s">
        <v>211</v>
      </c>
      <c r="E208" s="194" t="s">
        <v>3158</v>
      </c>
      <c r="F208" s="195" t="s">
        <v>3159</v>
      </c>
      <c r="G208" s="196" t="s">
        <v>1034</v>
      </c>
      <c r="H208" s="266"/>
      <c r="I208" s="198"/>
      <c r="J208" s="199">
        <f t="shared" si="30"/>
        <v>0</v>
      </c>
      <c r="K208" s="200"/>
      <c r="L208" s="40"/>
      <c r="M208" s="201" t="s">
        <v>1</v>
      </c>
      <c r="N208" s="202" t="s">
        <v>40</v>
      </c>
      <c r="O208" s="72"/>
      <c r="P208" s="203">
        <f t="shared" si="31"/>
        <v>0</v>
      </c>
      <c r="Q208" s="203">
        <v>0</v>
      </c>
      <c r="R208" s="203">
        <f t="shared" si="32"/>
        <v>0</v>
      </c>
      <c r="S208" s="203">
        <v>0</v>
      </c>
      <c r="T208" s="204">
        <f t="shared" si="33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5" t="s">
        <v>247</v>
      </c>
      <c r="AT208" s="205" t="s">
        <v>211</v>
      </c>
      <c r="AU208" s="205" t="s">
        <v>85</v>
      </c>
      <c r="AY208" s="18" t="s">
        <v>209</v>
      </c>
      <c r="BE208" s="206">
        <f t="shared" si="34"/>
        <v>0</v>
      </c>
      <c r="BF208" s="206">
        <f t="shared" si="35"/>
        <v>0</v>
      </c>
      <c r="BG208" s="206">
        <f t="shared" si="36"/>
        <v>0</v>
      </c>
      <c r="BH208" s="206">
        <f t="shared" si="37"/>
        <v>0</v>
      </c>
      <c r="BI208" s="206">
        <f t="shared" si="38"/>
        <v>0</v>
      </c>
      <c r="BJ208" s="18" t="s">
        <v>83</v>
      </c>
      <c r="BK208" s="206">
        <f t="shared" si="39"/>
        <v>0</v>
      </c>
      <c r="BL208" s="18" t="s">
        <v>247</v>
      </c>
      <c r="BM208" s="205" t="s">
        <v>549</v>
      </c>
    </row>
    <row r="209" spans="1:65" s="12" customFormat="1" ht="22.9" customHeight="1">
      <c r="B209" s="177"/>
      <c r="C209" s="178"/>
      <c r="D209" s="179" t="s">
        <v>74</v>
      </c>
      <c r="E209" s="191" t="s">
        <v>1851</v>
      </c>
      <c r="F209" s="191" t="s">
        <v>3160</v>
      </c>
      <c r="G209" s="178"/>
      <c r="H209" s="178"/>
      <c r="I209" s="181"/>
      <c r="J209" s="192">
        <f>BK209</f>
        <v>0</v>
      </c>
      <c r="K209" s="178"/>
      <c r="L209" s="183"/>
      <c r="M209" s="184"/>
      <c r="N209" s="185"/>
      <c r="O209" s="185"/>
      <c r="P209" s="186">
        <f>SUM(P210:P236)</f>
        <v>0</v>
      </c>
      <c r="Q209" s="185"/>
      <c r="R209" s="186">
        <f>SUM(R210:R236)</f>
        <v>0</v>
      </c>
      <c r="S209" s="185"/>
      <c r="T209" s="187">
        <f>SUM(T210:T236)</f>
        <v>0</v>
      </c>
      <c r="AR209" s="188" t="s">
        <v>85</v>
      </c>
      <c r="AT209" s="189" t="s">
        <v>74</v>
      </c>
      <c r="AU209" s="189" t="s">
        <v>83</v>
      </c>
      <c r="AY209" s="188" t="s">
        <v>209</v>
      </c>
      <c r="BK209" s="190">
        <f>SUM(BK210:BK236)</f>
        <v>0</v>
      </c>
    </row>
    <row r="210" spans="1:65" s="2" customFormat="1" ht="16.5" customHeight="1">
      <c r="A210" s="35"/>
      <c r="B210" s="36"/>
      <c r="C210" s="193" t="s">
        <v>365</v>
      </c>
      <c r="D210" s="193" t="s">
        <v>211</v>
      </c>
      <c r="E210" s="194" t="s">
        <v>106</v>
      </c>
      <c r="F210" s="195" t="s">
        <v>3161</v>
      </c>
      <c r="G210" s="196" t="s">
        <v>513</v>
      </c>
      <c r="H210" s="197">
        <v>10</v>
      </c>
      <c r="I210" s="198"/>
      <c r="J210" s="199">
        <f t="shared" ref="J210:J236" si="40">ROUND(I210*H210,2)</f>
        <v>0</v>
      </c>
      <c r="K210" s="200"/>
      <c r="L210" s="40"/>
      <c r="M210" s="201" t="s">
        <v>1</v>
      </c>
      <c r="N210" s="202" t="s">
        <v>40</v>
      </c>
      <c r="O210" s="72"/>
      <c r="P210" s="203">
        <f t="shared" ref="P210:P236" si="41">O210*H210</f>
        <v>0</v>
      </c>
      <c r="Q210" s="203">
        <v>0</v>
      </c>
      <c r="R210" s="203">
        <f t="shared" ref="R210:R236" si="42">Q210*H210</f>
        <v>0</v>
      </c>
      <c r="S210" s="203">
        <v>0</v>
      </c>
      <c r="T210" s="204">
        <f t="shared" ref="T210:T236" si="43"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5" t="s">
        <v>247</v>
      </c>
      <c r="AT210" s="205" t="s">
        <v>211</v>
      </c>
      <c r="AU210" s="205" t="s">
        <v>85</v>
      </c>
      <c r="AY210" s="18" t="s">
        <v>209</v>
      </c>
      <c r="BE210" s="206">
        <f t="shared" ref="BE210:BE236" si="44">IF(N210="základní",J210,0)</f>
        <v>0</v>
      </c>
      <c r="BF210" s="206">
        <f t="shared" ref="BF210:BF236" si="45">IF(N210="snížená",J210,0)</f>
        <v>0</v>
      </c>
      <c r="BG210" s="206">
        <f t="shared" ref="BG210:BG236" si="46">IF(N210="zákl. přenesená",J210,0)</f>
        <v>0</v>
      </c>
      <c r="BH210" s="206">
        <f t="shared" ref="BH210:BH236" si="47">IF(N210="sníž. přenesená",J210,0)</f>
        <v>0</v>
      </c>
      <c r="BI210" s="206">
        <f t="shared" ref="BI210:BI236" si="48">IF(N210="nulová",J210,0)</f>
        <v>0</v>
      </c>
      <c r="BJ210" s="18" t="s">
        <v>83</v>
      </c>
      <c r="BK210" s="206">
        <f t="shared" ref="BK210:BK236" si="49">ROUND(I210*H210,2)</f>
        <v>0</v>
      </c>
      <c r="BL210" s="18" t="s">
        <v>247</v>
      </c>
      <c r="BM210" s="205" t="s">
        <v>556</v>
      </c>
    </row>
    <row r="211" spans="1:65" s="2" customFormat="1" ht="24.2" customHeight="1">
      <c r="A211" s="35"/>
      <c r="B211" s="36"/>
      <c r="C211" s="193" t="s">
        <v>553</v>
      </c>
      <c r="D211" s="193" t="s">
        <v>211</v>
      </c>
      <c r="E211" s="194" t="s">
        <v>3162</v>
      </c>
      <c r="F211" s="195" t="s">
        <v>3163</v>
      </c>
      <c r="G211" s="196" t="s">
        <v>2896</v>
      </c>
      <c r="H211" s="197">
        <v>1</v>
      </c>
      <c r="I211" s="198"/>
      <c r="J211" s="199">
        <f t="shared" si="40"/>
        <v>0</v>
      </c>
      <c r="K211" s="200"/>
      <c r="L211" s="40"/>
      <c r="M211" s="201" t="s">
        <v>1</v>
      </c>
      <c r="N211" s="202" t="s">
        <v>40</v>
      </c>
      <c r="O211" s="72"/>
      <c r="P211" s="203">
        <f t="shared" si="41"/>
        <v>0</v>
      </c>
      <c r="Q211" s="203">
        <v>0</v>
      </c>
      <c r="R211" s="203">
        <f t="shared" si="42"/>
        <v>0</v>
      </c>
      <c r="S211" s="203">
        <v>0</v>
      </c>
      <c r="T211" s="204">
        <f t="shared" si="43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5" t="s">
        <v>247</v>
      </c>
      <c r="AT211" s="205" t="s">
        <v>211</v>
      </c>
      <c r="AU211" s="205" t="s">
        <v>85</v>
      </c>
      <c r="AY211" s="18" t="s">
        <v>209</v>
      </c>
      <c r="BE211" s="206">
        <f t="shared" si="44"/>
        <v>0</v>
      </c>
      <c r="BF211" s="206">
        <f t="shared" si="45"/>
        <v>0</v>
      </c>
      <c r="BG211" s="206">
        <f t="shared" si="46"/>
        <v>0</v>
      </c>
      <c r="BH211" s="206">
        <f t="shared" si="47"/>
        <v>0</v>
      </c>
      <c r="BI211" s="206">
        <f t="shared" si="48"/>
        <v>0</v>
      </c>
      <c r="BJ211" s="18" t="s">
        <v>83</v>
      </c>
      <c r="BK211" s="206">
        <f t="shared" si="49"/>
        <v>0</v>
      </c>
      <c r="BL211" s="18" t="s">
        <v>247</v>
      </c>
      <c r="BM211" s="205" t="s">
        <v>560</v>
      </c>
    </row>
    <row r="212" spans="1:65" s="2" customFormat="1" ht="24.2" customHeight="1">
      <c r="A212" s="35"/>
      <c r="B212" s="36"/>
      <c r="C212" s="193" t="s">
        <v>369</v>
      </c>
      <c r="D212" s="193" t="s">
        <v>211</v>
      </c>
      <c r="E212" s="194" t="s">
        <v>3164</v>
      </c>
      <c r="F212" s="195" t="s">
        <v>3165</v>
      </c>
      <c r="G212" s="196" t="s">
        <v>425</v>
      </c>
      <c r="H212" s="197">
        <v>26</v>
      </c>
      <c r="I212" s="198"/>
      <c r="J212" s="199">
        <f t="shared" si="40"/>
        <v>0</v>
      </c>
      <c r="K212" s="200"/>
      <c r="L212" s="40"/>
      <c r="M212" s="201" t="s">
        <v>1</v>
      </c>
      <c r="N212" s="202" t="s">
        <v>40</v>
      </c>
      <c r="O212" s="72"/>
      <c r="P212" s="203">
        <f t="shared" si="41"/>
        <v>0</v>
      </c>
      <c r="Q212" s="203">
        <v>0</v>
      </c>
      <c r="R212" s="203">
        <f t="shared" si="42"/>
        <v>0</v>
      </c>
      <c r="S212" s="203">
        <v>0</v>
      </c>
      <c r="T212" s="204">
        <f t="shared" si="43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5" t="s">
        <v>247</v>
      </c>
      <c r="AT212" s="205" t="s">
        <v>211</v>
      </c>
      <c r="AU212" s="205" t="s">
        <v>85</v>
      </c>
      <c r="AY212" s="18" t="s">
        <v>209</v>
      </c>
      <c r="BE212" s="206">
        <f t="shared" si="44"/>
        <v>0</v>
      </c>
      <c r="BF212" s="206">
        <f t="shared" si="45"/>
        <v>0</v>
      </c>
      <c r="BG212" s="206">
        <f t="shared" si="46"/>
        <v>0</v>
      </c>
      <c r="BH212" s="206">
        <f t="shared" si="47"/>
        <v>0</v>
      </c>
      <c r="BI212" s="206">
        <f t="shared" si="48"/>
        <v>0</v>
      </c>
      <c r="BJ212" s="18" t="s">
        <v>83</v>
      </c>
      <c r="BK212" s="206">
        <f t="shared" si="49"/>
        <v>0</v>
      </c>
      <c r="BL212" s="18" t="s">
        <v>247</v>
      </c>
      <c r="BM212" s="205" t="s">
        <v>563</v>
      </c>
    </row>
    <row r="213" spans="1:65" s="2" customFormat="1" ht="24.2" customHeight="1">
      <c r="A213" s="35"/>
      <c r="B213" s="36"/>
      <c r="C213" s="193" t="s">
        <v>562</v>
      </c>
      <c r="D213" s="193" t="s">
        <v>211</v>
      </c>
      <c r="E213" s="194" t="s">
        <v>3166</v>
      </c>
      <c r="F213" s="195" t="s">
        <v>3167</v>
      </c>
      <c r="G213" s="196" t="s">
        <v>425</v>
      </c>
      <c r="H213" s="197">
        <v>1244</v>
      </c>
      <c r="I213" s="198"/>
      <c r="J213" s="199">
        <f t="shared" si="40"/>
        <v>0</v>
      </c>
      <c r="K213" s="200"/>
      <c r="L213" s="40"/>
      <c r="M213" s="201" t="s">
        <v>1</v>
      </c>
      <c r="N213" s="202" t="s">
        <v>40</v>
      </c>
      <c r="O213" s="72"/>
      <c r="P213" s="203">
        <f t="shared" si="41"/>
        <v>0</v>
      </c>
      <c r="Q213" s="203">
        <v>0</v>
      </c>
      <c r="R213" s="203">
        <f t="shared" si="42"/>
        <v>0</v>
      </c>
      <c r="S213" s="203">
        <v>0</v>
      </c>
      <c r="T213" s="204">
        <f t="shared" si="43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5" t="s">
        <v>247</v>
      </c>
      <c r="AT213" s="205" t="s">
        <v>211</v>
      </c>
      <c r="AU213" s="205" t="s">
        <v>85</v>
      </c>
      <c r="AY213" s="18" t="s">
        <v>209</v>
      </c>
      <c r="BE213" s="206">
        <f t="shared" si="44"/>
        <v>0</v>
      </c>
      <c r="BF213" s="206">
        <f t="shared" si="45"/>
        <v>0</v>
      </c>
      <c r="BG213" s="206">
        <f t="shared" si="46"/>
        <v>0</v>
      </c>
      <c r="BH213" s="206">
        <f t="shared" si="47"/>
        <v>0</v>
      </c>
      <c r="BI213" s="206">
        <f t="shared" si="48"/>
        <v>0</v>
      </c>
      <c r="BJ213" s="18" t="s">
        <v>83</v>
      </c>
      <c r="BK213" s="206">
        <f t="shared" si="49"/>
        <v>0</v>
      </c>
      <c r="BL213" s="18" t="s">
        <v>247</v>
      </c>
      <c r="BM213" s="205" t="s">
        <v>567</v>
      </c>
    </row>
    <row r="214" spans="1:65" s="2" customFormat="1" ht="24.2" customHeight="1">
      <c r="A214" s="35"/>
      <c r="B214" s="36"/>
      <c r="C214" s="193" t="s">
        <v>373</v>
      </c>
      <c r="D214" s="193" t="s">
        <v>211</v>
      </c>
      <c r="E214" s="194" t="s">
        <v>3168</v>
      </c>
      <c r="F214" s="195" t="s">
        <v>3169</v>
      </c>
      <c r="G214" s="196" t="s">
        <v>425</v>
      </c>
      <c r="H214" s="197">
        <v>122</v>
      </c>
      <c r="I214" s="198"/>
      <c r="J214" s="199">
        <f t="shared" si="40"/>
        <v>0</v>
      </c>
      <c r="K214" s="200"/>
      <c r="L214" s="40"/>
      <c r="M214" s="201" t="s">
        <v>1</v>
      </c>
      <c r="N214" s="202" t="s">
        <v>40</v>
      </c>
      <c r="O214" s="72"/>
      <c r="P214" s="203">
        <f t="shared" si="41"/>
        <v>0</v>
      </c>
      <c r="Q214" s="203">
        <v>0</v>
      </c>
      <c r="R214" s="203">
        <f t="shared" si="42"/>
        <v>0</v>
      </c>
      <c r="S214" s="203">
        <v>0</v>
      </c>
      <c r="T214" s="204">
        <f t="shared" si="43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5" t="s">
        <v>247</v>
      </c>
      <c r="AT214" s="205" t="s">
        <v>211</v>
      </c>
      <c r="AU214" s="205" t="s">
        <v>85</v>
      </c>
      <c r="AY214" s="18" t="s">
        <v>209</v>
      </c>
      <c r="BE214" s="206">
        <f t="shared" si="44"/>
        <v>0</v>
      </c>
      <c r="BF214" s="206">
        <f t="shared" si="45"/>
        <v>0</v>
      </c>
      <c r="BG214" s="206">
        <f t="shared" si="46"/>
        <v>0</v>
      </c>
      <c r="BH214" s="206">
        <f t="shared" si="47"/>
        <v>0</v>
      </c>
      <c r="BI214" s="206">
        <f t="shared" si="48"/>
        <v>0</v>
      </c>
      <c r="BJ214" s="18" t="s">
        <v>83</v>
      </c>
      <c r="BK214" s="206">
        <f t="shared" si="49"/>
        <v>0</v>
      </c>
      <c r="BL214" s="18" t="s">
        <v>247</v>
      </c>
      <c r="BM214" s="205" t="s">
        <v>571</v>
      </c>
    </row>
    <row r="215" spans="1:65" s="2" customFormat="1" ht="24.2" customHeight="1">
      <c r="A215" s="35"/>
      <c r="B215" s="36"/>
      <c r="C215" s="193" t="s">
        <v>570</v>
      </c>
      <c r="D215" s="193" t="s">
        <v>211</v>
      </c>
      <c r="E215" s="194" t="s">
        <v>3170</v>
      </c>
      <c r="F215" s="195" t="s">
        <v>3171</v>
      </c>
      <c r="G215" s="196" t="s">
        <v>425</v>
      </c>
      <c r="H215" s="197">
        <v>225</v>
      </c>
      <c r="I215" s="198"/>
      <c r="J215" s="199">
        <f t="shared" si="40"/>
        <v>0</v>
      </c>
      <c r="K215" s="200"/>
      <c r="L215" s="40"/>
      <c r="M215" s="201" t="s">
        <v>1</v>
      </c>
      <c r="N215" s="202" t="s">
        <v>40</v>
      </c>
      <c r="O215" s="72"/>
      <c r="P215" s="203">
        <f t="shared" si="41"/>
        <v>0</v>
      </c>
      <c r="Q215" s="203">
        <v>0</v>
      </c>
      <c r="R215" s="203">
        <f t="shared" si="42"/>
        <v>0</v>
      </c>
      <c r="S215" s="203">
        <v>0</v>
      </c>
      <c r="T215" s="204">
        <f t="shared" si="43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5" t="s">
        <v>247</v>
      </c>
      <c r="AT215" s="205" t="s">
        <v>211</v>
      </c>
      <c r="AU215" s="205" t="s">
        <v>85</v>
      </c>
      <c r="AY215" s="18" t="s">
        <v>209</v>
      </c>
      <c r="BE215" s="206">
        <f t="shared" si="44"/>
        <v>0</v>
      </c>
      <c r="BF215" s="206">
        <f t="shared" si="45"/>
        <v>0</v>
      </c>
      <c r="BG215" s="206">
        <f t="shared" si="46"/>
        <v>0</v>
      </c>
      <c r="BH215" s="206">
        <f t="shared" si="47"/>
        <v>0</v>
      </c>
      <c r="BI215" s="206">
        <f t="shared" si="48"/>
        <v>0</v>
      </c>
      <c r="BJ215" s="18" t="s">
        <v>83</v>
      </c>
      <c r="BK215" s="206">
        <f t="shared" si="49"/>
        <v>0</v>
      </c>
      <c r="BL215" s="18" t="s">
        <v>247</v>
      </c>
      <c r="BM215" s="205" t="s">
        <v>575</v>
      </c>
    </row>
    <row r="216" spans="1:65" s="2" customFormat="1" ht="24.2" customHeight="1">
      <c r="A216" s="35"/>
      <c r="B216" s="36"/>
      <c r="C216" s="193" t="s">
        <v>376</v>
      </c>
      <c r="D216" s="193" t="s">
        <v>211</v>
      </c>
      <c r="E216" s="194" t="s">
        <v>3172</v>
      </c>
      <c r="F216" s="195" t="s">
        <v>3173</v>
      </c>
      <c r="G216" s="196" t="s">
        <v>425</v>
      </c>
      <c r="H216" s="197">
        <v>111</v>
      </c>
      <c r="I216" s="198"/>
      <c r="J216" s="199">
        <f t="shared" si="40"/>
        <v>0</v>
      </c>
      <c r="K216" s="200"/>
      <c r="L216" s="40"/>
      <c r="M216" s="201" t="s">
        <v>1</v>
      </c>
      <c r="N216" s="202" t="s">
        <v>40</v>
      </c>
      <c r="O216" s="72"/>
      <c r="P216" s="203">
        <f t="shared" si="41"/>
        <v>0</v>
      </c>
      <c r="Q216" s="203">
        <v>0</v>
      </c>
      <c r="R216" s="203">
        <f t="shared" si="42"/>
        <v>0</v>
      </c>
      <c r="S216" s="203">
        <v>0</v>
      </c>
      <c r="T216" s="204">
        <f t="shared" si="43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5" t="s">
        <v>247</v>
      </c>
      <c r="AT216" s="205" t="s">
        <v>211</v>
      </c>
      <c r="AU216" s="205" t="s">
        <v>85</v>
      </c>
      <c r="AY216" s="18" t="s">
        <v>209</v>
      </c>
      <c r="BE216" s="206">
        <f t="shared" si="44"/>
        <v>0</v>
      </c>
      <c r="BF216" s="206">
        <f t="shared" si="45"/>
        <v>0</v>
      </c>
      <c r="BG216" s="206">
        <f t="shared" si="46"/>
        <v>0</v>
      </c>
      <c r="BH216" s="206">
        <f t="shared" si="47"/>
        <v>0</v>
      </c>
      <c r="BI216" s="206">
        <f t="shared" si="48"/>
        <v>0</v>
      </c>
      <c r="BJ216" s="18" t="s">
        <v>83</v>
      </c>
      <c r="BK216" s="206">
        <f t="shared" si="49"/>
        <v>0</v>
      </c>
      <c r="BL216" s="18" t="s">
        <v>247</v>
      </c>
      <c r="BM216" s="205" t="s">
        <v>578</v>
      </c>
    </row>
    <row r="217" spans="1:65" s="2" customFormat="1" ht="24.2" customHeight="1">
      <c r="A217" s="35"/>
      <c r="B217" s="36"/>
      <c r="C217" s="193" t="s">
        <v>577</v>
      </c>
      <c r="D217" s="193" t="s">
        <v>211</v>
      </c>
      <c r="E217" s="194" t="s">
        <v>3174</v>
      </c>
      <c r="F217" s="195" t="s">
        <v>3175</v>
      </c>
      <c r="G217" s="196" t="s">
        <v>425</v>
      </c>
      <c r="H217" s="197">
        <v>120</v>
      </c>
      <c r="I217" s="198"/>
      <c r="J217" s="199">
        <f t="shared" si="40"/>
        <v>0</v>
      </c>
      <c r="K217" s="200"/>
      <c r="L217" s="40"/>
      <c r="M217" s="201" t="s">
        <v>1</v>
      </c>
      <c r="N217" s="202" t="s">
        <v>40</v>
      </c>
      <c r="O217" s="72"/>
      <c r="P217" s="203">
        <f t="shared" si="41"/>
        <v>0</v>
      </c>
      <c r="Q217" s="203">
        <v>0</v>
      </c>
      <c r="R217" s="203">
        <f t="shared" si="42"/>
        <v>0</v>
      </c>
      <c r="S217" s="203">
        <v>0</v>
      </c>
      <c r="T217" s="204">
        <f t="shared" si="43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5" t="s">
        <v>247</v>
      </c>
      <c r="AT217" s="205" t="s">
        <v>211</v>
      </c>
      <c r="AU217" s="205" t="s">
        <v>85</v>
      </c>
      <c r="AY217" s="18" t="s">
        <v>209</v>
      </c>
      <c r="BE217" s="206">
        <f t="shared" si="44"/>
        <v>0</v>
      </c>
      <c r="BF217" s="206">
        <f t="shared" si="45"/>
        <v>0</v>
      </c>
      <c r="BG217" s="206">
        <f t="shared" si="46"/>
        <v>0</v>
      </c>
      <c r="BH217" s="206">
        <f t="shared" si="47"/>
        <v>0</v>
      </c>
      <c r="BI217" s="206">
        <f t="shared" si="48"/>
        <v>0</v>
      </c>
      <c r="BJ217" s="18" t="s">
        <v>83</v>
      </c>
      <c r="BK217" s="206">
        <f t="shared" si="49"/>
        <v>0</v>
      </c>
      <c r="BL217" s="18" t="s">
        <v>247</v>
      </c>
      <c r="BM217" s="205" t="s">
        <v>581</v>
      </c>
    </row>
    <row r="218" spans="1:65" s="2" customFormat="1" ht="24.2" customHeight="1">
      <c r="A218" s="35"/>
      <c r="B218" s="36"/>
      <c r="C218" s="193" t="s">
        <v>380</v>
      </c>
      <c r="D218" s="193" t="s">
        <v>211</v>
      </c>
      <c r="E218" s="194" t="s">
        <v>3176</v>
      </c>
      <c r="F218" s="195" t="s">
        <v>3177</v>
      </c>
      <c r="G218" s="196" t="s">
        <v>425</v>
      </c>
      <c r="H218" s="197">
        <v>86</v>
      </c>
      <c r="I218" s="198"/>
      <c r="J218" s="199">
        <f t="shared" si="40"/>
        <v>0</v>
      </c>
      <c r="K218" s="200"/>
      <c r="L218" s="40"/>
      <c r="M218" s="201" t="s">
        <v>1</v>
      </c>
      <c r="N218" s="202" t="s">
        <v>40</v>
      </c>
      <c r="O218" s="72"/>
      <c r="P218" s="203">
        <f t="shared" si="41"/>
        <v>0</v>
      </c>
      <c r="Q218" s="203">
        <v>0</v>
      </c>
      <c r="R218" s="203">
        <f t="shared" si="42"/>
        <v>0</v>
      </c>
      <c r="S218" s="203">
        <v>0</v>
      </c>
      <c r="T218" s="204">
        <f t="shared" si="43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5" t="s">
        <v>247</v>
      </c>
      <c r="AT218" s="205" t="s">
        <v>211</v>
      </c>
      <c r="AU218" s="205" t="s">
        <v>85</v>
      </c>
      <c r="AY218" s="18" t="s">
        <v>209</v>
      </c>
      <c r="BE218" s="206">
        <f t="shared" si="44"/>
        <v>0</v>
      </c>
      <c r="BF218" s="206">
        <f t="shared" si="45"/>
        <v>0</v>
      </c>
      <c r="BG218" s="206">
        <f t="shared" si="46"/>
        <v>0</v>
      </c>
      <c r="BH218" s="206">
        <f t="shared" si="47"/>
        <v>0</v>
      </c>
      <c r="BI218" s="206">
        <f t="shared" si="48"/>
        <v>0</v>
      </c>
      <c r="BJ218" s="18" t="s">
        <v>83</v>
      </c>
      <c r="BK218" s="206">
        <f t="shared" si="49"/>
        <v>0</v>
      </c>
      <c r="BL218" s="18" t="s">
        <v>247</v>
      </c>
      <c r="BM218" s="205" t="s">
        <v>583</v>
      </c>
    </row>
    <row r="219" spans="1:65" s="2" customFormat="1" ht="24.2" customHeight="1">
      <c r="A219" s="35"/>
      <c r="B219" s="36"/>
      <c r="C219" s="193" t="s">
        <v>582</v>
      </c>
      <c r="D219" s="193" t="s">
        <v>211</v>
      </c>
      <c r="E219" s="194" t="s">
        <v>3178</v>
      </c>
      <c r="F219" s="195" t="s">
        <v>3179</v>
      </c>
      <c r="G219" s="196" t="s">
        <v>425</v>
      </c>
      <c r="H219" s="197">
        <v>5</v>
      </c>
      <c r="I219" s="198"/>
      <c r="J219" s="199">
        <f t="shared" si="40"/>
        <v>0</v>
      </c>
      <c r="K219" s="200"/>
      <c r="L219" s="40"/>
      <c r="M219" s="201" t="s">
        <v>1</v>
      </c>
      <c r="N219" s="202" t="s">
        <v>40</v>
      </c>
      <c r="O219" s="72"/>
      <c r="P219" s="203">
        <f t="shared" si="41"/>
        <v>0</v>
      </c>
      <c r="Q219" s="203">
        <v>0</v>
      </c>
      <c r="R219" s="203">
        <f t="shared" si="42"/>
        <v>0</v>
      </c>
      <c r="S219" s="203">
        <v>0</v>
      </c>
      <c r="T219" s="204">
        <f t="shared" si="43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5" t="s">
        <v>247</v>
      </c>
      <c r="AT219" s="205" t="s">
        <v>211</v>
      </c>
      <c r="AU219" s="205" t="s">
        <v>85</v>
      </c>
      <c r="AY219" s="18" t="s">
        <v>209</v>
      </c>
      <c r="BE219" s="206">
        <f t="shared" si="44"/>
        <v>0</v>
      </c>
      <c r="BF219" s="206">
        <f t="shared" si="45"/>
        <v>0</v>
      </c>
      <c r="BG219" s="206">
        <f t="shared" si="46"/>
        <v>0</v>
      </c>
      <c r="BH219" s="206">
        <f t="shared" si="47"/>
        <v>0</v>
      </c>
      <c r="BI219" s="206">
        <f t="shared" si="48"/>
        <v>0</v>
      </c>
      <c r="BJ219" s="18" t="s">
        <v>83</v>
      </c>
      <c r="BK219" s="206">
        <f t="shared" si="49"/>
        <v>0</v>
      </c>
      <c r="BL219" s="18" t="s">
        <v>247</v>
      </c>
      <c r="BM219" s="205" t="s">
        <v>586</v>
      </c>
    </row>
    <row r="220" spans="1:65" s="2" customFormat="1" ht="24.2" customHeight="1">
      <c r="A220" s="35"/>
      <c r="B220" s="36"/>
      <c r="C220" s="193" t="s">
        <v>389</v>
      </c>
      <c r="D220" s="193" t="s">
        <v>211</v>
      </c>
      <c r="E220" s="194" t="s">
        <v>3180</v>
      </c>
      <c r="F220" s="195" t="s">
        <v>3181</v>
      </c>
      <c r="G220" s="196" t="s">
        <v>340</v>
      </c>
      <c r="H220" s="197">
        <v>6</v>
      </c>
      <c r="I220" s="198"/>
      <c r="J220" s="199">
        <f t="shared" si="40"/>
        <v>0</v>
      </c>
      <c r="K220" s="200"/>
      <c r="L220" s="40"/>
      <c r="M220" s="201" t="s">
        <v>1</v>
      </c>
      <c r="N220" s="202" t="s">
        <v>40</v>
      </c>
      <c r="O220" s="72"/>
      <c r="P220" s="203">
        <f t="shared" si="41"/>
        <v>0</v>
      </c>
      <c r="Q220" s="203">
        <v>0</v>
      </c>
      <c r="R220" s="203">
        <f t="shared" si="42"/>
        <v>0</v>
      </c>
      <c r="S220" s="203">
        <v>0</v>
      </c>
      <c r="T220" s="204">
        <f t="shared" si="43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5" t="s">
        <v>247</v>
      </c>
      <c r="AT220" s="205" t="s">
        <v>211</v>
      </c>
      <c r="AU220" s="205" t="s">
        <v>85</v>
      </c>
      <c r="AY220" s="18" t="s">
        <v>209</v>
      </c>
      <c r="BE220" s="206">
        <f t="shared" si="44"/>
        <v>0</v>
      </c>
      <c r="BF220" s="206">
        <f t="shared" si="45"/>
        <v>0</v>
      </c>
      <c r="BG220" s="206">
        <f t="shared" si="46"/>
        <v>0</v>
      </c>
      <c r="BH220" s="206">
        <f t="shared" si="47"/>
        <v>0</v>
      </c>
      <c r="BI220" s="206">
        <f t="shared" si="48"/>
        <v>0</v>
      </c>
      <c r="BJ220" s="18" t="s">
        <v>83</v>
      </c>
      <c r="BK220" s="206">
        <f t="shared" si="49"/>
        <v>0</v>
      </c>
      <c r="BL220" s="18" t="s">
        <v>247</v>
      </c>
      <c r="BM220" s="205" t="s">
        <v>590</v>
      </c>
    </row>
    <row r="221" spans="1:65" s="2" customFormat="1" ht="24.2" customHeight="1">
      <c r="A221" s="35"/>
      <c r="B221" s="36"/>
      <c r="C221" s="193" t="s">
        <v>587</v>
      </c>
      <c r="D221" s="193" t="s">
        <v>211</v>
      </c>
      <c r="E221" s="194" t="s">
        <v>3182</v>
      </c>
      <c r="F221" s="195" t="s">
        <v>3183</v>
      </c>
      <c r="G221" s="196" t="s">
        <v>340</v>
      </c>
      <c r="H221" s="197">
        <v>2</v>
      </c>
      <c r="I221" s="198"/>
      <c r="J221" s="199">
        <f t="shared" si="40"/>
        <v>0</v>
      </c>
      <c r="K221" s="200"/>
      <c r="L221" s="40"/>
      <c r="M221" s="201" t="s">
        <v>1</v>
      </c>
      <c r="N221" s="202" t="s">
        <v>40</v>
      </c>
      <c r="O221" s="72"/>
      <c r="P221" s="203">
        <f t="shared" si="41"/>
        <v>0</v>
      </c>
      <c r="Q221" s="203">
        <v>0</v>
      </c>
      <c r="R221" s="203">
        <f t="shared" si="42"/>
        <v>0</v>
      </c>
      <c r="S221" s="203">
        <v>0</v>
      </c>
      <c r="T221" s="204">
        <f t="shared" si="43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5" t="s">
        <v>247</v>
      </c>
      <c r="AT221" s="205" t="s">
        <v>211</v>
      </c>
      <c r="AU221" s="205" t="s">
        <v>85</v>
      </c>
      <c r="AY221" s="18" t="s">
        <v>209</v>
      </c>
      <c r="BE221" s="206">
        <f t="shared" si="44"/>
        <v>0</v>
      </c>
      <c r="BF221" s="206">
        <f t="shared" si="45"/>
        <v>0</v>
      </c>
      <c r="BG221" s="206">
        <f t="shared" si="46"/>
        <v>0</v>
      </c>
      <c r="BH221" s="206">
        <f t="shared" si="47"/>
        <v>0</v>
      </c>
      <c r="BI221" s="206">
        <f t="shared" si="48"/>
        <v>0</v>
      </c>
      <c r="BJ221" s="18" t="s">
        <v>83</v>
      </c>
      <c r="BK221" s="206">
        <f t="shared" si="49"/>
        <v>0</v>
      </c>
      <c r="BL221" s="18" t="s">
        <v>247</v>
      </c>
      <c r="BM221" s="205" t="s">
        <v>593</v>
      </c>
    </row>
    <row r="222" spans="1:65" s="2" customFormat="1" ht="16.5" customHeight="1">
      <c r="A222" s="35"/>
      <c r="B222" s="36"/>
      <c r="C222" s="193" t="s">
        <v>399</v>
      </c>
      <c r="D222" s="193" t="s">
        <v>211</v>
      </c>
      <c r="E222" s="194" t="s">
        <v>3184</v>
      </c>
      <c r="F222" s="195" t="s">
        <v>3185</v>
      </c>
      <c r="G222" s="196" t="s">
        <v>324</v>
      </c>
      <c r="H222" s="197">
        <v>800</v>
      </c>
      <c r="I222" s="198"/>
      <c r="J222" s="199">
        <f t="shared" si="40"/>
        <v>0</v>
      </c>
      <c r="K222" s="200"/>
      <c r="L222" s="40"/>
      <c r="M222" s="201" t="s">
        <v>1</v>
      </c>
      <c r="N222" s="202" t="s">
        <v>40</v>
      </c>
      <c r="O222" s="72"/>
      <c r="P222" s="203">
        <f t="shared" si="41"/>
        <v>0</v>
      </c>
      <c r="Q222" s="203">
        <v>0</v>
      </c>
      <c r="R222" s="203">
        <f t="shared" si="42"/>
        <v>0</v>
      </c>
      <c r="S222" s="203">
        <v>0</v>
      </c>
      <c r="T222" s="204">
        <f t="shared" si="43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5" t="s">
        <v>247</v>
      </c>
      <c r="AT222" s="205" t="s">
        <v>211</v>
      </c>
      <c r="AU222" s="205" t="s">
        <v>85</v>
      </c>
      <c r="AY222" s="18" t="s">
        <v>209</v>
      </c>
      <c r="BE222" s="206">
        <f t="shared" si="44"/>
        <v>0</v>
      </c>
      <c r="BF222" s="206">
        <f t="shared" si="45"/>
        <v>0</v>
      </c>
      <c r="BG222" s="206">
        <f t="shared" si="46"/>
        <v>0</v>
      </c>
      <c r="BH222" s="206">
        <f t="shared" si="47"/>
        <v>0</v>
      </c>
      <c r="BI222" s="206">
        <f t="shared" si="48"/>
        <v>0</v>
      </c>
      <c r="BJ222" s="18" t="s">
        <v>83</v>
      </c>
      <c r="BK222" s="206">
        <f t="shared" si="49"/>
        <v>0</v>
      </c>
      <c r="BL222" s="18" t="s">
        <v>247</v>
      </c>
      <c r="BM222" s="205" t="s">
        <v>597</v>
      </c>
    </row>
    <row r="223" spans="1:65" s="2" customFormat="1" ht="24.2" customHeight="1">
      <c r="A223" s="35"/>
      <c r="B223" s="36"/>
      <c r="C223" s="193" t="s">
        <v>594</v>
      </c>
      <c r="D223" s="193" t="s">
        <v>211</v>
      </c>
      <c r="E223" s="194" t="s">
        <v>3186</v>
      </c>
      <c r="F223" s="195" t="s">
        <v>3187</v>
      </c>
      <c r="G223" s="196" t="s">
        <v>340</v>
      </c>
      <c r="H223" s="197">
        <v>102</v>
      </c>
      <c r="I223" s="198"/>
      <c r="J223" s="199">
        <f t="shared" si="40"/>
        <v>0</v>
      </c>
      <c r="K223" s="200"/>
      <c r="L223" s="40"/>
      <c r="M223" s="201" t="s">
        <v>1</v>
      </c>
      <c r="N223" s="202" t="s">
        <v>40</v>
      </c>
      <c r="O223" s="72"/>
      <c r="P223" s="203">
        <f t="shared" si="41"/>
        <v>0</v>
      </c>
      <c r="Q223" s="203">
        <v>0</v>
      </c>
      <c r="R223" s="203">
        <f t="shared" si="42"/>
        <v>0</v>
      </c>
      <c r="S223" s="203">
        <v>0</v>
      </c>
      <c r="T223" s="204">
        <f t="shared" si="43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5" t="s">
        <v>247</v>
      </c>
      <c r="AT223" s="205" t="s">
        <v>211</v>
      </c>
      <c r="AU223" s="205" t="s">
        <v>85</v>
      </c>
      <c r="AY223" s="18" t="s">
        <v>209</v>
      </c>
      <c r="BE223" s="206">
        <f t="shared" si="44"/>
        <v>0</v>
      </c>
      <c r="BF223" s="206">
        <f t="shared" si="45"/>
        <v>0</v>
      </c>
      <c r="BG223" s="206">
        <f t="shared" si="46"/>
        <v>0</v>
      </c>
      <c r="BH223" s="206">
        <f t="shared" si="47"/>
        <v>0</v>
      </c>
      <c r="BI223" s="206">
        <f t="shared" si="48"/>
        <v>0</v>
      </c>
      <c r="BJ223" s="18" t="s">
        <v>83</v>
      </c>
      <c r="BK223" s="206">
        <f t="shared" si="49"/>
        <v>0</v>
      </c>
      <c r="BL223" s="18" t="s">
        <v>247</v>
      </c>
      <c r="BM223" s="205" t="s">
        <v>602</v>
      </c>
    </row>
    <row r="224" spans="1:65" s="2" customFormat="1" ht="24.2" customHeight="1">
      <c r="A224" s="35"/>
      <c r="B224" s="36"/>
      <c r="C224" s="193" t="s">
        <v>403</v>
      </c>
      <c r="D224" s="193" t="s">
        <v>211</v>
      </c>
      <c r="E224" s="194" t="s">
        <v>2926</v>
      </c>
      <c r="F224" s="195" t="s">
        <v>2927</v>
      </c>
      <c r="G224" s="196" t="s">
        <v>340</v>
      </c>
      <c r="H224" s="197">
        <v>56</v>
      </c>
      <c r="I224" s="198"/>
      <c r="J224" s="199">
        <f t="shared" si="40"/>
        <v>0</v>
      </c>
      <c r="K224" s="200"/>
      <c r="L224" s="40"/>
      <c r="M224" s="201" t="s">
        <v>1</v>
      </c>
      <c r="N224" s="202" t="s">
        <v>40</v>
      </c>
      <c r="O224" s="72"/>
      <c r="P224" s="203">
        <f t="shared" si="41"/>
        <v>0</v>
      </c>
      <c r="Q224" s="203">
        <v>0</v>
      </c>
      <c r="R224" s="203">
        <f t="shared" si="42"/>
        <v>0</v>
      </c>
      <c r="S224" s="203">
        <v>0</v>
      </c>
      <c r="T224" s="204">
        <f t="shared" si="43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5" t="s">
        <v>247</v>
      </c>
      <c r="AT224" s="205" t="s">
        <v>211</v>
      </c>
      <c r="AU224" s="205" t="s">
        <v>85</v>
      </c>
      <c r="AY224" s="18" t="s">
        <v>209</v>
      </c>
      <c r="BE224" s="206">
        <f t="shared" si="44"/>
        <v>0</v>
      </c>
      <c r="BF224" s="206">
        <f t="shared" si="45"/>
        <v>0</v>
      </c>
      <c r="BG224" s="206">
        <f t="shared" si="46"/>
        <v>0</v>
      </c>
      <c r="BH224" s="206">
        <f t="shared" si="47"/>
        <v>0</v>
      </c>
      <c r="BI224" s="206">
        <f t="shared" si="48"/>
        <v>0</v>
      </c>
      <c r="BJ224" s="18" t="s">
        <v>83</v>
      </c>
      <c r="BK224" s="206">
        <f t="shared" si="49"/>
        <v>0</v>
      </c>
      <c r="BL224" s="18" t="s">
        <v>247</v>
      </c>
      <c r="BM224" s="205" t="s">
        <v>606</v>
      </c>
    </row>
    <row r="225" spans="1:65" s="2" customFormat="1" ht="24.2" customHeight="1">
      <c r="A225" s="35"/>
      <c r="B225" s="36"/>
      <c r="C225" s="193" t="s">
        <v>603</v>
      </c>
      <c r="D225" s="193" t="s">
        <v>211</v>
      </c>
      <c r="E225" s="194" t="s">
        <v>3188</v>
      </c>
      <c r="F225" s="195" t="s">
        <v>3189</v>
      </c>
      <c r="G225" s="196" t="s">
        <v>340</v>
      </c>
      <c r="H225" s="197">
        <v>1</v>
      </c>
      <c r="I225" s="198"/>
      <c r="J225" s="199">
        <f t="shared" si="40"/>
        <v>0</v>
      </c>
      <c r="K225" s="200"/>
      <c r="L225" s="40"/>
      <c r="M225" s="201" t="s">
        <v>1</v>
      </c>
      <c r="N225" s="202" t="s">
        <v>40</v>
      </c>
      <c r="O225" s="72"/>
      <c r="P225" s="203">
        <f t="shared" si="41"/>
        <v>0</v>
      </c>
      <c r="Q225" s="203">
        <v>0</v>
      </c>
      <c r="R225" s="203">
        <f t="shared" si="42"/>
        <v>0</v>
      </c>
      <c r="S225" s="203">
        <v>0</v>
      </c>
      <c r="T225" s="204">
        <f t="shared" si="43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5" t="s">
        <v>247</v>
      </c>
      <c r="AT225" s="205" t="s">
        <v>211</v>
      </c>
      <c r="AU225" s="205" t="s">
        <v>85</v>
      </c>
      <c r="AY225" s="18" t="s">
        <v>209</v>
      </c>
      <c r="BE225" s="206">
        <f t="shared" si="44"/>
        <v>0</v>
      </c>
      <c r="BF225" s="206">
        <f t="shared" si="45"/>
        <v>0</v>
      </c>
      <c r="BG225" s="206">
        <f t="shared" si="46"/>
        <v>0</v>
      </c>
      <c r="BH225" s="206">
        <f t="shared" si="47"/>
        <v>0</v>
      </c>
      <c r="BI225" s="206">
        <f t="shared" si="48"/>
        <v>0</v>
      </c>
      <c r="BJ225" s="18" t="s">
        <v>83</v>
      </c>
      <c r="BK225" s="206">
        <f t="shared" si="49"/>
        <v>0</v>
      </c>
      <c r="BL225" s="18" t="s">
        <v>247</v>
      </c>
      <c r="BM225" s="205" t="s">
        <v>609</v>
      </c>
    </row>
    <row r="226" spans="1:65" s="2" customFormat="1" ht="21.75" customHeight="1">
      <c r="A226" s="35"/>
      <c r="B226" s="36"/>
      <c r="C226" s="193" t="s">
        <v>408</v>
      </c>
      <c r="D226" s="193" t="s">
        <v>211</v>
      </c>
      <c r="E226" s="194" t="s">
        <v>3190</v>
      </c>
      <c r="F226" s="195" t="s">
        <v>2993</v>
      </c>
      <c r="G226" s="196" t="s">
        <v>340</v>
      </c>
      <c r="H226" s="197">
        <v>1</v>
      </c>
      <c r="I226" s="198"/>
      <c r="J226" s="199">
        <f t="shared" si="40"/>
        <v>0</v>
      </c>
      <c r="K226" s="200"/>
      <c r="L226" s="40"/>
      <c r="M226" s="201" t="s">
        <v>1</v>
      </c>
      <c r="N226" s="202" t="s">
        <v>40</v>
      </c>
      <c r="O226" s="72"/>
      <c r="P226" s="203">
        <f t="shared" si="41"/>
        <v>0</v>
      </c>
      <c r="Q226" s="203">
        <v>0</v>
      </c>
      <c r="R226" s="203">
        <f t="shared" si="42"/>
        <v>0</v>
      </c>
      <c r="S226" s="203">
        <v>0</v>
      </c>
      <c r="T226" s="204">
        <f t="shared" si="43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5" t="s">
        <v>247</v>
      </c>
      <c r="AT226" s="205" t="s">
        <v>211</v>
      </c>
      <c r="AU226" s="205" t="s">
        <v>85</v>
      </c>
      <c r="AY226" s="18" t="s">
        <v>209</v>
      </c>
      <c r="BE226" s="206">
        <f t="shared" si="44"/>
        <v>0</v>
      </c>
      <c r="BF226" s="206">
        <f t="shared" si="45"/>
        <v>0</v>
      </c>
      <c r="BG226" s="206">
        <f t="shared" si="46"/>
        <v>0</v>
      </c>
      <c r="BH226" s="206">
        <f t="shared" si="47"/>
        <v>0</v>
      </c>
      <c r="BI226" s="206">
        <f t="shared" si="48"/>
        <v>0</v>
      </c>
      <c r="BJ226" s="18" t="s">
        <v>83</v>
      </c>
      <c r="BK226" s="206">
        <f t="shared" si="49"/>
        <v>0</v>
      </c>
      <c r="BL226" s="18" t="s">
        <v>247</v>
      </c>
      <c r="BM226" s="205" t="s">
        <v>613</v>
      </c>
    </row>
    <row r="227" spans="1:65" s="2" customFormat="1" ht="16.5" customHeight="1">
      <c r="A227" s="35"/>
      <c r="B227" s="36"/>
      <c r="C227" s="193" t="s">
        <v>610</v>
      </c>
      <c r="D227" s="193" t="s">
        <v>211</v>
      </c>
      <c r="E227" s="194" t="s">
        <v>3191</v>
      </c>
      <c r="F227" s="195" t="s">
        <v>3192</v>
      </c>
      <c r="G227" s="196" t="s">
        <v>340</v>
      </c>
      <c r="H227" s="197">
        <v>60</v>
      </c>
      <c r="I227" s="198"/>
      <c r="J227" s="199">
        <f t="shared" si="40"/>
        <v>0</v>
      </c>
      <c r="K227" s="200"/>
      <c r="L227" s="40"/>
      <c r="M227" s="201" t="s">
        <v>1</v>
      </c>
      <c r="N227" s="202" t="s">
        <v>40</v>
      </c>
      <c r="O227" s="72"/>
      <c r="P227" s="203">
        <f t="shared" si="41"/>
        <v>0</v>
      </c>
      <c r="Q227" s="203">
        <v>0</v>
      </c>
      <c r="R227" s="203">
        <f t="shared" si="42"/>
        <v>0</v>
      </c>
      <c r="S227" s="203">
        <v>0</v>
      </c>
      <c r="T227" s="204">
        <f t="shared" si="43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5" t="s">
        <v>247</v>
      </c>
      <c r="AT227" s="205" t="s">
        <v>211</v>
      </c>
      <c r="AU227" s="205" t="s">
        <v>85</v>
      </c>
      <c r="AY227" s="18" t="s">
        <v>209</v>
      </c>
      <c r="BE227" s="206">
        <f t="shared" si="44"/>
        <v>0</v>
      </c>
      <c r="BF227" s="206">
        <f t="shared" si="45"/>
        <v>0</v>
      </c>
      <c r="BG227" s="206">
        <f t="shared" si="46"/>
        <v>0</v>
      </c>
      <c r="BH227" s="206">
        <f t="shared" si="47"/>
        <v>0</v>
      </c>
      <c r="BI227" s="206">
        <f t="shared" si="48"/>
        <v>0</v>
      </c>
      <c r="BJ227" s="18" t="s">
        <v>83</v>
      </c>
      <c r="BK227" s="206">
        <f t="shared" si="49"/>
        <v>0</v>
      </c>
      <c r="BL227" s="18" t="s">
        <v>247</v>
      </c>
      <c r="BM227" s="205" t="s">
        <v>616</v>
      </c>
    </row>
    <row r="228" spans="1:65" s="2" customFormat="1" ht="16.5" customHeight="1">
      <c r="A228" s="35"/>
      <c r="B228" s="36"/>
      <c r="C228" s="193" t="s">
        <v>415</v>
      </c>
      <c r="D228" s="193" t="s">
        <v>211</v>
      </c>
      <c r="E228" s="194" t="s">
        <v>3193</v>
      </c>
      <c r="F228" s="195" t="s">
        <v>3194</v>
      </c>
      <c r="G228" s="196" t="s">
        <v>340</v>
      </c>
      <c r="H228" s="197">
        <v>18</v>
      </c>
      <c r="I228" s="198"/>
      <c r="J228" s="199">
        <f t="shared" si="40"/>
        <v>0</v>
      </c>
      <c r="K228" s="200"/>
      <c r="L228" s="40"/>
      <c r="M228" s="201" t="s">
        <v>1</v>
      </c>
      <c r="N228" s="202" t="s">
        <v>40</v>
      </c>
      <c r="O228" s="72"/>
      <c r="P228" s="203">
        <f t="shared" si="41"/>
        <v>0</v>
      </c>
      <c r="Q228" s="203">
        <v>0</v>
      </c>
      <c r="R228" s="203">
        <f t="shared" si="42"/>
        <v>0</v>
      </c>
      <c r="S228" s="203">
        <v>0</v>
      </c>
      <c r="T228" s="204">
        <f t="shared" si="43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5" t="s">
        <v>247</v>
      </c>
      <c r="AT228" s="205" t="s">
        <v>211</v>
      </c>
      <c r="AU228" s="205" t="s">
        <v>85</v>
      </c>
      <c r="AY228" s="18" t="s">
        <v>209</v>
      </c>
      <c r="BE228" s="206">
        <f t="shared" si="44"/>
        <v>0</v>
      </c>
      <c r="BF228" s="206">
        <f t="shared" si="45"/>
        <v>0</v>
      </c>
      <c r="BG228" s="206">
        <f t="shared" si="46"/>
        <v>0</v>
      </c>
      <c r="BH228" s="206">
        <f t="shared" si="47"/>
        <v>0</v>
      </c>
      <c r="BI228" s="206">
        <f t="shared" si="48"/>
        <v>0</v>
      </c>
      <c r="BJ228" s="18" t="s">
        <v>83</v>
      </c>
      <c r="BK228" s="206">
        <f t="shared" si="49"/>
        <v>0</v>
      </c>
      <c r="BL228" s="18" t="s">
        <v>247</v>
      </c>
      <c r="BM228" s="205" t="s">
        <v>621</v>
      </c>
    </row>
    <row r="229" spans="1:65" s="2" customFormat="1" ht="16.5" customHeight="1">
      <c r="A229" s="35"/>
      <c r="B229" s="36"/>
      <c r="C229" s="193" t="s">
        <v>618</v>
      </c>
      <c r="D229" s="193" t="s">
        <v>211</v>
      </c>
      <c r="E229" s="194" t="s">
        <v>3195</v>
      </c>
      <c r="F229" s="195" t="s">
        <v>3196</v>
      </c>
      <c r="G229" s="196" t="s">
        <v>340</v>
      </c>
      <c r="H229" s="197">
        <v>14</v>
      </c>
      <c r="I229" s="198"/>
      <c r="J229" s="199">
        <f t="shared" si="40"/>
        <v>0</v>
      </c>
      <c r="K229" s="200"/>
      <c r="L229" s="40"/>
      <c r="M229" s="201" t="s">
        <v>1</v>
      </c>
      <c r="N229" s="202" t="s">
        <v>40</v>
      </c>
      <c r="O229" s="72"/>
      <c r="P229" s="203">
        <f t="shared" si="41"/>
        <v>0</v>
      </c>
      <c r="Q229" s="203">
        <v>0</v>
      </c>
      <c r="R229" s="203">
        <f t="shared" si="42"/>
        <v>0</v>
      </c>
      <c r="S229" s="203">
        <v>0</v>
      </c>
      <c r="T229" s="204">
        <f t="shared" si="43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5" t="s">
        <v>247</v>
      </c>
      <c r="AT229" s="205" t="s">
        <v>211</v>
      </c>
      <c r="AU229" s="205" t="s">
        <v>85</v>
      </c>
      <c r="AY229" s="18" t="s">
        <v>209</v>
      </c>
      <c r="BE229" s="206">
        <f t="shared" si="44"/>
        <v>0</v>
      </c>
      <c r="BF229" s="206">
        <f t="shared" si="45"/>
        <v>0</v>
      </c>
      <c r="BG229" s="206">
        <f t="shared" si="46"/>
        <v>0</v>
      </c>
      <c r="BH229" s="206">
        <f t="shared" si="47"/>
        <v>0</v>
      </c>
      <c r="BI229" s="206">
        <f t="shared" si="48"/>
        <v>0</v>
      </c>
      <c r="BJ229" s="18" t="s">
        <v>83</v>
      </c>
      <c r="BK229" s="206">
        <f t="shared" si="49"/>
        <v>0</v>
      </c>
      <c r="BL229" s="18" t="s">
        <v>247</v>
      </c>
      <c r="BM229" s="205" t="s">
        <v>626</v>
      </c>
    </row>
    <row r="230" spans="1:65" s="2" customFormat="1" ht="16.5" customHeight="1">
      <c r="A230" s="35"/>
      <c r="B230" s="36"/>
      <c r="C230" s="193" t="s">
        <v>426</v>
      </c>
      <c r="D230" s="193" t="s">
        <v>211</v>
      </c>
      <c r="E230" s="194" t="s">
        <v>3197</v>
      </c>
      <c r="F230" s="195" t="s">
        <v>3198</v>
      </c>
      <c r="G230" s="196" t="s">
        <v>340</v>
      </c>
      <c r="H230" s="197">
        <v>3</v>
      </c>
      <c r="I230" s="198"/>
      <c r="J230" s="199">
        <f t="shared" si="40"/>
        <v>0</v>
      </c>
      <c r="K230" s="200"/>
      <c r="L230" s="40"/>
      <c r="M230" s="201" t="s">
        <v>1</v>
      </c>
      <c r="N230" s="202" t="s">
        <v>40</v>
      </c>
      <c r="O230" s="72"/>
      <c r="P230" s="203">
        <f t="shared" si="41"/>
        <v>0</v>
      </c>
      <c r="Q230" s="203">
        <v>0</v>
      </c>
      <c r="R230" s="203">
        <f t="shared" si="42"/>
        <v>0</v>
      </c>
      <c r="S230" s="203">
        <v>0</v>
      </c>
      <c r="T230" s="204">
        <f t="shared" si="43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5" t="s">
        <v>247</v>
      </c>
      <c r="AT230" s="205" t="s">
        <v>211</v>
      </c>
      <c r="AU230" s="205" t="s">
        <v>85</v>
      </c>
      <c r="AY230" s="18" t="s">
        <v>209</v>
      </c>
      <c r="BE230" s="206">
        <f t="shared" si="44"/>
        <v>0</v>
      </c>
      <c r="BF230" s="206">
        <f t="shared" si="45"/>
        <v>0</v>
      </c>
      <c r="BG230" s="206">
        <f t="shared" si="46"/>
        <v>0</v>
      </c>
      <c r="BH230" s="206">
        <f t="shared" si="47"/>
        <v>0</v>
      </c>
      <c r="BI230" s="206">
        <f t="shared" si="48"/>
        <v>0</v>
      </c>
      <c r="BJ230" s="18" t="s">
        <v>83</v>
      </c>
      <c r="BK230" s="206">
        <f t="shared" si="49"/>
        <v>0</v>
      </c>
      <c r="BL230" s="18" t="s">
        <v>247</v>
      </c>
      <c r="BM230" s="205" t="s">
        <v>630</v>
      </c>
    </row>
    <row r="231" spans="1:65" s="2" customFormat="1" ht="16.5" customHeight="1">
      <c r="A231" s="35"/>
      <c r="B231" s="36"/>
      <c r="C231" s="193" t="s">
        <v>627</v>
      </c>
      <c r="D231" s="193" t="s">
        <v>211</v>
      </c>
      <c r="E231" s="194" t="s">
        <v>3199</v>
      </c>
      <c r="F231" s="195" t="s">
        <v>3200</v>
      </c>
      <c r="G231" s="196" t="s">
        <v>340</v>
      </c>
      <c r="H231" s="197">
        <v>5</v>
      </c>
      <c r="I231" s="198"/>
      <c r="J231" s="199">
        <f t="shared" si="40"/>
        <v>0</v>
      </c>
      <c r="K231" s="200"/>
      <c r="L231" s="40"/>
      <c r="M231" s="201" t="s">
        <v>1</v>
      </c>
      <c r="N231" s="202" t="s">
        <v>40</v>
      </c>
      <c r="O231" s="72"/>
      <c r="P231" s="203">
        <f t="shared" si="41"/>
        <v>0</v>
      </c>
      <c r="Q231" s="203">
        <v>0</v>
      </c>
      <c r="R231" s="203">
        <f t="shared" si="42"/>
        <v>0</v>
      </c>
      <c r="S231" s="203">
        <v>0</v>
      </c>
      <c r="T231" s="204">
        <f t="shared" si="43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5" t="s">
        <v>247</v>
      </c>
      <c r="AT231" s="205" t="s">
        <v>211</v>
      </c>
      <c r="AU231" s="205" t="s">
        <v>85</v>
      </c>
      <c r="AY231" s="18" t="s">
        <v>209</v>
      </c>
      <c r="BE231" s="206">
        <f t="shared" si="44"/>
        <v>0</v>
      </c>
      <c r="BF231" s="206">
        <f t="shared" si="45"/>
        <v>0</v>
      </c>
      <c r="BG231" s="206">
        <f t="shared" si="46"/>
        <v>0</v>
      </c>
      <c r="BH231" s="206">
        <f t="shared" si="47"/>
        <v>0</v>
      </c>
      <c r="BI231" s="206">
        <f t="shared" si="48"/>
        <v>0</v>
      </c>
      <c r="BJ231" s="18" t="s">
        <v>83</v>
      </c>
      <c r="BK231" s="206">
        <f t="shared" si="49"/>
        <v>0</v>
      </c>
      <c r="BL231" s="18" t="s">
        <v>247</v>
      </c>
      <c r="BM231" s="205" t="s">
        <v>633</v>
      </c>
    </row>
    <row r="232" spans="1:65" s="2" customFormat="1" ht="16.5" customHeight="1">
      <c r="A232" s="35"/>
      <c r="B232" s="36"/>
      <c r="C232" s="193" t="s">
        <v>429</v>
      </c>
      <c r="D232" s="193" t="s">
        <v>211</v>
      </c>
      <c r="E232" s="194" t="s">
        <v>3201</v>
      </c>
      <c r="F232" s="195" t="s">
        <v>3202</v>
      </c>
      <c r="G232" s="196" t="s">
        <v>340</v>
      </c>
      <c r="H232" s="197">
        <v>3</v>
      </c>
      <c r="I232" s="198"/>
      <c r="J232" s="199">
        <f t="shared" si="40"/>
        <v>0</v>
      </c>
      <c r="K232" s="200"/>
      <c r="L232" s="40"/>
      <c r="M232" s="201" t="s">
        <v>1</v>
      </c>
      <c r="N232" s="202" t="s">
        <v>40</v>
      </c>
      <c r="O232" s="72"/>
      <c r="P232" s="203">
        <f t="shared" si="41"/>
        <v>0</v>
      </c>
      <c r="Q232" s="203">
        <v>0</v>
      </c>
      <c r="R232" s="203">
        <f t="shared" si="42"/>
        <v>0</v>
      </c>
      <c r="S232" s="203">
        <v>0</v>
      </c>
      <c r="T232" s="204">
        <f t="shared" si="43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5" t="s">
        <v>247</v>
      </c>
      <c r="AT232" s="205" t="s">
        <v>211</v>
      </c>
      <c r="AU232" s="205" t="s">
        <v>85</v>
      </c>
      <c r="AY232" s="18" t="s">
        <v>209</v>
      </c>
      <c r="BE232" s="206">
        <f t="shared" si="44"/>
        <v>0</v>
      </c>
      <c r="BF232" s="206">
        <f t="shared" si="45"/>
        <v>0</v>
      </c>
      <c r="BG232" s="206">
        <f t="shared" si="46"/>
        <v>0</v>
      </c>
      <c r="BH232" s="206">
        <f t="shared" si="47"/>
        <v>0</v>
      </c>
      <c r="BI232" s="206">
        <f t="shared" si="48"/>
        <v>0</v>
      </c>
      <c r="BJ232" s="18" t="s">
        <v>83</v>
      </c>
      <c r="BK232" s="206">
        <f t="shared" si="49"/>
        <v>0</v>
      </c>
      <c r="BL232" s="18" t="s">
        <v>247</v>
      </c>
      <c r="BM232" s="205" t="s">
        <v>637</v>
      </c>
    </row>
    <row r="233" spans="1:65" s="2" customFormat="1" ht="24.2" customHeight="1">
      <c r="A233" s="35"/>
      <c r="B233" s="36"/>
      <c r="C233" s="193" t="s">
        <v>634</v>
      </c>
      <c r="D233" s="193" t="s">
        <v>211</v>
      </c>
      <c r="E233" s="194" t="s">
        <v>3203</v>
      </c>
      <c r="F233" s="195" t="s">
        <v>3204</v>
      </c>
      <c r="G233" s="196" t="s">
        <v>425</v>
      </c>
      <c r="H233" s="197">
        <v>1939</v>
      </c>
      <c r="I233" s="198"/>
      <c r="J233" s="199">
        <f t="shared" si="40"/>
        <v>0</v>
      </c>
      <c r="K233" s="200"/>
      <c r="L233" s="40"/>
      <c r="M233" s="201" t="s">
        <v>1</v>
      </c>
      <c r="N233" s="202" t="s">
        <v>40</v>
      </c>
      <c r="O233" s="72"/>
      <c r="P233" s="203">
        <f t="shared" si="41"/>
        <v>0</v>
      </c>
      <c r="Q233" s="203">
        <v>0</v>
      </c>
      <c r="R233" s="203">
        <f t="shared" si="42"/>
        <v>0</v>
      </c>
      <c r="S233" s="203">
        <v>0</v>
      </c>
      <c r="T233" s="204">
        <f t="shared" si="43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5" t="s">
        <v>247</v>
      </c>
      <c r="AT233" s="205" t="s">
        <v>211</v>
      </c>
      <c r="AU233" s="205" t="s">
        <v>85</v>
      </c>
      <c r="AY233" s="18" t="s">
        <v>209</v>
      </c>
      <c r="BE233" s="206">
        <f t="shared" si="44"/>
        <v>0</v>
      </c>
      <c r="BF233" s="206">
        <f t="shared" si="45"/>
        <v>0</v>
      </c>
      <c r="BG233" s="206">
        <f t="shared" si="46"/>
        <v>0</v>
      </c>
      <c r="BH233" s="206">
        <f t="shared" si="47"/>
        <v>0</v>
      </c>
      <c r="BI233" s="206">
        <f t="shared" si="48"/>
        <v>0</v>
      </c>
      <c r="BJ233" s="18" t="s">
        <v>83</v>
      </c>
      <c r="BK233" s="206">
        <f t="shared" si="49"/>
        <v>0</v>
      </c>
      <c r="BL233" s="18" t="s">
        <v>247</v>
      </c>
      <c r="BM233" s="205" t="s">
        <v>644</v>
      </c>
    </row>
    <row r="234" spans="1:65" s="2" customFormat="1" ht="21.75" customHeight="1">
      <c r="A234" s="35"/>
      <c r="B234" s="36"/>
      <c r="C234" s="193" t="s">
        <v>433</v>
      </c>
      <c r="D234" s="193" t="s">
        <v>211</v>
      </c>
      <c r="E234" s="194" t="s">
        <v>3205</v>
      </c>
      <c r="F234" s="195" t="s">
        <v>3206</v>
      </c>
      <c r="G234" s="196" t="s">
        <v>425</v>
      </c>
      <c r="H234" s="197">
        <v>1939</v>
      </c>
      <c r="I234" s="198"/>
      <c r="J234" s="199">
        <f t="shared" si="40"/>
        <v>0</v>
      </c>
      <c r="K234" s="200"/>
      <c r="L234" s="40"/>
      <c r="M234" s="201" t="s">
        <v>1</v>
      </c>
      <c r="N234" s="202" t="s">
        <v>40</v>
      </c>
      <c r="O234" s="72"/>
      <c r="P234" s="203">
        <f t="shared" si="41"/>
        <v>0</v>
      </c>
      <c r="Q234" s="203">
        <v>0</v>
      </c>
      <c r="R234" s="203">
        <f t="shared" si="42"/>
        <v>0</v>
      </c>
      <c r="S234" s="203">
        <v>0</v>
      </c>
      <c r="T234" s="204">
        <f t="shared" si="43"/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5" t="s">
        <v>247</v>
      </c>
      <c r="AT234" s="205" t="s">
        <v>211</v>
      </c>
      <c r="AU234" s="205" t="s">
        <v>85</v>
      </c>
      <c r="AY234" s="18" t="s">
        <v>209</v>
      </c>
      <c r="BE234" s="206">
        <f t="shared" si="44"/>
        <v>0</v>
      </c>
      <c r="BF234" s="206">
        <f t="shared" si="45"/>
        <v>0</v>
      </c>
      <c r="BG234" s="206">
        <f t="shared" si="46"/>
        <v>0</v>
      </c>
      <c r="BH234" s="206">
        <f t="shared" si="47"/>
        <v>0</v>
      </c>
      <c r="BI234" s="206">
        <f t="shared" si="48"/>
        <v>0</v>
      </c>
      <c r="BJ234" s="18" t="s">
        <v>83</v>
      </c>
      <c r="BK234" s="206">
        <f t="shared" si="49"/>
        <v>0</v>
      </c>
      <c r="BL234" s="18" t="s">
        <v>247</v>
      </c>
      <c r="BM234" s="205" t="s">
        <v>647</v>
      </c>
    </row>
    <row r="235" spans="1:65" s="2" customFormat="1" ht="16.5" customHeight="1">
      <c r="A235" s="35"/>
      <c r="B235" s="36"/>
      <c r="C235" s="244" t="s">
        <v>646</v>
      </c>
      <c r="D235" s="244" t="s">
        <v>287</v>
      </c>
      <c r="E235" s="245" t="s">
        <v>3207</v>
      </c>
      <c r="F235" s="246" t="s">
        <v>3208</v>
      </c>
      <c r="G235" s="247" t="s">
        <v>340</v>
      </c>
      <c r="H235" s="248">
        <v>241</v>
      </c>
      <c r="I235" s="249"/>
      <c r="J235" s="250">
        <f t="shared" si="40"/>
        <v>0</v>
      </c>
      <c r="K235" s="251"/>
      <c r="L235" s="252"/>
      <c r="M235" s="253" t="s">
        <v>1</v>
      </c>
      <c r="N235" s="254" t="s">
        <v>40</v>
      </c>
      <c r="O235" s="72"/>
      <c r="P235" s="203">
        <f t="shared" si="41"/>
        <v>0</v>
      </c>
      <c r="Q235" s="203">
        <v>0</v>
      </c>
      <c r="R235" s="203">
        <f t="shared" si="42"/>
        <v>0</v>
      </c>
      <c r="S235" s="203">
        <v>0</v>
      </c>
      <c r="T235" s="204">
        <f t="shared" si="43"/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5" t="s">
        <v>277</v>
      </c>
      <c r="AT235" s="205" t="s">
        <v>287</v>
      </c>
      <c r="AU235" s="205" t="s">
        <v>85</v>
      </c>
      <c r="AY235" s="18" t="s">
        <v>209</v>
      </c>
      <c r="BE235" s="206">
        <f t="shared" si="44"/>
        <v>0</v>
      </c>
      <c r="BF235" s="206">
        <f t="shared" si="45"/>
        <v>0</v>
      </c>
      <c r="BG235" s="206">
        <f t="shared" si="46"/>
        <v>0</v>
      </c>
      <c r="BH235" s="206">
        <f t="shared" si="47"/>
        <v>0</v>
      </c>
      <c r="BI235" s="206">
        <f t="shared" si="48"/>
        <v>0</v>
      </c>
      <c r="BJ235" s="18" t="s">
        <v>83</v>
      </c>
      <c r="BK235" s="206">
        <f t="shared" si="49"/>
        <v>0</v>
      </c>
      <c r="BL235" s="18" t="s">
        <v>247</v>
      </c>
      <c r="BM235" s="205" t="s">
        <v>652</v>
      </c>
    </row>
    <row r="236" spans="1:65" s="2" customFormat="1" ht="24.2" customHeight="1">
      <c r="A236" s="35"/>
      <c r="B236" s="36"/>
      <c r="C236" s="193" t="s">
        <v>440</v>
      </c>
      <c r="D236" s="193" t="s">
        <v>211</v>
      </c>
      <c r="E236" s="194" t="s">
        <v>3209</v>
      </c>
      <c r="F236" s="195" t="s">
        <v>3210</v>
      </c>
      <c r="G236" s="196" t="s">
        <v>1034</v>
      </c>
      <c r="H236" s="266"/>
      <c r="I236" s="198"/>
      <c r="J236" s="199">
        <f t="shared" si="40"/>
        <v>0</v>
      </c>
      <c r="K236" s="200"/>
      <c r="L236" s="40"/>
      <c r="M236" s="201" t="s">
        <v>1</v>
      </c>
      <c r="N236" s="202" t="s">
        <v>40</v>
      </c>
      <c r="O236" s="72"/>
      <c r="P236" s="203">
        <f t="shared" si="41"/>
        <v>0</v>
      </c>
      <c r="Q236" s="203">
        <v>0</v>
      </c>
      <c r="R236" s="203">
        <f t="shared" si="42"/>
        <v>0</v>
      </c>
      <c r="S236" s="203">
        <v>0</v>
      </c>
      <c r="T236" s="204">
        <f t="shared" si="43"/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5" t="s">
        <v>247</v>
      </c>
      <c r="AT236" s="205" t="s">
        <v>211</v>
      </c>
      <c r="AU236" s="205" t="s">
        <v>85</v>
      </c>
      <c r="AY236" s="18" t="s">
        <v>209</v>
      </c>
      <c r="BE236" s="206">
        <f t="shared" si="44"/>
        <v>0</v>
      </c>
      <c r="BF236" s="206">
        <f t="shared" si="45"/>
        <v>0</v>
      </c>
      <c r="BG236" s="206">
        <f t="shared" si="46"/>
        <v>0</v>
      </c>
      <c r="BH236" s="206">
        <f t="shared" si="47"/>
        <v>0</v>
      </c>
      <c r="BI236" s="206">
        <f t="shared" si="48"/>
        <v>0</v>
      </c>
      <c r="BJ236" s="18" t="s">
        <v>83</v>
      </c>
      <c r="BK236" s="206">
        <f t="shared" si="49"/>
        <v>0</v>
      </c>
      <c r="BL236" s="18" t="s">
        <v>247</v>
      </c>
      <c r="BM236" s="205" t="s">
        <v>662</v>
      </c>
    </row>
    <row r="237" spans="1:65" s="12" customFormat="1" ht="22.9" customHeight="1">
      <c r="B237" s="177"/>
      <c r="C237" s="178"/>
      <c r="D237" s="179" t="s">
        <v>74</v>
      </c>
      <c r="E237" s="191" t="s">
        <v>3211</v>
      </c>
      <c r="F237" s="191" t="s">
        <v>3212</v>
      </c>
      <c r="G237" s="178"/>
      <c r="H237" s="178"/>
      <c r="I237" s="181"/>
      <c r="J237" s="192">
        <f>BK237</f>
        <v>0</v>
      </c>
      <c r="K237" s="178"/>
      <c r="L237" s="183"/>
      <c r="M237" s="184"/>
      <c r="N237" s="185"/>
      <c r="O237" s="185"/>
      <c r="P237" s="186">
        <f>SUM(P238:P263)</f>
        <v>0</v>
      </c>
      <c r="Q237" s="185"/>
      <c r="R237" s="186">
        <f>SUM(R238:R263)</f>
        <v>0</v>
      </c>
      <c r="S237" s="185"/>
      <c r="T237" s="187">
        <f>SUM(T238:T263)</f>
        <v>0</v>
      </c>
      <c r="AR237" s="188" t="s">
        <v>85</v>
      </c>
      <c r="AT237" s="189" t="s">
        <v>74</v>
      </c>
      <c r="AU237" s="189" t="s">
        <v>83</v>
      </c>
      <c r="AY237" s="188" t="s">
        <v>209</v>
      </c>
      <c r="BK237" s="190">
        <f>SUM(BK238:BK263)</f>
        <v>0</v>
      </c>
    </row>
    <row r="238" spans="1:65" s="2" customFormat="1" ht="16.5" customHeight="1">
      <c r="A238" s="35"/>
      <c r="B238" s="36"/>
      <c r="C238" s="193" t="s">
        <v>659</v>
      </c>
      <c r="D238" s="193" t="s">
        <v>211</v>
      </c>
      <c r="E238" s="194" t="s">
        <v>3213</v>
      </c>
      <c r="F238" s="195" t="s">
        <v>3214</v>
      </c>
      <c r="G238" s="196" t="s">
        <v>2890</v>
      </c>
      <c r="H238" s="197">
        <v>3</v>
      </c>
      <c r="I238" s="198"/>
      <c r="J238" s="199">
        <f t="shared" ref="J238:J263" si="50">ROUND(I238*H238,2)</f>
        <v>0</v>
      </c>
      <c r="K238" s="200"/>
      <c r="L238" s="40"/>
      <c r="M238" s="201" t="s">
        <v>1</v>
      </c>
      <c r="N238" s="202" t="s">
        <v>40</v>
      </c>
      <c r="O238" s="72"/>
      <c r="P238" s="203">
        <f t="shared" ref="P238:P263" si="51">O238*H238</f>
        <v>0</v>
      </c>
      <c r="Q238" s="203">
        <v>0</v>
      </c>
      <c r="R238" s="203">
        <f t="shared" ref="R238:R263" si="52">Q238*H238</f>
        <v>0</v>
      </c>
      <c r="S238" s="203">
        <v>0</v>
      </c>
      <c r="T238" s="204">
        <f t="shared" ref="T238:T263" si="53"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5" t="s">
        <v>247</v>
      </c>
      <c r="AT238" s="205" t="s">
        <v>211</v>
      </c>
      <c r="AU238" s="205" t="s">
        <v>85</v>
      </c>
      <c r="AY238" s="18" t="s">
        <v>209</v>
      </c>
      <c r="BE238" s="206">
        <f t="shared" ref="BE238:BE263" si="54">IF(N238="základní",J238,0)</f>
        <v>0</v>
      </c>
      <c r="BF238" s="206">
        <f t="shared" ref="BF238:BF263" si="55">IF(N238="snížená",J238,0)</f>
        <v>0</v>
      </c>
      <c r="BG238" s="206">
        <f t="shared" ref="BG238:BG263" si="56">IF(N238="zákl. přenesená",J238,0)</f>
        <v>0</v>
      </c>
      <c r="BH238" s="206">
        <f t="shared" ref="BH238:BH263" si="57">IF(N238="sníž. přenesená",J238,0)</f>
        <v>0</v>
      </c>
      <c r="BI238" s="206">
        <f t="shared" ref="BI238:BI263" si="58">IF(N238="nulová",J238,0)</f>
        <v>0</v>
      </c>
      <c r="BJ238" s="18" t="s">
        <v>83</v>
      </c>
      <c r="BK238" s="206">
        <f t="shared" ref="BK238:BK263" si="59">ROUND(I238*H238,2)</f>
        <v>0</v>
      </c>
      <c r="BL238" s="18" t="s">
        <v>247</v>
      </c>
      <c r="BM238" s="205" t="s">
        <v>666</v>
      </c>
    </row>
    <row r="239" spans="1:65" s="2" customFormat="1" ht="16.5" customHeight="1">
      <c r="A239" s="35"/>
      <c r="B239" s="36"/>
      <c r="C239" s="193" t="s">
        <v>446</v>
      </c>
      <c r="D239" s="193" t="s">
        <v>211</v>
      </c>
      <c r="E239" s="194" t="s">
        <v>3215</v>
      </c>
      <c r="F239" s="195" t="s">
        <v>3216</v>
      </c>
      <c r="G239" s="196" t="s">
        <v>340</v>
      </c>
      <c r="H239" s="197">
        <v>3</v>
      </c>
      <c r="I239" s="198"/>
      <c r="J239" s="199">
        <f t="shared" si="50"/>
        <v>0</v>
      </c>
      <c r="K239" s="200"/>
      <c r="L239" s="40"/>
      <c r="M239" s="201" t="s">
        <v>1</v>
      </c>
      <c r="N239" s="202" t="s">
        <v>40</v>
      </c>
      <c r="O239" s="72"/>
      <c r="P239" s="203">
        <f t="shared" si="51"/>
        <v>0</v>
      </c>
      <c r="Q239" s="203">
        <v>0</v>
      </c>
      <c r="R239" s="203">
        <f t="shared" si="52"/>
        <v>0</v>
      </c>
      <c r="S239" s="203">
        <v>0</v>
      </c>
      <c r="T239" s="204">
        <f t="shared" si="53"/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5" t="s">
        <v>247</v>
      </c>
      <c r="AT239" s="205" t="s">
        <v>211</v>
      </c>
      <c r="AU239" s="205" t="s">
        <v>85</v>
      </c>
      <c r="AY239" s="18" t="s">
        <v>209</v>
      </c>
      <c r="BE239" s="206">
        <f t="shared" si="54"/>
        <v>0</v>
      </c>
      <c r="BF239" s="206">
        <f t="shared" si="55"/>
        <v>0</v>
      </c>
      <c r="BG239" s="206">
        <f t="shared" si="56"/>
        <v>0</v>
      </c>
      <c r="BH239" s="206">
        <f t="shared" si="57"/>
        <v>0</v>
      </c>
      <c r="BI239" s="206">
        <f t="shared" si="58"/>
        <v>0</v>
      </c>
      <c r="BJ239" s="18" t="s">
        <v>83</v>
      </c>
      <c r="BK239" s="206">
        <f t="shared" si="59"/>
        <v>0</v>
      </c>
      <c r="BL239" s="18" t="s">
        <v>247</v>
      </c>
      <c r="BM239" s="205" t="s">
        <v>672</v>
      </c>
    </row>
    <row r="240" spans="1:65" s="2" customFormat="1" ht="33" customHeight="1">
      <c r="A240" s="35"/>
      <c r="B240" s="36"/>
      <c r="C240" s="193" t="s">
        <v>669</v>
      </c>
      <c r="D240" s="193" t="s">
        <v>211</v>
      </c>
      <c r="E240" s="194" t="s">
        <v>3217</v>
      </c>
      <c r="F240" s="195" t="s">
        <v>3218</v>
      </c>
      <c r="G240" s="196" t="s">
        <v>2890</v>
      </c>
      <c r="H240" s="197">
        <v>49</v>
      </c>
      <c r="I240" s="198"/>
      <c r="J240" s="199">
        <f t="shared" si="50"/>
        <v>0</v>
      </c>
      <c r="K240" s="200"/>
      <c r="L240" s="40"/>
      <c r="M240" s="201" t="s">
        <v>1</v>
      </c>
      <c r="N240" s="202" t="s">
        <v>40</v>
      </c>
      <c r="O240" s="72"/>
      <c r="P240" s="203">
        <f t="shared" si="51"/>
        <v>0</v>
      </c>
      <c r="Q240" s="203">
        <v>0</v>
      </c>
      <c r="R240" s="203">
        <f t="shared" si="52"/>
        <v>0</v>
      </c>
      <c r="S240" s="203">
        <v>0</v>
      </c>
      <c r="T240" s="204">
        <f t="shared" si="53"/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5" t="s">
        <v>247</v>
      </c>
      <c r="AT240" s="205" t="s">
        <v>211</v>
      </c>
      <c r="AU240" s="205" t="s">
        <v>85</v>
      </c>
      <c r="AY240" s="18" t="s">
        <v>209</v>
      </c>
      <c r="BE240" s="206">
        <f t="shared" si="54"/>
        <v>0</v>
      </c>
      <c r="BF240" s="206">
        <f t="shared" si="55"/>
        <v>0</v>
      </c>
      <c r="BG240" s="206">
        <f t="shared" si="56"/>
        <v>0</v>
      </c>
      <c r="BH240" s="206">
        <f t="shared" si="57"/>
        <v>0</v>
      </c>
      <c r="BI240" s="206">
        <f t="shared" si="58"/>
        <v>0</v>
      </c>
      <c r="BJ240" s="18" t="s">
        <v>83</v>
      </c>
      <c r="BK240" s="206">
        <f t="shared" si="59"/>
        <v>0</v>
      </c>
      <c r="BL240" s="18" t="s">
        <v>247</v>
      </c>
      <c r="BM240" s="205" t="s">
        <v>676</v>
      </c>
    </row>
    <row r="241" spans="1:65" s="2" customFormat="1" ht="33" customHeight="1">
      <c r="A241" s="35"/>
      <c r="B241" s="36"/>
      <c r="C241" s="193" t="s">
        <v>450</v>
      </c>
      <c r="D241" s="193" t="s">
        <v>211</v>
      </c>
      <c r="E241" s="194" t="s">
        <v>3219</v>
      </c>
      <c r="F241" s="195" t="s">
        <v>3220</v>
      </c>
      <c r="G241" s="196" t="s">
        <v>2890</v>
      </c>
      <c r="H241" s="197">
        <v>2</v>
      </c>
      <c r="I241" s="198"/>
      <c r="J241" s="199">
        <f t="shared" si="50"/>
        <v>0</v>
      </c>
      <c r="K241" s="200"/>
      <c r="L241" s="40"/>
      <c r="M241" s="201" t="s">
        <v>1</v>
      </c>
      <c r="N241" s="202" t="s">
        <v>40</v>
      </c>
      <c r="O241" s="72"/>
      <c r="P241" s="203">
        <f t="shared" si="51"/>
        <v>0</v>
      </c>
      <c r="Q241" s="203">
        <v>0</v>
      </c>
      <c r="R241" s="203">
        <f t="shared" si="52"/>
        <v>0</v>
      </c>
      <c r="S241" s="203">
        <v>0</v>
      </c>
      <c r="T241" s="204">
        <f t="shared" si="53"/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5" t="s">
        <v>247</v>
      </c>
      <c r="AT241" s="205" t="s">
        <v>211</v>
      </c>
      <c r="AU241" s="205" t="s">
        <v>85</v>
      </c>
      <c r="AY241" s="18" t="s">
        <v>209</v>
      </c>
      <c r="BE241" s="206">
        <f t="shared" si="54"/>
        <v>0</v>
      </c>
      <c r="BF241" s="206">
        <f t="shared" si="55"/>
        <v>0</v>
      </c>
      <c r="BG241" s="206">
        <f t="shared" si="56"/>
        <v>0</v>
      </c>
      <c r="BH241" s="206">
        <f t="shared" si="57"/>
        <v>0</v>
      </c>
      <c r="BI241" s="206">
        <f t="shared" si="58"/>
        <v>0</v>
      </c>
      <c r="BJ241" s="18" t="s">
        <v>83</v>
      </c>
      <c r="BK241" s="206">
        <f t="shared" si="59"/>
        <v>0</v>
      </c>
      <c r="BL241" s="18" t="s">
        <v>247</v>
      </c>
      <c r="BM241" s="205" t="s">
        <v>680</v>
      </c>
    </row>
    <row r="242" spans="1:65" s="2" customFormat="1" ht="24.2" customHeight="1">
      <c r="A242" s="35"/>
      <c r="B242" s="36"/>
      <c r="C242" s="193" t="s">
        <v>677</v>
      </c>
      <c r="D242" s="193" t="s">
        <v>211</v>
      </c>
      <c r="E242" s="194" t="s">
        <v>3221</v>
      </c>
      <c r="F242" s="195" t="s">
        <v>3222</v>
      </c>
      <c r="G242" s="196" t="s">
        <v>2890</v>
      </c>
      <c r="H242" s="197">
        <v>17</v>
      </c>
      <c r="I242" s="198"/>
      <c r="J242" s="199">
        <f t="shared" si="50"/>
        <v>0</v>
      </c>
      <c r="K242" s="200"/>
      <c r="L242" s="40"/>
      <c r="M242" s="201" t="s">
        <v>1</v>
      </c>
      <c r="N242" s="202" t="s">
        <v>40</v>
      </c>
      <c r="O242" s="72"/>
      <c r="P242" s="203">
        <f t="shared" si="51"/>
        <v>0</v>
      </c>
      <c r="Q242" s="203">
        <v>0</v>
      </c>
      <c r="R242" s="203">
        <f t="shared" si="52"/>
        <v>0</v>
      </c>
      <c r="S242" s="203">
        <v>0</v>
      </c>
      <c r="T242" s="204">
        <f t="shared" si="53"/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5" t="s">
        <v>247</v>
      </c>
      <c r="AT242" s="205" t="s">
        <v>211</v>
      </c>
      <c r="AU242" s="205" t="s">
        <v>85</v>
      </c>
      <c r="AY242" s="18" t="s">
        <v>209</v>
      </c>
      <c r="BE242" s="206">
        <f t="shared" si="54"/>
        <v>0</v>
      </c>
      <c r="BF242" s="206">
        <f t="shared" si="55"/>
        <v>0</v>
      </c>
      <c r="BG242" s="206">
        <f t="shared" si="56"/>
        <v>0</v>
      </c>
      <c r="BH242" s="206">
        <f t="shared" si="57"/>
        <v>0</v>
      </c>
      <c r="BI242" s="206">
        <f t="shared" si="58"/>
        <v>0</v>
      </c>
      <c r="BJ242" s="18" t="s">
        <v>83</v>
      </c>
      <c r="BK242" s="206">
        <f t="shared" si="59"/>
        <v>0</v>
      </c>
      <c r="BL242" s="18" t="s">
        <v>247</v>
      </c>
      <c r="BM242" s="205" t="s">
        <v>683</v>
      </c>
    </row>
    <row r="243" spans="1:65" s="2" customFormat="1" ht="16.5" customHeight="1">
      <c r="A243" s="35"/>
      <c r="B243" s="36"/>
      <c r="C243" s="193" t="s">
        <v>454</v>
      </c>
      <c r="D243" s="193" t="s">
        <v>211</v>
      </c>
      <c r="E243" s="194" t="s">
        <v>3223</v>
      </c>
      <c r="F243" s="195" t="s">
        <v>3224</v>
      </c>
      <c r="G243" s="196" t="s">
        <v>2890</v>
      </c>
      <c r="H243" s="197">
        <v>5</v>
      </c>
      <c r="I243" s="198"/>
      <c r="J243" s="199">
        <f t="shared" si="50"/>
        <v>0</v>
      </c>
      <c r="K243" s="200"/>
      <c r="L243" s="40"/>
      <c r="M243" s="201" t="s">
        <v>1</v>
      </c>
      <c r="N243" s="202" t="s">
        <v>40</v>
      </c>
      <c r="O243" s="72"/>
      <c r="P243" s="203">
        <f t="shared" si="51"/>
        <v>0</v>
      </c>
      <c r="Q243" s="203">
        <v>0</v>
      </c>
      <c r="R243" s="203">
        <f t="shared" si="52"/>
        <v>0</v>
      </c>
      <c r="S243" s="203">
        <v>0</v>
      </c>
      <c r="T243" s="204">
        <f t="shared" si="53"/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5" t="s">
        <v>247</v>
      </c>
      <c r="AT243" s="205" t="s">
        <v>211</v>
      </c>
      <c r="AU243" s="205" t="s">
        <v>85</v>
      </c>
      <c r="AY243" s="18" t="s">
        <v>209</v>
      </c>
      <c r="BE243" s="206">
        <f t="shared" si="54"/>
        <v>0</v>
      </c>
      <c r="BF243" s="206">
        <f t="shared" si="55"/>
        <v>0</v>
      </c>
      <c r="BG243" s="206">
        <f t="shared" si="56"/>
        <v>0</v>
      </c>
      <c r="BH243" s="206">
        <f t="shared" si="57"/>
        <v>0</v>
      </c>
      <c r="BI243" s="206">
        <f t="shared" si="58"/>
        <v>0</v>
      </c>
      <c r="BJ243" s="18" t="s">
        <v>83</v>
      </c>
      <c r="BK243" s="206">
        <f t="shared" si="59"/>
        <v>0</v>
      </c>
      <c r="BL243" s="18" t="s">
        <v>247</v>
      </c>
      <c r="BM243" s="205" t="s">
        <v>688</v>
      </c>
    </row>
    <row r="244" spans="1:65" s="2" customFormat="1" ht="16.5" customHeight="1">
      <c r="A244" s="35"/>
      <c r="B244" s="36"/>
      <c r="C244" s="193" t="s">
        <v>685</v>
      </c>
      <c r="D244" s="193" t="s">
        <v>211</v>
      </c>
      <c r="E244" s="194" t="s">
        <v>3225</v>
      </c>
      <c r="F244" s="195" t="s">
        <v>3226</v>
      </c>
      <c r="G244" s="196" t="s">
        <v>340</v>
      </c>
      <c r="H244" s="197">
        <v>5</v>
      </c>
      <c r="I244" s="198"/>
      <c r="J244" s="199">
        <f t="shared" si="50"/>
        <v>0</v>
      </c>
      <c r="K244" s="200"/>
      <c r="L244" s="40"/>
      <c r="M244" s="201" t="s">
        <v>1</v>
      </c>
      <c r="N244" s="202" t="s">
        <v>40</v>
      </c>
      <c r="O244" s="72"/>
      <c r="P244" s="203">
        <f t="shared" si="51"/>
        <v>0</v>
      </c>
      <c r="Q244" s="203">
        <v>0</v>
      </c>
      <c r="R244" s="203">
        <f t="shared" si="52"/>
        <v>0</v>
      </c>
      <c r="S244" s="203">
        <v>0</v>
      </c>
      <c r="T244" s="204">
        <f t="shared" si="53"/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5" t="s">
        <v>247</v>
      </c>
      <c r="AT244" s="205" t="s">
        <v>211</v>
      </c>
      <c r="AU244" s="205" t="s">
        <v>85</v>
      </c>
      <c r="AY244" s="18" t="s">
        <v>209</v>
      </c>
      <c r="BE244" s="206">
        <f t="shared" si="54"/>
        <v>0</v>
      </c>
      <c r="BF244" s="206">
        <f t="shared" si="55"/>
        <v>0</v>
      </c>
      <c r="BG244" s="206">
        <f t="shared" si="56"/>
        <v>0</v>
      </c>
      <c r="BH244" s="206">
        <f t="shared" si="57"/>
        <v>0</v>
      </c>
      <c r="BI244" s="206">
        <f t="shared" si="58"/>
        <v>0</v>
      </c>
      <c r="BJ244" s="18" t="s">
        <v>83</v>
      </c>
      <c r="BK244" s="206">
        <f t="shared" si="59"/>
        <v>0</v>
      </c>
      <c r="BL244" s="18" t="s">
        <v>247</v>
      </c>
      <c r="BM244" s="205" t="s">
        <v>694</v>
      </c>
    </row>
    <row r="245" spans="1:65" s="2" customFormat="1" ht="24.2" customHeight="1">
      <c r="A245" s="35"/>
      <c r="B245" s="36"/>
      <c r="C245" s="193" t="s">
        <v>457</v>
      </c>
      <c r="D245" s="193" t="s">
        <v>211</v>
      </c>
      <c r="E245" s="194" t="s">
        <v>3227</v>
      </c>
      <c r="F245" s="195" t="s">
        <v>3228</v>
      </c>
      <c r="G245" s="196" t="s">
        <v>2890</v>
      </c>
      <c r="H245" s="197">
        <v>39</v>
      </c>
      <c r="I245" s="198"/>
      <c r="J245" s="199">
        <f t="shared" si="50"/>
        <v>0</v>
      </c>
      <c r="K245" s="200"/>
      <c r="L245" s="40"/>
      <c r="M245" s="201" t="s">
        <v>1</v>
      </c>
      <c r="N245" s="202" t="s">
        <v>40</v>
      </c>
      <c r="O245" s="72"/>
      <c r="P245" s="203">
        <f t="shared" si="51"/>
        <v>0</v>
      </c>
      <c r="Q245" s="203">
        <v>0</v>
      </c>
      <c r="R245" s="203">
        <f t="shared" si="52"/>
        <v>0</v>
      </c>
      <c r="S245" s="203">
        <v>0</v>
      </c>
      <c r="T245" s="204">
        <f t="shared" si="53"/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5" t="s">
        <v>247</v>
      </c>
      <c r="AT245" s="205" t="s">
        <v>211</v>
      </c>
      <c r="AU245" s="205" t="s">
        <v>85</v>
      </c>
      <c r="AY245" s="18" t="s">
        <v>209</v>
      </c>
      <c r="BE245" s="206">
        <f t="shared" si="54"/>
        <v>0</v>
      </c>
      <c r="BF245" s="206">
        <f t="shared" si="55"/>
        <v>0</v>
      </c>
      <c r="BG245" s="206">
        <f t="shared" si="56"/>
        <v>0</v>
      </c>
      <c r="BH245" s="206">
        <f t="shared" si="57"/>
        <v>0</v>
      </c>
      <c r="BI245" s="206">
        <f t="shared" si="58"/>
        <v>0</v>
      </c>
      <c r="BJ245" s="18" t="s">
        <v>83</v>
      </c>
      <c r="BK245" s="206">
        <f t="shared" si="59"/>
        <v>0</v>
      </c>
      <c r="BL245" s="18" t="s">
        <v>247</v>
      </c>
      <c r="BM245" s="205" t="s">
        <v>697</v>
      </c>
    </row>
    <row r="246" spans="1:65" s="2" customFormat="1" ht="24.2" customHeight="1">
      <c r="A246" s="35"/>
      <c r="B246" s="36"/>
      <c r="C246" s="193" t="s">
        <v>696</v>
      </c>
      <c r="D246" s="193" t="s">
        <v>211</v>
      </c>
      <c r="E246" s="194" t="s">
        <v>3229</v>
      </c>
      <c r="F246" s="195" t="s">
        <v>3230</v>
      </c>
      <c r="G246" s="196" t="s">
        <v>2890</v>
      </c>
      <c r="H246" s="197">
        <v>12</v>
      </c>
      <c r="I246" s="198"/>
      <c r="J246" s="199">
        <f t="shared" si="50"/>
        <v>0</v>
      </c>
      <c r="K246" s="200"/>
      <c r="L246" s="40"/>
      <c r="M246" s="201" t="s">
        <v>1</v>
      </c>
      <c r="N246" s="202" t="s">
        <v>40</v>
      </c>
      <c r="O246" s="72"/>
      <c r="P246" s="203">
        <f t="shared" si="51"/>
        <v>0</v>
      </c>
      <c r="Q246" s="203">
        <v>0</v>
      </c>
      <c r="R246" s="203">
        <f t="shared" si="52"/>
        <v>0</v>
      </c>
      <c r="S246" s="203">
        <v>0</v>
      </c>
      <c r="T246" s="204">
        <f t="shared" si="53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5" t="s">
        <v>247</v>
      </c>
      <c r="AT246" s="205" t="s">
        <v>211</v>
      </c>
      <c r="AU246" s="205" t="s">
        <v>85</v>
      </c>
      <c r="AY246" s="18" t="s">
        <v>209</v>
      </c>
      <c r="BE246" s="206">
        <f t="shared" si="54"/>
        <v>0</v>
      </c>
      <c r="BF246" s="206">
        <f t="shared" si="55"/>
        <v>0</v>
      </c>
      <c r="BG246" s="206">
        <f t="shared" si="56"/>
        <v>0</v>
      </c>
      <c r="BH246" s="206">
        <f t="shared" si="57"/>
        <v>0</v>
      </c>
      <c r="BI246" s="206">
        <f t="shared" si="58"/>
        <v>0</v>
      </c>
      <c r="BJ246" s="18" t="s">
        <v>83</v>
      </c>
      <c r="BK246" s="206">
        <f t="shared" si="59"/>
        <v>0</v>
      </c>
      <c r="BL246" s="18" t="s">
        <v>247</v>
      </c>
      <c r="BM246" s="205" t="s">
        <v>701</v>
      </c>
    </row>
    <row r="247" spans="1:65" s="2" customFormat="1" ht="24.2" customHeight="1">
      <c r="A247" s="35"/>
      <c r="B247" s="36"/>
      <c r="C247" s="193" t="s">
        <v>461</v>
      </c>
      <c r="D247" s="193" t="s">
        <v>211</v>
      </c>
      <c r="E247" s="194" t="s">
        <v>3231</v>
      </c>
      <c r="F247" s="195" t="s">
        <v>3232</v>
      </c>
      <c r="G247" s="196" t="s">
        <v>2890</v>
      </c>
      <c r="H247" s="197">
        <v>2</v>
      </c>
      <c r="I247" s="198"/>
      <c r="J247" s="199">
        <f t="shared" si="50"/>
        <v>0</v>
      </c>
      <c r="K247" s="200"/>
      <c r="L247" s="40"/>
      <c r="M247" s="201" t="s">
        <v>1</v>
      </c>
      <c r="N247" s="202" t="s">
        <v>40</v>
      </c>
      <c r="O247" s="72"/>
      <c r="P247" s="203">
        <f t="shared" si="51"/>
        <v>0</v>
      </c>
      <c r="Q247" s="203">
        <v>0</v>
      </c>
      <c r="R247" s="203">
        <f t="shared" si="52"/>
        <v>0</v>
      </c>
      <c r="S247" s="203">
        <v>0</v>
      </c>
      <c r="T247" s="204">
        <f t="shared" si="53"/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5" t="s">
        <v>247</v>
      </c>
      <c r="AT247" s="205" t="s">
        <v>211</v>
      </c>
      <c r="AU247" s="205" t="s">
        <v>85</v>
      </c>
      <c r="AY247" s="18" t="s">
        <v>209</v>
      </c>
      <c r="BE247" s="206">
        <f t="shared" si="54"/>
        <v>0</v>
      </c>
      <c r="BF247" s="206">
        <f t="shared" si="55"/>
        <v>0</v>
      </c>
      <c r="BG247" s="206">
        <f t="shared" si="56"/>
        <v>0</v>
      </c>
      <c r="BH247" s="206">
        <f t="shared" si="57"/>
        <v>0</v>
      </c>
      <c r="BI247" s="206">
        <f t="shared" si="58"/>
        <v>0</v>
      </c>
      <c r="BJ247" s="18" t="s">
        <v>83</v>
      </c>
      <c r="BK247" s="206">
        <f t="shared" si="59"/>
        <v>0</v>
      </c>
      <c r="BL247" s="18" t="s">
        <v>247</v>
      </c>
      <c r="BM247" s="205" t="s">
        <v>711</v>
      </c>
    </row>
    <row r="248" spans="1:65" s="2" customFormat="1" ht="16.5" customHeight="1">
      <c r="A248" s="35"/>
      <c r="B248" s="36"/>
      <c r="C248" s="193" t="s">
        <v>708</v>
      </c>
      <c r="D248" s="193" t="s">
        <v>211</v>
      </c>
      <c r="E248" s="194" t="s">
        <v>3233</v>
      </c>
      <c r="F248" s="195" t="s">
        <v>3234</v>
      </c>
      <c r="G248" s="196" t="s">
        <v>2890</v>
      </c>
      <c r="H248" s="197">
        <v>3</v>
      </c>
      <c r="I248" s="198"/>
      <c r="J248" s="199">
        <f t="shared" si="50"/>
        <v>0</v>
      </c>
      <c r="K248" s="200"/>
      <c r="L248" s="40"/>
      <c r="M248" s="201" t="s">
        <v>1</v>
      </c>
      <c r="N248" s="202" t="s">
        <v>40</v>
      </c>
      <c r="O248" s="72"/>
      <c r="P248" s="203">
        <f t="shared" si="51"/>
        <v>0</v>
      </c>
      <c r="Q248" s="203">
        <v>0</v>
      </c>
      <c r="R248" s="203">
        <f t="shared" si="52"/>
        <v>0</v>
      </c>
      <c r="S248" s="203">
        <v>0</v>
      </c>
      <c r="T248" s="204">
        <f t="shared" si="53"/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5" t="s">
        <v>247</v>
      </c>
      <c r="AT248" s="205" t="s">
        <v>211</v>
      </c>
      <c r="AU248" s="205" t="s">
        <v>85</v>
      </c>
      <c r="AY248" s="18" t="s">
        <v>209</v>
      </c>
      <c r="BE248" s="206">
        <f t="shared" si="54"/>
        <v>0</v>
      </c>
      <c r="BF248" s="206">
        <f t="shared" si="55"/>
        <v>0</v>
      </c>
      <c r="BG248" s="206">
        <f t="shared" si="56"/>
        <v>0</v>
      </c>
      <c r="BH248" s="206">
        <f t="shared" si="57"/>
        <v>0</v>
      </c>
      <c r="BI248" s="206">
        <f t="shared" si="58"/>
        <v>0</v>
      </c>
      <c r="BJ248" s="18" t="s">
        <v>83</v>
      </c>
      <c r="BK248" s="206">
        <f t="shared" si="59"/>
        <v>0</v>
      </c>
      <c r="BL248" s="18" t="s">
        <v>247</v>
      </c>
      <c r="BM248" s="205" t="s">
        <v>717</v>
      </c>
    </row>
    <row r="249" spans="1:65" s="2" customFormat="1" ht="16.5" customHeight="1">
      <c r="A249" s="35"/>
      <c r="B249" s="36"/>
      <c r="C249" s="193" t="s">
        <v>464</v>
      </c>
      <c r="D249" s="193" t="s">
        <v>211</v>
      </c>
      <c r="E249" s="194" t="s">
        <v>3235</v>
      </c>
      <c r="F249" s="195" t="s">
        <v>3236</v>
      </c>
      <c r="G249" s="196" t="s">
        <v>2890</v>
      </c>
      <c r="H249" s="197">
        <v>1</v>
      </c>
      <c r="I249" s="198"/>
      <c r="J249" s="199">
        <f t="shared" si="50"/>
        <v>0</v>
      </c>
      <c r="K249" s="200"/>
      <c r="L249" s="40"/>
      <c r="M249" s="201" t="s">
        <v>1</v>
      </c>
      <c r="N249" s="202" t="s">
        <v>40</v>
      </c>
      <c r="O249" s="72"/>
      <c r="P249" s="203">
        <f t="shared" si="51"/>
        <v>0</v>
      </c>
      <c r="Q249" s="203">
        <v>0</v>
      </c>
      <c r="R249" s="203">
        <f t="shared" si="52"/>
        <v>0</v>
      </c>
      <c r="S249" s="203">
        <v>0</v>
      </c>
      <c r="T249" s="204">
        <f t="shared" si="53"/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5" t="s">
        <v>247</v>
      </c>
      <c r="AT249" s="205" t="s">
        <v>211</v>
      </c>
      <c r="AU249" s="205" t="s">
        <v>85</v>
      </c>
      <c r="AY249" s="18" t="s">
        <v>209</v>
      </c>
      <c r="BE249" s="206">
        <f t="shared" si="54"/>
        <v>0</v>
      </c>
      <c r="BF249" s="206">
        <f t="shared" si="55"/>
        <v>0</v>
      </c>
      <c r="BG249" s="206">
        <f t="shared" si="56"/>
        <v>0</v>
      </c>
      <c r="BH249" s="206">
        <f t="shared" si="57"/>
        <v>0</v>
      </c>
      <c r="BI249" s="206">
        <f t="shared" si="58"/>
        <v>0</v>
      </c>
      <c r="BJ249" s="18" t="s">
        <v>83</v>
      </c>
      <c r="BK249" s="206">
        <f t="shared" si="59"/>
        <v>0</v>
      </c>
      <c r="BL249" s="18" t="s">
        <v>247</v>
      </c>
      <c r="BM249" s="205" t="s">
        <v>722</v>
      </c>
    </row>
    <row r="250" spans="1:65" s="2" customFormat="1" ht="24.2" customHeight="1">
      <c r="A250" s="35"/>
      <c r="B250" s="36"/>
      <c r="C250" s="193" t="s">
        <v>719</v>
      </c>
      <c r="D250" s="193" t="s">
        <v>211</v>
      </c>
      <c r="E250" s="194" t="s">
        <v>3237</v>
      </c>
      <c r="F250" s="195" t="s">
        <v>3238</v>
      </c>
      <c r="G250" s="196" t="s">
        <v>2890</v>
      </c>
      <c r="H250" s="197">
        <v>1</v>
      </c>
      <c r="I250" s="198"/>
      <c r="J250" s="199">
        <f t="shared" si="50"/>
        <v>0</v>
      </c>
      <c r="K250" s="200"/>
      <c r="L250" s="40"/>
      <c r="M250" s="201" t="s">
        <v>1</v>
      </c>
      <c r="N250" s="202" t="s">
        <v>40</v>
      </c>
      <c r="O250" s="72"/>
      <c r="P250" s="203">
        <f t="shared" si="51"/>
        <v>0</v>
      </c>
      <c r="Q250" s="203">
        <v>0</v>
      </c>
      <c r="R250" s="203">
        <f t="shared" si="52"/>
        <v>0</v>
      </c>
      <c r="S250" s="203">
        <v>0</v>
      </c>
      <c r="T250" s="204">
        <f t="shared" si="53"/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5" t="s">
        <v>247</v>
      </c>
      <c r="AT250" s="205" t="s">
        <v>211</v>
      </c>
      <c r="AU250" s="205" t="s">
        <v>85</v>
      </c>
      <c r="AY250" s="18" t="s">
        <v>209</v>
      </c>
      <c r="BE250" s="206">
        <f t="shared" si="54"/>
        <v>0</v>
      </c>
      <c r="BF250" s="206">
        <f t="shared" si="55"/>
        <v>0</v>
      </c>
      <c r="BG250" s="206">
        <f t="shared" si="56"/>
        <v>0</v>
      </c>
      <c r="BH250" s="206">
        <f t="shared" si="57"/>
        <v>0</v>
      </c>
      <c r="BI250" s="206">
        <f t="shared" si="58"/>
        <v>0</v>
      </c>
      <c r="BJ250" s="18" t="s">
        <v>83</v>
      </c>
      <c r="BK250" s="206">
        <f t="shared" si="59"/>
        <v>0</v>
      </c>
      <c r="BL250" s="18" t="s">
        <v>247</v>
      </c>
      <c r="BM250" s="205" t="s">
        <v>726</v>
      </c>
    </row>
    <row r="251" spans="1:65" s="2" customFormat="1" ht="21.75" customHeight="1">
      <c r="A251" s="35"/>
      <c r="B251" s="36"/>
      <c r="C251" s="193" t="s">
        <v>469</v>
      </c>
      <c r="D251" s="193" t="s">
        <v>211</v>
      </c>
      <c r="E251" s="194" t="s">
        <v>3239</v>
      </c>
      <c r="F251" s="195" t="s">
        <v>3240</v>
      </c>
      <c r="G251" s="196" t="s">
        <v>2890</v>
      </c>
      <c r="H251" s="197">
        <v>17</v>
      </c>
      <c r="I251" s="198"/>
      <c r="J251" s="199">
        <f t="shared" si="50"/>
        <v>0</v>
      </c>
      <c r="K251" s="200"/>
      <c r="L251" s="40"/>
      <c r="M251" s="201" t="s">
        <v>1</v>
      </c>
      <c r="N251" s="202" t="s">
        <v>40</v>
      </c>
      <c r="O251" s="72"/>
      <c r="P251" s="203">
        <f t="shared" si="51"/>
        <v>0</v>
      </c>
      <c r="Q251" s="203">
        <v>0</v>
      </c>
      <c r="R251" s="203">
        <f t="shared" si="52"/>
        <v>0</v>
      </c>
      <c r="S251" s="203">
        <v>0</v>
      </c>
      <c r="T251" s="204">
        <f t="shared" si="53"/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5" t="s">
        <v>247</v>
      </c>
      <c r="AT251" s="205" t="s">
        <v>211</v>
      </c>
      <c r="AU251" s="205" t="s">
        <v>85</v>
      </c>
      <c r="AY251" s="18" t="s">
        <v>209</v>
      </c>
      <c r="BE251" s="206">
        <f t="shared" si="54"/>
        <v>0</v>
      </c>
      <c r="BF251" s="206">
        <f t="shared" si="55"/>
        <v>0</v>
      </c>
      <c r="BG251" s="206">
        <f t="shared" si="56"/>
        <v>0</v>
      </c>
      <c r="BH251" s="206">
        <f t="shared" si="57"/>
        <v>0</v>
      </c>
      <c r="BI251" s="206">
        <f t="shared" si="58"/>
        <v>0</v>
      </c>
      <c r="BJ251" s="18" t="s">
        <v>83</v>
      </c>
      <c r="BK251" s="206">
        <f t="shared" si="59"/>
        <v>0</v>
      </c>
      <c r="BL251" s="18" t="s">
        <v>247</v>
      </c>
      <c r="BM251" s="205" t="s">
        <v>729</v>
      </c>
    </row>
    <row r="252" spans="1:65" s="2" customFormat="1" ht="21.75" customHeight="1">
      <c r="A252" s="35"/>
      <c r="B252" s="36"/>
      <c r="C252" s="193" t="s">
        <v>728</v>
      </c>
      <c r="D252" s="193" t="s">
        <v>211</v>
      </c>
      <c r="E252" s="194" t="s">
        <v>3241</v>
      </c>
      <c r="F252" s="195" t="s">
        <v>3242</v>
      </c>
      <c r="G252" s="196" t="s">
        <v>2890</v>
      </c>
      <c r="H252" s="197">
        <v>1</v>
      </c>
      <c r="I252" s="198"/>
      <c r="J252" s="199">
        <f t="shared" si="50"/>
        <v>0</v>
      </c>
      <c r="K252" s="200"/>
      <c r="L252" s="40"/>
      <c r="M252" s="201" t="s">
        <v>1</v>
      </c>
      <c r="N252" s="202" t="s">
        <v>40</v>
      </c>
      <c r="O252" s="72"/>
      <c r="P252" s="203">
        <f t="shared" si="51"/>
        <v>0</v>
      </c>
      <c r="Q252" s="203">
        <v>0</v>
      </c>
      <c r="R252" s="203">
        <f t="shared" si="52"/>
        <v>0</v>
      </c>
      <c r="S252" s="203">
        <v>0</v>
      </c>
      <c r="T252" s="204">
        <f t="shared" si="53"/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5" t="s">
        <v>247</v>
      </c>
      <c r="AT252" s="205" t="s">
        <v>211</v>
      </c>
      <c r="AU252" s="205" t="s">
        <v>85</v>
      </c>
      <c r="AY252" s="18" t="s">
        <v>209</v>
      </c>
      <c r="BE252" s="206">
        <f t="shared" si="54"/>
        <v>0</v>
      </c>
      <c r="BF252" s="206">
        <f t="shared" si="55"/>
        <v>0</v>
      </c>
      <c r="BG252" s="206">
        <f t="shared" si="56"/>
        <v>0</v>
      </c>
      <c r="BH252" s="206">
        <f t="shared" si="57"/>
        <v>0</v>
      </c>
      <c r="BI252" s="206">
        <f t="shared" si="58"/>
        <v>0</v>
      </c>
      <c r="BJ252" s="18" t="s">
        <v>83</v>
      </c>
      <c r="BK252" s="206">
        <f t="shared" si="59"/>
        <v>0</v>
      </c>
      <c r="BL252" s="18" t="s">
        <v>247</v>
      </c>
      <c r="BM252" s="205" t="s">
        <v>736</v>
      </c>
    </row>
    <row r="253" spans="1:65" s="2" customFormat="1" ht="24.2" customHeight="1">
      <c r="A253" s="35"/>
      <c r="B253" s="36"/>
      <c r="C253" s="193" t="s">
        <v>473</v>
      </c>
      <c r="D253" s="193" t="s">
        <v>211</v>
      </c>
      <c r="E253" s="194" t="s">
        <v>3243</v>
      </c>
      <c r="F253" s="195" t="s">
        <v>3244</v>
      </c>
      <c r="G253" s="196" t="s">
        <v>2890</v>
      </c>
      <c r="H253" s="197">
        <v>1</v>
      </c>
      <c r="I253" s="198"/>
      <c r="J253" s="199">
        <f t="shared" si="50"/>
        <v>0</v>
      </c>
      <c r="K253" s="200"/>
      <c r="L253" s="40"/>
      <c r="M253" s="201" t="s">
        <v>1</v>
      </c>
      <c r="N253" s="202" t="s">
        <v>40</v>
      </c>
      <c r="O253" s="72"/>
      <c r="P253" s="203">
        <f t="shared" si="51"/>
        <v>0</v>
      </c>
      <c r="Q253" s="203">
        <v>0</v>
      </c>
      <c r="R253" s="203">
        <f t="shared" si="52"/>
        <v>0</v>
      </c>
      <c r="S253" s="203">
        <v>0</v>
      </c>
      <c r="T253" s="204">
        <f t="shared" si="53"/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05" t="s">
        <v>247</v>
      </c>
      <c r="AT253" s="205" t="s">
        <v>211</v>
      </c>
      <c r="AU253" s="205" t="s">
        <v>85</v>
      </c>
      <c r="AY253" s="18" t="s">
        <v>209</v>
      </c>
      <c r="BE253" s="206">
        <f t="shared" si="54"/>
        <v>0</v>
      </c>
      <c r="BF253" s="206">
        <f t="shared" si="55"/>
        <v>0</v>
      </c>
      <c r="BG253" s="206">
        <f t="shared" si="56"/>
        <v>0</v>
      </c>
      <c r="BH253" s="206">
        <f t="shared" si="57"/>
        <v>0</v>
      </c>
      <c r="BI253" s="206">
        <f t="shared" si="58"/>
        <v>0</v>
      </c>
      <c r="BJ253" s="18" t="s">
        <v>83</v>
      </c>
      <c r="BK253" s="206">
        <f t="shared" si="59"/>
        <v>0</v>
      </c>
      <c r="BL253" s="18" t="s">
        <v>247</v>
      </c>
      <c r="BM253" s="205" t="s">
        <v>742</v>
      </c>
    </row>
    <row r="254" spans="1:65" s="2" customFormat="1" ht="24.2" customHeight="1">
      <c r="A254" s="35"/>
      <c r="B254" s="36"/>
      <c r="C254" s="193" t="s">
        <v>739</v>
      </c>
      <c r="D254" s="193" t="s">
        <v>211</v>
      </c>
      <c r="E254" s="194" t="s">
        <v>3245</v>
      </c>
      <c r="F254" s="195" t="s">
        <v>3246</v>
      </c>
      <c r="G254" s="196" t="s">
        <v>2890</v>
      </c>
      <c r="H254" s="197">
        <v>3</v>
      </c>
      <c r="I254" s="198"/>
      <c r="J254" s="199">
        <f t="shared" si="50"/>
        <v>0</v>
      </c>
      <c r="K254" s="200"/>
      <c r="L254" s="40"/>
      <c r="M254" s="201" t="s">
        <v>1</v>
      </c>
      <c r="N254" s="202" t="s">
        <v>40</v>
      </c>
      <c r="O254" s="72"/>
      <c r="P254" s="203">
        <f t="shared" si="51"/>
        <v>0</v>
      </c>
      <c r="Q254" s="203">
        <v>0</v>
      </c>
      <c r="R254" s="203">
        <f t="shared" si="52"/>
        <v>0</v>
      </c>
      <c r="S254" s="203">
        <v>0</v>
      </c>
      <c r="T254" s="204">
        <f t="shared" si="53"/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5" t="s">
        <v>247</v>
      </c>
      <c r="AT254" s="205" t="s">
        <v>211</v>
      </c>
      <c r="AU254" s="205" t="s">
        <v>85</v>
      </c>
      <c r="AY254" s="18" t="s">
        <v>209</v>
      </c>
      <c r="BE254" s="206">
        <f t="shared" si="54"/>
        <v>0</v>
      </c>
      <c r="BF254" s="206">
        <f t="shared" si="55"/>
        <v>0</v>
      </c>
      <c r="BG254" s="206">
        <f t="shared" si="56"/>
        <v>0</v>
      </c>
      <c r="BH254" s="206">
        <f t="shared" si="57"/>
        <v>0</v>
      </c>
      <c r="BI254" s="206">
        <f t="shared" si="58"/>
        <v>0</v>
      </c>
      <c r="BJ254" s="18" t="s">
        <v>83</v>
      </c>
      <c r="BK254" s="206">
        <f t="shared" si="59"/>
        <v>0</v>
      </c>
      <c r="BL254" s="18" t="s">
        <v>247</v>
      </c>
      <c r="BM254" s="205" t="s">
        <v>743</v>
      </c>
    </row>
    <row r="255" spans="1:65" s="2" customFormat="1" ht="16.5" customHeight="1">
      <c r="A255" s="35"/>
      <c r="B255" s="36"/>
      <c r="C255" s="193" t="s">
        <v>479</v>
      </c>
      <c r="D255" s="193" t="s">
        <v>211</v>
      </c>
      <c r="E255" s="194" t="s">
        <v>3247</v>
      </c>
      <c r="F255" s="195" t="s">
        <v>3248</v>
      </c>
      <c r="G255" s="196" t="s">
        <v>2890</v>
      </c>
      <c r="H255" s="197">
        <v>230</v>
      </c>
      <c r="I255" s="198"/>
      <c r="J255" s="199">
        <f t="shared" si="50"/>
        <v>0</v>
      </c>
      <c r="K255" s="200"/>
      <c r="L255" s="40"/>
      <c r="M255" s="201" t="s">
        <v>1</v>
      </c>
      <c r="N255" s="202" t="s">
        <v>40</v>
      </c>
      <c r="O255" s="72"/>
      <c r="P255" s="203">
        <f t="shared" si="51"/>
        <v>0</v>
      </c>
      <c r="Q255" s="203">
        <v>0</v>
      </c>
      <c r="R255" s="203">
        <f t="shared" si="52"/>
        <v>0</v>
      </c>
      <c r="S255" s="203">
        <v>0</v>
      </c>
      <c r="T255" s="204">
        <f t="shared" si="53"/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05" t="s">
        <v>247</v>
      </c>
      <c r="AT255" s="205" t="s">
        <v>211</v>
      </c>
      <c r="AU255" s="205" t="s">
        <v>85</v>
      </c>
      <c r="AY255" s="18" t="s">
        <v>209</v>
      </c>
      <c r="BE255" s="206">
        <f t="shared" si="54"/>
        <v>0</v>
      </c>
      <c r="BF255" s="206">
        <f t="shared" si="55"/>
        <v>0</v>
      </c>
      <c r="BG255" s="206">
        <f t="shared" si="56"/>
        <v>0</v>
      </c>
      <c r="BH255" s="206">
        <f t="shared" si="57"/>
        <v>0</v>
      </c>
      <c r="BI255" s="206">
        <f t="shared" si="58"/>
        <v>0</v>
      </c>
      <c r="BJ255" s="18" t="s">
        <v>83</v>
      </c>
      <c r="BK255" s="206">
        <f t="shared" si="59"/>
        <v>0</v>
      </c>
      <c r="BL255" s="18" t="s">
        <v>247</v>
      </c>
      <c r="BM255" s="205" t="s">
        <v>747</v>
      </c>
    </row>
    <row r="256" spans="1:65" s="2" customFormat="1" ht="16.5" customHeight="1">
      <c r="A256" s="35"/>
      <c r="B256" s="36"/>
      <c r="C256" s="244" t="s">
        <v>744</v>
      </c>
      <c r="D256" s="244" t="s">
        <v>287</v>
      </c>
      <c r="E256" s="245" t="s">
        <v>3249</v>
      </c>
      <c r="F256" s="246" t="s">
        <v>3250</v>
      </c>
      <c r="G256" s="247" t="s">
        <v>340</v>
      </c>
      <c r="H256" s="248">
        <v>230</v>
      </c>
      <c r="I256" s="249"/>
      <c r="J256" s="250">
        <f t="shared" si="50"/>
        <v>0</v>
      </c>
      <c r="K256" s="251"/>
      <c r="L256" s="252"/>
      <c r="M256" s="253" t="s">
        <v>1</v>
      </c>
      <c r="N256" s="254" t="s">
        <v>40</v>
      </c>
      <c r="O256" s="72"/>
      <c r="P256" s="203">
        <f t="shared" si="51"/>
        <v>0</v>
      </c>
      <c r="Q256" s="203">
        <v>0</v>
      </c>
      <c r="R256" s="203">
        <f t="shared" si="52"/>
        <v>0</v>
      </c>
      <c r="S256" s="203">
        <v>0</v>
      </c>
      <c r="T256" s="204">
        <f t="shared" si="53"/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5" t="s">
        <v>277</v>
      </c>
      <c r="AT256" s="205" t="s">
        <v>287</v>
      </c>
      <c r="AU256" s="205" t="s">
        <v>85</v>
      </c>
      <c r="AY256" s="18" t="s">
        <v>209</v>
      </c>
      <c r="BE256" s="206">
        <f t="shared" si="54"/>
        <v>0</v>
      </c>
      <c r="BF256" s="206">
        <f t="shared" si="55"/>
        <v>0</v>
      </c>
      <c r="BG256" s="206">
        <f t="shared" si="56"/>
        <v>0</v>
      </c>
      <c r="BH256" s="206">
        <f t="shared" si="57"/>
        <v>0</v>
      </c>
      <c r="BI256" s="206">
        <f t="shared" si="58"/>
        <v>0</v>
      </c>
      <c r="BJ256" s="18" t="s">
        <v>83</v>
      </c>
      <c r="BK256" s="206">
        <f t="shared" si="59"/>
        <v>0</v>
      </c>
      <c r="BL256" s="18" t="s">
        <v>247</v>
      </c>
      <c r="BM256" s="205" t="s">
        <v>750</v>
      </c>
    </row>
    <row r="257" spans="1:65" s="2" customFormat="1" ht="16.5" customHeight="1">
      <c r="A257" s="35"/>
      <c r="B257" s="36"/>
      <c r="C257" s="193" t="s">
        <v>486</v>
      </c>
      <c r="D257" s="193" t="s">
        <v>211</v>
      </c>
      <c r="E257" s="194" t="s">
        <v>3251</v>
      </c>
      <c r="F257" s="195" t="s">
        <v>3252</v>
      </c>
      <c r="G257" s="196" t="s">
        <v>2890</v>
      </c>
      <c r="H257" s="197">
        <v>20</v>
      </c>
      <c r="I257" s="198"/>
      <c r="J257" s="199">
        <f t="shared" si="50"/>
        <v>0</v>
      </c>
      <c r="K257" s="200"/>
      <c r="L257" s="40"/>
      <c r="M257" s="201" t="s">
        <v>1</v>
      </c>
      <c r="N257" s="202" t="s">
        <v>40</v>
      </c>
      <c r="O257" s="72"/>
      <c r="P257" s="203">
        <f t="shared" si="51"/>
        <v>0</v>
      </c>
      <c r="Q257" s="203">
        <v>0</v>
      </c>
      <c r="R257" s="203">
        <f t="shared" si="52"/>
        <v>0</v>
      </c>
      <c r="S257" s="203">
        <v>0</v>
      </c>
      <c r="T257" s="204">
        <f t="shared" si="53"/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05" t="s">
        <v>247</v>
      </c>
      <c r="AT257" s="205" t="s">
        <v>211</v>
      </c>
      <c r="AU257" s="205" t="s">
        <v>85</v>
      </c>
      <c r="AY257" s="18" t="s">
        <v>209</v>
      </c>
      <c r="BE257" s="206">
        <f t="shared" si="54"/>
        <v>0</v>
      </c>
      <c r="BF257" s="206">
        <f t="shared" si="55"/>
        <v>0</v>
      </c>
      <c r="BG257" s="206">
        <f t="shared" si="56"/>
        <v>0</v>
      </c>
      <c r="BH257" s="206">
        <f t="shared" si="57"/>
        <v>0</v>
      </c>
      <c r="BI257" s="206">
        <f t="shared" si="58"/>
        <v>0</v>
      </c>
      <c r="BJ257" s="18" t="s">
        <v>83</v>
      </c>
      <c r="BK257" s="206">
        <f t="shared" si="59"/>
        <v>0</v>
      </c>
      <c r="BL257" s="18" t="s">
        <v>247</v>
      </c>
      <c r="BM257" s="205" t="s">
        <v>758</v>
      </c>
    </row>
    <row r="258" spans="1:65" s="2" customFormat="1" ht="16.5" customHeight="1">
      <c r="A258" s="35"/>
      <c r="B258" s="36"/>
      <c r="C258" s="193" t="s">
        <v>755</v>
      </c>
      <c r="D258" s="193" t="s">
        <v>211</v>
      </c>
      <c r="E258" s="194" t="s">
        <v>3253</v>
      </c>
      <c r="F258" s="195" t="s">
        <v>3254</v>
      </c>
      <c r="G258" s="196" t="s">
        <v>2890</v>
      </c>
      <c r="H258" s="197">
        <v>56</v>
      </c>
      <c r="I258" s="198"/>
      <c r="J258" s="199">
        <f t="shared" si="50"/>
        <v>0</v>
      </c>
      <c r="K258" s="200"/>
      <c r="L258" s="40"/>
      <c r="M258" s="201" t="s">
        <v>1</v>
      </c>
      <c r="N258" s="202" t="s">
        <v>40</v>
      </c>
      <c r="O258" s="72"/>
      <c r="P258" s="203">
        <f t="shared" si="51"/>
        <v>0</v>
      </c>
      <c r="Q258" s="203">
        <v>0</v>
      </c>
      <c r="R258" s="203">
        <f t="shared" si="52"/>
        <v>0</v>
      </c>
      <c r="S258" s="203">
        <v>0</v>
      </c>
      <c r="T258" s="204">
        <f t="shared" si="53"/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05" t="s">
        <v>247</v>
      </c>
      <c r="AT258" s="205" t="s">
        <v>211</v>
      </c>
      <c r="AU258" s="205" t="s">
        <v>85</v>
      </c>
      <c r="AY258" s="18" t="s">
        <v>209</v>
      </c>
      <c r="BE258" s="206">
        <f t="shared" si="54"/>
        <v>0</v>
      </c>
      <c r="BF258" s="206">
        <f t="shared" si="55"/>
        <v>0</v>
      </c>
      <c r="BG258" s="206">
        <f t="shared" si="56"/>
        <v>0</v>
      </c>
      <c r="BH258" s="206">
        <f t="shared" si="57"/>
        <v>0</v>
      </c>
      <c r="BI258" s="206">
        <f t="shared" si="58"/>
        <v>0</v>
      </c>
      <c r="BJ258" s="18" t="s">
        <v>83</v>
      </c>
      <c r="BK258" s="206">
        <f t="shared" si="59"/>
        <v>0</v>
      </c>
      <c r="BL258" s="18" t="s">
        <v>247</v>
      </c>
      <c r="BM258" s="205" t="s">
        <v>763</v>
      </c>
    </row>
    <row r="259" spans="1:65" s="2" customFormat="1" ht="16.5" customHeight="1">
      <c r="A259" s="35"/>
      <c r="B259" s="36"/>
      <c r="C259" s="193" t="s">
        <v>494</v>
      </c>
      <c r="D259" s="193" t="s">
        <v>211</v>
      </c>
      <c r="E259" s="194" t="s">
        <v>3255</v>
      </c>
      <c r="F259" s="195" t="s">
        <v>3256</v>
      </c>
      <c r="G259" s="196" t="s">
        <v>2890</v>
      </c>
      <c r="H259" s="197">
        <v>2</v>
      </c>
      <c r="I259" s="198"/>
      <c r="J259" s="199">
        <f t="shared" si="50"/>
        <v>0</v>
      </c>
      <c r="K259" s="200"/>
      <c r="L259" s="40"/>
      <c r="M259" s="201" t="s">
        <v>1</v>
      </c>
      <c r="N259" s="202" t="s">
        <v>40</v>
      </c>
      <c r="O259" s="72"/>
      <c r="P259" s="203">
        <f t="shared" si="51"/>
        <v>0</v>
      </c>
      <c r="Q259" s="203">
        <v>0</v>
      </c>
      <c r="R259" s="203">
        <f t="shared" si="52"/>
        <v>0</v>
      </c>
      <c r="S259" s="203">
        <v>0</v>
      </c>
      <c r="T259" s="204">
        <f t="shared" si="53"/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5" t="s">
        <v>247</v>
      </c>
      <c r="AT259" s="205" t="s">
        <v>211</v>
      </c>
      <c r="AU259" s="205" t="s">
        <v>85</v>
      </c>
      <c r="AY259" s="18" t="s">
        <v>209</v>
      </c>
      <c r="BE259" s="206">
        <f t="shared" si="54"/>
        <v>0</v>
      </c>
      <c r="BF259" s="206">
        <f t="shared" si="55"/>
        <v>0</v>
      </c>
      <c r="BG259" s="206">
        <f t="shared" si="56"/>
        <v>0</v>
      </c>
      <c r="BH259" s="206">
        <f t="shared" si="57"/>
        <v>0</v>
      </c>
      <c r="BI259" s="206">
        <f t="shared" si="58"/>
        <v>0</v>
      </c>
      <c r="BJ259" s="18" t="s">
        <v>83</v>
      </c>
      <c r="BK259" s="206">
        <f t="shared" si="59"/>
        <v>0</v>
      </c>
      <c r="BL259" s="18" t="s">
        <v>247</v>
      </c>
      <c r="BM259" s="205" t="s">
        <v>770</v>
      </c>
    </row>
    <row r="260" spans="1:65" s="2" customFormat="1" ht="16.5" customHeight="1">
      <c r="A260" s="35"/>
      <c r="B260" s="36"/>
      <c r="C260" s="193" t="s">
        <v>767</v>
      </c>
      <c r="D260" s="193" t="s">
        <v>211</v>
      </c>
      <c r="E260" s="194" t="s">
        <v>3257</v>
      </c>
      <c r="F260" s="195" t="s">
        <v>3258</v>
      </c>
      <c r="G260" s="196" t="s">
        <v>2890</v>
      </c>
      <c r="H260" s="197">
        <v>3</v>
      </c>
      <c r="I260" s="198"/>
      <c r="J260" s="199">
        <f t="shared" si="50"/>
        <v>0</v>
      </c>
      <c r="K260" s="200"/>
      <c r="L260" s="40"/>
      <c r="M260" s="201" t="s">
        <v>1</v>
      </c>
      <c r="N260" s="202" t="s">
        <v>40</v>
      </c>
      <c r="O260" s="72"/>
      <c r="P260" s="203">
        <f t="shared" si="51"/>
        <v>0</v>
      </c>
      <c r="Q260" s="203">
        <v>0</v>
      </c>
      <c r="R260" s="203">
        <f t="shared" si="52"/>
        <v>0</v>
      </c>
      <c r="S260" s="203">
        <v>0</v>
      </c>
      <c r="T260" s="204">
        <f t="shared" si="53"/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05" t="s">
        <v>247</v>
      </c>
      <c r="AT260" s="205" t="s">
        <v>211</v>
      </c>
      <c r="AU260" s="205" t="s">
        <v>85</v>
      </c>
      <c r="AY260" s="18" t="s">
        <v>209</v>
      </c>
      <c r="BE260" s="206">
        <f t="shared" si="54"/>
        <v>0</v>
      </c>
      <c r="BF260" s="206">
        <f t="shared" si="55"/>
        <v>0</v>
      </c>
      <c r="BG260" s="206">
        <f t="shared" si="56"/>
        <v>0</v>
      </c>
      <c r="BH260" s="206">
        <f t="shared" si="57"/>
        <v>0</v>
      </c>
      <c r="BI260" s="206">
        <f t="shared" si="58"/>
        <v>0</v>
      </c>
      <c r="BJ260" s="18" t="s">
        <v>83</v>
      </c>
      <c r="BK260" s="206">
        <f t="shared" si="59"/>
        <v>0</v>
      </c>
      <c r="BL260" s="18" t="s">
        <v>247</v>
      </c>
      <c r="BM260" s="205" t="s">
        <v>776</v>
      </c>
    </row>
    <row r="261" spans="1:65" s="2" customFormat="1" ht="16.5" customHeight="1">
      <c r="A261" s="35"/>
      <c r="B261" s="36"/>
      <c r="C261" s="193" t="s">
        <v>498</v>
      </c>
      <c r="D261" s="193" t="s">
        <v>211</v>
      </c>
      <c r="E261" s="194" t="s">
        <v>3259</v>
      </c>
      <c r="F261" s="195" t="s">
        <v>3260</v>
      </c>
      <c r="G261" s="196" t="s">
        <v>2890</v>
      </c>
      <c r="H261" s="197">
        <v>4</v>
      </c>
      <c r="I261" s="198"/>
      <c r="J261" s="199">
        <f t="shared" si="50"/>
        <v>0</v>
      </c>
      <c r="K261" s="200"/>
      <c r="L261" s="40"/>
      <c r="M261" s="201" t="s">
        <v>1</v>
      </c>
      <c r="N261" s="202" t="s">
        <v>40</v>
      </c>
      <c r="O261" s="72"/>
      <c r="P261" s="203">
        <f t="shared" si="51"/>
        <v>0</v>
      </c>
      <c r="Q261" s="203">
        <v>0</v>
      </c>
      <c r="R261" s="203">
        <f t="shared" si="52"/>
        <v>0</v>
      </c>
      <c r="S261" s="203">
        <v>0</v>
      </c>
      <c r="T261" s="204">
        <f t="shared" si="53"/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05" t="s">
        <v>247</v>
      </c>
      <c r="AT261" s="205" t="s">
        <v>211</v>
      </c>
      <c r="AU261" s="205" t="s">
        <v>85</v>
      </c>
      <c r="AY261" s="18" t="s">
        <v>209</v>
      </c>
      <c r="BE261" s="206">
        <f t="shared" si="54"/>
        <v>0</v>
      </c>
      <c r="BF261" s="206">
        <f t="shared" si="55"/>
        <v>0</v>
      </c>
      <c r="BG261" s="206">
        <f t="shared" si="56"/>
        <v>0</v>
      </c>
      <c r="BH261" s="206">
        <f t="shared" si="57"/>
        <v>0</v>
      </c>
      <c r="BI261" s="206">
        <f t="shared" si="58"/>
        <v>0</v>
      </c>
      <c r="BJ261" s="18" t="s">
        <v>83</v>
      </c>
      <c r="BK261" s="206">
        <f t="shared" si="59"/>
        <v>0</v>
      </c>
      <c r="BL261" s="18" t="s">
        <v>247</v>
      </c>
      <c r="BM261" s="205" t="s">
        <v>783</v>
      </c>
    </row>
    <row r="262" spans="1:65" s="2" customFormat="1" ht="16.5" customHeight="1">
      <c r="A262" s="35"/>
      <c r="B262" s="36"/>
      <c r="C262" s="193" t="s">
        <v>780</v>
      </c>
      <c r="D262" s="193" t="s">
        <v>211</v>
      </c>
      <c r="E262" s="194" t="s">
        <v>3261</v>
      </c>
      <c r="F262" s="195" t="s">
        <v>3262</v>
      </c>
      <c r="G262" s="196" t="s">
        <v>340</v>
      </c>
      <c r="H262" s="197">
        <v>43</v>
      </c>
      <c r="I262" s="198"/>
      <c r="J262" s="199">
        <f t="shared" si="50"/>
        <v>0</v>
      </c>
      <c r="K262" s="200"/>
      <c r="L262" s="40"/>
      <c r="M262" s="201" t="s">
        <v>1</v>
      </c>
      <c r="N262" s="202" t="s">
        <v>40</v>
      </c>
      <c r="O262" s="72"/>
      <c r="P262" s="203">
        <f t="shared" si="51"/>
        <v>0</v>
      </c>
      <c r="Q262" s="203">
        <v>0</v>
      </c>
      <c r="R262" s="203">
        <f t="shared" si="52"/>
        <v>0</v>
      </c>
      <c r="S262" s="203">
        <v>0</v>
      </c>
      <c r="T262" s="204">
        <f t="shared" si="53"/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5" t="s">
        <v>247</v>
      </c>
      <c r="AT262" s="205" t="s">
        <v>211</v>
      </c>
      <c r="AU262" s="205" t="s">
        <v>85</v>
      </c>
      <c r="AY262" s="18" t="s">
        <v>209</v>
      </c>
      <c r="BE262" s="206">
        <f t="shared" si="54"/>
        <v>0</v>
      </c>
      <c r="BF262" s="206">
        <f t="shared" si="55"/>
        <v>0</v>
      </c>
      <c r="BG262" s="206">
        <f t="shared" si="56"/>
        <v>0</v>
      </c>
      <c r="BH262" s="206">
        <f t="shared" si="57"/>
        <v>0</v>
      </c>
      <c r="BI262" s="206">
        <f t="shared" si="58"/>
        <v>0</v>
      </c>
      <c r="BJ262" s="18" t="s">
        <v>83</v>
      </c>
      <c r="BK262" s="206">
        <f t="shared" si="59"/>
        <v>0</v>
      </c>
      <c r="BL262" s="18" t="s">
        <v>247</v>
      </c>
      <c r="BM262" s="205" t="s">
        <v>788</v>
      </c>
    </row>
    <row r="263" spans="1:65" s="2" customFormat="1" ht="24.2" customHeight="1">
      <c r="A263" s="35"/>
      <c r="B263" s="36"/>
      <c r="C263" s="193" t="s">
        <v>502</v>
      </c>
      <c r="D263" s="193" t="s">
        <v>211</v>
      </c>
      <c r="E263" s="194" t="s">
        <v>3263</v>
      </c>
      <c r="F263" s="195" t="s">
        <v>3264</v>
      </c>
      <c r="G263" s="196" t="s">
        <v>1034</v>
      </c>
      <c r="H263" s="266"/>
      <c r="I263" s="198"/>
      <c r="J263" s="199">
        <f t="shared" si="50"/>
        <v>0</v>
      </c>
      <c r="K263" s="200"/>
      <c r="L263" s="40"/>
      <c r="M263" s="201" t="s">
        <v>1</v>
      </c>
      <c r="N263" s="202" t="s">
        <v>40</v>
      </c>
      <c r="O263" s="72"/>
      <c r="P263" s="203">
        <f t="shared" si="51"/>
        <v>0</v>
      </c>
      <c r="Q263" s="203">
        <v>0</v>
      </c>
      <c r="R263" s="203">
        <f t="shared" si="52"/>
        <v>0</v>
      </c>
      <c r="S263" s="203">
        <v>0</v>
      </c>
      <c r="T263" s="204">
        <f t="shared" si="53"/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05" t="s">
        <v>247</v>
      </c>
      <c r="AT263" s="205" t="s">
        <v>211</v>
      </c>
      <c r="AU263" s="205" t="s">
        <v>85</v>
      </c>
      <c r="AY263" s="18" t="s">
        <v>209</v>
      </c>
      <c r="BE263" s="206">
        <f t="shared" si="54"/>
        <v>0</v>
      </c>
      <c r="BF263" s="206">
        <f t="shared" si="55"/>
        <v>0</v>
      </c>
      <c r="BG263" s="206">
        <f t="shared" si="56"/>
        <v>0</v>
      </c>
      <c r="BH263" s="206">
        <f t="shared" si="57"/>
        <v>0</v>
      </c>
      <c r="BI263" s="206">
        <f t="shared" si="58"/>
        <v>0</v>
      </c>
      <c r="BJ263" s="18" t="s">
        <v>83</v>
      </c>
      <c r="BK263" s="206">
        <f t="shared" si="59"/>
        <v>0</v>
      </c>
      <c r="BL263" s="18" t="s">
        <v>247</v>
      </c>
      <c r="BM263" s="205" t="s">
        <v>795</v>
      </c>
    </row>
    <row r="264" spans="1:65" s="12" customFormat="1" ht="22.9" customHeight="1">
      <c r="B264" s="177"/>
      <c r="C264" s="178"/>
      <c r="D264" s="179" t="s">
        <v>74</v>
      </c>
      <c r="E264" s="191" t="s">
        <v>1859</v>
      </c>
      <c r="F264" s="191" t="s">
        <v>3265</v>
      </c>
      <c r="G264" s="178"/>
      <c r="H264" s="178"/>
      <c r="I264" s="181"/>
      <c r="J264" s="192">
        <f>BK264</f>
        <v>0</v>
      </c>
      <c r="K264" s="178"/>
      <c r="L264" s="183"/>
      <c r="M264" s="184"/>
      <c r="N264" s="185"/>
      <c r="O264" s="185"/>
      <c r="P264" s="186">
        <f>SUM(P265:P267)</f>
        <v>0</v>
      </c>
      <c r="Q264" s="185"/>
      <c r="R264" s="186">
        <f>SUM(R265:R267)</f>
        <v>0</v>
      </c>
      <c r="S264" s="185"/>
      <c r="T264" s="187">
        <f>SUM(T265:T267)</f>
        <v>0</v>
      </c>
      <c r="AR264" s="188" t="s">
        <v>85</v>
      </c>
      <c r="AT264" s="189" t="s">
        <v>74</v>
      </c>
      <c r="AU264" s="189" t="s">
        <v>83</v>
      </c>
      <c r="AY264" s="188" t="s">
        <v>209</v>
      </c>
      <c r="BK264" s="190">
        <f>SUM(BK265:BK267)</f>
        <v>0</v>
      </c>
    </row>
    <row r="265" spans="1:65" s="2" customFormat="1" ht="21.75" customHeight="1">
      <c r="A265" s="35"/>
      <c r="B265" s="36"/>
      <c r="C265" s="193" t="s">
        <v>792</v>
      </c>
      <c r="D265" s="193" t="s">
        <v>211</v>
      </c>
      <c r="E265" s="194" t="s">
        <v>3266</v>
      </c>
      <c r="F265" s="195" t="s">
        <v>3267</v>
      </c>
      <c r="G265" s="196" t="s">
        <v>2890</v>
      </c>
      <c r="H265" s="197">
        <v>54</v>
      </c>
      <c r="I265" s="198"/>
      <c r="J265" s="199">
        <f>ROUND(I265*H265,2)</f>
        <v>0</v>
      </c>
      <c r="K265" s="200"/>
      <c r="L265" s="40"/>
      <c r="M265" s="201" t="s">
        <v>1</v>
      </c>
      <c r="N265" s="202" t="s">
        <v>40</v>
      </c>
      <c r="O265" s="72"/>
      <c r="P265" s="203">
        <f>O265*H265</f>
        <v>0</v>
      </c>
      <c r="Q265" s="203">
        <v>0</v>
      </c>
      <c r="R265" s="203">
        <f>Q265*H265</f>
        <v>0</v>
      </c>
      <c r="S265" s="203">
        <v>0</v>
      </c>
      <c r="T265" s="204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5" t="s">
        <v>247</v>
      </c>
      <c r="AT265" s="205" t="s">
        <v>211</v>
      </c>
      <c r="AU265" s="205" t="s">
        <v>85</v>
      </c>
      <c r="AY265" s="18" t="s">
        <v>209</v>
      </c>
      <c r="BE265" s="206">
        <f>IF(N265="základní",J265,0)</f>
        <v>0</v>
      </c>
      <c r="BF265" s="206">
        <f>IF(N265="snížená",J265,0)</f>
        <v>0</v>
      </c>
      <c r="BG265" s="206">
        <f>IF(N265="zákl. přenesená",J265,0)</f>
        <v>0</v>
      </c>
      <c r="BH265" s="206">
        <f>IF(N265="sníž. přenesená",J265,0)</f>
        <v>0</v>
      </c>
      <c r="BI265" s="206">
        <f>IF(N265="nulová",J265,0)</f>
        <v>0</v>
      </c>
      <c r="BJ265" s="18" t="s">
        <v>83</v>
      </c>
      <c r="BK265" s="206">
        <f>ROUND(I265*H265,2)</f>
        <v>0</v>
      </c>
      <c r="BL265" s="18" t="s">
        <v>247</v>
      </c>
      <c r="BM265" s="205" t="s">
        <v>802</v>
      </c>
    </row>
    <row r="266" spans="1:65" s="2" customFormat="1" ht="16.5" customHeight="1">
      <c r="A266" s="35"/>
      <c r="B266" s="36"/>
      <c r="C266" s="193" t="s">
        <v>799</v>
      </c>
      <c r="D266" s="193" t="s">
        <v>211</v>
      </c>
      <c r="E266" s="194" t="s">
        <v>3268</v>
      </c>
      <c r="F266" s="195" t="s">
        <v>3269</v>
      </c>
      <c r="G266" s="196" t="s">
        <v>2890</v>
      </c>
      <c r="H266" s="197">
        <v>2</v>
      </c>
      <c r="I266" s="198"/>
      <c r="J266" s="199">
        <f>ROUND(I266*H266,2)</f>
        <v>0</v>
      </c>
      <c r="K266" s="200"/>
      <c r="L266" s="40"/>
      <c r="M266" s="201" t="s">
        <v>1</v>
      </c>
      <c r="N266" s="202" t="s">
        <v>40</v>
      </c>
      <c r="O266" s="72"/>
      <c r="P266" s="203">
        <f>O266*H266</f>
        <v>0</v>
      </c>
      <c r="Q266" s="203">
        <v>0</v>
      </c>
      <c r="R266" s="203">
        <f>Q266*H266</f>
        <v>0</v>
      </c>
      <c r="S266" s="203">
        <v>0</v>
      </c>
      <c r="T266" s="204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05" t="s">
        <v>247</v>
      </c>
      <c r="AT266" s="205" t="s">
        <v>211</v>
      </c>
      <c r="AU266" s="205" t="s">
        <v>85</v>
      </c>
      <c r="AY266" s="18" t="s">
        <v>209</v>
      </c>
      <c r="BE266" s="206">
        <f>IF(N266="základní",J266,0)</f>
        <v>0</v>
      </c>
      <c r="BF266" s="206">
        <f>IF(N266="snížená",J266,0)</f>
        <v>0</v>
      </c>
      <c r="BG266" s="206">
        <f>IF(N266="zákl. přenesená",J266,0)</f>
        <v>0</v>
      </c>
      <c r="BH266" s="206">
        <f>IF(N266="sníž. přenesená",J266,0)</f>
        <v>0</v>
      </c>
      <c r="BI266" s="206">
        <f>IF(N266="nulová",J266,0)</f>
        <v>0</v>
      </c>
      <c r="BJ266" s="18" t="s">
        <v>83</v>
      </c>
      <c r="BK266" s="206">
        <f>ROUND(I266*H266,2)</f>
        <v>0</v>
      </c>
      <c r="BL266" s="18" t="s">
        <v>247</v>
      </c>
      <c r="BM266" s="205" t="s">
        <v>810</v>
      </c>
    </row>
    <row r="267" spans="1:65" s="2" customFormat="1" ht="24.2" customHeight="1">
      <c r="A267" s="35"/>
      <c r="B267" s="36"/>
      <c r="C267" s="193" t="s">
        <v>807</v>
      </c>
      <c r="D267" s="193" t="s">
        <v>211</v>
      </c>
      <c r="E267" s="194" t="s">
        <v>3270</v>
      </c>
      <c r="F267" s="195" t="s">
        <v>3271</v>
      </c>
      <c r="G267" s="196" t="s">
        <v>1034</v>
      </c>
      <c r="H267" s="266"/>
      <c r="I267" s="198"/>
      <c r="J267" s="199">
        <f>ROUND(I267*H267,2)</f>
        <v>0</v>
      </c>
      <c r="K267" s="200"/>
      <c r="L267" s="40"/>
      <c r="M267" s="267" t="s">
        <v>1</v>
      </c>
      <c r="N267" s="268" t="s">
        <v>40</v>
      </c>
      <c r="O267" s="269"/>
      <c r="P267" s="270">
        <f>O267*H267</f>
        <v>0</v>
      </c>
      <c r="Q267" s="270">
        <v>0</v>
      </c>
      <c r="R267" s="270">
        <f>Q267*H267</f>
        <v>0</v>
      </c>
      <c r="S267" s="270">
        <v>0</v>
      </c>
      <c r="T267" s="271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05" t="s">
        <v>247</v>
      </c>
      <c r="AT267" s="205" t="s">
        <v>211</v>
      </c>
      <c r="AU267" s="205" t="s">
        <v>85</v>
      </c>
      <c r="AY267" s="18" t="s">
        <v>209</v>
      </c>
      <c r="BE267" s="206">
        <f>IF(N267="základní",J267,0)</f>
        <v>0</v>
      </c>
      <c r="BF267" s="206">
        <f>IF(N267="snížená",J267,0)</f>
        <v>0</v>
      </c>
      <c r="BG267" s="206">
        <f>IF(N267="zákl. přenesená",J267,0)</f>
        <v>0</v>
      </c>
      <c r="BH267" s="206">
        <f>IF(N267="sníž. přenesená",J267,0)</f>
        <v>0</v>
      </c>
      <c r="BI267" s="206">
        <f>IF(N267="nulová",J267,0)</f>
        <v>0</v>
      </c>
      <c r="BJ267" s="18" t="s">
        <v>83</v>
      </c>
      <c r="BK267" s="206">
        <f>ROUND(I267*H267,2)</f>
        <v>0</v>
      </c>
      <c r="BL267" s="18" t="s">
        <v>247</v>
      </c>
      <c r="BM267" s="205" t="s">
        <v>817</v>
      </c>
    </row>
    <row r="268" spans="1:65" s="2" customFormat="1" ht="6.95" customHeight="1">
      <c r="A268" s="35"/>
      <c r="B268" s="55"/>
      <c r="C268" s="56"/>
      <c r="D268" s="56"/>
      <c r="E268" s="56"/>
      <c r="F268" s="56"/>
      <c r="G268" s="56"/>
      <c r="H268" s="56"/>
      <c r="I268" s="56"/>
      <c r="J268" s="56"/>
      <c r="K268" s="56"/>
      <c r="L268" s="40"/>
      <c r="M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</row>
  </sheetData>
  <sheetProtection algorithmName="SHA-512" hashValue="xwIfkt65g8Knd5s3+DGaM7en+5Ju0RXy4XfXA6hxK8dOeMY0Y7yP41VZPo3nlAk/95zx9JRBkDq9FF5gJHEAoQ==" saltValue="7QkHJmOocuLGDAJWzLoSMOnICKuL+9O4T3zT2k1zFdA71U3ZMssFQZZROf2fG9AY9g1wX1vVWrRQpaCmWuSyWw==" spinCount="100000" sheet="1" objects="1" scenarios="1" formatColumns="0" formatRows="0" autoFilter="0"/>
  <autoFilter ref="C130:K267" xr:uid="{00000000-0009-0000-0000-000005000000}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263"/>
  <sheetViews>
    <sheetView showGridLines="0" topLeftCell="A186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8" t="s">
        <v>107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152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23" t="str">
        <f>'Rekapitulace stavby'!K6</f>
        <v>OU - STAVEBNÍ ÚPRAVY BUDOVY E, ČS.LEGIÍ 9, OSTRAVA - AKTUALIZACE/REVIZE 7.7.2022</v>
      </c>
      <c r="F7" s="324"/>
      <c r="G7" s="324"/>
      <c r="H7" s="324"/>
      <c r="L7" s="21"/>
    </row>
    <row r="8" spans="1:46" ht="12.75">
      <c r="B8" s="21"/>
      <c r="D8" s="120" t="s">
        <v>153</v>
      </c>
      <c r="L8" s="21"/>
    </row>
    <row r="9" spans="1:46" s="1" customFormat="1" ht="16.5" customHeight="1">
      <c r="B9" s="21"/>
      <c r="E9" s="323" t="s">
        <v>2838</v>
      </c>
      <c r="F9" s="321"/>
      <c r="G9" s="321"/>
      <c r="H9" s="321"/>
      <c r="L9" s="21"/>
    </row>
    <row r="10" spans="1:46" s="1" customFormat="1" ht="12" customHeight="1">
      <c r="B10" s="21"/>
      <c r="D10" s="120" t="s">
        <v>2839</v>
      </c>
      <c r="L10" s="21"/>
    </row>
    <row r="11" spans="1:46" s="2" customFormat="1" ht="16.5" customHeight="1">
      <c r="A11" s="35"/>
      <c r="B11" s="40"/>
      <c r="C11" s="35"/>
      <c r="D11" s="35"/>
      <c r="E11" s="333" t="s">
        <v>3272</v>
      </c>
      <c r="F11" s="326"/>
      <c r="G11" s="326"/>
      <c r="H11" s="326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3273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25" t="s">
        <v>3274</v>
      </c>
      <c r="F13" s="326"/>
      <c r="G13" s="326"/>
      <c r="H13" s="326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17</v>
      </c>
      <c r="E15" s="35"/>
      <c r="F15" s="111" t="s">
        <v>1</v>
      </c>
      <c r="G15" s="35"/>
      <c r="H15" s="35"/>
      <c r="I15" s="120" t="s">
        <v>18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19</v>
      </c>
      <c r="E16" s="35"/>
      <c r="F16" s="111" t="s">
        <v>33</v>
      </c>
      <c r="G16" s="35"/>
      <c r="H16" s="35"/>
      <c r="I16" s="120" t="s">
        <v>21</v>
      </c>
      <c r="J16" s="121" t="str">
        <f>'Rekapitulace stavby'!AN8</f>
        <v>30. 3. 2022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23</v>
      </c>
      <c r="E18" s="35"/>
      <c r="F18" s="35"/>
      <c r="G18" s="35"/>
      <c r="H18" s="35"/>
      <c r="I18" s="120" t="s">
        <v>24</v>
      </c>
      <c r="J18" s="111" t="str">
        <f>IF('Rekapitulace stavby'!AN10="","",'Rekapitulace stavby'!AN10)</f>
        <v/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tr">
        <f>IF('Rekapitulace stavby'!E11="","",'Rekapitulace stavby'!E11)</f>
        <v>Ostravská univerzita</v>
      </c>
      <c r="F19" s="35"/>
      <c r="G19" s="35"/>
      <c r="H19" s="35"/>
      <c r="I19" s="120" t="s">
        <v>26</v>
      </c>
      <c r="J19" s="111" t="str">
        <f>IF('Rekapitulace stavby'!AN11="","",'Rekapitulace stavby'!AN11)</f>
        <v/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27</v>
      </c>
      <c r="E21" s="35"/>
      <c r="F21" s="35"/>
      <c r="G21" s="35"/>
      <c r="H21" s="35"/>
      <c r="I21" s="120" t="s">
        <v>24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27" t="str">
        <f>'Rekapitulace stavby'!E14</f>
        <v>Vyplň údaj</v>
      </c>
      <c r="F22" s="328"/>
      <c r="G22" s="328"/>
      <c r="H22" s="328"/>
      <c r="I22" s="120" t="s">
        <v>26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29</v>
      </c>
      <c r="E24" s="35"/>
      <c r="F24" s="35"/>
      <c r="G24" s="35"/>
      <c r="H24" s="35"/>
      <c r="I24" s="120" t="s">
        <v>24</v>
      </c>
      <c r="J24" s="111" t="str">
        <f>IF('Rekapitulace stavby'!AN16="","",'Rekapitulace stavby'!AN16)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tr">
        <f>IF('Rekapitulace stavby'!E17="","",'Rekapitulace stavby'!E17)</f>
        <v>MARPO s.r.o.</v>
      </c>
      <c r="F25" s="35"/>
      <c r="G25" s="35"/>
      <c r="H25" s="35"/>
      <c r="I25" s="120" t="s">
        <v>26</v>
      </c>
      <c r="J25" s="111" t="str">
        <f>IF('Rekapitulace stavby'!AN17="","",'Rekapitulace stavby'!AN17)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32</v>
      </c>
      <c r="E27" s="35"/>
      <c r="F27" s="35"/>
      <c r="G27" s="35"/>
      <c r="H27" s="35"/>
      <c r="I27" s="120" t="s">
        <v>24</v>
      </c>
      <c r="J27" s="111" t="str">
        <f>IF('Rekapitulace stavby'!AN19="","",'Rekapitulace stavby'!AN19)</f>
        <v/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tr">
        <f>IF('Rekapitulace stavby'!E20="","",'Rekapitulace stavby'!E20)</f>
        <v xml:space="preserve"> </v>
      </c>
      <c r="F28" s="35"/>
      <c r="G28" s="35"/>
      <c r="H28" s="35"/>
      <c r="I28" s="120" t="s">
        <v>26</v>
      </c>
      <c r="J28" s="111" t="str">
        <f>IF('Rekapitulace stavby'!AN20="","",'Rekapitulace stavby'!AN20)</f>
        <v/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34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29" t="s">
        <v>1</v>
      </c>
      <c r="F31" s="329"/>
      <c r="G31" s="329"/>
      <c r="H31" s="329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35</v>
      </c>
      <c r="E34" s="35"/>
      <c r="F34" s="35"/>
      <c r="G34" s="35"/>
      <c r="H34" s="35"/>
      <c r="I34" s="35"/>
      <c r="J34" s="127">
        <f>ROUND(J130,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37</v>
      </c>
      <c r="G36" s="35"/>
      <c r="H36" s="35"/>
      <c r="I36" s="128" t="s">
        <v>36</v>
      </c>
      <c r="J36" s="128" t="s">
        <v>38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39</v>
      </c>
      <c r="E37" s="120" t="s">
        <v>40</v>
      </c>
      <c r="F37" s="130">
        <f>ROUND((SUM(BE130:BE262)),  2)</f>
        <v>0</v>
      </c>
      <c r="G37" s="35"/>
      <c r="H37" s="35"/>
      <c r="I37" s="131">
        <v>0.21</v>
      </c>
      <c r="J37" s="130">
        <f>ROUND(((SUM(BE130:BE262))*I37),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41</v>
      </c>
      <c r="F38" s="130">
        <f>ROUND((SUM(BF130:BF262)),  2)</f>
        <v>0</v>
      </c>
      <c r="G38" s="35"/>
      <c r="H38" s="35"/>
      <c r="I38" s="131">
        <v>0.15</v>
      </c>
      <c r="J38" s="130">
        <f>ROUND(((SUM(BF130:BF262))*I38),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42</v>
      </c>
      <c r="F39" s="130">
        <f>ROUND((SUM(BG130:BG262)),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43</v>
      </c>
      <c r="F40" s="130">
        <f>ROUND((SUM(BH130:BH262)),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44</v>
      </c>
      <c r="F41" s="130">
        <f>ROUND((SUM(BI130:BI262)),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45</v>
      </c>
      <c r="E43" s="134"/>
      <c r="F43" s="134"/>
      <c r="G43" s="135" t="s">
        <v>46</v>
      </c>
      <c r="H43" s="136" t="s">
        <v>47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155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0" t="str">
        <f>E7</f>
        <v>OU - STAVEBNÍ ÚPRAVY BUDOVY E, ČS.LEGIÍ 9, OSTRAVA - AKTUALIZACE/REVIZE 7.7.2022</v>
      </c>
      <c r="F85" s="331"/>
      <c r="G85" s="331"/>
      <c r="H85" s="33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153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30" t="s">
        <v>2838</v>
      </c>
      <c r="F87" s="307"/>
      <c r="G87" s="307"/>
      <c r="H87" s="307"/>
      <c r="I87" s="23"/>
      <c r="J87" s="23"/>
      <c r="K87" s="23"/>
      <c r="L87" s="21"/>
    </row>
    <row r="88" spans="1:31" s="1" customFormat="1" ht="12" customHeight="1">
      <c r="B88" s="22"/>
      <c r="C88" s="30" t="s">
        <v>2839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34" t="s">
        <v>3272</v>
      </c>
      <c r="F89" s="332"/>
      <c r="G89" s="332"/>
      <c r="H89" s="332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3273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78" t="str">
        <f>E13</f>
        <v>1 - Elektroinstalace</v>
      </c>
      <c r="F91" s="332"/>
      <c r="G91" s="332"/>
      <c r="H91" s="332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19</v>
      </c>
      <c r="D93" s="37"/>
      <c r="E93" s="37"/>
      <c r="F93" s="28" t="str">
        <f>F16</f>
        <v xml:space="preserve"> </v>
      </c>
      <c r="G93" s="37"/>
      <c r="H93" s="37"/>
      <c r="I93" s="30" t="s">
        <v>21</v>
      </c>
      <c r="J93" s="67" t="str">
        <f>IF(J16="","",J16)</f>
        <v>30. 3. 2022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2" customHeight="1">
      <c r="A95" s="35"/>
      <c r="B95" s="36"/>
      <c r="C95" s="30" t="s">
        <v>23</v>
      </c>
      <c r="D95" s="37"/>
      <c r="E95" s="37"/>
      <c r="F95" s="28" t="str">
        <f>E19</f>
        <v>Ostravská univerzita</v>
      </c>
      <c r="G95" s="37"/>
      <c r="H95" s="37"/>
      <c r="I95" s="30" t="s">
        <v>29</v>
      </c>
      <c r="J95" s="33" t="str">
        <f>E25</f>
        <v>MARPO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27</v>
      </c>
      <c r="D96" s="37"/>
      <c r="E96" s="37"/>
      <c r="F96" s="28" t="str">
        <f>IF(E22="","",E22)</f>
        <v>Vyplň údaj</v>
      </c>
      <c r="G96" s="37"/>
      <c r="H96" s="37"/>
      <c r="I96" s="30" t="s">
        <v>32</v>
      </c>
      <c r="J96" s="33" t="str">
        <f>E28</f>
        <v xml:space="preserve"> 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156</v>
      </c>
      <c r="D98" s="151"/>
      <c r="E98" s="151"/>
      <c r="F98" s="151"/>
      <c r="G98" s="151"/>
      <c r="H98" s="151"/>
      <c r="I98" s="151"/>
      <c r="J98" s="152" t="s">
        <v>157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158</v>
      </c>
      <c r="D100" s="37"/>
      <c r="E100" s="37"/>
      <c r="F100" s="37"/>
      <c r="G100" s="37"/>
      <c r="H100" s="37"/>
      <c r="I100" s="37"/>
      <c r="J100" s="85">
        <f>J130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159</v>
      </c>
    </row>
    <row r="101" spans="1:47" s="9" customFormat="1" ht="24.95" customHeight="1">
      <c r="B101" s="154"/>
      <c r="C101" s="155"/>
      <c r="D101" s="156" t="s">
        <v>3275</v>
      </c>
      <c r="E101" s="157"/>
      <c r="F101" s="157"/>
      <c r="G101" s="157"/>
      <c r="H101" s="157"/>
      <c r="I101" s="157"/>
      <c r="J101" s="158">
        <f>J131</f>
        <v>0</v>
      </c>
      <c r="K101" s="155"/>
      <c r="L101" s="159"/>
    </row>
    <row r="102" spans="1:47" s="9" customFormat="1" ht="24.95" customHeight="1">
      <c r="B102" s="154"/>
      <c r="C102" s="155"/>
      <c r="D102" s="156" t="s">
        <v>3276</v>
      </c>
      <c r="E102" s="157"/>
      <c r="F102" s="157"/>
      <c r="G102" s="157"/>
      <c r="H102" s="157"/>
      <c r="I102" s="157"/>
      <c r="J102" s="158">
        <f>J212</f>
        <v>0</v>
      </c>
      <c r="K102" s="155"/>
      <c r="L102" s="159"/>
    </row>
    <row r="103" spans="1:47" s="9" customFormat="1" ht="24.95" customHeight="1">
      <c r="B103" s="154"/>
      <c r="C103" s="155"/>
      <c r="D103" s="156" t="s">
        <v>3277</v>
      </c>
      <c r="E103" s="157"/>
      <c r="F103" s="157"/>
      <c r="G103" s="157"/>
      <c r="H103" s="157"/>
      <c r="I103" s="157"/>
      <c r="J103" s="158">
        <f>J214</f>
        <v>0</v>
      </c>
      <c r="K103" s="155"/>
      <c r="L103" s="159"/>
    </row>
    <row r="104" spans="1:47" s="9" customFormat="1" ht="24.95" customHeight="1">
      <c r="B104" s="154"/>
      <c r="C104" s="155"/>
      <c r="D104" s="156" t="s">
        <v>3278</v>
      </c>
      <c r="E104" s="157"/>
      <c r="F104" s="157"/>
      <c r="G104" s="157"/>
      <c r="H104" s="157"/>
      <c r="I104" s="157"/>
      <c r="J104" s="158">
        <f>J250</f>
        <v>0</v>
      </c>
      <c r="K104" s="155"/>
      <c r="L104" s="159"/>
    </row>
    <row r="105" spans="1:47" s="9" customFormat="1" ht="24.95" customHeight="1">
      <c r="B105" s="154"/>
      <c r="C105" s="155"/>
      <c r="D105" s="156" t="s">
        <v>190</v>
      </c>
      <c r="E105" s="157"/>
      <c r="F105" s="157"/>
      <c r="G105" s="157"/>
      <c r="H105" s="157"/>
      <c r="I105" s="157"/>
      <c r="J105" s="158">
        <f>J258</f>
        <v>0</v>
      </c>
      <c r="K105" s="155"/>
      <c r="L105" s="159"/>
    </row>
    <row r="106" spans="1:47" s="10" customFormat="1" ht="19.899999999999999" customHeight="1">
      <c r="B106" s="160"/>
      <c r="C106" s="105"/>
      <c r="D106" s="161" t="s">
        <v>3279</v>
      </c>
      <c r="E106" s="162"/>
      <c r="F106" s="162"/>
      <c r="G106" s="162"/>
      <c r="H106" s="162"/>
      <c r="I106" s="162"/>
      <c r="J106" s="163">
        <f>J259</f>
        <v>0</v>
      </c>
      <c r="K106" s="105"/>
      <c r="L106" s="164"/>
    </row>
    <row r="107" spans="1:47" s="2" customFormat="1" ht="21.75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6.95" customHeight="1">
      <c r="A108" s="35"/>
      <c r="B108" s="55"/>
      <c r="C108" s="56"/>
      <c r="D108" s="56"/>
      <c r="E108" s="56"/>
      <c r="F108" s="56"/>
      <c r="G108" s="56"/>
      <c r="H108" s="56"/>
      <c r="I108" s="56"/>
      <c r="J108" s="56"/>
      <c r="K108" s="56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pans="1:47" s="2" customFormat="1" ht="6.95" customHeight="1">
      <c r="A112" s="35"/>
      <c r="B112" s="57"/>
      <c r="C112" s="58"/>
      <c r="D112" s="58"/>
      <c r="E112" s="58"/>
      <c r="F112" s="58"/>
      <c r="G112" s="58"/>
      <c r="H112" s="58"/>
      <c r="I112" s="58"/>
      <c r="J112" s="58"/>
      <c r="K112" s="58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31" s="2" customFormat="1" ht="24.95" customHeight="1">
      <c r="A113" s="35"/>
      <c r="B113" s="36"/>
      <c r="C113" s="24" t="s">
        <v>194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12" customHeight="1">
      <c r="A115" s="35"/>
      <c r="B115" s="36"/>
      <c r="C115" s="30" t="s">
        <v>16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16.5" customHeight="1">
      <c r="A116" s="35"/>
      <c r="B116" s="36"/>
      <c r="C116" s="37"/>
      <c r="D116" s="37"/>
      <c r="E116" s="330" t="str">
        <f>E7</f>
        <v>OU - STAVEBNÍ ÚPRAVY BUDOVY E, ČS.LEGIÍ 9, OSTRAVA - AKTUALIZACE/REVIZE 7.7.2022</v>
      </c>
      <c r="F116" s="331"/>
      <c r="G116" s="331"/>
      <c r="H116" s="331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1" customFormat="1" ht="12" customHeight="1">
      <c r="B117" s="22"/>
      <c r="C117" s="30" t="s">
        <v>153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pans="1:31" s="1" customFormat="1" ht="16.5" customHeight="1">
      <c r="B118" s="22"/>
      <c r="C118" s="23"/>
      <c r="D118" s="23"/>
      <c r="E118" s="330" t="s">
        <v>2838</v>
      </c>
      <c r="F118" s="307"/>
      <c r="G118" s="307"/>
      <c r="H118" s="307"/>
      <c r="I118" s="23"/>
      <c r="J118" s="23"/>
      <c r="K118" s="23"/>
      <c r="L118" s="21"/>
    </row>
    <row r="119" spans="1:31" s="1" customFormat="1" ht="12" customHeight="1">
      <c r="B119" s="22"/>
      <c r="C119" s="30" t="s">
        <v>2839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pans="1:31" s="2" customFormat="1" ht="16.5" customHeight="1">
      <c r="A120" s="35"/>
      <c r="B120" s="36"/>
      <c r="C120" s="37"/>
      <c r="D120" s="37"/>
      <c r="E120" s="334" t="s">
        <v>3272</v>
      </c>
      <c r="F120" s="332"/>
      <c r="G120" s="332"/>
      <c r="H120" s="332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2" customHeight="1">
      <c r="A121" s="35"/>
      <c r="B121" s="36"/>
      <c r="C121" s="30" t="s">
        <v>3273</v>
      </c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6.5" customHeight="1">
      <c r="A122" s="35"/>
      <c r="B122" s="36"/>
      <c r="C122" s="37"/>
      <c r="D122" s="37"/>
      <c r="E122" s="278" t="str">
        <f>E13</f>
        <v>1 - Elektroinstalace</v>
      </c>
      <c r="F122" s="332"/>
      <c r="G122" s="332"/>
      <c r="H122" s="332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6.9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>
      <c r="A124" s="35"/>
      <c r="B124" s="36"/>
      <c r="C124" s="30" t="s">
        <v>19</v>
      </c>
      <c r="D124" s="37"/>
      <c r="E124" s="37"/>
      <c r="F124" s="28" t="str">
        <f>F16</f>
        <v xml:space="preserve"> </v>
      </c>
      <c r="G124" s="37"/>
      <c r="H124" s="37"/>
      <c r="I124" s="30" t="s">
        <v>21</v>
      </c>
      <c r="J124" s="67" t="str">
        <f>IF(J16="","",J16)</f>
        <v>30. 3. 2022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5.2" customHeight="1">
      <c r="A126" s="35"/>
      <c r="B126" s="36"/>
      <c r="C126" s="30" t="s">
        <v>23</v>
      </c>
      <c r="D126" s="37"/>
      <c r="E126" s="37"/>
      <c r="F126" s="28" t="str">
        <f>E19</f>
        <v>Ostravská univerzita</v>
      </c>
      <c r="G126" s="37"/>
      <c r="H126" s="37"/>
      <c r="I126" s="30" t="s">
        <v>29</v>
      </c>
      <c r="J126" s="33" t="str">
        <f>E25</f>
        <v>MARPO s.r.o.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5.2" customHeight="1">
      <c r="A127" s="35"/>
      <c r="B127" s="36"/>
      <c r="C127" s="30" t="s">
        <v>27</v>
      </c>
      <c r="D127" s="37"/>
      <c r="E127" s="37"/>
      <c r="F127" s="28" t="str">
        <f>IF(E22="","",E22)</f>
        <v>Vyplň údaj</v>
      </c>
      <c r="G127" s="37"/>
      <c r="H127" s="37"/>
      <c r="I127" s="30" t="s">
        <v>32</v>
      </c>
      <c r="J127" s="33" t="str">
        <f>E28</f>
        <v xml:space="preserve"> </v>
      </c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0.35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11" customFormat="1" ht="29.25" customHeight="1">
      <c r="A129" s="165"/>
      <c r="B129" s="166"/>
      <c r="C129" s="167" t="s">
        <v>195</v>
      </c>
      <c r="D129" s="168" t="s">
        <v>60</v>
      </c>
      <c r="E129" s="168" t="s">
        <v>56</v>
      </c>
      <c r="F129" s="168" t="s">
        <v>57</v>
      </c>
      <c r="G129" s="168" t="s">
        <v>196</v>
      </c>
      <c r="H129" s="168" t="s">
        <v>197</v>
      </c>
      <c r="I129" s="168" t="s">
        <v>198</v>
      </c>
      <c r="J129" s="169" t="s">
        <v>157</v>
      </c>
      <c r="K129" s="170" t="s">
        <v>199</v>
      </c>
      <c r="L129" s="171"/>
      <c r="M129" s="76" t="s">
        <v>1</v>
      </c>
      <c r="N129" s="77" t="s">
        <v>39</v>
      </c>
      <c r="O129" s="77" t="s">
        <v>200</v>
      </c>
      <c r="P129" s="77" t="s">
        <v>201</v>
      </c>
      <c r="Q129" s="77" t="s">
        <v>202</v>
      </c>
      <c r="R129" s="77" t="s">
        <v>203</v>
      </c>
      <c r="S129" s="77" t="s">
        <v>204</v>
      </c>
      <c r="T129" s="78" t="s">
        <v>205</v>
      </c>
      <c r="U129" s="165"/>
      <c r="V129" s="165"/>
      <c r="W129" s="165"/>
      <c r="X129" s="165"/>
      <c r="Y129" s="165"/>
      <c r="Z129" s="165"/>
      <c r="AA129" s="165"/>
      <c r="AB129" s="165"/>
      <c r="AC129" s="165"/>
      <c r="AD129" s="165"/>
      <c r="AE129" s="165"/>
    </row>
    <row r="130" spans="1:65" s="2" customFormat="1" ht="22.9" customHeight="1">
      <c r="A130" s="35"/>
      <c r="B130" s="36"/>
      <c r="C130" s="83" t="s">
        <v>206</v>
      </c>
      <c r="D130" s="37"/>
      <c r="E130" s="37"/>
      <c r="F130" s="37"/>
      <c r="G130" s="37"/>
      <c r="H130" s="37"/>
      <c r="I130" s="37"/>
      <c r="J130" s="172">
        <f>BK130</f>
        <v>0</v>
      </c>
      <c r="K130" s="37"/>
      <c r="L130" s="40"/>
      <c r="M130" s="79"/>
      <c r="N130" s="173"/>
      <c r="O130" s="80"/>
      <c r="P130" s="174">
        <f>P131+P212+P214+P250+P258</f>
        <v>0</v>
      </c>
      <c r="Q130" s="80"/>
      <c r="R130" s="174">
        <f>R131+R212+R214+R250+R258</f>
        <v>0</v>
      </c>
      <c r="S130" s="80"/>
      <c r="T130" s="175">
        <f>T131+T212+T214+T250+T258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74</v>
      </c>
      <c r="AU130" s="18" t="s">
        <v>159</v>
      </c>
      <c r="BK130" s="176">
        <f>BK131+BK212+BK214+BK250+BK258</f>
        <v>0</v>
      </c>
    </row>
    <row r="131" spans="1:65" s="12" customFormat="1" ht="25.9" customHeight="1">
      <c r="B131" s="177"/>
      <c r="C131" s="178"/>
      <c r="D131" s="179" t="s">
        <v>74</v>
      </c>
      <c r="E131" s="180" t="s">
        <v>3280</v>
      </c>
      <c r="F131" s="180" t="s">
        <v>3281</v>
      </c>
      <c r="G131" s="178"/>
      <c r="H131" s="178"/>
      <c r="I131" s="181"/>
      <c r="J131" s="182">
        <f>BK131</f>
        <v>0</v>
      </c>
      <c r="K131" s="178"/>
      <c r="L131" s="183"/>
      <c r="M131" s="184"/>
      <c r="N131" s="185"/>
      <c r="O131" s="185"/>
      <c r="P131" s="186">
        <f>SUM(P132:P211)</f>
        <v>0</v>
      </c>
      <c r="Q131" s="185"/>
      <c r="R131" s="186">
        <f>SUM(R132:R211)</f>
        <v>0</v>
      </c>
      <c r="S131" s="185"/>
      <c r="T131" s="187">
        <f>SUM(T132:T211)</f>
        <v>0</v>
      </c>
      <c r="AR131" s="188" t="s">
        <v>83</v>
      </c>
      <c r="AT131" s="189" t="s">
        <v>74</v>
      </c>
      <c r="AU131" s="189" t="s">
        <v>75</v>
      </c>
      <c r="AY131" s="188" t="s">
        <v>209</v>
      </c>
      <c r="BK131" s="190">
        <f>SUM(BK132:BK211)</f>
        <v>0</v>
      </c>
    </row>
    <row r="132" spans="1:65" s="2" customFormat="1" ht="16.5" customHeight="1">
      <c r="A132" s="35"/>
      <c r="B132" s="36"/>
      <c r="C132" s="193" t="s">
        <v>83</v>
      </c>
      <c r="D132" s="193" t="s">
        <v>211</v>
      </c>
      <c r="E132" s="194" t="s">
        <v>3282</v>
      </c>
      <c r="F132" s="195" t="s">
        <v>3283</v>
      </c>
      <c r="G132" s="196" t="s">
        <v>513</v>
      </c>
      <c r="H132" s="197">
        <v>491</v>
      </c>
      <c r="I132" s="198"/>
      <c r="J132" s="199">
        <f t="shared" ref="J132:J163" si="0">ROUND(I132*H132,2)</f>
        <v>0</v>
      </c>
      <c r="K132" s="200"/>
      <c r="L132" s="40"/>
      <c r="M132" s="201" t="s">
        <v>1</v>
      </c>
      <c r="N132" s="202" t="s">
        <v>40</v>
      </c>
      <c r="O132" s="72"/>
      <c r="P132" s="203">
        <f t="shared" ref="P132:P163" si="1">O132*H132</f>
        <v>0</v>
      </c>
      <c r="Q132" s="203">
        <v>0</v>
      </c>
      <c r="R132" s="203">
        <f t="shared" ref="R132:R163" si="2">Q132*H132</f>
        <v>0</v>
      </c>
      <c r="S132" s="203">
        <v>0</v>
      </c>
      <c r="T132" s="204">
        <f t="shared" ref="T132:T163" si="3"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215</v>
      </c>
      <c r="AT132" s="205" t="s">
        <v>211</v>
      </c>
      <c r="AU132" s="205" t="s">
        <v>83</v>
      </c>
      <c r="AY132" s="18" t="s">
        <v>209</v>
      </c>
      <c r="BE132" s="206">
        <f t="shared" ref="BE132:BE163" si="4">IF(N132="základní",J132,0)</f>
        <v>0</v>
      </c>
      <c r="BF132" s="206">
        <f t="shared" ref="BF132:BF163" si="5">IF(N132="snížená",J132,0)</f>
        <v>0</v>
      </c>
      <c r="BG132" s="206">
        <f t="shared" ref="BG132:BG163" si="6">IF(N132="zákl. přenesená",J132,0)</f>
        <v>0</v>
      </c>
      <c r="BH132" s="206">
        <f t="shared" ref="BH132:BH163" si="7">IF(N132="sníž. přenesená",J132,0)</f>
        <v>0</v>
      </c>
      <c r="BI132" s="206">
        <f t="shared" ref="BI132:BI163" si="8">IF(N132="nulová",J132,0)</f>
        <v>0</v>
      </c>
      <c r="BJ132" s="18" t="s">
        <v>83</v>
      </c>
      <c r="BK132" s="206">
        <f t="shared" ref="BK132:BK163" si="9">ROUND(I132*H132,2)</f>
        <v>0</v>
      </c>
      <c r="BL132" s="18" t="s">
        <v>215</v>
      </c>
      <c r="BM132" s="205" t="s">
        <v>85</v>
      </c>
    </row>
    <row r="133" spans="1:65" s="2" customFormat="1" ht="16.5" customHeight="1">
      <c r="A133" s="35"/>
      <c r="B133" s="36"/>
      <c r="C133" s="193" t="s">
        <v>85</v>
      </c>
      <c r="D133" s="193" t="s">
        <v>211</v>
      </c>
      <c r="E133" s="194" t="s">
        <v>3284</v>
      </c>
      <c r="F133" s="195" t="s">
        <v>3285</v>
      </c>
      <c r="G133" s="196" t="s">
        <v>513</v>
      </c>
      <c r="H133" s="197">
        <v>120</v>
      </c>
      <c r="I133" s="198"/>
      <c r="J133" s="199">
        <f t="shared" si="0"/>
        <v>0</v>
      </c>
      <c r="K133" s="200"/>
      <c r="L133" s="40"/>
      <c r="M133" s="201" t="s">
        <v>1</v>
      </c>
      <c r="N133" s="202" t="s">
        <v>40</v>
      </c>
      <c r="O133" s="72"/>
      <c r="P133" s="203">
        <f t="shared" si="1"/>
        <v>0</v>
      </c>
      <c r="Q133" s="203">
        <v>0</v>
      </c>
      <c r="R133" s="203">
        <f t="shared" si="2"/>
        <v>0</v>
      </c>
      <c r="S133" s="203">
        <v>0</v>
      </c>
      <c r="T133" s="204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215</v>
      </c>
      <c r="AT133" s="205" t="s">
        <v>211</v>
      </c>
      <c r="AU133" s="205" t="s">
        <v>83</v>
      </c>
      <c r="AY133" s="18" t="s">
        <v>209</v>
      </c>
      <c r="BE133" s="206">
        <f t="shared" si="4"/>
        <v>0</v>
      </c>
      <c r="BF133" s="206">
        <f t="shared" si="5"/>
        <v>0</v>
      </c>
      <c r="BG133" s="206">
        <f t="shared" si="6"/>
        <v>0</v>
      </c>
      <c r="BH133" s="206">
        <f t="shared" si="7"/>
        <v>0</v>
      </c>
      <c r="BI133" s="206">
        <f t="shared" si="8"/>
        <v>0</v>
      </c>
      <c r="BJ133" s="18" t="s">
        <v>83</v>
      </c>
      <c r="BK133" s="206">
        <f t="shared" si="9"/>
        <v>0</v>
      </c>
      <c r="BL133" s="18" t="s">
        <v>215</v>
      </c>
      <c r="BM133" s="205" t="s">
        <v>215</v>
      </c>
    </row>
    <row r="134" spans="1:65" s="2" customFormat="1" ht="16.5" customHeight="1">
      <c r="A134" s="35"/>
      <c r="B134" s="36"/>
      <c r="C134" s="193" t="s">
        <v>106</v>
      </c>
      <c r="D134" s="193" t="s">
        <v>211</v>
      </c>
      <c r="E134" s="194" t="s">
        <v>3286</v>
      </c>
      <c r="F134" s="195" t="s">
        <v>3287</v>
      </c>
      <c r="G134" s="196" t="s">
        <v>513</v>
      </c>
      <c r="H134" s="197">
        <v>2</v>
      </c>
      <c r="I134" s="198"/>
      <c r="J134" s="199">
        <f t="shared" si="0"/>
        <v>0</v>
      </c>
      <c r="K134" s="200"/>
      <c r="L134" s="40"/>
      <c r="M134" s="201" t="s">
        <v>1</v>
      </c>
      <c r="N134" s="202" t="s">
        <v>40</v>
      </c>
      <c r="O134" s="72"/>
      <c r="P134" s="203">
        <f t="shared" si="1"/>
        <v>0</v>
      </c>
      <c r="Q134" s="203">
        <v>0</v>
      </c>
      <c r="R134" s="203">
        <f t="shared" si="2"/>
        <v>0</v>
      </c>
      <c r="S134" s="203">
        <v>0</v>
      </c>
      <c r="T134" s="204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215</v>
      </c>
      <c r="AT134" s="205" t="s">
        <v>211</v>
      </c>
      <c r="AU134" s="205" t="s">
        <v>83</v>
      </c>
      <c r="AY134" s="18" t="s">
        <v>209</v>
      </c>
      <c r="BE134" s="206">
        <f t="shared" si="4"/>
        <v>0</v>
      </c>
      <c r="BF134" s="206">
        <f t="shared" si="5"/>
        <v>0</v>
      </c>
      <c r="BG134" s="206">
        <f t="shared" si="6"/>
        <v>0</v>
      </c>
      <c r="BH134" s="206">
        <f t="shared" si="7"/>
        <v>0</v>
      </c>
      <c r="BI134" s="206">
        <f t="shared" si="8"/>
        <v>0</v>
      </c>
      <c r="BJ134" s="18" t="s">
        <v>83</v>
      </c>
      <c r="BK134" s="206">
        <f t="shared" si="9"/>
        <v>0</v>
      </c>
      <c r="BL134" s="18" t="s">
        <v>215</v>
      </c>
      <c r="BM134" s="205" t="s">
        <v>224</v>
      </c>
    </row>
    <row r="135" spans="1:65" s="2" customFormat="1" ht="16.5" customHeight="1">
      <c r="A135" s="35"/>
      <c r="B135" s="36"/>
      <c r="C135" s="193" t="s">
        <v>215</v>
      </c>
      <c r="D135" s="193" t="s">
        <v>211</v>
      </c>
      <c r="E135" s="194" t="s">
        <v>3288</v>
      </c>
      <c r="F135" s="195" t="s">
        <v>3289</v>
      </c>
      <c r="G135" s="196" t="s">
        <v>513</v>
      </c>
      <c r="H135" s="197">
        <v>64</v>
      </c>
      <c r="I135" s="198"/>
      <c r="J135" s="199">
        <f t="shared" si="0"/>
        <v>0</v>
      </c>
      <c r="K135" s="200"/>
      <c r="L135" s="40"/>
      <c r="M135" s="201" t="s">
        <v>1</v>
      </c>
      <c r="N135" s="202" t="s">
        <v>40</v>
      </c>
      <c r="O135" s="72"/>
      <c r="P135" s="203">
        <f t="shared" si="1"/>
        <v>0</v>
      </c>
      <c r="Q135" s="203">
        <v>0</v>
      </c>
      <c r="R135" s="203">
        <f t="shared" si="2"/>
        <v>0</v>
      </c>
      <c r="S135" s="203">
        <v>0</v>
      </c>
      <c r="T135" s="204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215</v>
      </c>
      <c r="AT135" s="205" t="s">
        <v>211</v>
      </c>
      <c r="AU135" s="205" t="s">
        <v>83</v>
      </c>
      <c r="AY135" s="18" t="s">
        <v>209</v>
      </c>
      <c r="BE135" s="206">
        <f t="shared" si="4"/>
        <v>0</v>
      </c>
      <c r="BF135" s="206">
        <f t="shared" si="5"/>
        <v>0</v>
      </c>
      <c r="BG135" s="206">
        <f t="shared" si="6"/>
        <v>0</v>
      </c>
      <c r="BH135" s="206">
        <f t="shared" si="7"/>
        <v>0</v>
      </c>
      <c r="BI135" s="206">
        <f t="shared" si="8"/>
        <v>0</v>
      </c>
      <c r="BJ135" s="18" t="s">
        <v>83</v>
      </c>
      <c r="BK135" s="206">
        <f t="shared" si="9"/>
        <v>0</v>
      </c>
      <c r="BL135" s="18" t="s">
        <v>215</v>
      </c>
      <c r="BM135" s="205" t="s">
        <v>229</v>
      </c>
    </row>
    <row r="136" spans="1:65" s="2" customFormat="1" ht="16.5" customHeight="1">
      <c r="A136" s="35"/>
      <c r="B136" s="36"/>
      <c r="C136" s="193" t="s">
        <v>232</v>
      </c>
      <c r="D136" s="193" t="s">
        <v>211</v>
      </c>
      <c r="E136" s="194" t="s">
        <v>3290</v>
      </c>
      <c r="F136" s="195" t="s">
        <v>3291</v>
      </c>
      <c r="G136" s="196" t="s">
        <v>513</v>
      </c>
      <c r="H136" s="197">
        <v>76</v>
      </c>
      <c r="I136" s="198"/>
      <c r="J136" s="199">
        <f t="shared" si="0"/>
        <v>0</v>
      </c>
      <c r="K136" s="200"/>
      <c r="L136" s="40"/>
      <c r="M136" s="201" t="s">
        <v>1</v>
      </c>
      <c r="N136" s="202" t="s">
        <v>40</v>
      </c>
      <c r="O136" s="72"/>
      <c r="P136" s="203">
        <f t="shared" si="1"/>
        <v>0</v>
      </c>
      <c r="Q136" s="203">
        <v>0</v>
      </c>
      <c r="R136" s="203">
        <f t="shared" si="2"/>
        <v>0</v>
      </c>
      <c r="S136" s="203">
        <v>0</v>
      </c>
      <c r="T136" s="204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215</v>
      </c>
      <c r="AT136" s="205" t="s">
        <v>211</v>
      </c>
      <c r="AU136" s="205" t="s">
        <v>83</v>
      </c>
      <c r="AY136" s="18" t="s">
        <v>209</v>
      </c>
      <c r="BE136" s="206">
        <f t="shared" si="4"/>
        <v>0</v>
      </c>
      <c r="BF136" s="206">
        <f t="shared" si="5"/>
        <v>0</v>
      </c>
      <c r="BG136" s="206">
        <f t="shared" si="6"/>
        <v>0</v>
      </c>
      <c r="BH136" s="206">
        <f t="shared" si="7"/>
        <v>0</v>
      </c>
      <c r="BI136" s="206">
        <f t="shared" si="8"/>
        <v>0</v>
      </c>
      <c r="BJ136" s="18" t="s">
        <v>83</v>
      </c>
      <c r="BK136" s="206">
        <f t="shared" si="9"/>
        <v>0</v>
      </c>
      <c r="BL136" s="18" t="s">
        <v>215</v>
      </c>
      <c r="BM136" s="205" t="s">
        <v>235</v>
      </c>
    </row>
    <row r="137" spans="1:65" s="2" customFormat="1" ht="16.5" customHeight="1">
      <c r="A137" s="35"/>
      <c r="B137" s="36"/>
      <c r="C137" s="193" t="s">
        <v>224</v>
      </c>
      <c r="D137" s="193" t="s">
        <v>211</v>
      </c>
      <c r="E137" s="194" t="s">
        <v>3292</v>
      </c>
      <c r="F137" s="195" t="s">
        <v>3293</v>
      </c>
      <c r="G137" s="196" t="s">
        <v>513</v>
      </c>
      <c r="H137" s="197">
        <v>1</v>
      </c>
      <c r="I137" s="198"/>
      <c r="J137" s="199">
        <f t="shared" si="0"/>
        <v>0</v>
      </c>
      <c r="K137" s="200"/>
      <c r="L137" s="40"/>
      <c r="M137" s="201" t="s">
        <v>1</v>
      </c>
      <c r="N137" s="202" t="s">
        <v>40</v>
      </c>
      <c r="O137" s="72"/>
      <c r="P137" s="203">
        <f t="shared" si="1"/>
        <v>0</v>
      </c>
      <c r="Q137" s="203">
        <v>0</v>
      </c>
      <c r="R137" s="203">
        <f t="shared" si="2"/>
        <v>0</v>
      </c>
      <c r="S137" s="203">
        <v>0</v>
      </c>
      <c r="T137" s="204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215</v>
      </c>
      <c r="AT137" s="205" t="s">
        <v>211</v>
      </c>
      <c r="AU137" s="205" t="s">
        <v>83</v>
      </c>
      <c r="AY137" s="18" t="s">
        <v>209</v>
      </c>
      <c r="BE137" s="206">
        <f t="shared" si="4"/>
        <v>0</v>
      </c>
      <c r="BF137" s="206">
        <f t="shared" si="5"/>
        <v>0</v>
      </c>
      <c r="BG137" s="206">
        <f t="shared" si="6"/>
        <v>0</v>
      </c>
      <c r="BH137" s="206">
        <f t="shared" si="7"/>
        <v>0</v>
      </c>
      <c r="BI137" s="206">
        <f t="shared" si="8"/>
        <v>0</v>
      </c>
      <c r="BJ137" s="18" t="s">
        <v>83</v>
      </c>
      <c r="BK137" s="206">
        <f t="shared" si="9"/>
        <v>0</v>
      </c>
      <c r="BL137" s="18" t="s">
        <v>215</v>
      </c>
      <c r="BM137" s="205" t="s">
        <v>240</v>
      </c>
    </row>
    <row r="138" spans="1:65" s="2" customFormat="1" ht="16.5" customHeight="1">
      <c r="A138" s="35"/>
      <c r="B138" s="36"/>
      <c r="C138" s="193" t="s">
        <v>241</v>
      </c>
      <c r="D138" s="193" t="s">
        <v>211</v>
      </c>
      <c r="E138" s="194" t="s">
        <v>3294</v>
      </c>
      <c r="F138" s="195" t="s">
        <v>3295</v>
      </c>
      <c r="G138" s="196" t="s">
        <v>513</v>
      </c>
      <c r="H138" s="197">
        <v>53</v>
      </c>
      <c r="I138" s="198"/>
      <c r="J138" s="199">
        <f t="shared" si="0"/>
        <v>0</v>
      </c>
      <c r="K138" s="200"/>
      <c r="L138" s="40"/>
      <c r="M138" s="201" t="s">
        <v>1</v>
      </c>
      <c r="N138" s="202" t="s">
        <v>40</v>
      </c>
      <c r="O138" s="72"/>
      <c r="P138" s="203">
        <f t="shared" si="1"/>
        <v>0</v>
      </c>
      <c r="Q138" s="203">
        <v>0</v>
      </c>
      <c r="R138" s="203">
        <f t="shared" si="2"/>
        <v>0</v>
      </c>
      <c r="S138" s="203">
        <v>0</v>
      </c>
      <c r="T138" s="204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215</v>
      </c>
      <c r="AT138" s="205" t="s">
        <v>211</v>
      </c>
      <c r="AU138" s="205" t="s">
        <v>83</v>
      </c>
      <c r="AY138" s="18" t="s">
        <v>209</v>
      </c>
      <c r="BE138" s="206">
        <f t="shared" si="4"/>
        <v>0</v>
      </c>
      <c r="BF138" s="206">
        <f t="shared" si="5"/>
        <v>0</v>
      </c>
      <c r="BG138" s="206">
        <f t="shared" si="6"/>
        <v>0</v>
      </c>
      <c r="BH138" s="206">
        <f t="shared" si="7"/>
        <v>0</v>
      </c>
      <c r="BI138" s="206">
        <f t="shared" si="8"/>
        <v>0</v>
      </c>
      <c r="BJ138" s="18" t="s">
        <v>83</v>
      </c>
      <c r="BK138" s="206">
        <f t="shared" si="9"/>
        <v>0</v>
      </c>
      <c r="BL138" s="18" t="s">
        <v>215</v>
      </c>
      <c r="BM138" s="205" t="s">
        <v>244</v>
      </c>
    </row>
    <row r="139" spans="1:65" s="2" customFormat="1" ht="16.5" customHeight="1">
      <c r="A139" s="35"/>
      <c r="B139" s="36"/>
      <c r="C139" s="193" t="s">
        <v>229</v>
      </c>
      <c r="D139" s="193" t="s">
        <v>211</v>
      </c>
      <c r="E139" s="194" t="s">
        <v>3296</v>
      </c>
      <c r="F139" s="195" t="s">
        <v>3297</v>
      </c>
      <c r="G139" s="196" t="s">
        <v>513</v>
      </c>
      <c r="H139" s="197">
        <v>19</v>
      </c>
      <c r="I139" s="198"/>
      <c r="J139" s="199">
        <f t="shared" si="0"/>
        <v>0</v>
      </c>
      <c r="K139" s="200"/>
      <c r="L139" s="40"/>
      <c r="M139" s="201" t="s">
        <v>1</v>
      </c>
      <c r="N139" s="202" t="s">
        <v>40</v>
      </c>
      <c r="O139" s="72"/>
      <c r="P139" s="203">
        <f t="shared" si="1"/>
        <v>0</v>
      </c>
      <c r="Q139" s="203">
        <v>0</v>
      </c>
      <c r="R139" s="203">
        <f t="shared" si="2"/>
        <v>0</v>
      </c>
      <c r="S139" s="203">
        <v>0</v>
      </c>
      <c r="T139" s="204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215</v>
      </c>
      <c r="AT139" s="205" t="s">
        <v>211</v>
      </c>
      <c r="AU139" s="205" t="s">
        <v>83</v>
      </c>
      <c r="AY139" s="18" t="s">
        <v>209</v>
      </c>
      <c r="BE139" s="206">
        <f t="shared" si="4"/>
        <v>0</v>
      </c>
      <c r="BF139" s="206">
        <f t="shared" si="5"/>
        <v>0</v>
      </c>
      <c r="BG139" s="206">
        <f t="shared" si="6"/>
        <v>0</v>
      </c>
      <c r="BH139" s="206">
        <f t="shared" si="7"/>
        <v>0</v>
      </c>
      <c r="BI139" s="206">
        <f t="shared" si="8"/>
        <v>0</v>
      </c>
      <c r="BJ139" s="18" t="s">
        <v>83</v>
      </c>
      <c r="BK139" s="206">
        <f t="shared" si="9"/>
        <v>0</v>
      </c>
      <c r="BL139" s="18" t="s">
        <v>215</v>
      </c>
      <c r="BM139" s="205" t="s">
        <v>247</v>
      </c>
    </row>
    <row r="140" spans="1:65" s="2" customFormat="1" ht="16.5" customHeight="1">
      <c r="A140" s="35"/>
      <c r="B140" s="36"/>
      <c r="C140" s="193" t="s">
        <v>249</v>
      </c>
      <c r="D140" s="193" t="s">
        <v>211</v>
      </c>
      <c r="E140" s="194" t="s">
        <v>3298</v>
      </c>
      <c r="F140" s="195" t="s">
        <v>3299</v>
      </c>
      <c r="G140" s="196" t="s">
        <v>513</v>
      </c>
      <c r="H140" s="197">
        <v>47</v>
      </c>
      <c r="I140" s="198"/>
      <c r="J140" s="199">
        <f t="shared" si="0"/>
        <v>0</v>
      </c>
      <c r="K140" s="200"/>
      <c r="L140" s="40"/>
      <c r="M140" s="201" t="s">
        <v>1</v>
      </c>
      <c r="N140" s="202" t="s">
        <v>40</v>
      </c>
      <c r="O140" s="72"/>
      <c r="P140" s="203">
        <f t="shared" si="1"/>
        <v>0</v>
      </c>
      <c r="Q140" s="203">
        <v>0</v>
      </c>
      <c r="R140" s="203">
        <f t="shared" si="2"/>
        <v>0</v>
      </c>
      <c r="S140" s="203">
        <v>0</v>
      </c>
      <c r="T140" s="204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215</v>
      </c>
      <c r="AT140" s="205" t="s">
        <v>211</v>
      </c>
      <c r="AU140" s="205" t="s">
        <v>83</v>
      </c>
      <c r="AY140" s="18" t="s">
        <v>209</v>
      </c>
      <c r="BE140" s="206">
        <f t="shared" si="4"/>
        <v>0</v>
      </c>
      <c r="BF140" s="206">
        <f t="shared" si="5"/>
        <v>0</v>
      </c>
      <c r="BG140" s="206">
        <f t="shared" si="6"/>
        <v>0</v>
      </c>
      <c r="BH140" s="206">
        <f t="shared" si="7"/>
        <v>0</v>
      </c>
      <c r="BI140" s="206">
        <f t="shared" si="8"/>
        <v>0</v>
      </c>
      <c r="BJ140" s="18" t="s">
        <v>83</v>
      </c>
      <c r="BK140" s="206">
        <f t="shared" si="9"/>
        <v>0</v>
      </c>
      <c r="BL140" s="18" t="s">
        <v>215</v>
      </c>
      <c r="BM140" s="205" t="s">
        <v>252</v>
      </c>
    </row>
    <row r="141" spans="1:65" s="2" customFormat="1" ht="16.5" customHeight="1">
      <c r="A141" s="35"/>
      <c r="B141" s="36"/>
      <c r="C141" s="193" t="s">
        <v>235</v>
      </c>
      <c r="D141" s="193" t="s">
        <v>211</v>
      </c>
      <c r="E141" s="194" t="s">
        <v>3300</v>
      </c>
      <c r="F141" s="195" t="s">
        <v>3301</v>
      </c>
      <c r="G141" s="196" t="s">
        <v>513</v>
      </c>
      <c r="H141" s="197">
        <v>20</v>
      </c>
      <c r="I141" s="198"/>
      <c r="J141" s="199">
        <f t="shared" si="0"/>
        <v>0</v>
      </c>
      <c r="K141" s="200"/>
      <c r="L141" s="40"/>
      <c r="M141" s="201" t="s">
        <v>1</v>
      </c>
      <c r="N141" s="202" t="s">
        <v>40</v>
      </c>
      <c r="O141" s="72"/>
      <c r="P141" s="203">
        <f t="shared" si="1"/>
        <v>0</v>
      </c>
      <c r="Q141" s="203">
        <v>0</v>
      </c>
      <c r="R141" s="203">
        <f t="shared" si="2"/>
        <v>0</v>
      </c>
      <c r="S141" s="203">
        <v>0</v>
      </c>
      <c r="T141" s="204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215</v>
      </c>
      <c r="AT141" s="205" t="s">
        <v>211</v>
      </c>
      <c r="AU141" s="205" t="s">
        <v>83</v>
      </c>
      <c r="AY141" s="18" t="s">
        <v>209</v>
      </c>
      <c r="BE141" s="206">
        <f t="shared" si="4"/>
        <v>0</v>
      </c>
      <c r="BF141" s="206">
        <f t="shared" si="5"/>
        <v>0</v>
      </c>
      <c r="BG141" s="206">
        <f t="shared" si="6"/>
        <v>0</v>
      </c>
      <c r="BH141" s="206">
        <f t="shared" si="7"/>
        <v>0</v>
      </c>
      <c r="BI141" s="206">
        <f t="shared" si="8"/>
        <v>0</v>
      </c>
      <c r="BJ141" s="18" t="s">
        <v>83</v>
      </c>
      <c r="BK141" s="206">
        <f t="shared" si="9"/>
        <v>0</v>
      </c>
      <c r="BL141" s="18" t="s">
        <v>215</v>
      </c>
      <c r="BM141" s="205" t="s">
        <v>258</v>
      </c>
    </row>
    <row r="142" spans="1:65" s="2" customFormat="1" ht="16.5" customHeight="1">
      <c r="A142" s="35"/>
      <c r="B142" s="36"/>
      <c r="C142" s="193" t="s">
        <v>259</v>
      </c>
      <c r="D142" s="193" t="s">
        <v>211</v>
      </c>
      <c r="E142" s="194" t="s">
        <v>3302</v>
      </c>
      <c r="F142" s="195" t="s">
        <v>3303</v>
      </c>
      <c r="G142" s="196" t="s">
        <v>513</v>
      </c>
      <c r="H142" s="197">
        <v>52</v>
      </c>
      <c r="I142" s="198"/>
      <c r="J142" s="199">
        <f t="shared" si="0"/>
        <v>0</v>
      </c>
      <c r="K142" s="200"/>
      <c r="L142" s="40"/>
      <c r="M142" s="201" t="s">
        <v>1</v>
      </c>
      <c r="N142" s="202" t="s">
        <v>40</v>
      </c>
      <c r="O142" s="72"/>
      <c r="P142" s="203">
        <f t="shared" si="1"/>
        <v>0</v>
      </c>
      <c r="Q142" s="203">
        <v>0</v>
      </c>
      <c r="R142" s="203">
        <f t="shared" si="2"/>
        <v>0</v>
      </c>
      <c r="S142" s="203">
        <v>0</v>
      </c>
      <c r="T142" s="204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215</v>
      </c>
      <c r="AT142" s="205" t="s">
        <v>211</v>
      </c>
      <c r="AU142" s="205" t="s">
        <v>83</v>
      </c>
      <c r="AY142" s="18" t="s">
        <v>209</v>
      </c>
      <c r="BE142" s="206">
        <f t="shared" si="4"/>
        <v>0</v>
      </c>
      <c r="BF142" s="206">
        <f t="shared" si="5"/>
        <v>0</v>
      </c>
      <c r="BG142" s="206">
        <f t="shared" si="6"/>
        <v>0</v>
      </c>
      <c r="BH142" s="206">
        <f t="shared" si="7"/>
        <v>0</v>
      </c>
      <c r="BI142" s="206">
        <f t="shared" si="8"/>
        <v>0</v>
      </c>
      <c r="BJ142" s="18" t="s">
        <v>83</v>
      </c>
      <c r="BK142" s="206">
        <f t="shared" si="9"/>
        <v>0</v>
      </c>
      <c r="BL142" s="18" t="s">
        <v>215</v>
      </c>
      <c r="BM142" s="205" t="s">
        <v>260</v>
      </c>
    </row>
    <row r="143" spans="1:65" s="2" customFormat="1" ht="16.5" customHeight="1">
      <c r="A143" s="35"/>
      <c r="B143" s="36"/>
      <c r="C143" s="193" t="s">
        <v>240</v>
      </c>
      <c r="D143" s="193" t="s">
        <v>211</v>
      </c>
      <c r="E143" s="194" t="s">
        <v>3304</v>
      </c>
      <c r="F143" s="195" t="s">
        <v>3305</v>
      </c>
      <c r="G143" s="196" t="s">
        <v>513</v>
      </c>
      <c r="H143" s="197">
        <v>945</v>
      </c>
      <c r="I143" s="198"/>
      <c r="J143" s="199">
        <f t="shared" si="0"/>
        <v>0</v>
      </c>
      <c r="K143" s="200"/>
      <c r="L143" s="40"/>
      <c r="M143" s="201" t="s">
        <v>1</v>
      </c>
      <c r="N143" s="202" t="s">
        <v>40</v>
      </c>
      <c r="O143" s="72"/>
      <c r="P143" s="203">
        <f t="shared" si="1"/>
        <v>0</v>
      </c>
      <c r="Q143" s="203">
        <v>0</v>
      </c>
      <c r="R143" s="203">
        <f t="shared" si="2"/>
        <v>0</v>
      </c>
      <c r="S143" s="203">
        <v>0</v>
      </c>
      <c r="T143" s="204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215</v>
      </c>
      <c r="AT143" s="205" t="s">
        <v>211</v>
      </c>
      <c r="AU143" s="205" t="s">
        <v>83</v>
      </c>
      <c r="AY143" s="18" t="s">
        <v>209</v>
      </c>
      <c r="BE143" s="206">
        <f t="shared" si="4"/>
        <v>0</v>
      </c>
      <c r="BF143" s="206">
        <f t="shared" si="5"/>
        <v>0</v>
      </c>
      <c r="BG143" s="206">
        <f t="shared" si="6"/>
        <v>0</v>
      </c>
      <c r="BH143" s="206">
        <f t="shared" si="7"/>
        <v>0</v>
      </c>
      <c r="BI143" s="206">
        <f t="shared" si="8"/>
        <v>0</v>
      </c>
      <c r="BJ143" s="18" t="s">
        <v>83</v>
      </c>
      <c r="BK143" s="206">
        <f t="shared" si="9"/>
        <v>0</v>
      </c>
      <c r="BL143" s="18" t="s">
        <v>215</v>
      </c>
      <c r="BM143" s="205" t="s">
        <v>263</v>
      </c>
    </row>
    <row r="144" spans="1:65" s="2" customFormat="1" ht="16.5" customHeight="1">
      <c r="A144" s="35"/>
      <c r="B144" s="36"/>
      <c r="C144" s="193" t="s">
        <v>265</v>
      </c>
      <c r="D144" s="193" t="s">
        <v>211</v>
      </c>
      <c r="E144" s="194" t="s">
        <v>3306</v>
      </c>
      <c r="F144" s="195" t="s">
        <v>3307</v>
      </c>
      <c r="G144" s="196" t="s">
        <v>513</v>
      </c>
      <c r="H144" s="197">
        <v>305</v>
      </c>
      <c r="I144" s="198"/>
      <c r="J144" s="199">
        <f t="shared" si="0"/>
        <v>0</v>
      </c>
      <c r="K144" s="200"/>
      <c r="L144" s="40"/>
      <c r="M144" s="201" t="s">
        <v>1</v>
      </c>
      <c r="N144" s="202" t="s">
        <v>40</v>
      </c>
      <c r="O144" s="72"/>
      <c r="P144" s="203">
        <f t="shared" si="1"/>
        <v>0</v>
      </c>
      <c r="Q144" s="203">
        <v>0</v>
      </c>
      <c r="R144" s="203">
        <f t="shared" si="2"/>
        <v>0</v>
      </c>
      <c r="S144" s="203">
        <v>0</v>
      </c>
      <c r="T144" s="204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215</v>
      </c>
      <c r="AT144" s="205" t="s">
        <v>211</v>
      </c>
      <c r="AU144" s="205" t="s">
        <v>83</v>
      </c>
      <c r="AY144" s="18" t="s">
        <v>209</v>
      </c>
      <c r="BE144" s="206">
        <f t="shared" si="4"/>
        <v>0</v>
      </c>
      <c r="BF144" s="206">
        <f t="shared" si="5"/>
        <v>0</v>
      </c>
      <c r="BG144" s="206">
        <f t="shared" si="6"/>
        <v>0</v>
      </c>
      <c r="BH144" s="206">
        <f t="shared" si="7"/>
        <v>0</v>
      </c>
      <c r="BI144" s="206">
        <f t="shared" si="8"/>
        <v>0</v>
      </c>
      <c r="BJ144" s="18" t="s">
        <v>83</v>
      </c>
      <c r="BK144" s="206">
        <f t="shared" si="9"/>
        <v>0</v>
      </c>
      <c r="BL144" s="18" t="s">
        <v>215</v>
      </c>
      <c r="BM144" s="205" t="s">
        <v>266</v>
      </c>
    </row>
    <row r="145" spans="1:65" s="2" customFormat="1" ht="24.2" customHeight="1">
      <c r="A145" s="35"/>
      <c r="B145" s="36"/>
      <c r="C145" s="193" t="s">
        <v>244</v>
      </c>
      <c r="D145" s="193" t="s">
        <v>211</v>
      </c>
      <c r="E145" s="194" t="s">
        <v>3308</v>
      </c>
      <c r="F145" s="195" t="s">
        <v>3309</v>
      </c>
      <c r="G145" s="196" t="s">
        <v>513</v>
      </c>
      <c r="H145" s="197">
        <v>225</v>
      </c>
      <c r="I145" s="198"/>
      <c r="J145" s="199">
        <f t="shared" si="0"/>
        <v>0</v>
      </c>
      <c r="K145" s="200"/>
      <c r="L145" s="40"/>
      <c r="M145" s="201" t="s">
        <v>1</v>
      </c>
      <c r="N145" s="202" t="s">
        <v>40</v>
      </c>
      <c r="O145" s="72"/>
      <c r="P145" s="203">
        <f t="shared" si="1"/>
        <v>0</v>
      </c>
      <c r="Q145" s="203">
        <v>0</v>
      </c>
      <c r="R145" s="203">
        <f t="shared" si="2"/>
        <v>0</v>
      </c>
      <c r="S145" s="203">
        <v>0</v>
      </c>
      <c r="T145" s="204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215</v>
      </c>
      <c r="AT145" s="205" t="s">
        <v>211</v>
      </c>
      <c r="AU145" s="205" t="s">
        <v>83</v>
      </c>
      <c r="AY145" s="18" t="s">
        <v>209</v>
      </c>
      <c r="BE145" s="206">
        <f t="shared" si="4"/>
        <v>0</v>
      </c>
      <c r="BF145" s="206">
        <f t="shared" si="5"/>
        <v>0</v>
      </c>
      <c r="BG145" s="206">
        <f t="shared" si="6"/>
        <v>0</v>
      </c>
      <c r="BH145" s="206">
        <f t="shared" si="7"/>
        <v>0</v>
      </c>
      <c r="BI145" s="206">
        <f t="shared" si="8"/>
        <v>0</v>
      </c>
      <c r="BJ145" s="18" t="s">
        <v>83</v>
      </c>
      <c r="BK145" s="206">
        <f t="shared" si="9"/>
        <v>0</v>
      </c>
      <c r="BL145" s="18" t="s">
        <v>215</v>
      </c>
      <c r="BM145" s="205" t="s">
        <v>271</v>
      </c>
    </row>
    <row r="146" spans="1:65" s="2" customFormat="1" ht="24.2" customHeight="1">
      <c r="A146" s="35"/>
      <c r="B146" s="36"/>
      <c r="C146" s="193" t="s">
        <v>8</v>
      </c>
      <c r="D146" s="193" t="s">
        <v>211</v>
      </c>
      <c r="E146" s="194" t="s">
        <v>3310</v>
      </c>
      <c r="F146" s="195" t="s">
        <v>3311</v>
      </c>
      <c r="G146" s="196" t="s">
        <v>513</v>
      </c>
      <c r="H146" s="197">
        <v>11</v>
      </c>
      <c r="I146" s="198"/>
      <c r="J146" s="199">
        <f t="shared" si="0"/>
        <v>0</v>
      </c>
      <c r="K146" s="200"/>
      <c r="L146" s="40"/>
      <c r="M146" s="201" t="s">
        <v>1</v>
      </c>
      <c r="N146" s="202" t="s">
        <v>40</v>
      </c>
      <c r="O146" s="72"/>
      <c r="P146" s="203">
        <f t="shared" si="1"/>
        <v>0</v>
      </c>
      <c r="Q146" s="203">
        <v>0</v>
      </c>
      <c r="R146" s="203">
        <f t="shared" si="2"/>
        <v>0</v>
      </c>
      <c r="S146" s="203">
        <v>0</v>
      </c>
      <c r="T146" s="204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215</v>
      </c>
      <c r="AT146" s="205" t="s">
        <v>211</v>
      </c>
      <c r="AU146" s="205" t="s">
        <v>83</v>
      </c>
      <c r="AY146" s="18" t="s">
        <v>209</v>
      </c>
      <c r="BE146" s="206">
        <f t="shared" si="4"/>
        <v>0</v>
      </c>
      <c r="BF146" s="206">
        <f t="shared" si="5"/>
        <v>0</v>
      </c>
      <c r="BG146" s="206">
        <f t="shared" si="6"/>
        <v>0</v>
      </c>
      <c r="BH146" s="206">
        <f t="shared" si="7"/>
        <v>0</v>
      </c>
      <c r="BI146" s="206">
        <f t="shared" si="8"/>
        <v>0</v>
      </c>
      <c r="BJ146" s="18" t="s">
        <v>83</v>
      </c>
      <c r="BK146" s="206">
        <f t="shared" si="9"/>
        <v>0</v>
      </c>
      <c r="BL146" s="18" t="s">
        <v>215</v>
      </c>
      <c r="BM146" s="205" t="s">
        <v>273</v>
      </c>
    </row>
    <row r="147" spans="1:65" s="2" customFormat="1" ht="24.2" customHeight="1">
      <c r="A147" s="35"/>
      <c r="B147" s="36"/>
      <c r="C147" s="193" t="s">
        <v>247</v>
      </c>
      <c r="D147" s="193" t="s">
        <v>211</v>
      </c>
      <c r="E147" s="194" t="s">
        <v>3312</v>
      </c>
      <c r="F147" s="195" t="s">
        <v>3313</v>
      </c>
      <c r="G147" s="196" t="s">
        <v>513</v>
      </c>
      <c r="H147" s="197">
        <v>26</v>
      </c>
      <c r="I147" s="198"/>
      <c r="J147" s="199">
        <f t="shared" si="0"/>
        <v>0</v>
      </c>
      <c r="K147" s="200"/>
      <c r="L147" s="40"/>
      <c r="M147" s="201" t="s">
        <v>1</v>
      </c>
      <c r="N147" s="202" t="s">
        <v>40</v>
      </c>
      <c r="O147" s="72"/>
      <c r="P147" s="203">
        <f t="shared" si="1"/>
        <v>0</v>
      </c>
      <c r="Q147" s="203">
        <v>0</v>
      </c>
      <c r="R147" s="203">
        <f t="shared" si="2"/>
        <v>0</v>
      </c>
      <c r="S147" s="203">
        <v>0</v>
      </c>
      <c r="T147" s="204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215</v>
      </c>
      <c r="AT147" s="205" t="s">
        <v>211</v>
      </c>
      <c r="AU147" s="205" t="s">
        <v>83</v>
      </c>
      <c r="AY147" s="18" t="s">
        <v>209</v>
      </c>
      <c r="BE147" s="206">
        <f t="shared" si="4"/>
        <v>0</v>
      </c>
      <c r="BF147" s="206">
        <f t="shared" si="5"/>
        <v>0</v>
      </c>
      <c r="BG147" s="206">
        <f t="shared" si="6"/>
        <v>0</v>
      </c>
      <c r="BH147" s="206">
        <f t="shared" si="7"/>
        <v>0</v>
      </c>
      <c r="BI147" s="206">
        <f t="shared" si="8"/>
        <v>0</v>
      </c>
      <c r="BJ147" s="18" t="s">
        <v>83</v>
      </c>
      <c r="BK147" s="206">
        <f t="shared" si="9"/>
        <v>0</v>
      </c>
      <c r="BL147" s="18" t="s">
        <v>215</v>
      </c>
      <c r="BM147" s="205" t="s">
        <v>277</v>
      </c>
    </row>
    <row r="148" spans="1:65" s="2" customFormat="1" ht="24.2" customHeight="1">
      <c r="A148" s="35"/>
      <c r="B148" s="36"/>
      <c r="C148" s="193" t="s">
        <v>278</v>
      </c>
      <c r="D148" s="193" t="s">
        <v>211</v>
      </c>
      <c r="E148" s="194" t="s">
        <v>3314</v>
      </c>
      <c r="F148" s="195" t="s">
        <v>3315</v>
      </c>
      <c r="G148" s="196" t="s">
        <v>513</v>
      </c>
      <c r="H148" s="197">
        <v>126</v>
      </c>
      <c r="I148" s="198"/>
      <c r="J148" s="199">
        <f t="shared" si="0"/>
        <v>0</v>
      </c>
      <c r="K148" s="200"/>
      <c r="L148" s="40"/>
      <c r="M148" s="201" t="s">
        <v>1</v>
      </c>
      <c r="N148" s="202" t="s">
        <v>40</v>
      </c>
      <c r="O148" s="72"/>
      <c r="P148" s="203">
        <f t="shared" si="1"/>
        <v>0</v>
      </c>
      <c r="Q148" s="203">
        <v>0</v>
      </c>
      <c r="R148" s="203">
        <f t="shared" si="2"/>
        <v>0</v>
      </c>
      <c r="S148" s="203">
        <v>0</v>
      </c>
      <c r="T148" s="204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215</v>
      </c>
      <c r="AT148" s="205" t="s">
        <v>211</v>
      </c>
      <c r="AU148" s="205" t="s">
        <v>83</v>
      </c>
      <c r="AY148" s="18" t="s">
        <v>209</v>
      </c>
      <c r="BE148" s="206">
        <f t="shared" si="4"/>
        <v>0</v>
      </c>
      <c r="BF148" s="206">
        <f t="shared" si="5"/>
        <v>0</v>
      </c>
      <c r="BG148" s="206">
        <f t="shared" si="6"/>
        <v>0</v>
      </c>
      <c r="BH148" s="206">
        <f t="shared" si="7"/>
        <v>0</v>
      </c>
      <c r="BI148" s="206">
        <f t="shared" si="8"/>
        <v>0</v>
      </c>
      <c r="BJ148" s="18" t="s">
        <v>83</v>
      </c>
      <c r="BK148" s="206">
        <f t="shared" si="9"/>
        <v>0</v>
      </c>
      <c r="BL148" s="18" t="s">
        <v>215</v>
      </c>
      <c r="BM148" s="205" t="s">
        <v>279</v>
      </c>
    </row>
    <row r="149" spans="1:65" s="2" customFormat="1" ht="21.75" customHeight="1">
      <c r="A149" s="35"/>
      <c r="B149" s="36"/>
      <c r="C149" s="193" t="s">
        <v>252</v>
      </c>
      <c r="D149" s="193" t="s">
        <v>211</v>
      </c>
      <c r="E149" s="194" t="s">
        <v>3316</v>
      </c>
      <c r="F149" s="195" t="s">
        <v>3317</v>
      </c>
      <c r="G149" s="196" t="s">
        <v>513</v>
      </c>
      <c r="H149" s="197">
        <v>43</v>
      </c>
      <c r="I149" s="198"/>
      <c r="J149" s="199">
        <f t="shared" si="0"/>
        <v>0</v>
      </c>
      <c r="K149" s="200"/>
      <c r="L149" s="40"/>
      <c r="M149" s="201" t="s">
        <v>1</v>
      </c>
      <c r="N149" s="202" t="s">
        <v>40</v>
      </c>
      <c r="O149" s="72"/>
      <c r="P149" s="203">
        <f t="shared" si="1"/>
        <v>0</v>
      </c>
      <c r="Q149" s="203">
        <v>0</v>
      </c>
      <c r="R149" s="203">
        <f t="shared" si="2"/>
        <v>0</v>
      </c>
      <c r="S149" s="203">
        <v>0</v>
      </c>
      <c r="T149" s="204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215</v>
      </c>
      <c r="AT149" s="205" t="s">
        <v>211</v>
      </c>
      <c r="AU149" s="205" t="s">
        <v>83</v>
      </c>
      <c r="AY149" s="18" t="s">
        <v>209</v>
      </c>
      <c r="BE149" s="206">
        <f t="shared" si="4"/>
        <v>0</v>
      </c>
      <c r="BF149" s="206">
        <f t="shared" si="5"/>
        <v>0</v>
      </c>
      <c r="BG149" s="206">
        <f t="shared" si="6"/>
        <v>0</v>
      </c>
      <c r="BH149" s="206">
        <f t="shared" si="7"/>
        <v>0</v>
      </c>
      <c r="BI149" s="206">
        <f t="shared" si="8"/>
        <v>0</v>
      </c>
      <c r="BJ149" s="18" t="s">
        <v>83</v>
      </c>
      <c r="BK149" s="206">
        <f t="shared" si="9"/>
        <v>0</v>
      </c>
      <c r="BL149" s="18" t="s">
        <v>215</v>
      </c>
      <c r="BM149" s="205" t="s">
        <v>282</v>
      </c>
    </row>
    <row r="150" spans="1:65" s="2" customFormat="1" ht="16.5" customHeight="1">
      <c r="A150" s="35"/>
      <c r="B150" s="36"/>
      <c r="C150" s="193" t="s">
        <v>284</v>
      </c>
      <c r="D150" s="193" t="s">
        <v>211</v>
      </c>
      <c r="E150" s="194" t="s">
        <v>3318</v>
      </c>
      <c r="F150" s="195" t="s">
        <v>3319</v>
      </c>
      <c r="G150" s="196" t="s">
        <v>513</v>
      </c>
      <c r="H150" s="197">
        <v>104</v>
      </c>
      <c r="I150" s="198"/>
      <c r="J150" s="199">
        <f t="shared" si="0"/>
        <v>0</v>
      </c>
      <c r="K150" s="200"/>
      <c r="L150" s="40"/>
      <c r="M150" s="201" t="s">
        <v>1</v>
      </c>
      <c r="N150" s="202" t="s">
        <v>40</v>
      </c>
      <c r="O150" s="72"/>
      <c r="P150" s="203">
        <f t="shared" si="1"/>
        <v>0</v>
      </c>
      <c r="Q150" s="203">
        <v>0</v>
      </c>
      <c r="R150" s="203">
        <f t="shared" si="2"/>
        <v>0</v>
      </c>
      <c r="S150" s="203">
        <v>0</v>
      </c>
      <c r="T150" s="204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215</v>
      </c>
      <c r="AT150" s="205" t="s">
        <v>211</v>
      </c>
      <c r="AU150" s="205" t="s">
        <v>83</v>
      </c>
      <c r="AY150" s="18" t="s">
        <v>209</v>
      </c>
      <c r="BE150" s="206">
        <f t="shared" si="4"/>
        <v>0</v>
      </c>
      <c r="BF150" s="206">
        <f t="shared" si="5"/>
        <v>0</v>
      </c>
      <c r="BG150" s="206">
        <f t="shared" si="6"/>
        <v>0</v>
      </c>
      <c r="BH150" s="206">
        <f t="shared" si="7"/>
        <v>0</v>
      </c>
      <c r="BI150" s="206">
        <f t="shared" si="8"/>
        <v>0</v>
      </c>
      <c r="BJ150" s="18" t="s">
        <v>83</v>
      </c>
      <c r="BK150" s="206">
        <f t="shared" si="9"/>
        <v>0</v>
      </c>
      <c r="BL150" s="18" t="s">
        <v>215</v>
      </c>
      <c r="BM150" s="205" t="s">
        <v>285</v>
      </c>
    </row>
    <row r="151" spans="1:65" s="2" customFormat="1" ht="16.5" customHeight="1">
      <c r="A151" s="35"/>
      <c r="B151" s="36"/>
      <c r="C151" s="193" t="s">
        <v>258</v>
      </c>
      <c r="D151" s="193" t="s">
        <v>211</v>
      </c>
      <c r="E151" s="194" t="s">
        <v>3320</v>
      </c>
      <c r="F151" s="195" t="s">
        <v>3321</v>
      </c>
      <c r="G151" s="196" t="s">
        <v>513</v>
      </c>
      <c r="H151" s="197">
        <v>26</v>
      </c>
      <c r="I151" s="198"/>
      <c r="J151" s="199">
        <f t="shared" si="0"/>
        <v>0</v>
      </c>
      <c r="K151" s="200"/>
      <c r="L151" s="40"/>
      <c r="M151" s="201" t="s">
        <v>1</v>
      </c>
      <c r="N151" s="202" t="s">
        <v>40</v>
      </c>
      <c r="O151" s="72"/>
      <c r="P151" s="203">
        <f t="shared" si="1"/>
        <v>0</v>
      </c>
      <c r="Q151" s="203">
        <v>0</v>
      </c>
      <c r="R151" s="203">
        <f t="shared" si="2"/>
        <v>0</v>
      </c>
      <c r="S151" s="203">
        <v>0</v>
      </c>
      <c r="T151" s="204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215</v>
      </c>
      <c r="AT151" s="205" t="s">
        <v>211</v>
      </c>
      <c r="AU151" s="205" t="s">
        <v>83</v>
      </c>
      <c r="AY151" s="18" t="s">
        <v>209</v>
      </c>
      <c r="BE151" s="206">
        <f t="shared" si="4"/>
        <v>0</v>
      </c>
      <c r="BF151" s="206">
        <f t="shared" si="5"/>
        <v>0</v>
      </c>
      <c r="BG151" s="206">
        <f t="shared" si="6"/>
        <v>0</v>
      </c>
      <c r="BH151" s="206">
        <f t="shared" si="7"/>
        <v>0</v>
      </c>
      <c r="BI151" s="206">
        <f t="shared" si="8"/>
        <v>0</v>
      </c>
      <c r="BJ151" s="18" t="s">
        <v>83</v>
      </c>
      <c r="BK151" s="206">
        <f t="shared" si="9"/>
        <v>0</v>
      </c>
      <c r="BL151" s="18" t="s">
        <v>215</v>
      </c>
      <c r="BM151" s="205" t="s">
        <v>290</v>
      </c>
    </row>
    <row r="152" spans="1:65" s="2" customFormat="1" ht="21.75" customHeight="1">
      <c r="A152" s="35"/>
      <c r="B152" s="36"/>
      <c r="C152" s="193" t="s">
        <v>7</v>
      </c>
      <c r="D152" s="193" t="s">
        <v>211</v>
      </c>
      <c r="E152" s="194" t="s">
        <v>3322</v>
      </c>
      <c r="F152" s="195" t="s">
        <v>3323</v>
      </c>
      <c r="G152" s="196" t="s">
        <v>513</v>
      </c>
      <c r="H152" s="197">
        <v>57</v>
      </c>
      <c r="I152" s="198"/>
      <c r="J152" s="199">
        <f t="shared" si="0"/>
        <v>0</v>
      </c>
      <c r="K152" s="200"/>
      <c r="L152" s="40"/>
      <c r="M152" s="201" t="s">
        <v>1</v>
      </c>
      <c r="N152" s="202" t="s">
        <v>40</v>
      </c>
      <c r="O152" s="72"/>
      <c r="P152" s="203">
        <f t="shared" si="1"/>
        <v>0</v>
      </c>
      <c r="Q152" s="203">
        <v>0</v>
      </c>
      <c r="R152" s="203">
        <f t="shared" si="2"/>
        <v>0</v>
      </c>
      <c r="S152" s="203">
        <v>0</v>
      </c>
      <c r="T152" s="204">
        <f t="shared" si="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215</v>
      </c>
      <c r="AT152" s="205" t="s">
        <v>211</v>
      </c>
      <c r="AU152" s="205" t="s">
        <v>83</v>
      </c>
      <c r="AY152" s="18" t="s">
        <v>209</v>
      </c>
      <c r="BE152" s="206">
        <f t="shared" si="4"/>
        <v>0</v>
      </c>
      <c r="BF152" s="206">
        <f t="shared" si="5"/>
        <v>0</v>
      </c>
      <c r="BG152" s="206">
        <f t="shared" si="6"/>
        <v>0</v>
      </c>
      <c r="BH152" s="206">
        <f t="shared" si="7"/>
        <v>0</v>
      </c>
      <c r="BI152" s="206">
        <f t="shared" si="8"/>
        <v>0</v>
      </c>
      <c r="BJ152" s="18" t="s">
        <v>83</v>
      </c>
      <c r="BK152" s="206">
        <f t="shared" si="9"/>
        <v>0</v>
      </c>
      <c r="BL152" s="18" t="s">
        <v>215</v>
      </c>
      <c r="BM152" s="205" t="s">
        <v>295</v>
      </c>
    </row>
    <row r="153" spans="1:65" s="2" customFormat="1" ht="21.75" customHeight="1">
      <c r="A153" s="35"/>
      <c r="B153" s="36"/>
      <c r="C153" s="193" t="s">
        <v>260</v>
      </c>
      <c r="D153" s="193" t="s">
        <v>211</v>
      </c>
      <c r="E153" s="194" t="s">
        <v>3324</v>
      </c>
      <c r="F153" s="195" t="s">
        <v>3325</v>
      </c>
      <c r="G153" s="196" t="s">
        <v>513</v>
      </c>
      <c r="H153" s="197">
        <v>15</v>
      </c>
      <c r="I153" s="198"/>
      <c r="J153" s="199">
        <f t="shared" si="0"/>
        <v>0</v>
      </c>
      <c r="K153" s="200"/>
      <c r="L153" s="40"/>
      <c r="M153" s="201" t="s">
        <v>1</v>
      </c>
      <c r="N153" s="202" t="s">
        <v>40</v>
      </c>
      <c r="O153" s="72"/>
      <c r="P153" s="203">
        <f t="shared" si="1"/>
        <v>0</v>
      </c>
      <c r="Q153" s="203">
        <v>0</v>
      </c>
      <c r="R153" s="203">
        <f t="shared" si="2"/>
        <v>0</v>
      </c>
      <c r="S153" s="203">
        <v>0</v>
      </c>
      <c r="T153" s="204">
        <f t="shared" si="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215</v>
      </c>
      <c r="AT153" s="205" t="s">
        <v>211</v>
      </c>
      <c r="AU153" s="205" t="s">
        <v>83</v>
      </c>
      <c r="AY153" s="18" t="s">
        <v>209</v>
      </c>
      <c r="BE153" s="206">
        <f t="shared" si="4"/>
        <v>0</v>
      </c>
      <c r="BF153" s="206">
        <f t="shared" si="5"/>
        <v>0</v>
      </c>
      <c r="BG153" s="206">
        <f t="shared" si="6"/>
        <v>0</v>
      </c>
      <c r="BH153" s="206">
        <f t="shared" si="7"/>
        <v>0</v>
      </c>
      <c r="BI153" s="206">
        <f t="shared" si="8"/>
        <v>0</v>
      </c>
      <c r="BJ153" s="18" t="s">
        <v>83</v>
      </c>
      <c r="BK153" s="206">
        <f t="shared" si="9"/>
        <v>0</v>
      </c>
      <c r="BL153" s="18" t="s">
        <v>215</v>
      </c>
      <c r="BM153" s="205" t="s">
        <v>299</v>
      </c>
    </row>
    <row r="154" spans="1:65" s="2" customFormat="1" ht="21.75" customHeight="1">
      <c r="A154" s="35"/>
      <c r="B154" s="36"/>
      <c r="C154" s="193" t="s">
        <v>301</v>
      </c>
      <c r="D154" s="193" t="s">
        <v>211</v>
      </c>
      <c r="E154" s="194" t="s">
        <v>3326</v>
      </c>
      <c r="F154" s="195" t="s">
        <v>3327</v>
      </c>
      <c r="G154" s="196" t="s">
        <v>513</v>
      </c>
      <c r="H154" s="197">
        <v>57</v>
      </c>
      <c r="I154" s="198"/>
      <c r="J154" s="199">
        <f t="shared" si="0"/>
        <v>0</v>
      </c>
      <c r="K154" s="200"/>
      <c r="L154" s="40"/>
      <c r="M154" s="201" t="s">
        <v>1</v>
      </c>
      <c r="N154" s="202" t="s">
        <v>40</v>
      </c>
      <c r="O154" s="72"/>
      <c r="P154" s="203">
        <f t="shared" si="1"/>
        <v>0</v>
      </c>
      <c r="Q154" s="203">
        <v>0</v>
      </c>
      <c r="R154" s="203">
        <f t="shared" si="2"/>
        <v>0</v>
      </c>
      <c r="S154" s="203">
        <v>0</v>
      </c>
      <c r="T154" s="204">
        <f t="shared" si="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215</v>
      </c>
      <c r="AT154" s="205" t="s">
        <v>211</v>
      </c>
      <c r="AU154" s="205" t="s">
        <v>83</v>
      </c>
      <c r="AY154" s="18" t="s">
        <v>209</v>
      </c>
      <c r="BE154" s="206">
        <f t="shared" si="4"/>
        <v>0</v>
      </c>
      <c r="BF154" s="206">
        <f t="shared" si="5"/>
        <v>0</v>
      </c>
      <c r="BG154" s="206">
        <f t="shared" si="6"/>
        <v>0</v>
      </c>
      <c r="BH154" s="206">
        <f t="shared" si="7"/>
        <v>0</v>
      </c>
      <c r="BI154" s="206">
        <f t="shared" si="8"/>
        <v>0</v>
      </c>
      <c r="BJ154" s="18" t="s">
        <v>83</v>
      </c>
      <c r="BK154" s="206">
        <f t="shared" si="9"/>
        <v>0</v>
      </c>
      <c r="BL154" s="18" t="s">
        <v>215</v>
      </c>
      <c r="BM154" s="205" t="s">
        <v>304</v>
      </c>
    </row>
    <row r="155" spans="1:65" s="2" customFormat="1" ht="24.2" customHeight="1">
      <c r="A155" s="35"/>
      <c r="B155" s="36"/>
      <c r="C155" s="193" t="s">
        <v>263</v>
      </c>
      <c r="D155" s="193" t="s">
        <v>211</v>
      </c>
      <c r="E155" s="194" t="s">
        <v>3328</v>
      </c>
      <c r="F155" s="195" t="s">
        <v>3329</v>
      </c>
      <c r="G155" s="196" t="s">
        <v>513</v>
      </c>
      <c r="H155" s="197">
        <v>57</v>
      </c>
      <c r="I155" s="198"/>
      <c r="J155" s="199">
        <f t="shared" si="0"/>
        <v>0</v>
      </c>
      <c r="K155" s="200"/>
      <c r="L155" s="40"/>
      <c r="M155" s="201" t="s">
        <v>1</v>
      </c>
      <c r="N155" s="202" t="s">
        <v>40</v>
      </c>
      <c r="O155" s="72"/>
      <c r="P155" s="203">
        <f t="shared" si="1"/>
        <v>0</v>
      </c>
      <c r="Q155" s="203">
        <v>0</v>
      </c>
      <c r="R155" s="203">
        <f t="shared" si="2"/>
        <v>0</v>
      </c>
      <c r="S155" s="203">
        <v>0</v>
      </c>
      <c r="T155" s="204">
        <f t="shared" si="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215</v>
      </c>
      <c r="AT155" s="205" t="s">
        <v>211</v>
      </c>
      <c r="AU155" s="205" t="s">
        <v>83</v>
      </c>
      <c r="AY155" s="18" t="s">
        <v>209</v>
      </c>
      <c r="BE155" s="206">
        <f t="shared" si="4"/>
        <v>0</v>
      </c>
      <c r="BF155" s="206">
        <f t="shared" si="5"/>
        <v>0</v>
      </c>
      <c r="BG155" s="206">
        <f t="shared" si="6"/>
        <v>0</v>
      </c>
      <c r="BH155" s="206">
        <f t="shared" si="7"/>
        <v>0</v>
      </c>
      <c r="BI155" s="206">
        <f t="shared" si="8"/>
        <v>0</v>
      </c>
      <c r="BJ155" s="18" t="s">
        <v>83</v>
      </c>
      <c r="BK155" s="206">
        <f t="shared" si="9"/>
        <v>0</v>
      </c>
      <c r="BL155" s="18" t="s">
        <v>215</v>
      </c>
      <c r="BM155" s="205" t="s">
        <v>308</v>
      </c>
    </row>
    <row r="156" spans="1:65" s="2" customFormat="1" ht="16.5" customHeight="1">
      <c r="A156" s="35"/>
      <c r="B156" s="36"/>
      <c r="C156" s="193" t="s">
        <v>310</v>
      </c>
      <c r="D156" s="193" t="s">
        <v>211</v>
      </c>
      <c r="E156" s="194" t="s">
        <v>3330</v>
      </c>
      <c r="F156" s="195" t="s">
        <v>3331</v>
      </c>
      <c r="G156" s="196" t="s">
        <v>513</v>
      </c>
      <c r="H156" s="197">
        <v>2</v>
      </c>
      <c r="I156" s="198"/>
      <c r="J156" s="199">
        <f t="shared" si="0"/>
        <v>0</v>
      </c>
      <c r="K156" s="200"/>
      <c r="L156" s="40"/>
      <c r="M156" s="201" t="s">
        <v>1</v>
      </c>
      <c r="N156" s="202" t="s">
        <v>40</v>
      </c>
      <c r="O156" s="72"/>
      <c r="P156" s="203">
        <f t="shared" si="1"/>
        <v>0</v>
      </c>
      <c r="Q156" s="203">
        <v>0</v>
      </c>
      <c r="R156" s="203">
        <f t="shared" si="2"/>
        <v>0</v>
      </c>
      <c r="S156" s="203">
        <v>0</v>
      </c>
      <c r="T156" s="204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215</v>
      </c>
      <c r="AT156" s="205" t="s">
        <v>211</v>
      </c>
      <c r="AU156" s="205" t="s">
        <v>83</v>
      </c>
      <c r="AY156" s="18" t="s">
        <v>209</v>
      </c>
      <c r="BE156" s="206">
        <f t="shared" si="4"/>
        <v>0</v>
      </c>
      <c r="BF156" s="206">
        <f t="shared" si="5"/>
        <v>0</v>
      </c>
      <c r="BG156" s="206">
        <f t="shared" si="6"/>
        <v>0</v>
      </c>
      <c r="BH156" s="206">
        <f t="shared" si="7"/>
        <v>0</v>
      </c>
      <c r="BI156" s="206">
        <f t="shared" si="8"/>
        <v>0</v>
      </c>
      <c r="BJ156" s="18" t="s">
        <v>83</v>
      </c>
      <c r="BK156" s="206">
        <f t="shared" si="9"/>
        <v>0</v>
      </c>
      <c r="BL156" s="18" t="s">
        <v>215</v>
      </c>
      <c r="BM156" s="205" t="s">
        <v>313</v>
      </c>
    </row>
    <row r="157" spans="1:65" s="2" customFormat="1" ht="24.2" customHeight="1">
      <c r="A157" s="35"/>
      <c r="B157" s="36"/>
      <c r="C157" s="193" t="s">
        <v>266</v>
      </c>
      <c r="D157" s="193" t="s">
        <v>211</v>
      </c>
      <c r="E157" s="194" t="s">
        <v>3332</v>
      </c>
      <c r="F157" s="195" t="s">
        <v>3333</v>
      </c>
      <c r="G157" s="196" t="s">
        <v>513</v>
      </c>
      <c r="H157" s="197">
        <v>7</v>
      </c>
      <c r="I157" s="198"/>
      <c r="J157" s="199">
        <f t="shared" si="0"/>
        <v>0</v>
      </c>
      <c r="K157" s="200"/>
      <c r="L157" s="40"/>
      <c r="M157" s="201" t="s">
        <v>1</v>
      </c>
      <c r="N157" s="202" t="s">
        <v>40</v>
      </c>
      <c r="O157" s="72"/>
      <c r="P157" s="203">
        <f t="shared" si="1"/>
        <v>0</v>
      </c>
      <c r="Q157" s="203">
        <v>0</v>
      </c>
      <c r="R157" s="203">
        <f t="shared" si="2"/>
        <v>0</v>
      </c>
      <c r="S157" s="203">
        <v>0</v>
      </c>
      <c r="T157" s="204">
        <f t="shared" si="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215</v>
      </c>
      <c r="AT157" s="205" t="s">
        <v>211</v>
      </c>
      <c r="AU157" s="205" t="s">
        <v>83</v>
      </c>
      <c r="AY157" s="18" t="s">
        <v>209</v>
      </c>
      <c r="BE157" s="206">
        <f t="shared" si="4"/>
        <v>0</v>
      </c>
      <c r="BF157" s="206">
        <f t="shared" si="5"/>
        <v>0</v>
      </c>
      <c r="BG157" s="206">
        <f t="shared" si="6"/>
        <v>0</v>
      </c>
      <c r="BH157" s="206">
        <f t="shared" si="7"/>
        <v>0</v>
      </c>
      <c r="BI157" s="206">
        <f t="shared" si="8"/>
        <v>0</v>
      </c>
      <c r="BJ157" s="18" t="s">
        <v>83</v>
      </c>
      <c r="BK157" s="206">
        <f t="shared" si="9"/>
        <v>0</v>
      </c>
      <c r="BL157" s="18" t="s">
        <v>215</v>
      </c>
      <c r="BM157" s="205" t="s">
        <v>317</v>
      </c>
    </row>
    <row r="158" spans="1:65" s="2" customFormat="1" ht="24.2" customHeight="1">
      <c r="A158" s="35"/>
      <c r="B158" s="36"/>
      <c r="C158" s="193" t="s">
        <v>318</v>
      </c>
      <c r="D158" s="193" t="s">
        <v>211</v>
      </c>
      <c r="E158" s="194" t="s">
        <v>3334</v>
      </c>
      <c r="F158" s="195" t="s">
        <v>3335</v>
      </c>
      <c r="G158" s="196" t="s">
        <v>2896</v>
      </c>
      <c r="H158" s="197">
        <v>7</v>
      </c>
      <c r="I158" s="198"/>
      <c r="J158" s="199">
        <f t="shared" si="0"/>
        <v>0</v>
      </c>
      <c r="K158" s="200"/>
      <c r="L158" s="40"/>
      <c r="M158" s="201" t="s">
        <v>1</v>
      </c>
      <c r="N158" s="202" t="s">
        <v>40</v>
      </c>
      <c r="O158" s="72"/>
      <c r="P158" s="203">
        <f t="shared" si="1"/>
        <v>0</v>
      </c>
      <c r="Q158" s="203">
        <v>0</v>
      </c>
      <c r="R158" s="203">
        <f t="shared" si="2"/>
        <v>0</v>
      </c>
      <c r="S158" s="203">
        <v>0</v>
      </c>
      <c r="T158" s="204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215</v>
      </c>
      <c r="AT158" s="205" t="s">
        <v>211</v>
      </c>
      <c r="AU158" s="205" t="s">
        <v>83</v>
      </c>
      <c r="AY158" s="18" t="s">
        <v>209</v>
      </c>
      <c r="BE158" s="206">
        <f t="shared" si="4"/>
        <v>0</v>
      </c>
      <c r="BF158" s="206">
        <f t="shared" si="5"/>
        <v>0</v>
      </c>
      <c r="BG158" s="206">
        <f t="shared" si="6"/>
        <v>0</v>
      </c>
      <c r="BH158" s="206">
        <f t="shared" si="7"/>
        <v>0</v>
      </c>
      <c r="BI158" s="206">
        <f t="shared" si="8"/>
        <v>0</v>
      </c>
      <c r="BJ158" s="18" t="s">
        <v>83</v>
      </c>
      <c r="BK158" s="206">
        <f t="shared" si="9"/>
        <v>0</v>
      </c>
      <c r="BL158" s="18" t="s">
        <v>215</v>
      </c>
      <c r="BM158" s="205" t="s">
        <v>321</v>
      </c>
    </row>
    <row r="159" spans="1:65" s="2" customFormat="1" ht="16.5" customHeight="1">
      <c r="A159" s="35"/>
      <c r="B159" s="36"/>
      <c r="C159" s="193" t="s">
        <v>271</v>
      </c>
      <c r="D159" s="193" t="s">
        <v>211</v>
      </c>
      <c r="E159" s="194" t="s">
        <v>3336</v>
      </c>
      <c r="F159" s="195" t="s">
        <v>3337</v>
      </c>
      <c r="G159" s="196" t="s">
        <v>425</v>
      </c>
      <c r="H159" s="197">
        <v>133</v>
      </c>
      <c r="I159" s="198"/>
      <c r="J159" s="199">
        <f t="shared" si="0"/>
        <v>0</v>
      </c>
      <c r="K159" s="200"/>
      <c r="L159" s="40"/>
      <c r="M159" s="201" t="s">
        <v>1</v>
      </c>
      <c r="N159" s="202" t="s">
        <v>40</v>
      </c>
      <c r="O159" s="72"/>
      <c r="P159" s="203">
        <f t="shared" si="1"/>
        <v>0</v>
      </c>
      <c r="Q159" s="203">
        <v>0</v>
      </c>
      <c r="R159" s="203">
        <f t="shared" si="2"/>
        <v>0</v>
      </c>
      <c r="S159" s="203">
        <v>0</v>
      </c>
      <c r="T159" s="204">
        <f t="shared" si="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215</v>
      </c>
      <c r="AT159" s="205" t="s">
        <v>211</v>
      </c>
      <c r="AU159" s="205" t="s">
        <v>83</v>
      </c>
      <c r="AY159" s="18" t="s">
        <v>209</v>
      </c>
      <c r="BE159" s="206">
        <f t="shared" si="4"/>
        <v>0</v>
      </c>
      <c r="BF159" s="206">
        <f t="shared" si="5"/>
        <v>0</v>
      </c>
      <c r="BG159" s="206">
        <f t="shared" si="6"/>
        <v>0</v>
      </c>
      <c r="BH159" s="206">
        <f t="shared" si="7"/>
        <v>0</v>
      </c>
      <c r="BI159" s="206">
        <f t="shared" si="8"/>
        <v>0</v>
      </c>
      <c r="BJ159" s="18" t="s">
        <v>83</v>
      </c>
      <c r="BK159" s="206">
        <f t="shared" si="9"/>
        <v>0</v>
      </c>
      <c r="BL159" s="18" t="s">
        <v>215</v>
      </c>
      <c r="BM159" s="205" t="s">
        <v>325</v>
      </c>
    </row>
    <row r="160" spans="1:65" s="2" customFormat="1" ht="16.5" customHeight="1">
      <c r="A160" s="35"/>
      <c r="B160" s="36"/>
      <c r="C160" s="193" t="s">
        <v>327</v>
      </c>
      <c r="D160" s="193" t="s">
        <v>211</v>
      </c>
      <c r="E160" s="194" t="s">
        <v>3338</v>
      </c>
      <c r="F160" s="195" t="s">
        <v>3339</v>
      </c>
      <c r="G160" s="196" t="s">
        <v>425</v>
      </c>
      <c r="H160" s="197">
        <v>2650</v>
      </c>
      <c r="I160" s="198"/>
      <c r="J160" s="199">
        <f t="shared" si="0"/>
        <v>0</v>
      </c>
      <c r="K160" s="200"/>
      <c r="L160" s="40"/>
      <c r="M160" s="201" t="s">
        <v>1</v>
      </c>
      <c r="N160" s="202" t="s">
        <v>40</v>
      </c>
      <c r="O160" s="72"/>
      <c r="P160" s="203">
        <f t="shared" si="1"/>
        <v>0</v>
      </c>
      <c r="Q160" s="203">
        <v>0</v>
      </c>
      <c r="R160" s="203">
        <f t="shared" si="2"/>
        <v>0</v>
      </c>
      <c r="S160" s="203">
        <v>0</v>
      </c>
      <c r="T160" s="204">
        <f t="shared" si="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215</v>
      </c>
      <c r="AT160" s="205" t="s">
        <v>211</v>
      </c>
      <c r="AU160" s="205" t="s">
        <v>83</v>
      </c>
      <c r="AY160" s="18" t="s">
        <v>209</v>
      </c>
      <c r="BE160" s="206">
        <f t="shared" si="4"/>
        <v>0</v>
      </c>
      <c r="BF160" s="206">
        <f t="shared" si="5"/>
        <v>0</v>
      </c>
      <c r="BG160" s="206">
        <f t="shared" si="6"/>
        <v>0</v>
      </c>
      <c r="BH160" s="206">
        <f t="shared" si="7"/>
        <v>0</v>
      </c>
      <c r="BI160" s="206">
        <f t="shared" si="8"/>
        <v>0</v>
      </c>
      <c r="BJ160" s="18" t="s">
        <v>83</v>
      </c>
      <c r="BK160" s="206">
        <f t="shared" si="9"/>
        <v>0</v>
      </c>
      <c r="BL160" s="18" t="s">
        <v>215</v>
      </c>
      <c r="BM160" s="205" t="s">
        <v>330</v>
      </c>
    </row>
    <row r="161" spans="1:65" s="2" customFormat="1" ht="16.5" customHeight="1">
      <c r="A161" s="35"/>
      <c r="B161" s="36"/>
      <c r="C161" s="193" t="s">
        <v>273</v>
      </c>
      <c r="D161" s="193" t="s">
        <v>211</v>
      </c>
      <c r="E161" s="194" t="s">
        <v>3340</v>
      </c>
      <c r="F161" s="195" t="s">
        <v>3341</v>
      </c>
      <c r="G161" s="196" t="s">
        <v>425</v>
      </c>
      <c r="H161" s="197">
        <v>6450</v>
      </c>
      <c r="I161" s="198"/>
      <c r="J161" s="199">
        <f t="shared" si="0"/>
        <v>0</v>
      </c>
      <c r="K161" s="200"/>
      <c r="L161" s="40"/>
      <c r="M161" s="201" t="s">
        <v>1</v>
      </c>
      <c r="N161" s="202" t="s">
        <v>40</v>
      </c>
      <c r="O161" s="72"/>
      <c r="P161" s="203">
        <f t="shared" si="1"/>
        <v>0</v>
      </c>
      <c r="Q161" s="203">
        <v>0</v>
      </c>
      <c r="R161" s="203">
        <f t="shared" si="2"/>
        <v>0</v>
      </c>
      <c r="S161" s="203">
        <v>0</v>
      </c>
      <c r="T161" s="204">
        <f t="shared" si="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215</v>
      </c>
      <c r="AT161" s="205" t="s">
        <v>211</v>
      </c>
      <c r="AU161" s="205" t="s">
        <v>83</v>
      </c>
      <c r="AY161" s="18" t="s">
        <v>209</v>
      </c>
      <c r="BE161" s="206">
        <f t="shared" si="4"/>
        <v>0</v>
      </c>
      <c r="BF161" s="206">
        <f t="shared" si="5"/>
        <v>0</v>
      </c>
      <c r="BG161" s="206">
        <f t="shared" si="6"/>
        <v>0</v>
      </c>
      <c r="BH161" s="206">
        <f t="shared" si="7"/>
        <v>0</v>
      </c>
      <c r="BI161" s="206">
        <f t="shared" si="8"/>
        <v>0</v>
      </c>
      <c r="BJ161" s="18" t="s">
        <v>83</v>
      </c>
      <c r="BK161" s="206">
        <f t="shared" si="9"/>
        <v>0</v>
      </c>
      <c r="BL161" s="18" t="s">
        <v>215</v>
      </c>
      <c r="BM161" s="205" t="s">
        <v>334</v>
      </c>
    </row>
    <row r="162" spans="1:65" s="2" customFormat="1" ht="16.5" customHeight="1">
      <c r="A162" s="35"/>
      <c r="B162" s="36"/>
      <c r="C162" s="193" t="s">
        <v>337</v>
      </c>
      <c r="D162" s="193" t="s">
        <v>211</v>
      </c>
      <c r="E162" s="194" t="s">
        <v>3342</v>
      </c>
      <c r="F162" s="195" t="s">
        <v>3343</v>
      </c>
      <c r="G162" s="196" t="s">
        <v>425</v>
      </c>
      <c r="H162" s="197">
        <v>17000</v>
      </c>
      <c r="I162" s="198"/>
      <c r="J162" s="199">
        <f t="shared" si="0"/>
        <v>0</v>
      </c>
      <c r="K162" s="200"/>
      <c r="L162" s="40"/>
      <c r="M162" s="201" t="s">
        <v>1</v>
      </c>
      <c r="N162" s="202" t="s">
        <v>40</v>
      </c>
      <c r="O162" s="72"/>
      <c r="P162" s="203">
        <f t="shared" si="1"/>
        <v>0</v>
      </c>
      <c r="Q162" s="203">
        <v>0</v>
      </c>
      <c r="R162" s="203">
        <f t="shared" si="2"/>
        <v>0</v>
      </c>
      <c r="S162" s="203">
        <v>0</v>
      </c>
      <c r="T162" s="204">
        <f t="shared" si="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215</v>
      </c>
      <c r="AT162" s="205" t="s">
        <v>211</v>
      </c>
      <c r="AU162" s="205" t="s">
        <v>83</v>
      </c>
      <c r="AY162" s="18" t="s">
        <v>209</v>
      </c>
      <c r="BE162" s="206">
        <f t="shared" si="4"/>
        <v>0</v>
      </c>
      <c r="BF162" s="206">
        <f t="shared" si="5"/>
        <v>0</v>
      </c>
      <c r="BG162" s="206">
        <f t="shared" si="6"/>
        <v>0</v>
      </c>
      <c r="BH162" s="206">
        <f t="shared" si="7"/>
        <v>0</v>
      </c>
      <c r="BI162" s="206">
        <f t="shared" si="8"/>
        <v>0</v>
      </c>
      <c r="BJ162" s="18" t="s">
        <v>83</v>
      </c>
      <c r="BK162" s="206">
        <f t="shared" si="9"/>
        <v>0</v>
      </c>
      <c r="BL162" s="18" t="s">
        <v>215</v>
      </c>
      <c r="BM162" s="205" t="s">
        <v>341</v>
      </c>
    </row>
    <row r="163" spans="1:65" s="2" customFormat="1" ht="16.5" customHeight="1">
      <c r="A163" s="35"/>
      <c r="B163" s="36"/>
      <c r="C163" s="193" t="s">
        <v>277</v>
      </c>
      <c r="D163" s="193" t="s">
        <v>211</v>
      </c>
      <c r="E163" s="194" t="s">
        <v>3344</v>
      </c>
      <c r="F163" s="195" t="s">
        <v>3345</v>
      </c>
      <c r="G163" s="196" t="s">
        <v>425</v>
      </c>
      <c r="H163" s="197">
        <v>2300</v>
      </c>
      <c r="I163" s="198"/>
      <c r="J163" s="199">
        <f t="shared" si="0"/>
        <v>0</v>
      </c>
      <c r="K163" s="200"/>
      <c r="L163" s="40"/>
      <c r="M163" s="201" t="s">
        <v>1</v>
      </c>
      <c r="N163" s="202" t="s">
        <v>40</v>
      </c>
      <c r="O163" s="72"/>
      <c r="P163" s="203">
        <f t="shared" si="1"/>
        <v>0</v>
      </c>
      <c r="Q163" s="203">
        <v>0</v>
      </c>
      <c r="R163" s="203">
        <f t="shared" si="2"/>
        <v>0</v>
      </c>
      <c r="S163" s="203">
        <v>0</v>
      </c>
      <c r="T163" s="204">
        <f t="shared" si="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215</v>
      </c>
      <c r="AT163" s="205" t="s">
        <v>211</v>
      </c>
      <c r="AU163" s="205" t="s">
        <v>83</v>
      </c>
      <c r="AY163" s="18" t="s">
        <v>209</v>
      </c>
      <c r="BE163" s="206">
        <f t="shared" si="4"/>
        <v>0</v>
      </c>
      <c r="BF163" s="206">
        <f t="shared" si="5"/>
        <v>0</v>
      </c>
      <c r="BG163" s="206">
        <f t="shared" si="6"/>
        <v>0</v>
      </c>
      <c r="BH163" s="206">
        <f t="shared" si="7"/>
        <v>0</v>
      </c>
      <c r="BI163" s="206">
        <f t="shared" si="8"/>
        <v>0</v>
      </c>
      <c r="BJ163" s="18" t="s">
        <v>83</v>
      </c>
      <c r="BK163" s="206">
        <f t="shared" si="9"/>
        <v>0</v>
      </c>
      <c r="BL163" s="18" t="s">
        <v>215</v>
      </c>
      <c r="BM163" s="205" t="s">
        <v>347</v>
      </c>
    </row>
    <row r="164" spans="1:65" s="2" customFormat="1" ht="16.5" customHeight="1">
      <c r="A164" s="35"/>
      <c r="B164" s="36"/>
      <c r="C164" s="193" t="s">
        <v>351</v>
      </c>
      <c r="D164" s="193" t="s">
        <v>211</v>
      </c>
      <c r="E164" s="194" t="s">
        <v>3346</v>
      </c>
      <c r="F164" s="195" t="s">
        <v>3347</v>
      </c>
      <c r="G164" s="196" t="s">
        <v>425</v>
      </c>
      <c r="H164" s="197">
        <v>400</v>
      </c>
      <c r="I164" s="198"/>
      <c r="J164" s="199">
        <f t="shared" ref="J164:J195" si="10">ROUND(I164*H164,2)</f>
        <v>0</v>
      </c>
      <c r="K164" s="200"/>
      <c r="L164" s="40"/>
      <c r="M164" s="201" t="s">
        <v>1</v>
      </c>
      <c r="N164" s="202" t="s">
        <v>40</v>
      </c>
      <c r="O164" s="72"/>
      <c r="P164" s="203">
        <f t="shared" ref="P164:P195" si="11">O164*H164</f>
        <v>0</v>
      </c>
      <c r="Q164" s="203">
        <v>0</v>
      </c>
      <c r="R164" s="203">
        <f t="shared" ref="R164:R195" si="12">Q164*H164</f>
        <v>0</v>
      </c>
      <c r="S164" s="203">
        <v>0</v>
      </c>
      <c r="T164" s="204">
        <f t="shared" ref="T164:T195" si="13"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215</v>
      </c>
      <c r="AT164" s="205" t="s">
        <v>211</v>
      </c>
      <c r="AU164" s="205" t="s">
        <v>83</v>
      </c>
      <c r="AY164" s="18" t="s">
        <v>209</v>
      </c>
      <c r="BE164" s="206">
        <f t="shared" ref="BE164:BE195" si="14">IF(N164="základní",J164,0)</f>
        <v>0</v>
      </c>
      <c r="BF164" s="206">
        <f t="shared" ref="BF164:BF195" si="15">IF(N164="snížená",J164,0)</f>
        <v>0</v>
      </c>
      <c r="BG164" s="206">
        <f t="shared" ref="BG164:BG195" si="16">IF(N164="zákl. přenesená",J164,0)</f>
        <v>0</v>
      </c>
      <c r="BH164" s="206">
        <f t="shared" ref="BH164:BH195" si="17">IF(N164="sníž. přenesená",J164,0)</f>
        <v>0</v>
      </c>
      <c r="BI164" s="206">
        <f t="shared" ref="BI164:BI195" si="18">IF(N164="nulová",J164,0)</f>
        <v>0</v>
      </c>
      <c r="BJ164" s="18" t="s">
        <v>83</v>
      </c>
      <c r="BK164" s="206">
        <f t="shared" ref="BK164:BK195" si="19">ROUND(I164*H164,2)</f>
        <v>0</v>
      </c>
      <c r="BL164" s="18" t="s">
        <v>215</v>
      </c>
      <c r="BM164" s="205" t="s">
        <v>354</v>
      </c>
    </row>
    <row r="165" spans="1:65" s="2" customFormat="1" ht="16.5" customHeight="1">
      <c r="A165" s="35"/>
      <c r="B165" s="36"/>
      <c r="C165" s="193" t="s">
        <v>279</v>
      </c>
      <c r="D165" s="193" t="s">
        <v>211</v>
      </c>
      <c r="E165" s="194" t="s">
        <v>3348</v>
      </c>
      <c r="F165" s="195" t="s">
        <v>3349</v>
      </c>
      <c r="G165" s="196" t="s">
        <v>425</v>
      </c>
      <c r="H165" s="197">
        <v>1650</v>
      </c>
      <c r="I165" s="198"/>
      <c r="J165" s="199">
        <f t="shared" si="10"/>
        <v>0</v>
      </c>
      <c r="K165" s="200"/>
      <c r="L165" s="40"/>
      <c r="M165" s="201" t="s">
        <v>1</v>
      </c>
      <c r="N165" s="202" t="s">
        <v>40</v>
      </c>
      <c r="O165" s="72"/>
      <c r="P165" s="203">
        <f t="shared" si="11"/>
        <v>0</v>
      </c>
      <c r="Q165" s="203">
        <v>0</v>
      </c>
      <c r="R165" s="203">
        <f t="shared" si="12"/>
        <v>0</v>
      </c>
      <c r="S165" s="203">
        <v>0</v>
      </c>
      <c r="T165" s="204">
        <f t="shared" si="1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215</v>
      </c>
      <c r="AT165" s="205" t="s">
        <v>211</v>
      </c>
      <c r="AU165" s="205" t="s">
        <v>83</v>
      </c>
      <c r="AY165" s="18" t="s">
        <v>209</v>
      </c>
      <c r="BE165" s="206">
        <f t="shared" si="14"/>
        <v>0</v>
      </c>
      <c r="BF165" s="206">
        <f t="shared" si="15"/>
        <v>0</v>
      </c>
      <c r="BG165" s="206">
        <f t="shared" si="16"/>
        <v>0</v>
      </c>
      <c r="BH165" s="206">
        <f t="shared" si="17"/>
        <v>0</v>
      </c>
      <c r="BI165" s="206">
        <f t="shared" si="18"/>
        <v>0</v>
      </c>
      <c r="BJ165" s="18" t="s">
        <v>83</v>
      </c>
      <c r="BK165" s="206">
        <f t="shared" si="19"/>
        <v>0</v>
      </c>
      <c r="BL165" s="18" t="s">
        <v>215</v>
      </c>
      <c r="BM165" s="205" t="s">
        <v>357</v>
      </c>
    </row>
    <row r="166" spans="1:65" s="2" customFormat="1" ht="16.5" customHeight="1">
      <c r="A166" s="35"/>
      <c r="B166" s="36"/>
      <c r="C166" s="193" t="s">
        <v>362</v>
      </c>
      <c r="D166" s="193" t="s">
        <v>211</v>
      </c>
      <c r="E166" s="194" t="s">
        <v>3350</v>
      </c>
      <c r="F166" s="195" t="s">
        <v>3351</v>
      </c>
      <c r="G166" s="196" t="s">
        <v>425</v>
      </c>
      <c r="H166" s="197">
        <v>800</v>
      </c>
      <c r="I166" s="198"/>
      <c r="J166" s="199">
        <f t="shared" si="10"/>
        <v>0</v>
      </c>
      <c r="K166" s="200"/>
      <c r="L166" s="40"/>
      <c r="M166" s="201" t="s">
        <v>1</v>
      </c>
      <c r="N166" s="202" t="s">
        <v>40</v>
      </c>
      <c r="O166" s="72"/>
      <c r="P166" s="203">
        <f t="shared" si="11"/>
        <v>0</v>
      </c>
      <c r="Q166" s="203">
        <v>0</v>
      </c>
      <c r="R166" s="203">
        <f t="shared" si="12"/>
        <v>0</v>
      </c>
      <c r="S166" s="203">
        <v>0</v>
      </c>
      <c r="T166" s="204">
        <f t="shared" si="1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215</v>
      </c>
      <c r="AT166" s="205" t="s">
        <v>211</v>
      </c>
      <c r="AU166" s="205" t="s">
        <v>83</v>
      </c>
      <c r="AY166" s="18" t="s">
        <v>209</v>
      </c>
      <c r="BE166" s="206">
        <f t="shared" si="14"/>
        <v>0</v>
      </c>
      <c r="BF166" s="206">
        <f t="shared" si="15"/>
        <v>0</v>
      </c>
      <c r="BG166" s="206">
        <f t="shared" si="16"/>
        <v>0</v>
      </c>
      <c r="BH166" s="206">
        <f t="shared" si="17"/>
        <v>0</v>
      </c>
      <c r="BI166" s="206">
        <f t="shared" si="18"/>
        <v>0</v>
      </c>
      <c r="BJ166" s="18" t="s">
        <v>83</v>
      </c>
      <c r="BK166" s="206">
        <f t="shared" si="19"/>
        <v>0</v>
      </c>
      <c r="BL166" s="18" t="s">
        <v>215</v>
      </c>
      <c r="BM166" s="205" t="s">
        <v>365</v>
      </c>
    </row>
    <row r="167" spans="1:65" s="2" customFormat="1" ht="16.5" customHeight="1">
      <c r="A167" s="35"/>
      <c r="B167" s="36"/>
      <c r="C167" s="193" t="s">
        <v>282</v>
      </c>
      <c r="D167" s="193" t="s">
        <v>211</v>
      </c>
      <c r="E167" s="194" t="s">
        <v>3352</v>
      </c>
      <c r="F167" s="195" t="s">
        <v>3353</v>
      </c>
      <c r="G167" s="196" t="s">
        <v>513</v>
      </c>
      <c r="H167" s="197">
        <v>37</v>
      </c>
      <c r="I167" s="198"/>
      <c r="J167" s="199">
        <f t="shared" si="10"/>
        <v>0</v>
      </c>
      <c r="K167" s="200"/>
      <c r="L167" s="40"/>
      <c r="M167" s="201" t="s">
        <v>1</v>
      </c>
      <c r="N167" s="202" t="s">
        <v>40</v>
      </c>
      <c r="O167" s="72"/>
      <c r="P167" s="203">
        <f t="shared" si="11"/>
        <v>0</v>
      </c>
      <c r="Q167" s="203">
        <v>0</v>
      </c>
      <c r="R167" s="203">
        <f t="shared" si="12"/>
        <v>0</v>
      </c>
      <c r="S167" s="203">
        <v>0</v>
      </c>
      <c r="T167" s="204">
        <f t="shared" si="1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215</v>
      </c>
      <c r="AT167" s="205" t="s">
        <v>211</v>
      </c>
      <c r="AU167" s="205" t="s">
        <v>83</v>
      </c>
      <c r="AY167" s="18" t="s">
        <v>209</v>
      </c>
      <c r="BE167" s="206">
        <f t="shared" si="14"/>
        <v>0</v>
      </c>
      <c r="BF167" s="206">
        <f t="shared" si="15"/>
        <v>0</v>
      </c>
      <c r="BG167" s="206">
        <f t="shared" si="16"/>
        <v>0</v>
      </c>
      <c r="BH167" s="206">
        <f t="shared" si="17"/>
        <v>0</v>
      </c>
      <c r="BI167" s="206">
        <f t="shared" si="18"/>
        <v>0</v>
      </c>
      <c r="BJ167" s="18" t="s">
        <v>83</v>
      </c>
      <c r="BK167" s="206">
        <f t="shared" si="19"/>
        <v>0</v>
      </c>
      <c r="BL167" s="18" t="s">
        <v>215</v>
      </c>
      <c r="BM167" s="205" t="s">
        <v>369</v>
      </c>
    </row>
    <row r="168" spans="1:65" s="2" customFormat="1" ht="16.5" customHeight="1">
      <c r="A168" s="35"/>
      <c r="B168" s="36"/>
      <c r="C168" s="193" t="s">
        <v>370</v>
      </c>
      <c r="D168" s="193" t="s">
        <v>211</v>
      </c>
      <c r="E168" s="194" t="s">
        <v>3354</v>
      </c>
      <c r="F168" s="195" t="s">
        <v>3355</v>
      </c>
      <c r="G168" s="196" t="s">
        <v>425</v>
      </c>
      <c r="H168" s="197">
        <v>1500</v>
      </c>
      <c r="I168" s="198"/>
      <c r="J168" s="199">
        <f t="shared" si="10"/>
        <v>0</v>
      </c>
      <c r="K168" s="200"/>
      <c r="L168" s="40"/>
      <c r="M168" s="201" t="s">
        <v>1</v>
      </c>
      <c r="N168" s="202" t="s">
        <v>40</v>
      </c>
      <c r="O168" s="72"/>
      <c r="P168" s="203">
        <f t="shared" si="11"/>
        <v>0</v>
      </c>
      <c r="Q168" s="203">
        <v>0</v>
      </c>
      <c r="R168" s="203">
        <f t="shared" si="12"/>
        <v>0</v>
      </c>
      <c r="S168" s="203">
        <v>0</v>
      </c>
      <c r="T168" s="204">
        <f t="shared" si="1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215</v>
      </c>
      <c r="AT168" s="205" t="s">
        <v>211</v>
      </c>
      <c r="AU168" s="205" t="s">
        <v>83</v>
      </c>
      <c r="AY168" s="18" t="s">
        <v>209</v>
      </c>
      <c r="BE168" s="206">
        <f t="shared" si="14"/>
        <v>0</v>
      </c>
      <c r="BF168" s="206">
        <f t="shared" si="15"/>
        <v>0</v>
      </c>
      <c r="BG168" s="206">
        <f t="shared" si="16"/>
        <v>0</v>
      </c>
      <c r="BH168" s="206">
        <f t="shared" si="17"/>
        <v>0</v>
      </c>
      <c r="BI168" s="206">
        <f t="shared" si="18"/>
        <v>0</v>
      </c>
      <c r="BJ168" s="18" t="s">
        <v>83</v>
      </c>
      <c r="BK168" s="206">
        <f t="shared" si="19"/>
        <v>0</v>
      </c>
      <c r="BL168" s="18" t="s">
        <v>215</v>
      </c>
      <c r="BM168" s="205" t="s">
        <v>373</v>
      </c>
    </row>
    <row r="169" spans="1:65" s="2" customFormat="1" ht="16.5" customHeight="1">
      <c r="A169" s="35"/>
      <c r="B169" s="36"/>
      <c r="C169" s="193" t="s">
        <v>285</v>
      </c>
      <c r="D169" s="193" t="s">
        <v>211</v>
      </c>
      <c r="E169" s="194" t="s">
        <v>3356</v>
      </c>
      <c r="F169" s="195" t="s">
        <v>3357</v>
      </c>
      <c r="G169" s="196" t="s">
        <v>425</v>
      </c>
      <c r="H169" s="197">
        <v>150</v>
      </c>
      <c r="I169" s="198"/>
      <c r="J169" s="199">
        <f t="shared" si="10"/>
        <v>0</v>
      </c>
      <c r="K169" s="200"/>
      <c r="L169" s="40"/>
      <c r="M169" s="201" t="s">
        <v>1</v>
      </c>
      <c r="N169" s="202" t="s">
        <v>40</v>
      </c>
      <c r="O169" s="72"/>
      <c r="P169" s="203">
        <f t="shared" si="11"/>
        <v>0</v>
      </c>
      <c r="Q169" s="203">
        <v>0</v>
      </c>
      <c r="R169" s="203">
        <f t="shared" si="12"/>
        <v>0</v>
      </c>
      <c r="S169" s="203">
        <v>0</v>
      </c>
      <c r="T169" s="204">
        <f t="shared" si="1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215</v>
      </c>
      <c r="AT169" s="205" t="s">
        <v>211</v>
      </c>
      <c r="AU169" s="205" t="s">
        <v>83</v>
      </c>
      <c r="AY169" s="18" t="s">
        <v>209</v>
      </c>
      <c r="BE169" s="206">
        <f t="shared" si="14"/>
        <v>0</v>
      </c>
      <c r="BF169" s="206">
        <f t="shared" si="15"/>
        <v>0</v>
      </c>
      <c r="BG169" s="206">
        <f t="shared" si="16"/>
        <v>0</v>
      </c>
      <c r="BH169" s="206">
        <f t="shared" si="17"/>
        <v>0</v>
      </c>
      <c r="BI169" s="206">
        <f t="shared" si="18"/>
        <v>0</v>
      </c>
      <c r="BJ169" s="18" t="s">
        <v>83</v>
      </c>
      <c r="BK169" s="206">
        <f t="shared" si="19"/>
        <v>0</v>
      </c>
      <c r="BL169" s="18" t="s">
        <v>215</v>
      </c>
      <c r="BM169" s="205" t="s">
        <v>376</v>
      </c>
    </row>
    <row r="170" spans="1:65" s="2" customFormat="1" ht="16.5" customHeight="1">
      <c r="A170" s="35"/>
      <c r="B170" s="36"/>
      <c r="C170" s="193" t="s">
        <v>377</v>
      </c>
      <c r="D170" s="193" t="s">
        <v>211</v>
      </c>
      <c r="E170" s="194" t="s">
        <v>3358</v>
      </c>
      <c r="F170" s="195" t="s">
        <v>3359</v>
      </c>
      <c r="G170" s="196" t="s">
        <v>425</v>
      </c>
      <c r="H170" s="197">
        <v>660</v>
      </c>
      <c r="I170" s="198"/>
      <c r="J170" s="199">
        <f t="shared" si="10"/>
        <v>0</v>
      </c>
      <c r="K170" s="200"/>
      <c r="L170" s="40"/>
      <c r="M170" s="201" t="s">
        <v>1</v>
      </c>
      <c r="N170" s="202" t="s">
        <v>40</v>
      </c>
      <c r="O170" s="72"/>
      <c r="P170" s="203">
        <f t="shared" si="11"/>
        <v>0</v>
      </c>
      <c r="Q170" s="203">
        <v>0</v>
      </c>
      <c r="R170" s="203">
        <f t="shared" si="12"/>
        <v>0</v>
      </c>
      <c r="S170" s="203">
        <v>0</v>
      </c>
      <c r="T170" s="204">
        <f t="shared" si="1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215</v>
      </c>
      <c r="AT170" s="205" t="s">
        <v>211</v>
      </c>
      <c r="AU170" s="205" t="s">
        <v>83</v>
      </c>
      <c r="AY170" s="18" t="s">
        <v>209</v>
      </c>
      <c r="BE170" s="206">
        <f t="shared" si="14"/>
        <v>0</v>
      </c>
      <c r="BF170" s="206">
        <f t="shared" si="15"/>
        <v>0</v>
      </c>
      <c r="BG170" s="206">
        <f t="shared" si="16"/>
        <v>0</v>
      </c>
      <c r="BH170" s="206">
        <f t="shared" si="17"/>
        <v>0</v>
      </c>
      <c r="BI170" s="206">
        <f t="shared" si="18"/>
        <v>0</v>
      </c>
      <c r="BJ170" s="18" t="s">
        <v>83</v>
      </c>
      <c r="BK170" s="206">
        <f t="shared" si="19"/>
        <v>0</v>
      </c>
      <c r="BL170" s="18" t="s">
        <v>215</v>
      </c>
      <c r="BM170" s="205" t="s">
        <v>380</v>
      </c>
    </row>
    <row r="171" spans="1:65" s="2" customFormat="1" ht="16.5" customHeight="1">
      <c r="A171" s="35"/>
      <c r="B171" s="36"/>
      <c r="C171" s="193" t="s">
        <v>290</v>
      </c>
      <c r="D171" s="193" t="s">
        <v>211</v>
      </c>
      <c r="E171" s="194" t="s">
        <v>3360</v>
      </c>
      <c r="F171" s="195" t="s">
        <v>3361</v>
      </c>
      <c r="G171" s="196" t="s">
        <v>425</v>
      </c>
      <c r="H171" s="197">
        <v>230</v>
      </c>
      <c r="I171" s="198"/>
      <c r="J171" s="199">
        <f t="shared" si="10"/>
        <v>0</v>
      </c>
      <c r="K171" s="200"/>
      <c r="L171" s="40"/>
      <c r="M171" s="201" t="s">
        <v>1</v>
      </c>
      <c r="N171" s="202" t="s">
        <v>40</v>
      </c>
      <c r="O171" s="72"/>
      <c r="P171" s="203">
        <f t="shared" si="11"/>
        <v>0</v>
      </c>
      <c r="Q171" s="203">
        <v>0</v>
      </c>
      <c r="R171" s="203">
        <f t="shared" si="12"/>
        <v>0</v>
      </c>
      <c r="S171" s="203">
        <v>0</v>
      </c>
      <c r="T171" s="204">
        <f t="shared" si="1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215</v>
      </c>
      <c r="AT171" s="205" t="s">
        <v>211</v>
      </c>
      <c r="AU171" s="205" t="s">
        <v>83</v>
      </c>
      <c r="AY171" s="18" t="s">
        <v>209</v>
      </c>
      <c r="BE171" s="206">
        <f t="shared" si="14"/>
        <v>0</v>
      </c>
      <c r="BF171" s="206">
        <f t="shared" si="15"/>
        <v>0</v>
      </c>
      <c r="BG171" s="206">
        <f t="shared" si="16"/>
        <v>0</v>
      </c>
      <c r="BH171" s="206">
        <f t="shared" si="17"/>
        <v>0</v>
      </c>
      <c r="BI171" s="206">
        <f t="shared" si="18"/>
        <v>0</v>
      </c>
      <c r="BJ171" s="18" t="s">
        <v>83</v>
      </c>
      <c r="BK171" s="206">
        <f t="shared" si="19"/>
        <v>0</v>
      </c>
      <c r="BL171" s="18" t="s">
        <v>215</v>
      </c>
      <c r="BM171" s="205" t="s">
        <v>389</v>
      </c>
    </row>
    <row r="172" spans="1:65" s="2" customFormat="1" ht="16.5" customHeight="1">
      <c r="A172" s="35"/>
      <c r="B172" s="36"/>
      <c r="C172" s="193" t="s">
        <v>396</v>
      </c>
      <c r="D172" s="193" t="s">
        <v>211</v>
      </c>
      <c r="E172" s="194" t="s">
        <v>3362</v>
      </c>
      <c r="F172" s="195" t="s">
        <v>3363</v>
      </c>
      <c r="G172" s="196" t="s">
        <v>425</v>
      </c>
      <c r="H172" s="197">
        <v>120</v>
      </c>
      <c r="I172" s="198"/>
      <c r="J172" s="199">
        <f t="shared" si="10"/>
        <v>0</v>
      </c>
      <c r="K172" s="200"/>
      <c r="L172" s="40"/>
      <c r="M172" s="201" t="s">
        <v>1</v>
      </c>
      <c r="N172" s="202" t="s">
        <v>40</v>
      </c>
      <c r="O172" s="72"/>
      <c r="P172" s="203">
        <f t="shared" si="11"/>
        <v>0</v>
      </c>
      <c r="Q172" s="203">
        <v>0</v>
      </c>
      <c r="R172" s="203">
        <f t="shared" si="12"/>
        <v>0</v>
      </c>
      <c r="S172" s="203">
        <v>0</v>
      </c>
      <c r="T172" s="204">
        <f t="shared" si="1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215</v>
      </c>
      <c r="AT172" s="205" t="s">
        <v>211</v>
      </c>
      <c r="AU172" s="205" t="s">
        <v>83</v>
      </c>
      <c r="AY172" s="18" t="s">
        <v>209</v>
      </c>
      <c r="BE172" s="206">
        <f t="shared" si="14"/>
        <v>0</v>
      </c>
      <c r="BF172" s="206">
        <f t="shared" si="15"/>
        <v>0</v>
      </c>
      <c r="BG172" s="206">
        <f t="shared" si="16"/>
        <v>0</v>
      </c>
      <c r="BH172" s="206">
        <f t="shared" si="17"/>
        <v>0</v>
      </c>
      <c r="BI172" s="206">
        <f t="shared" si="18"/>
        <v>0</v>
      </c>
      <c r="BJ172" s="18" t="s">
        <v>83</v>
      </c>
      <c r="BK172" s="206">
        <f t="shared" si="19"/>
        <v>0</v>
      </c>
      <c r="BL172" s="18" t="s">
        <v>215</v>
      </c>
      <c r="BM172" s="205" t="s">
        <v>399</v>
      </c>
    </row>
    <row r="173" spans="1:65" s="2" customFormat="1" ht="16.5" customHeight="1">
      <c r="A173" s="35"/>
      <c r="B173" s="36"/>
      <c r="C173" s="193" t="s">
        <v>295</v>
      </c>
      <c r="D173" s="193" t="s">
        <v>211</v>
      </c>
      <c r="E173" s="194" t="s">
        <v>3364</v>
      </c>
      <c r="F173" s="195" t="s">
        <v>3365</v>
      </c>
      <c r="G173" s="196" t="s">
        <v>425</v>
      </c>
      <c r="H173" s="197">
        <v>100</v>
      </c>
      <c r="I173" s="198"/>
      <c r="J173" s="199">
        <f t="shared" si="10"/>
        <v>0</v>
      </c>
      <c r="K173" s="200"/>
      <c r="L173" s="40"/>
      <c r="M173" s="201" t="s">
        <v>1</v>
      </c>
      <c r="N173" s="202" t="s">
        <v>40</v>
      </c>
      <c r="O173" s="72"/>
      <c r="P173" s="203">
        <f t="shared" si="11"/>
        <v>0</v>
      </c>
      <c r="Q173" s="203">
        <v>0</v>
      </c>
      <c r="R173" s="203">
        <f t="shared" si="12"/>
        <v>0</v>
      </c>
      <c r="S173" s="203">
        <v>0</v>
      </c>
      <c r="T173" s="204">
        <f t="shared" si="1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215</v>
      </c>
      <c r="AT173" s="205" t="s">
        <v>211</v>
      </c>
      <c r="AU173" s="205" t="s">
        <v>83</v>
      </c>
      <c r="AY173" s="18" t="s">
        <v>209</v>
      </c>
      <c r="BE173" s="206">
        <f t="shared" si="14"/>
        <v>0</v>
      </c>
      <c r="BF173" s="206">
        <f t="shared" si="15"/>
        <v>0</v>
      </c>
      <c r="BG173" s="206">
        <f t="shared" si="16"/>
        <v>0</v>
      </c>
      <c r="BH173" s="206">
        <f t="shared" si="17"/>
        <v>0</v>
      </c>
      <c r="BI173" s="206">
        <f t="shared" si="18"/>
        <v>0</v>
      </c>
      <c r="BJ173" s="18" t="s">
        <v>83</v>
      </c>
      <c r="BK173" s="206">
        <f t="shared" si="19"/>
        <v>0</v>
      </c>
      <c r="BL173" s="18" t="s">
        <v>215</v>
      </c>
      <c r="BM173" s="205" t="s">
        <v>403</v>
      </c>
    </row>
    <row r="174" spans="1:65" s="2" customFormat="1" ht="16.5" customHeight="1">
      <c r="A174" s="35"/>
      <c r="B174" s="36"/>
      <c r="C174" s="193" t="s">
        <v>405</v>
      </c>
      <c r="D174" s="193" t="s">
        <v>211</v>
      </c>
      <c r="E174" s="194" t="s">
        <v>3366</v>
      </c>
      <c r="F174" s="195" t="s">
        <v>3367</v>
      </c>
      <c r="G174" s="196" t="s">
        <v>425</v>
      </c>
      <c r="H174" s="197">
        <v>20</v>
      </c>
      <c r="I174" s="198"/>
      <c r="J174" s="199">
        <f t="shared" si="10"/>
        <v>0</v>
      </c>
      <c r="K174" s="200"/>
      <c r="L174" s="40"/>
      <c r="M174" s="201" t="s">
        <v>1</v>
      </c>
      <c r="N174" s="202" t="s">
        <v>40</v>
      </c>
      <c r="O174" s="72"/>
      <c r="P174" s="203">
        <f t="shared" si="11"/>
        <v>0</v>
      </c>
      <c r="Q174" s="203">
        <v>0</v>
      </c>
      <c r="R174" s="203">
        <f t="shared" si="12"/>
        <v>0</v>
      </c>
      <c r="S174" s="203">
        <v>0</v>
      </c>
      <c r="T174" s="204">
        <f t="shared" si="1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215</v>
      </c>
      <c r="AT174" s="205" t="s">
        <v>211</v>
      </c>
      <c r="AU174" s="205" t="s">
        <v>83</v>
      </c>
      <c r="AY174" s="18" t="s">
        <v>209</v>
      </c>
      <c r="BE174" s="206">
        <f t="shared" si="14"/>
        <v>0</v>
      </c>
      <c r="BF174" s="206">
        <f t="shared" si="15"/>
        <v>0</v>
      </c>
      <c r="BG174" s="206">
        <f t="shared" si="16"/>
        <v>0</v>
      </c>
      <c r="BH174" s="206">
        <f t="shared" si="17"/>
        <v>0</v>
      </c>
      <c r="BI174" s="206">
        <f t="shared" si="18"/>
        <v>0</v>
      </c>
      <c r="BJ174" s="18" t="s">
        <v>83</v>
      </c>
      <c r="BK174" s="206">
        <f t="shared" si="19"/>
        <v>0</v>
      </c>
      <c r="BL174" s="18" t="s">
        <v>215</v>
      </c>
      <c r="BM174" s="205" t="s">
        <v>408</v>
      </c>
    </row>
    <row r="175" spans="1:65" s="2" customFormat="1" ht="16.5" customHeight="1">
      <c r="A175" s="35"/>
      <c r="B175" s="36"/>
      <c r="C175" s="193" t="s">
        <v>299</v>
      </c>
      <c r="D175" s="193" t="s">
        <v>211</v>
      </c>
      <c r="E175" s="194" t="s">
        <v>3368</v>
      </c>
      <c r="F175" s="195" t="s">
        <v>3369</v>
      </c>
      <c r="G175" s="196" t="s">
        <v>425</v>
      </c>
      <c r="H175" s="197">
        <v>600</v>
      </c>
      <c r="I175" s="198"/>
      <c r="J175" s="199">
        <f t="shared" si="10"/>
        <v>0</v>
      </c>
      <c r="K175" s="200"/>
      <c r="L175" s="40"/>
      <c r="M175" s="201" t="s">
        <v>1</v>
      </c>
      <c r="N175" s="202" t="s">
        <v>40</v>
      </c>
      <c r="O175" s="72"/>
      <c r="P175" s="203">
        <f t="shared" si="11"/>
        <v>0</v>
      </c>
      <c r="Q175" s="203">
        <v>0</v>
      </c>
      <c r="R175" s="203">
        <f t="shared" si="12"/>
        <v>0</v>
      </c>
      <c r="S175" s="203">
        <v>0</v>
      </c>
      <c r="T175" s="204">
        <f t="shared" si="1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215</v>
      </c>
      <c r="AT175" s="205" t="s">
        <v>211</v>
      </c>
      <c r="AU175" s="205" t="s">
        <v>83</v>
      </c>
      <c r="AY175" s="18" t="s">
        <v>209</v>
      </c>
      <c r="BE175" s="206">
        <f t="shared" si="14"/>
        <v>0</v>
      </c>
      <c r="BF175" s="206">
        <f t="shared" si="15"/>
        <v>0</v>
      </c>
      <c r="BG175" s="206">
        <f t="shared" si="16"/>
        <v>0</v>
      </c>
      <c r="BH175" s="206">
        <f t="shared" si="17"/>
        <v>0</v>
      </c>
      <c r="BI175" s="206">
        <f t="shared" si="18"/>
        <v>0</v>
      </c>
      <c r="BJ175" s="18" t="s">
        <v>83</v>
      </c>
      <c r="BK175" s="206">
        <f t="shared" si="19"/>
        <v>0</v>
      </c>
      <c r="BL175" s="18" t="s">
        <v>215</v>
      </c>
      <c r="BM175" s="205" t="s">
        <v>415</v>
      </c>
    </row>
    <row r="176" spans="1:65" s="2" customFormat="1" ht="16.5" customHeight="1">
      <c r="A176" s="35"/>
      <c r="B176" s="36"/>
      <c r="C176" s="193" t="s">
        <v>422</v>
      </c>
      <c r="D176" s="193" t="s">
        <v>211</v>
      </c>
      <c r="E176" s="194" t="s">
        <v>3370</v>
      </c>
      <c r="F176" s="195" t="s">
        <v>3371</v>
      </c>
      <c r="G176" s="196" t="s">
        <v>425</v>
      </c>
      <c r="H176" s="197">
        <v>120</v>
      </c>
      <c r="I176" s="198"/>
      <c r="J176" s="199">
        <f t="shared" si="10"/>
        <v>0</v>
      </c>
      <c r="K176" s="200"/>
      <c r="L176" s="40"/>
      <c r="M176" s="201" t="s">
        <v>1</v>
      </c>
      <c r="N176" s="202" t="s">
        <v>40</v>
      </c>
      <c r="O176" s="72"/>
      <c r="P176" s="203">
        <f t="shared" si="11"/>
        <v>0</v>
      </c>
      <c r="Q176" s="203">
        <v>0</v>
      </c>
      <c r="R176" s="203">
        <f t="shared" si="12"/>
        <v>0</v>
      </c>
      <c r="S176" s="203">
        <v>0</v>
      </c>
      <c r="T176" s="204">
        <f t="shared" si="1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215</v>
      </c>
      <c r="AT176" s="205" t="s">
        <v>211</v>
      </c>
      <c r="AU176" s="205" t="s">
        <v>83</v>
      </c>
      <c r="AY176" s="18" t="s">
        <v>209</v>
      </c>
      <c r="BE176" s="206">
        <f t="shared" si="14"/>
        <v>0</v>
      </c>
      <c r="BF176" s="206">
        <f t="shared" si="15"/>
        <v>0</v>
      </c>
      <c r="BG176" s="206">
        <f t="shared" si="16"/>
        <v>0</v>
      </c>
      <c r="BH176" s="206">
        <f t="shared" si="17"/>
        <v>0</v>
      </c>
      <c r="BI176" s="206">
        <f t="shared" si="18"/>
        <v>0</v>
      </c>
      <c r="BJ176" s="18" t="s">
        <v>83</v>
      </c>
      <c r="BK176" s="206">
        <f t="shared" si="19"/>
        <v>0</v>
      </c>
      <c r="BL176" s="18" t="s">
        <v>215</v>
      </c>
      <c r="BM176" s="205" t="s">
        <v>426</v>
      </c>
    </row>
    <row r="177" spans="1:65" s="2" customFormat="1" ht="16.5" customHeight="1">
      <c r="A177" s="35"/>
      <c r="B177" s="36"/>
      <c r="C177" s="193" t="s">
        <v>304</v>
      </c>
      <c r="D177" s="193" t="s">
        <v>211</v>
      </c>
      <c r="E177" s="194" t="s">
        <v>3372</v>
      </c>
      <c r="F177" s="195" t="s">
        <v>3373</v>
      </c>
      <c r="G177" s="196" t="s">
        <v>425</v>
      </c>
      <c r="H177" s="197">
        <v>2856</v>
      </c>
      <c r="I177" s="198"/>
      <c r="J177" s="199">
        <f t="shared" si="10"/>
        <v>0</v>
      </c>
      <c r="K177" s="200"/>
      <c r="L177" s="40"/>
      <c r="M177" s="201" t="s">
        <v>1</v>
      </c>
      <c r="N177" s="202" t="s">
        <v>40</v>
      </c>
      <c r="O177" s="72"/>
      <c r="P177" s="203">
        <f t="shared" si="11"/>
        <v>0</v>
      </c>
      <c r="Q177" s="203">
        <v>0</v>
      </c>
      <c r="R177" s="203">
        <f t="shared" si="12"/>
        <v>0</v>
      </c>
      <c r="S177" s="203">
        <v>0</v>
      </c>
      <c r="T177" s="204">
        <f t="shared" si="1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215</v>
      </c>
      <c r="AT177" s="205" t="s">
        <v>211</v>
      </c>
      <c r="AU177" s="205" t="s">
        <v>83</v>
      </c>
      <c r="AY177" s="18" t="s">
        <v>209</v>
      </c>
      <c r="BE177" s="206">
        <f t="shared" si="14"/>
        <v>0</v>
      </c>
      <c r="BF177" s="206">
        <f t="shared" si="15"/>
        <v>0</v>
      </c>
      <c r="BG177" s="206">
        <f t="shared" si="16"/>
        <v>0</v>
      </c>
      <c r="BH177" s="206">
        <f t="shared" si="17"/>
        <v>0</v>
      </c>
      <c r="BI177" s="206">
        <f t="shared" si="18"/>
        <v>0</v>
      </c>
      <c r="BJ177" s="18" t="s">
        <v>83</v>
      </c>
      <c r="BK177" s="206">
        <f t="shared" si="19"/>
        <v>0</v>
      </c>
      <c r="BL177" s="18" t="s">
        <v>215</v>
      </c>
      <c r="BM177" s="205" t="s">
        <v>429</v>
      </c>
    </row>
    <row r="178" spans="1:65" s="2" customFormat="1" ht="16.5" customHeight="1">
      <c r="A178" s="35"/>
      <c r="B178" s="36"/>
      <c r="C178" s="193" t="s">
        <v>430</v>
      </c>
      <c r="D178" s="193" t="s">
        <v>211</v>
      </c>
      <c r="E178" s="194" t="s">
        <v>3374</v>
      </c>
      <c r="F178" s="195" t="s">
        <v>3375</v>
      </c>
      <c r="G178" s="196" t="s">
        <v>513</v>
      </c>
      <c r="H178" s="197">
        <v>1865</v>
      </c>
      <c r="I178" s="198"/>
      <c r="J178" s="199">
        <f t="shared" si="10"/>
        <v>0</v>
      </c>
      <c r="K178" s="200"/>
      <c r="L178" s="40"/>
      <c r="M178" s="201" t="s">
        <v>1</v>
      </c>
      <c r="N178" s="202" t="s">
        <v>40</v>
      </c>
      <c r="O178" s="72"/>
      <c r="P178" s="203">
        <f t="shared" si="11"/>
        <v>0</v>
      </c>
      <c r="Q178" s="203">
        <v>0</v>
      </c>
      <c r="R178" s="203">
        <f t="shared" si="12"/>
        <v>0</v>
      </c>
      <c r="S178" s="203">
        <v>0</v>
      </c>
      <c r="T178" s="204">
        <f t="shared" si="1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215</v>
      </c>
      <c r="AT178" s="205" t="s">
        <v>211</v>
      </c>
      <c r="AU178" s="205" t="s">
        <v>83</v>
      </c>
      <c r="AY178" s="18" t="s">
        <v>209</v>
      </c>
      <c r="BE178" s="206">
        <f t="shared" si="14"/>
        <v>0</v>
      </c>
      <c r="BF178" s="206">
        <f t="shared" si="15"/>
        <v>0</v>
      </c>
      <c r="BG178" s="206">
        <f t="shared" si="16"/>
        <v>0</v>
      </c>
      <c r="BH178" s="206">
        <f t="shared" si="17"/>
        <v>0</v>
      </c>
      <c r="BI178" s="206">
        <f t="shared" si="18"/>
        <v>0</v>
      </c>
      <c r="BJ178" s="18" t="s">
        <v>83</v>
      </c>
      <c r="BK178" s="206">
        <f t="shared" si="19"/>
        <v>0</v>
      </c>
      <c r="BL178" s="18" t="s">
        <v>215</v>
      </c>
      <c r="BM178" s="205" t="s">
        <v>433</v>
      </c>
    </row>
    <row r="179" spans="1:65" s="2" customFormat="1" ht="16.5" customHeight="1">
      <c r="A179" s="35"/>
      <c r="B179" s="36"/>
      <c r="C179" s="193" t="s">
        <v>308</v>
      </c>
      <c r="D179" s="193" t="s">
        <v>211</v>
      </c>
      <c r="E179" s="194" t="s">
        <v>3376</v>
      </c>
      <c r="F179" s="195" t="s">
        <v>3377</v>
      </c>
      <c r="G179" s="196" t="s">
        <v>425</v>
      </c>
      <c r="H179" s="197">
        <v>250</v>
      </c>
      <c r="I179" s="198"/>
      <c r="J179" s="199">
        <f t="shared" si="10"/>
        <v>0</v>
      </c>
      <c r="K179" s="200"/>
      <c r="L179" s="40"/>
      <c r="M179" s="201" t="s">
        <v>1</v>
      </c>
      <c r="N179" s="202" t="s">
        <v>40</v>
      </c>
      <c r="O179" s="72"/>
      <c r="P179" s="203">
        <f t="shared" si="11"/>
        <v>0</v>
      </c>
      <c r="Q179" s="203">
        <v>0</v>
      </c>
      <c r="R179" s="203">
        <f t="shared" si="12"/>
        <v>0</v>
      </c>
      <c r="S179" s="203">
        <v>0</v>
      </c>
      <c r="T179" s="204">
        <f t="shared" si="1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215</v>
      </c>
      <c r="AT179" s="205" t="s">
        <v>211</v>
      </c>
      <c r="AU179" s="205" t="s">
        <v>83</v>
      </c>
      <c r="AY179" s="18" t="s">
        <v>209</v>
      </c>
      <c r="BE179" s="206">
        <f t="shared" si="14"/>
        <v>0</v>
      </c>
      <c r="BF179" s="206">
        <f t="shared" si="15"/>
        <v>0</v>
      </c>
      <c r="BG179" s="206">
        <f t="shared" si="16"/>
        <v>0</v>
      </c>
      <c r="BH179" s="206">
        <f t="shared" si="17"/>
        <v>0</v>
      </c>
      <c r="BI179" s="206">
        <f t="shared" si="18"/>
        <v>0</v>
      </c>
      <c r="BJ179" s="18" t="s">
        <v>83</v>
      </c>
      <c r="BK179" s="206">
        <f t="shared" si="19"/>
        <v>0</v>
      </c>
      <c r="BL179" s="18" t="s">
        <v>215</v>
      </c>
      <c r="BM179" s="205" t="s">
        <v>440</v>
      </c>
    </row>
    <row r="180" spans="1:65" s="2" customFormat="1" ht="21.75" customHeight="1">
      <c r="A180" s="35"/>
      <c r="B180" s="36"/>
      <c r="C180" s="193" t="s">
        <v>443</v>
      </c>
      <c r="D180" s="193" t="s">
        <v>211</v>
      </c>
      <c r="E180" s="194" t="s">
        <v>3378</v>
      </c>
      <c r="F180" s="195" t="s">
        <v>3379</v>
      </c>
      <c r="G180" s="196" t="s">
        <v>425</v>
      </c>
      <c r="H180" s="197">
        <v>510</v>
      </c>
      <c r="I180" s="198"/>
      <c r="J180" s="199">
        <f t="shared" si="10"/>
        <v>0</v>
      </c>
      <c r="K180" s="200"/>
      <c r="L180" s="40"/>
      <c r="M180" s="201" t="s">
        <v>1</v>
      </c>
      <c r="N180" s="202" t="s">
        <v>40</v>
      </c>
      <c r="O180" s="72"/>
      <c r="P180" s="203">
        <f t="shared" si="11"/>
        <v>0</v>
      </c>
      <c r="Q180" s="203">
        <v>0</v>
      </c>
      <c r="R180" s="203">
        <f t="shared" si="12"/>
        <v>0</v>
      </c>
      <c r="S180" s="203">
        <v>0</v>
      </c>
      <c r="T180" s="204">
        <f t="shared" si="1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5" t="s">
        <v>215</v>
      </c>
      <c r="AT180" s="205" t="s">
        <v>211</v>
      </c>
      <c r="AU180" s="205" t="s">
        <v>83</v>
      </c>
      <c r="AY180" s="18" t="s">
        <v>209</v>
      </c>
      <c r="BE180" s="206">
        <f t="shared" si="14"/>
        <v>0</v>
      </c>
      <c r="BF180" s="206">
        <f t="shared" si="15"/>
        <v>0</v>
      </c>
      <c r="BG180" s="206">
        <f t="shared" si="16"/>
        <v>0</v>
      </c>
      <c r="BH180" s="206">
        <f t="shared" si="17"/>
        <v>0</v>
      </c>
      <c r="BI180" s="206">
        <f t="shared" si="18"/>
        <v>0</v>
      </c>
      <c r="BJ180" s="18" t="s">
        <v>83</v>
      </c>
      <c r="BK180" s="206">
        <f t="shared" si="19"/>
        <v>0</v>
      </c>
      <c r="BL180" s="18" t="s">
        <v>215</v>
      </c>
      <c r="BM180" s="205" t="s">
        <v>446</v>
      </c>
    </row>
    <row r="181" spans="1:65" s="2" customFormat="1" ht="16.5" customHeight="1">
      <c r="A181" s="35"/>
      <c r="B181" s="36"/>
      <c r="C181" s="193" t="s">
        <v>313</v>
      </c>
      <c r="D181" s="193" t="s">
        <v>211</v>
      </c>
      <c r="E181" s="194" t="s">
        <v>3380</v>
      </c>
      <c r="F181" s="195" t="s">
        <v>3381</v>
      </c>
      <c r="G181" s="196" t="s">
        <v>425</v>
      </c>
      <c r="H181" s="197">
        <v>600</v>
      </c>
      <c r="I181" s="198"/>
      <c r="J181" s="199">
        <f t="shared" si="10"/>
        <v>0</v>
      </c>
      <c r="K181" s="200"/>
      <c r="L181" s="40"/>
      <c r="M181" s="201" t="s">
        <v>1</v>
      </c>
      <c r="N181" s="202" t="s">
        <v>40</v>
      </c>
      <c r="O181" s="72"/>
      <c r="P181" s="203">
        <f t="shared" si="11"/>
        <v>0</v>
      </c>
      <c r="Q181" s="203">
        <v>0</v>
      </c>
      <c r="R181" s="203">
        <f t="shared" si="12"/>
        <v>0</v>
      </c>
      <c r="S181" s="203">
        <v>0</v>
      </c>
      <c r="T181" s="204">
        <f t="shared" si="1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215</v>
      </c>
      <c r="AT181" s="205" t="s">
        <v>211</v>
      </c>
      <c r="AU181" s="205" t="s">
        <v>83</v>
      </c>
      <c r="AY181" s="18" t="s">
        <v>209</v>
      </c>
      <c r="BE181" s="206">
        <f t="shared" si="14"/>
        <v>0</v>
      </c>
      <c r="BF181" s="206">
        <f t="shared" si="15"/>
        <v>0</v>
      </c>
      <c r="BG181" s="206">
        <f t="shared" si="16"/>
        <v>0</v>
      </c>
      <c r="BH181" s="206">
        <f t="shared" si="17"/>
        <v>0</v>
      </c>
      <c r="BI181" s="206">
        <f t="shared" si="18"/>
        <v>0</v>
      </c>
      <c r="BJ181" s="18" t="s">
        <v>83</v>
      </c>
      <c r="BK181" s="206">
        <f t="shared" si="19"/>
        <v>0</v>
      </c>
      <c r="BL181" s="18" t="s">
        <v>215</v>
      </c>
      <c r="BM181" s="205" t="s">
        <v>450</v>
      </c>
    </row>
    <row r="182" spans="1:65" s="2" customFormat="1" ht="16.5" customHeight="1">
      <c r="A182" s="35"/>
      <c r="B182" s="36"/>
      <c r="C182" s="193" t="s">
        <v>451</v>
      </c>
      <c r="D182" s="193" t="s">
        <v>211</v>
      </c>
      <c r="E182" s="194" t="s">
        <v>3382</v>
      </c>
      <c r="F182" s="195" t="s">
        <v>3383</v>
      </c>
      <c r="G182" s="196" t="s">
        <v>425</v>
      </c>
      <c r="H182" s="197">
        <v>270</v>
      </c>
      <c r="I182" s="198"/>
      <c r="J182" s="199">
        <f t="shared" si="10"/>
        <v>0</v>
      </c>
      <c r="K182" s="200"/>
      <c r="L182" s="40"/>
      <c r="M182" s="201" t="s">
        <v>1</v>
      </c>
      <c r="N182" s="202" t="s">
        <v>40</v>
      </c>
      <c r="O182" s="72"/>
      <c r="P182" s="203">
        <f t="shared" si="11"/>
        <v>0</v>
      </c>
      <c r="Q182" s="203">
        <v>0</v>
      </c>
      <c r="R182" s="203">
        <f t="shared" si="12"/>
        <v>0</v>
      </c>
      <c r="S182" s="203">
        <v>0</v>
      </c>
      <c r="T182" s="204">
        <f t="shared" si="1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215</v>
      </c>
      <c r="AT182" s="205" t="s">
        <v>211</v>
      </c>
      <c r="AU182" s="205" t="s">
        <v>83</v>
      </c>
      <c r="AY182" s="18" t="s">
        <v>209</v>
      </c>
      <c r="BE182" s="206">
        <f t="shared" si="14"/>
        <v>0</v>
      </c>
      <c r="BF182" s="206">
        <f t="shared" si="15"/>
        <v>0</v>
      </c>
      <c r="BG182" s="206">
        <f t="shared" si="16"/>
        <v>0</v>
      </c>
      <c r="BH182" s="206">
        <f t="shared" si="17"/>
        <v>0</v>
      </c>
      <c r="BI182" s="206">
        <f t="shared" si="18"/>
        <v>0</v>
      </c>
      <c r="BJ182" s="18" t="s">
        <v>83</v>
      </c>
      <c r="BK182" s="206">
        <f t="shared" si="19"/>
        <v>0</v>
      </c>
      <c r="BL182" s="18" t="s">
        <v>215</v>
      </c>
      <c r="BM182" s="205" t="s">
        <v>454</v>
      </c>
    </row>
    <row r="183" spans="1:65" s="2" customFormat="1" ht="16.5" customHeight="1">
      <c r="A183" s="35"/>
      <c r="B183" s="36"/>
      <c r="C183" s="193" t="s">
        <v>317</v>
      </c>
      <c r="D183" s="193" t="s">
        <v>211</v>
      </c>
      <c r="E183" s="194" t="s">
        <v>3384</v>
      </c>
      <c r="F183" s="195" t="s">
        <v>3385</v>
      </c>
      <c r="G183" s="196" t="s">
        <v>425</v>
      </c>
      <c r="H183" s="197">
        <v>520</v>
      </c>
      <c r="I183" s="198"/>
      <c r="J183" s="199">
        <f t="shared" si="10"/>
        <v>0</v>
      </c>
      <c r="K183" s="200"/>
      <c r="L183" s="40"/>
      <c r="M183" s="201" t="s">
        <v>1</v>
      </c>
      <c r="N183" s="202" t="s">
        <v>40</v>
      </c>
      <c r="O183" s="72"/>
      <c r="P183" s="203">
        <f t="shared" si="11"/>
        <v>0</v>
      </c>
      <c r="Q183" s="203">
        <v>0</v>
      </c>
      <c r="R183" s="203">
        <f t="shared" si="12"/>
        <v>0</v>
      </c>
      <c r="S183" s="203">
        <v>0</v>
      </c>
      <c r="T183" s="204">
        <f t="shared" si="1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215</v>
      </c>
      <c r="AT183" s="205" t="s">
        <v>211</v>
      </c>
      <c r="AU183" s="205" t="s">
        <v>83</v>
      </c>
      <c r="AY183" s="18" t="s">
        <v>209</v>
      </c>
      <c r="BE183" s="206">
        <f t="shared" si="14"/>
        <v>0</v>
      </c>
      <c r="BF183" s="206">
        <f t="shared" si="15"/>
        <v>0</v>
      </c>
      <c r="BG183" s="206">
        <f t="shared" si="16"/>
        <v>0</v>
      </c>
      <c r="BH183" s="206">
        <f t="shared" si="17"/>
        <v>0</v>
      </c>
      <c r="BI183" s="206">
        <f t="shared" si="18"/>
        <v>0</v>
      </c>
      <c r="BJ183" s="18" t="s">
        <v>83</v>
      </c>
      <c r="BK183" s="206">
        <f t="shared" si="19"/>
        <v>0</v>
      </c>
      <c r="BL183" s="18" t="s">
        <v>215</v>
      </c>
      <c r="BM183" s="205" t="s">
        <v>457</v>
      </c>
    </row>
    <row r="184" spans="1:65" s="2" customFormat="1" ht="16.5" customHeight="1">
      <c r="A184" s="35"/>
      <c r="B184" s="36"/>
      <c r="C184" s="193" t="s">
        <v>458</v>
      </c>
      <c r="D184" s="193" t="s">
        <v>211</v>
      </c>
      <c r="E184" s="194" t="s">
        <v>3386</v>
      </c>
      <c r="F184" s="195" t="s">
        <v>3387</v>
      </c>
      <c r="G184" s="196" t="s">
        <v>513</v>
      </c>
      <c r="H184" s="197">
        <v>17</v>
      </c>
      <c r="I184" s="198"/>
      <c r="J184" s="199">
        <f t="shared" si="10"/>
        <v>0</v>
      </c>
      <c r="K184" s="200"/>
      <c r="L184" s="40"/>
      <c r="M184" s="201" t="s">
        <v>1</v>
      </c>
      <c r="N184" s="202" t="s">
        <v>40</v>
      </c>
      <c r="O184" s="72"/>
      <c r="P184" s="203">
        <f t="shared" si="11"/>
        <v>0</v>
      </c>
      <c r="Q184" s="203">
        <v>0</v>
      </c>
      <c r="R184" s="203">
        <f t="shared" si="12"/>
        <v>0</v>
      </c>
      <c r="S184" s="203">
        <v>0</v>
      </c>
      <c r="T184" s="204">
        <f t="shared" si="1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215</v>
      </c>
      <c r="AT184" s="205" t="s">
        <v>211</v>
      </c>
      <c r="AU184" s="205" t="s">
        <v>83</v>
      </c>
      <c r="AY184" s="18" t="s">
        <v>209</v>
      </c>
      <c r="BE184" s="206">
        <f t="shared" si="14"/>
        <v>0</v>
      </c>
      <c r="BF184" s="206">
        <f t="shared" si="15"/>
        <v>0</v>
      </c>
      <c r="BG184" s="206">
        <f t="shared" si="16"/>
        <v>0</v>
      </c>
      <c r="BH184" s="206">
        <f t="shared" si="17"/>
        <v>0</v>
      </c>
      <c r="BI184" s="206">
        <f t="shared" si="18"/>
        <v>0</v>
      </c>
      <c r="BJ184" s="18" t="s">
        <v>83</v>
      </c>
      <c r="BK184" s="206">
        <f t="shared" si="19"/>
        <v>0</v>
      </c>
      <c r="BL184" s="18" t="s">
        <v>215</v>
      </c>
      <c r="BM184" s="205" t="s">
        <v>461</v>
      </c>
    </row>
    <row r="185" spans="1:65" s="2" customFormat="1" ht="16.5" customHeight="1">
      <c r="A185" s="35"/>
      <c r="B185" s="36"/>
      <c r="C185" s="193" t="s">
        <v>321</v>
      </c>
      <c r="D185" s="193" t="s">
        <v>211</v>
      </c>
      <c r="E185" s="194" t="s">
        <v>3388</v>
      </c>
      <c r="F185" s="195" t="s">
        <v>3389</v>
      </c>
      <c r="G185" s="196" t="s">
        <v>513</v>
      </c>
      <c r="H185" s="197">
        <v>80</v>
      </c>
      <c r="I185" s="198"/>
      <c r="J185" s="199">
        <f t="shared" si="10"/>
        <v>0</v>
      </c>
      <c r="K185" s="200"/>
      <c r="L185" s="40"/>
      <c r="M185" s="201" t="s">
        <v>1</v>
      </c>
      <c r="N185" s="202" t="s">
        <v>40</v>
      </c>
      <c r="O185" s="72"/>
      <c r="P185" s="203">
        <f t="shared" si="11"/>
        <v>0</v>
      </c>
      <c r="Q185" s="203">
        <v>0</v>
      </c>
      <c r="R185" s="203">
        <f t="shared" si="12"/>
        <v>0</v>
      </c>
      <c r="S185" s="203">
        <v>0</v>
      </c>
      <c r="T185" s="204">
        <f t="shared" si="1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215</v>
      </c>
      <c r="AT185" s="205" t="s">
        <v>211</v>
      </c>
      <c r="AU185" s="205" t="s">
        <v>83</v>
      </c>
      <c r="AY185" s="18" t="s">
        <v>209</v>
      </c>
      <c r="BE185" s="206">
        <f t="shared" si="14"/>
        <v>0</v>
      </c>
      <c r="BF185" s="206">
        <f t="shared" si="15"/>
        <v>0</v>
      </c>
      <c r="BG185" s="206">
        <f t="shared" si="16"/>
        <v>0</v>
      </c>
      <c r="BH185" s="206">
        <f t="shared" si="17"/>
        <v>0</v>
      </c>
      <c r="BI185" s="206">
        <f t="shared" si="18"/>
        <v>0</v>
      </c>
      <c r="BJ185" s="18" t="s">
        <v>83</v>
      </c>
      <c r="BK185" s="206">
        <f t="shared" si="19"/>
        <v>0</v>
      </c>
      <c r="BL185" s="18" t="s">
        <v>215</v>
      </c>
      <c r="BM185" s="205" t="s">
        <v>464</v>
      </c>
    </row>
    <row r="186" spans="1:65" s="2" customFormat="1" ht="16.5" customHeight="1">
      <c r="A186" s="35"/>
      <c r="B186" s="36"/>
      <c r="C186" s="193" t="s">
        <v>466</v>
      </c>
      <c r="D186" s="193" t="s">
        <v>211</v>
      </c>
      <c r="E186" s="194" t="s">
        <v>3390</v>
      </c>
      <c r="F186" s="195" t="s">
        <v>3391</v>
      </c>
      <c r="G186" s="196" t="s">
        <v>513</v>
      </c>
      <c r="H186" s="197">
        <v>128</v>
      </c>
      <c r="I186" s="198"/>
      <c r="J186" s="199">
        <f t="shared" si="10"/>
        <v>0</v>
      </c>
      <c r="K186" s="200"/>
      <c r="L186" s="40"/>
      <c r="M186" s="201" t="s">
        <v>1</v>
      </c>
      <c r="N186" s="202" t="s">
        <v>40</v>
      </c>
      <c r="O186" s="72"/>
      <c r="P186" s="203">
        <f t="shared" si="11"/>
        <v>0</v>
      </c>
      <c r="Q186" s="203">
        <v>0</v>
      </c>
      <c r="R186" s="203">
        <f t="shared" si="12"/>
        <v>0</v>
      </c>
      <c r="S186" s="203">
        <v>0</v>
      </c>
      <c r="T186" s="204">
        <f t="shared" si="1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215</v>
      </c>
      <c r="AT186" s="205" t="s">
        <v>211</v>
      </c>
      <c r="AU186" s="205" t="s">
        <v>83</v>
      </c>
      <c r="AY186" s="18" t="s">
        <v>209</v>
      </c>
      <c r="BE186" s="206">
        <f t="shared" si="14"/>
        <v>0</v>
      </c>
      <c r="BF186" s="206">
        <f t="shared" si="15"/>
        <v>0</v>
      </c>
      <c r="BG186" s="206">
        <f t="shared" si="16"/>
        <v>0</v>
      </c>
      <c r="BH186" s="206">
        <f t="shared" si="17"/>
        <v>0</v>
      </c>
      <c r="BI186" s="206">
        <f t="shared" si="18"/>
        <v>0</v>
      </c>
      <c r="BJ186" s="18" t="s">
        <v>83</v>
      </c>
      <c r="BK186" s="206">
        <f t="shared" si="19"/>
        <v>0</v>
      </c>
      <c r="BL186" s="18" t="s">
        <v>215</v>
      </c>
      <c r="BM186" s="205" t="s">
        <v>469</v>
      </c>
    </row>
    <row r="187" spans="1:65" s="2" customFormat="1" ht="16.5" customHeight="1">
      <c r="A187" s="35"/>
      <c r="B187" s="36"/>
      <c r="C187" s="193" t="s">
        <v>325</v>
      </c>
      <c r="D187" s="193" t="s">
        <v>211</v>
      </c>
      <c r="E187" s="194" t="s">
        <v>3392</v>
      </c>
      <c r="F187" s="195" t="s">
        <v>3393</v>
      </c>
      <c r="G187" s="196" t="s">
        <v>513</v>
      </c>
      <c r="H187" s="197">
        <v>18</v>
      </c>
      <c r="I187" s="198"/>
      <c r="J187" s="199">
        <f t="shared" si="10"/>
        <v>0</v>
      </c>
      <c r="K187" s="200"/>
      <c r="L187" s="40"/>
      <c r="M187" s="201" t="s">
        <v>1</v>
      </c>
      <c r="N187" s="202" t="s">
        <v>40</v>
      </c>
      <c r="O187" s="72"/>
      <c r="P187" s="203">
        <f t="shared" si="11"/>
        <v>0</v>
      </c>
      <c r="Q187" s="203">
        <v>0</v>
      </c>
      <c r="R187" s="203">
        <f t="shared" si="12"/>
        <v>0</v>
      </c>
      <c r="S187" s="203">
        <v>0</v>
      </c>
      <c r="T187" s="204">
        <f t="shared" si="1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215</v>
      </c>
      <c r="AT187" s="205" t="s">
        <v>211</v>
      </c>
      <c r="AU187" s="205" t="s">
        <v>83</v>
      </c>
      <c r="AY187" s="18" t="s">
        <v>209</v>
      </c>
      <c r="BE187" s="206">
        <f t="shared" si="14"/>
        <v>0</v>
      </c>
      <c r="BF187" s="206">
        <f t="shared" si="15"/>
        <v>0</v>
      </c>
      <c r="BG187" s="206">
        <f t="shared" si="16"/>
        <v>0</v>
      </c>
      <c r="BH187" s="206">
        <f t="shared" si="17"/>
        <v>0</v>
      </c>
      <c r="BI187" s="206">
        <f t="shared" si="18"/>
        <v>0</v>
      </c>
      <c r="BJ187" s="18" t="s">
        <v>83</v>
      </c>
      <c r="BK187" s="206">
        <f t="shared" si="19"/>
        <v>0</v>
      </c>
      <c r="BL187" s="18" t="s">
        <v>215</v>
      </c>
      <c r="BM187" s="205" t="s">
        <v>473</v>
      </c>
    </row>
    <row r="188" spans="1:65" s="2" customFormat="1" ht="16.5" customHeight="1">
      <c r="A188" s="35"/>
      <c r="B188" s="36"/>
      <c r="C188" s="193" t="s">
        <v>476</v>
      </c>
      <c r="D188" s="193" t="s">
        <v>211</v>
      </c>
      <c r="E188" s="194" t="s">
        <v>3394</v>
      </c>
      <c r="F188" s="195" t="s">
        <v>3395</v>
      </c>
      <c r="G188" s="196" t="s">
        <v>513</v>
      </c>
      <c r="H188" s="197">
        <v>21</v>
      </c>
      <c r="I188" s="198"/>
      <c r="J188" s="199">
        <f t="shared" si="10"/>
        <v>0</v>
      </c>
      <c r="K188" s="200"/>
      <c r="L188" s="40"/>
      <c r="M188" s="201" t="s">
        <v>1</v>
      </c>
      <c r="N188" s="202" t="s">
        <v>40</v>
      </c>
      <c r="O188" s="72"/>
      <c r="P188" s="203">
        <f t="shared" si="11"/>
        <v>0</v>
      </c>
      <c r="Q188" s="203">
        <v>0</v>
      </c>
      <c r="R188" s="203">
        <f t="shared" si="12"/>
        <v>0</v>
      </c>
      <c r="S188" s="203">
        <v>0</v>
      </c>
      <c r="T188" s="204">
        <f t="shared" si="1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5" t="s">
        <v>215</v>
      </c>
      <c r="AT188" s="205" t="s">
        <v>211</v>
      </c>
      <c r="AU188" s="205" t="s">
        <v>83</v>
      </c>
      <c r="AY188" s="18" t="s">
        <v>209</v>
      </c>
      <c r="BE188" s="206">
        <f t="shared" si="14"/>
        <v>0</v>
      </c>
      <c r="BF188" s="206">
        <f t="shared" si="15"/>
        <v>0</v>
      </c>
      <c r="BG188" s="206">
        <f t="shared" si="16"/>
        <v>0</v>
      </c>
      <c r="BH188" s="206">
        <f t="shared" si="17"/>
        <v>0</v>
      </c>
      <c r="BI188" s="206">
        <f t="shared" si="18"/>
        <v>0</v>
      </c>
      <c r="BJ188" s="18" t="s">
        <v>83</v>
      </c>
      <c r="BK188" s="206">
        <f t="shared" si="19"/>
        <v>0</v>
      </c>
      <c r="BL188" s="18" t="s">
        <v>215</v>
      </c>
      <c r="BM188" s="205" t="s">
        <v>479</v>
      </c>
    </row>
    <row r="189" spans="1:65" s="2" customFormat="1" ht="16.5" customHeight="1">
      <c r="A189" s="35"/>
      <c r="B189" s="36"/>
      <c r="C189" s="193" t="s">
        <v>330</v>
      </c>
      <c r="D189" s="193" t="s">
        <v>211</v>
      </c>
      <c r="E189" s="194" t="s">
        <v>3396</v>
      </c>
      <c r="F189" s="195" t="s">
        <v>3397</v>
      </c>
      <c r="G189" s="196" t="s">
        <v>513</v>
      </c>
      <c r="H189" s="197">
        <v>16</v>
      </c>
      <c r="I189" s="198"/>
      <c r="J189" s="199">
        <f t="shared" si="10"/>
        <v>0</v>
      </c>
      <c r="K189" s="200"/>
      <c r="L189" s="40"/>
      <c r="M189" s="201" t="s">
        <v>1</v>
      </c>
      <c r="N189" s="202" t="s">
        <v>40</v>
      </c>
      <c r="O189" s="72"/>
      <c r="P189" s="203">
        <f t="shared" si="11"/>
        <v>0</v>
      </c>
      <c r="Q189" s="203">
        <v>0</v>
      </c>
      <c r="R189" s="203">
        <f t="shared" si="12"/>
        <v>0</v>
      </c>
      <c r="S189" s="203">
        <v>0</v>
      </c>
      <c r="T189" s="204">
        <f t="shared" si="1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215</v>
      </c>
      <c r="AT189" s="205" t="s">
        <v>211</v>
      </c>
      <c r="AU189" s="205" t="s">
        <v>83</v>
      </c>
      <c r="AY189" s="18" t="s">
        <v>209</v>
      </c>
      <c r="BE189" s="206">
        <f t="shared" si="14"/>
        <v>0</v>
      </c>
      <c r="BF189" s="206">
        <f t="shared" si="15"/>
        <v>0</v>
      </c>
      <c r="BG189" s="206">
        <f t="shared" si="16"/>
        <v>0</v>
      </c>
      <c r="BH189" s="206">
        <f t="shared" si="17"/>
        <v>0</v>
      </c>
      <c r="BI189" s="206">
        <f t="shared" si="18"/>
        <v>0</v>
      </c>
      <c r="BJ189" s="18" t="s">
        <v>83</v>
      </c>
      <c r="BK189" s="206">
        <f t="shared" si="19"/>
        <v>0</v>
      </c>
      <c r="BL189" s="18" t="s">
        <v>215</v>
      </c>
      <c r="BM189" s="205" t="s">
        <v>486</v>
      </c>
    </row>
    <row r="190" spans="1:65" s="2" customFormat="1" ht="16.5" customHeight="1">
      <c r="A190" s="35"/>
      <c r="B190" s="36"/>
      <c r="C190" s="193" t="s">
        <v>491</v>
      </c>
      <c r="D190" s="193" t="s">
        <v>211</v>
      </c>
      <c r="E190" s="194" t="s">
        <v>3398</v>
      </c>
      <c r="F190" s="195" t="s">
        <v>3399</v>
      </c>
      <c r="G190" s="196" t="s">
        <v>513</v>
      </c>
      <c r="H190" s="197">
        <v>91</v>
      </c>
      <c r="I190" s="198"/>
      <c r="J190" s="199">
        <f t="shared" si="10"/>
        <v>0</v>
      </c>
      <c r="K190" s="200"/>
      <c r="L190" s="40"/>
      <c r="M190" s="201" t="s">
        <v>1</v>
      </c>
      <c r="N190" s="202" t="s">
        <v>40</v>
      </c>
      <c r="O190" s="72"/>
      <c r="P190" s="203">
        <f t="shared" si="11"/>
        <v>0</v>
      </c>
      <c r="Q190" s="203">
        <v>0</v>
      </c>
      <c r="R190" s="203">
        <f t="shared" si="12"/>
        <v>0</v>
      </c>
      <c r="S190" s="203">
        <v>0</v>
      </c>
      <c r="T190" s="204">
        <f t="shared" si="1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5" t="s">
        <v>215</v>
      </c>
      <c r="AT190" s="205" t="s">
        <v>211</v>
      </c>
      <c r="AU190" s="205" t="s">
        <v>83</v>
      </c>
      <c r="AY190" s="18" t="s">
        <v>209</v>
      </c>
      <c r="BE190" s="206">
        <f t="shared" si="14"/>
        <v>0</v>
      </c>
      <c r="BF190" s="206">
        <f t="shared" si="15"/>
        <v>0</v>
      </c>
      <c r="BG190" s="206">
        <f t="shared" si="16"/>
        <v>0</v>
      </c>
      <c r="BH190" s="206">
        <f t="shared" si="17"/>
        <v>0</v>
      </c>
      <c r="BI190" s="206">
        <f t="shared" si="18"/>
        <v>0</v>
      </c>
      <c r="BJ190" s="18" t="s">
        <v>83</v>
      </c>
      <c r="BK190" s="206">
        <f t="shared" si="19"/>
        <v>0</v>
      </c>
      <c r="BL190" s="18" t="s">
        <v>215</v>
      </c>
      <c r="BM190" s="205" t="s">
        <v>494</v>
      </c>
    </row>
    <row r="191" spans="1:65" s="2" customFormat="1" ht="16.5" customHeight="1">
      <c r="A191" s="35"/>
      <c r="B191" s="36"/>
      <c r="C191" s="193" t="s">
        <v>334</v>
      </c>
      <c r="D191" s="193" t="s">
        <v>211</v>
      </c>
      <c r="E191" s="194" t="s">
        <v>3400</v>
      </c>
      <c r="F191" s="195" t="s">
        <v>3401</v>
      </c>
      <c r="G191" s="196" t="s">
        <v>513</v>
      </c>
      <c r="H191" s="197">
        <v>5</v>
      </c>
      <c r="I191" s="198"/>
      <c r="J191" s="199">
        <f t="shared" si="10"/>
        <v>0</v>
      </c>
      <c r="K191" s="200"/>
      <c r="L191" s="40"/>
      <c r="M191" s="201" t="s">
        <v>1</v>
      </c>
      <c r="N191" s="202" t="s">
        <v>40</v>
      </c>
      <c r="O191" s="72"/>
      <c r="P191" s="203">
        <f t="shared" si="11"/>
        <v>0</v>
      </c>
      <c r="Q191" s="203">
        <v>0</v>
      </c>
      <c r="R191" s="203">
        <f t="shared" si="12"/>
        <v>0</v>
      </c>
      <c r="S191" s="203">
        <v>0</v>
      </c>
      <c r="T191" s="204">
        <f t="shared" si="1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5" t="s">
        <v>215</v>
      </c>
      <c r="AT191" s="205" t="s">
        <v>211</v>
      </c>
      <c r="AU191" s="205" t="s">
        <v>83</v>
      </c>
      <c r="AY191" s="18" t="s">
        <v>209</v>
      </c>
      <c r="BE191" s="206">
        <f t="shared" si="14"/>
        <v>0</v>
      </c>
      <c r="BF191" s="206">
        <f t="shared" si="15"/>
        <v>0</v>
      </c>
      <c r="BG191" s="206">
        <f t="shared" si="16"/>
        <v>0</v>
      </c>
      <c r="BH191" s="206">
        <f t="shared" si="17"/>
        <v>0</v>
      </c>
      <c r="BI191" s="206">
        <f t="shared" si="18"/>
        <v>0</v>
      </c>
      <c r="BJ191" s="18" t="s">
        <v>83</v>
      </c>
      <c r="BK191" s="206">
        <f t="shared" si="19"/>
        <v>0</v>
      </c>
      <c r="BL191" s="18" t="s">
        <v>215</v>
      </c>
      <c r="BM191" s="205" t="s">
        <v>498</v>
      </c>
    </row>
    <row r="192" spans="1:65" s="2" customFormat="1" ht="16.5" customHeight="1">
      <c r="A192" s="35"/>
      <c r="B192" s="36"/>
      <c r="C192" s="193" t="s">
        <v>499</v>
      </c>
      <c r="D192" s="193" t="s">
        <v>211</v>
      </c>
      <c r="E192" s="194" t="s">
        <v>3402</v>
      </c>
      <c r="F192" s="195" t="s">
        <v>3403</v>
      </c>
      <c r="G192" s="196" t="s">
        <v>513</v>
      </c>
      <c r="H192" s="197">
        <v>260</v>
      </c>
      <c r="I192" s="198"/>
      <c r="J192" s="199">
        <f t="shared" si="10"/>
        <v>0</v>
      </c>
      <c r="K192" s="200"/>
      <c r="L192" s="40"/>
      <c r="M192" s="201" t="s">
        <v>1</v>
      </c>
      <c r="N192" s="202" t="s">
        <v>40</v>
      </c>
      <c r="O192" s="72"/>
      <c r="P192" s="203">
        <f t="shared" si="11"/>
        <v>0</v>
      </c>
      <c r="Q192" s="203">
        <v>0</v>
      </c>
      <c r="R192" s="203">
        <f t="shared" si="12"/>
        <v>0</v>
      </c>
      <c r="S192" s="203">
        <v>0</v>
      </c>
      <c r="T192" s="204">
        <f t="shared" si="1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5" t="s">
        <v>215</v>
      </c>
      <c r="AT192" s="205" t="s">
        <v>211</v>
      </c>
      <c r="AU192" s="205" t="s">
        <v>83</v>
      </c>
      <c r="AY192" s="18" t="s">
        <v>209</v>
      </c>
      <c r="BE192" s="206">
        <f t="shared" si="14"/>
        <v>0</v>
      </c>
      <c r="BF192" s="206">
        <f t="shared" si="15"/>
        <v>0</v>
      </c>
      <c r="BG192" s="206">
        <f t="shared" si="16"/>
        <v>0</v>
      </c>
      <c r="BH192" s="206">
        <f t="shared" si="17"/>
        <v>0</v>
      </c>
      <c r="BI192" s="206">
        <f t="shared" si="18"/>
        <v>0</v>
      </c>
      <c r="BJ192" s="18" t="s">
        <v>83</v>
      </c>
      <c r="BK192" s="206">
        <f t="shared" si="19"/>
        <v>0</v>
      </c>
      <c r="BL192" s="18" t="s">
        <v>215</v>
      </c>
      <c r="BM192" s="205" t="s">
        <v>502</v>
      </c>
    </row>
    <row r="193" spans="1:65" s="2" customFormat="1" ht="16.5" customHeight="1">
      <c r="A193" s="35"/>
      <c r="B193" s="36"/>
      <c r="C193" s="193" t="s">
        <v>341</v>
      </c>
      <c r="D193" s="193" t="s">
        <v>211</v>
      </c>
      <c r="E193" s="194" t="s">
        <v>3404</v>
      </c>
      <c r="F193" s="195" t="s">
        <v>3405</v>
      </c>
      <c r="G193" s="196" t="s">
        <v>513</v>
      </c>
      <c r="H193" s="197">
        <v>112</v>
      </c>
      <c r="I193" s="198"/>
      <c r="J193" s="199">
        <f t="shared" si="10"/>
        <v>0</v>
      </c>
      <c r="K193" s="200"/>
      <c r="L193" s="40"/>
      <c r="M193" s="201" t="s">
        <v>1</v>
      </c>
      <c r="N193" s="202" t="s">
        <v>40</v>
      </c>
      <c r="O193" s="72"/>
      <c r="P193" s="203">
        <f t="shared" si="11"/>
        <v>0</v>
      </c>
      <c r="Q193" s="203">
        <v>0</v>
      </c>
      <c r="R193" s="203">
        <f t="shared" si="12"/>
        <v>0</v>
      </c>
      <c r="S193" s="203">
        <v>0</v>
      </c>
      <c r="T193" s="204">
        <f t="shared" si="1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5" t="s">
        <v>215</v>
      </c>
      <c r="AT193" s="205" t="s">
        <v>211</v>
      </c>
      <c r="AU193" s="205" t="s">
        <v>83</v>
      </c>
      <c r="AY193" s="18" t="s">
        <v>209</v>
      </c>
      <c r="BE193" s="206">
        <f t="shared" si="14"/>
        <v>0</v>
      </c>
      <c r="BF193" s="206">
        <f t="shared" si="15"/>
        <v>0</v>
      </c>
      <c r="BG193" s="206">
        <f t="shared" si="16"/>
        <v>0</v>
      </c>
      <c r="BH193" s="206">
        <f t="shared" si="17"/>
        <v>0</v>
      </c>
      <c r="BI193" s="206">
        <f t="shared" si="18"/>
        <v>0</v>
      </c>
      <c r="BJ193" s="18" t="s">
        <v>83</v>
      </c>
      <c r="BK193" s="206">
        <f t="shared" si="19"/>
        <v>0</v>
      </c>
      <c r="BL193" s="18" t="s">
        <v>215</v>
      </c>
      <c r="BM193" s="205" t="s">
        <v>799</v>
      </c>
    </row>
    <row r="194" spans="1:65" s="2" customFormat="1" ht="16.5" customHeight="1">
      <c r="A194" s="35"/>
      <c r="B194" s="36"/>
      <c r="C194" s="193" t="s">
        <v>510</v>
      </c>
      <c r="D194" s="193" t="s">
        <v>211</v>
      </c>
      <c r="E194" s="194" t="s">
        <v>3406</v>
      </c>
      <c r="F194" s="195" t="s">
        <v>3407</v>
      </c>
      <c r="G194" s="196" t="s">
        <v>513</v>
      </c>
      <c r="H194" s="197">
        <v>28</v>
      </c>
      <c r="I194" s="198"/>
      <c r="J194" s="199">
        <f t="shared" si="10"/>
        <v>0</v>
      </c>
      <c r="K194" s="200"/>
      <c r="L194" s="40"/>
      <c r="M194" s="201" t="s">
        <v>1</v>
      </c>
      <c r="N194" s="202" t="s">
        <v>40</v>
      </c>
      <c r="O194" s="72"/>
      <c r="P194" s="203">
        <f t="shared" si="11"/>
        <v>0</v>
      </c>
      <c r="Q194" s="203">
        <v>0</v>
      </c>
      <c r="R194" s="203">
        <f t="shared" si="12"/>
        <v>0</v>
      </c>
      <c r="S194" s="203">
        <v>0</v>
      </c>
      <c r="T194" s="204">
        <f t="shared" si="1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5" t="s">
        <v>215</v>
      </c>
      <c r="AT194" s="205" t="s">
        <v>211</v>
      </c>
      <c r="AU194" s="205" t="s">
        <v>83</v>
      </c>
      <c r="AY194" s="18" t="s">
        <v>209</v>
      </c>
      <c r="BE194" s="206">
        <f t="shared" si="14"/>
        <v>0</v>
      </c>
      <c r="BF194" s="206">
        <f t="shared" si="15"/>
        <v>0</v>
      </c>
      <c r="BG194" s="206">
        <f t="shared" si="16"/>
        <v>0</v>
      </c>
      <c r="BH194" s="206">
        <f t="shared" si="17"/>
        <v>0</v>
      </c>
      <c r="BI194" s="206">
        <f t="shared" si="18"/>
        <v>0</v>
      </c>
      <c r="BJ194" s="18" t="s">
        <v>83</v>
      </c>
      <c r="BK194" s="206">
        <f t="shared" si="19"/>
        <v>0</v>
      </c>
      <c r="BL194" s="18" t="s">
        <v>215</v>
      </c>
      <c r="BM194" s="205" t="s">
        <v>815</v>
      </c>
    </row>
    <row r="195" spans="1:65" s="2" customFormat="1" ht="16.5" customHeight="1">
      <c r="A195" s="35"/>
      <c r="B195" s="36"/>
      <c r="C195" s="193" t="s">
        <v>347</v>
      </c>
      <c r="D195" s="193" t="s">
        <v>211</v>
      </c>
      <c r="E195" s="194" t="s">
        <v>3408</v>
      </c>
      <c r="F195" s="195" t="s">
        <v>3409</v>
      </c>
      <c r="G195" s="196" t="s">
        <v>513</v>
      </c>
      <c r="H195" s="197">
        <v>78</v>
      </c>
      <c r="I195" s="198"/>
      <c r="J195" s="199">
        <f t="shared" si="10"/>
        <v>0</v>
      </c>
      <c r="K195" s="200"/>
      <c r="L195" s="40"/>
      <c r="M195" s="201" t="s">
        <v>1</v>
      </c>
      <c r="N195" s="202" t="s">
        <v>40</v>
      </c>
      <c r="O195" s="72"/>
      <c r="P195" s="203">
        <f t="shared" si="11"/>
        <v>0</v>
      </c>
      <c r="Q195" s="203">
        <v>0</v>
      </c>
      <c r="R195" s="203">
        <f t="shared" si="12"/>
        <v>0</v>
      </c>
      <c r="S195" s="203">
        <v>0</v>
      </c>
      <c r="T195" s="204">
        <f t="shared" si="1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5" t="s">
        <v>215</v>
      </c>
      <c r="AT195" s="205" t="s">
        <v>211</v>
      </c>
      <c r="AU195" s="205" t="s">
        <v>83</v>
      </c>
      <c r="AY195" s="18" t="s">
        <v>209</v>
      </c>
      <c r="BE195" s="206">
        <f t="shared" si="14"/>
        <v>0</v>
      </c>
      <c r="BF195" s="206">
        <f t="shared" si="15"/>
        <v>0</v>
      </c>
      <c r="BG195" s="206">
        <f t="shared" si="16"/>
        <v>0</v>
      </c>
      <c r="BH195" s="206">
        <f t="shared" si="17"/>
        <v>0</v>
      </c>
      <c r="BI195" s="206">
        <f t="shared" si="18"/>
        <v>0</v>
      </c>
      <c r="BJ195" s="18" t="s">
        <v>83</v>
      </c>
      <c r="BK195" s="206">
        <f t="shared" si="19"/>
        <v>0</v>
      </c>
      <c r="BL195" s="18" t="s">
        <v>215</v>
      </c>
      <c r="BM195" s="205" t="s">
        <v>524</v>
      </c>
    </row>
    <row r="196" spans="1:65" s="2" customFormat="1" ht="16.5" customHeight="1">
      <c r="A196" s="35"/>
      <c r="B196" s="36"/>
      <c r="C196" s="193" t="s">
        <v>521</v>
      </c>
      <c r="D196" s="193" t="s">
        <v>211</v>
      </c>
      <c r="E196" s="194" t="s">
        <v>3410</v>
      </c>
      <c r="F196" s="195" t="s">
        <v>3411</v>
      </c>
      <c r="G196" s="196" t="s">
        <v>513</v>
      </c>
      <c r="H196" s="197">
        <v>2</v>
      </c>
      <c r="I196" s="198"/>
      <c r="J196" s="199">
        <f t="shared" ref="J196:J227" si="20">ROUND(I196*H196,2)</f>
        <v>0</v>
      </c>
      <c r="K196" s="200"/>
      <c r="L196" s="40"/>
      <c r="M196" s="201" t="s">
        <v>1</v>
      </c>
      <c r="N196" s="202" t="s">
        <v>40</v>
      </c>
      <c r="O196" s="72"/>
      <c r="P196" s="203">
        <f t="shared" ref="P196:P227" si="21">O196*H196</f>
        <v>0</v>
      </c>
      <c r="Q196" s="203">
        <v>0</v>
      </c>
      <c r="R196" s="203">
        <f t="shared" ref="R196:R227" si="22">Q196*H196</f>
        <v>0</v>
      </c>
      <c r="S196" s="203">
        <v>0</v>
      </c>
      <c r="T196" s="204">
        <f t="shared" ref="T196:T227" si="23"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215</v>
      </c>
      <c r="AT196" s="205" t="s">
        <v>211</v>
      </c>
      <c r="AU196" s="205" t="s">
        <v>83</v>
      </c>
      <c r="AY196" s="18" t="s">
        <v>209</v>
      </c>
      <c r="BE196" s="206">
        <f t="shared" ref="BE196:BE208" si="24">IF(N196="základní",J196,0)</f>
        <v>0</v>
      </c>
      <c r="BF196" s="206">
        <f t="shared" ref="BF196:BF208" si="25">IF(N196="snížená",J196,0)</f>
        <v>0</v>
      </c>
      <c r="BG196" s="206">
        <f t="shared" ref="BG196:BG208" si="26">IF(N196="zákl. přenesená",J196,0)</f>
        <v>0</v>
      </c>
      <c r="BH196" s="206">
        <f t="shared" ref="BH196:BH208" si="27">IF(N196="sníž. přenesená",J196,0)</f>
        <v>0</v>
      </c>
      <c r="BI196" s="206">
        <f t="shared" ref="BI196:BI208" si="28">IF(N196="nulová",J196,0)</f>
        <v>0</v>
      </c>
      <c r="BJ196" s="18" t="s">
        <v>83</v>
      </c>
      <c r="BK196" s="206">
        <f t="shared" ref="BK196:BK208" si="29">ROUND(I196*H196,2)</f>
        <v>0</v>
      </c>
      <c r="BL196" s="18" t="s">
        <v>215</v>
      </c>
      <c r="BM196" s="205" t="s">
        <v>532</v>
      </c>
    </row>
    <row r="197" spans="1:65" s="2" customFormat="1" ht="16.5" customHeight="1">
      <c r="A197" s="35"/>
      <c r="B197" s="36"/>
      <c r="C197" s="193" t="s">
        <v>354</v>
      </c>
      <c r="D197" s="193" t="s">
        <v>211</v>
      </c>
      <c r="E197" s="194" t="s">
        <v>3412</v>
      </c>
      <c r="F197" s="195" t="s">
        <v>3413</v>
      </c>
      <c r="G197" s="196" t="s">
        <v>513</v>
      </c>
      <c r="H197" s="197">
        <v>1</v>
      </c>
      <c r="I197" s="198"/>
      <c r="J197" s="199">
        <f t="shared" si="20"/>
        <v>0</v>
      </c>
      <c r="K197" s="200"/>
      <c r="L197" s="40"/>
      <c r="M197" s="201" t="s">
        <v>1</v>
      </c>
      <c r="N197" s="202" t="s">
        <v>40</v>
      </c>
      <c r="O197" s="72"/>
      <c r="P197" s="203">
        <f t="shared" si="21"/>
        <v>0</v>
      </c>
      <c r="Q197" s="203">
        <v>0</v>
      </c>
      <c r="R197" s="203">
        <f t="shared" si="22"/>
        <v>0</v>
      </c>
      <c r="S197" s="203">
        <v>0</v>
      </c>
      <c r="T197" s="204">
        <f t="shared" si="2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5" t="s">
        <v>215</v>
      </c>
      <c r="AT197" s="205" t="s">
        <v>211</v>
      </c>
      <c r="AU197" s="205" t="s">
        <v>83</v>
      </c>
      <c r="AY197" s="18" t="s">
        <v>209</v>
      </c>
      <c r="BE197" s="206">
        <f t="shared" si="24"/>
        <v>0</v>
      </c>
      <c r="BF197" s="206">
        <f t="shared" si="25"/>
        <v>0</v>
      </c>
      <c r="BG197" s="206">
        <f t="shared" si="26"/>
        <v>0</v>
      </c>
      <c r="BH197" s="206">
        <f t="shared" si="27"/>
        <v>0</v>
      </c>
      <c r="BI197" s="206">
        <f t="shared" si="28"/>
        <v>0</v>
      </c>
      <c r="BJ197" s="18" t="s">
        <v>83</v>
      </c>
      <c r="BK197" s="206">
        <f t="shared" si="29"/>
        <v>0</v>
      </c>
      <c r="BL197" s="18" t="s">
        <v>215</v>
      </c>
      <c r="BM197" s="205" t="s">
        <v>536</v>
      </c>
    </row>
    <row r="198" spans="1:65" s="2" customFormat="1" ht="16.5" customHeight="1">
      <c r="A198" s="35"/>
      <c r="B198" s="36"/>
      <c r="C198" s="193" t="s">
        <v>533</v>
      </c>
      <c r="D198" s="193" t="s">
        <v>211</v>
      </c>
      <c r="E198" s="194" t="s">
        <v>3414</v>
      </c>
      <c r="F198" s="195" t="s">
        <v>3415</v>
      </c>
      <c r="G198" s="196" t="s">
        <v>513</v>
      </c>
      <c r="H198" s="197">
        <v>8</v>
      </c>
      <c r="I198" s="198"/>
      <c r="J198" s="199">
        <f t="shared" si="20"/>
        <v>0</v>
      </c>
      <c r="K198" s="200"/>
      <c r="L198" s="40"/>
      <c r="M198" s="201" t="s">
        <v>1</v>
      </c>
      <c r="N198" s="202" t="s">
        <v>40</v>
      </c>
      <c r="O198" s="72"/>
      <c r="P198" s="203">
        <f t="shared" si="21"/>
        <v>0</v>
      </c>
      <c r="Q198" s="203">
        <v>0</v>
      </c>
      <c r="R198" s="203">
        <f t="shared" si="22"/>
        <v>0</v>
      </c>
      <c r="S198" s="203">
        <v>0</v>
      </c>
      <c r="T198" s="204">
        <f t="shared" si="2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5" t="s">
        <v>215</v>
      </c>
      <c r="AT198" s="205" t="s">
        <v>211</v>
      </c>
      <c r="AU198" s="205" t="s">
        <v>83</v>
      </c>
      <c r="AY198" s="18" t="s">
        <v>209</v>
      </c>
      <c r="BE198" s="206">
        <f t="shared" si="24"/>
        <v>0</v>
      </c>
      <c r="BF198" s="206">
        <f t="shared" si="25"/>
        <v>0</v>
      </c>
      <c r="BG198" s="206">
        <f t="shared" si="26"/>
        <v>0</v>
      </c>
      <c r="BH198" s="206">
        <f t="shared" si="27"/>
        <v>0</v>
      </c>
      <c r="BI198" s="206">
        <f t="shared" si="28"/>
        <v>0</v>
      </c>
      <c r="BJ198" s="18" t="s">
        <v>83</v>
      </c>
      <c r="BK198" s="206">
        <f t="shared" si="29"/>
        <v>0</v>
      </c>
      <c r="BL198" s="18" t="s">
        <v>215</v>
      </c>
      <c r="BM198" s="205" t="s">
        <v>539</v>
      </c>
    </row>
    <row r="199" spans="1:65" s="2" customFormat="1" ht="16.5" customHeight="1">
      <c r="A199" s="35"/>
      <c r="B199" s="36"/>
      <c r="C199" s="193" t="s">
        <v>357</v>
      </c>
      <c r="D199" s="193" t="s">
        <v>211</v>
      </c>
      <c r="E199" s="194" t="s">
        <v>3416</v>
      </c>
      <c r="F199" s="195" t="s">
        <v>3417</v>
      </c>
      <c r="G199" s="196" t="s">
        <v>513</v>
      </c>
      <c r="H199" s="197">
        <v>17</v>
      </c>
      <c r="I199" s="198"/>
      <c r="J199" s="199">
        <f t="shared" si="20"/>
        <v>0</v>
      </c>
      <c r="K199" s="200"/>
      <c r="L199" s="40"/>
      <c r="M199" s="201" t="s">
        <v>1</v>
      </c>
      <c r="N199" s="202" t="s">
        <v>40</v>
      </c>
      <c r="O199" s="72"/>
      <c r="P199" s="203">
        <f t="shared" si="21"/>
        <v>0</v>
      </c>
      <c r="Q199" s="203">
        <v>0</v>
      </c>
      <c r="R199" s="203">
        <f t="shared" si="22"/>
        <v>0</v>
      </c>
      <c r="S199" s="203">
        <v>0</v>
      </c>
      <c r="T199" s="204">
        <f t="shared" si="2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5" t="s">
        <v>215</v>
      </c>
      <c r="AT199" s="205" t="s">
        <v>211</v>
      </c>
      <c r="AU199" s="205" t="s">
        <v>83</v>
      </c>
      <c r="AY199" s="18" t="s">
        <v>209</v>
      </c>
      <c r="BE199" s="206">
        <f t="shared" si="24"/>
        <v>0</v>
      </c>
      <c r="BF199" s="206">
        <f t="shared" si="25"/>
        <v>0</v>
      </c>
      <c r="BG199" s="206">
        <f t="shared" si="26"/>
        <v>0</v>
      </c>
      <c r="BH199" s="206">
        <f t="shared" si="27"/>
        <v>0</v>
      </c>
      <c r="BI199" s="206">
        <f t="shared" si="28"/>
        <v>0</v>
      </c>
      <c r="BJ199" s="18" t="s">
        <v>83</v>
      </c>
      <c r="BK199" s="206">
        <f t="shared" si="29"/>
        <v>0</v>
      </c>
      <c r="BL199" s="18" t="s">
        <v>215</v>
      </c>
      <c r="BM199" s="205" t="s">
        <v>544</v>
      </c>
    </row>
    <row r="200" spans="1:65" s="2" customFormat="1" ht="16.5" customHeight="1">
      <c r="A200" s="35"/>
      <c r="B200" s="36"/>
      <c r="C200" s="193" t="s">
        <v>541</v>
      </c>
      <c r="D200" s="193" t="s">
        <v>211</v>
      </c>
      <c r="E200" s="194" t="s">
        <v>3418</v>
      </c>
      <c r="F200" s="195" t="s">
        <v>3419</v>
      </c>
      <c r="G200" s="196" t="s">
        <v>513</v>
      </c>
      <c r="H200" s="197">
        <v>2</v>
      </c>
      <c r="I200" s="198"/>
      <c r="J200" s="199">
        <f t="shared" si="20"/>
        <v>0</v>
      </c>
      <c r="K200" s="200"/>
      <c r="L200" s="40"/>
      <c r="M200" s="201" t="s">
        <v>1</v>
      </c>
      <c r="N200" s="202" t="s">
        <v>40</v>
      </c>
      <c r="O200" s="72"/>
      <c r="P200" s="203">
        <f t="shared" si="21"/>
        <v>0</v>
      </c>
      <c r="Q200" s="203">
        <v>0</v>
      </c>
      <c r="R200" s="203">
        <f t="shared" si="22"/>
        <v>0</v>
      </c>
      <c r="S200" s="203">
        <v>0</v>
      </c>
      <c r="T200" s="204">
        <f t="shared" si="2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5" t="s">
        <v>215</v>
      </c>
      <c r="AT200" s="205" t="s">
        <v>211</v>
      </c>
      <c r="AU200" s="205" t="s">
        <v>83</v>
      </c>
      <c r="AY200" s="18" t="s">
        <v>209</v>
      </c>
      <c r="BE200" s="206">
        <f t="shared" si="24"/>
        <v>0</v>
      </c>
      <c r="BF200" s="206">
        <f t="shared" si="25"/>
        <v>0</v>
      </c>
      <c r="BG200" s="206">
        <f t="shared" si="26"/>
        <v>0</v>
      </c>
      <c r="BH200" s="206">
        <f t="shared" si="27"/>
        <v>0</v>
      </c>
      <c r="BI200" s="206">
        <f t="shared" si="28"/>
        <v>0</v>
      </c>
      <c r="BJ200" s="18" t="s">
        <v>83</v>
      </c>
      <c r="BK200" s="206">
        <f t="shared" si="29"/>
        <v>0</v>
      </c>
      <c r="BL200" s="18" t="s">
        <v>215</v>
      </c>
      <c r="BM200" s="205" t="s">
        <v>549</v>
      </c>
    </row>
    <row r="201" spans="1:65" s="2" customFormat="1" ht="16.5" customHeight="1">
      <c r="A201" s="35"/>
      <c r="B201" s="36"/>
      <c r="C201" s="193" t="s">
        <v>365</v>
      </c>
      <c r="D201" s="193" t="s">
        <v>211</v>
      </c>
      <c r="E201" s="194" t="s">
        <v>3420</v>
      </c>
      <c r="F201" s="195" t="s">
        <v>3421</v>
      </c>
      <c r="G201" s="196" t="s">
        <v>513</v>
      </c>
      <c r="H201" s="197">
        <v>77</v>
      </c>
      <c r="I201" s="198"/>
      <c r="J201" s="199">
        <f t="shared" si="20"/>
        <v>0</v>
      </c>
      <c r="K201" s="200"/>
      <c r="L201" s="40"/>
      <c r="M201" s="201" t="s">
        <v>1</v>
      </c>
      <c r="N201" s="202" t="s">
        <v>40</v>
      </c>
      <c r="O201" s="72"/>
      <c r="P201" s="203">
        <f t="shared" si="21"/>
        <v>0</v>
      </c>
      <c r="Q201" s="203">
        <v>0</v>
      </c>
      <c r="R201" s="203">
        <f t="shared" si="22"/>
        <v>0</v>
      </c>
      <c r="S201" s="203">
        <v>0</v>
      </c>
      <c r="T201" s="204">
        <f t="shared" si="2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5" t="s">
        <v>215</v>
      </c>
      <c r="AT201" s="205" t="s">
        <v>211</v>
      </c>
      <c r="AU201" s="205" t="s">
        <v>83</v>
      </c>
      <c r="AY201" s="18" t="s">
        <v>209</v>
      </c>
      <c r="BE201" s="206">
        <f t="shared" si="24"/>
        <v>0</v>
      </c>
      <c r="BF201" s="206">
        <f t="shared" si="25"/>
        <v>0</v>
      </c>
      <c r="BG201" s="206">
        <f t="shared" si="26"/>
        <v>0</v>
      </c>
      <c r="BH201" s="206">
        <f t="shared" si="27"/>
        <v>0</v>
      </c>
      <c r="BI201" s="206">
        <f t="shared" si="28"/>
        <v>0</v>
      </c>
      <c r="BJ201" s="18" t="s">
        <v>83</v>
      </c>
      <c r="BK201" s="206">
        <f t="shared" si="29"/>
        <v>0</v>
      </c>
      <c r="BL201" s="18" t="s">
        <v>215</v>
      </c>
      <c r="BM201" s="205" t="s">
        <v>556</v>
      </c>
    </row>
    <row r="202" spans="1:65" s="2" customFormat="1" ht="16.5" customHeight="1">
      <c r="A202" s="35"/>
      <c r="B202" s="36"/>
      <c r="C202" s="193" t="s">
        <v>553</v>
      </c>
      <c r="D202" s="193" t="s">
        <v>211</v>
      </c>
      <c r="E202" s="194" t="s">
        <v>3422</v>
      </c>
      <c r="F202" s="195" t="s">
        <v>3423</v>
      </c>
      <c r="G202" s="196" t="s">
        <v>513</v>
      </c>
      <c r="H202" s="197">
        <v>6</v>
      </c>
      <c r="I202" s="198"/>
      <c r="J202" s="199">
        <f t="shared" si="20"/>
        <v>0</v>
      </c>
      <c r="K202" s="200"/>
      <c r="L202" s="40"/>
      <c r="M202" s="201" t="s">
        <v>1</v>
      </c>
      <c r="N202" s="202" t="s">
        <v>40</v>
      </c>
      <c r="O202" s="72"/>
      <c r="P202" s="203">
        <f t="shared" si="21"/>
        <v>0</v>
      </c>
      <c r="Q202" s="203">
        <v>0</v>
      </c>
      <c r="R202" s="203">
        <f t="shared" si="22"/>
        <v>0</v>
      </c>
      <c r="S202" s="203">
        <v>0</v>
      </c>
      <c r="T202" s="204">
        <f t="shared" si="2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5" t="s">
        <v>215</v>
      </c>
      <c r="AT202" s="205" t="s">
        <v>211</v>
      </c>
      <c r="AU202" s="205" t="s">
        <v>83</v>
      </c>
      <c r="AY202" s="18" t="s">
        <v>209</v>
      </c>
      <c r="BE202" s="206">
        <f t="shared" si="24"/>
        <v>0</v>
      </c>
      <c r="BF202" s="206">
        <f t="shared" si="25"/>
        <v>0</v>
      </c>
      <c r="BG202" s="206">
        <f t="shared" si="26"/>
        <v>0</v>
      </c>
      <c r="BH202" s="206">
        <f t="shared" si="27"/>
        <v>0</v>
      </c>
      <c r="BI202" s="206">
        <f t="shared" si="28"/>
        <v>0</v>
      </c>
      <c r="BJ202" s="18" t="s">
        <v>83</v>
      </c>
      <c r="BK202" s="206">
        <f t="shared" si="29"/>
        <v>0</v>
      </c>
      <c r="BL202" s="18" t="s">
        <v>215</v>
      </c>
      <c r="BM202" s="205" t="s">
        <v>560</v>
      </c>
    </row>
    <row r="203" spans="1:65" s="2" customFormat="1" ht="16.5" customHeight="1">
      <c r="A203" s="35"/>
      <c r="B203" s="36"/>
      <c r="C203" s="193" t="s">
        <v>369</v>
      </c>
      <c r="D203" s="193" t="s">
        <v>211</v>
      </c>
      <c r="E203" s="194" t="s">
        <v>3424</v>
      </c>
      <c r="F203" s="195" t="s">
        <v>3425</v>
      </c>
      <c r="G203" s="196" t="s">
        <v>513</v>
      </c>
      <c r="H203" s="197">
        <v>11</v>
      </c>
      <c r="I203" s="198"/>
      <c r="J203" s="199">
        <f t="shared" si="20"/>
        <v>0</v>
      </c>
      <c r="K203" s="200"/>
      <c r="L203" s="40"/>
      <c r="M203" s="201" t="s">
        <v>1</v>
      </c>
      <c r="N203" s="202" t="s">
        <v>40</v>
      </c>
      <c r="O203" s="72"/>
      <c r="P203" s="203">
        <f t="shared" si="21"/>
        <v>0</v>
      </c>
      <c r="Q203" s="203">
        <v>0</v>
      </c>
      <c r="R203" s="203">
        <f t="shared" si="22"/>
        <v>0</v>
      </c>
      <c r="S203" s="203">
        <v>0</v>
      </c>
      <c r="T203" s="204">
        <f t="shared" si="2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215</v>
      </c>
      <c r="AT203" s="205" t="s">
        <v>211</v>
      </c>
      <c r="AU203" s="205" t="s">
        <v>83</v>
      </c>
      <c r="AY203" s="18" t="s">
        <v>209</v>
      </c>
      <c r="BE203" s="206">
        <f t="shared" si="24"/>
        <v>0</v>
      </c>
      <c r="BF203" s="206">
        <f t="shared" si="25"/>
        <v>0</v>
      </c>
      <c r="BG203" s="206">
        <f t="shared" si="26"/>
        <v>0</v>
      </c>
      <c r="BH203" s="206">
        <f t="shared" si="27"/>
        <v>0</v>
      </c>
      <c r="BI203" s="206">
        <f t="shared" si="28"/>
        <v>0</v>
      </c>
      <c r="BJ203" s="18" t="s">
        <v>83</v>
      </c>
      <c r="BK203" s="206">
        <f t="shared" si="29"/>
        <v>0</v>
      </c>
      <c r="BL203" s="18" t="s">
        <v>215</v>
      </c>
      <c r="BM203" s="205" t="s">
        <v>563</v>
      </c>
    </row>
    <row r="204" spans="1:65" s="2" customFormat="1" ht="16.5" customHeight="1">
      <c r="A204" s="35"/>
      <c r="B204" s="36"/>
      <c r="C204" s="193" t="s">
        <v>562</v>
      </c>
      <c r="D204" s="193" t="s">
        <v>211</v>
      </c>
      <c r="E204" s="194" t="s">
        <v>3426</v>
      </c>
      <c r="F204" s="195" t="s">
        <v>3427</v>
      </c>
      <c r="G204" s="196" t="s">
        <v>513</v>
      </c>
      <c r="H204" s="197">
        <v>18</v>
      </c>
      <c r="I204" s="198"/>
      <c r="J204" s="199">
        <f t="shared" si="20"/>
        <v>0</v>
      </c>
      <c r="K204" s="200"/>
      <c r="L204" s="40"/>
      <c r="M204" s="201" t="s">
        <v>1</v>
      </c>
      <c r="N204" s="202" t="s">
        <v>40</v>
      </c>
      <c r="O204" s="72"/>
      <c r="P204" s="203">
        <f t="shared" si="21"/>
        <v>0</v>
      </c>
      <c r="Q204" s="203">
        <v>0</v>
      </c>
      <c r="R204" s="203">
        <f t="shared" si="22"/>
        <v>0</v>
      </c>
      <c r="S204" s="203">
        <v>0</v>
      </c>
      <c r="T204" s="204">
        <f t="shared" si="2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5" t="s">
        <v>215</v>
      </c>
      <c r="AT204" s="205" t="s">
        <v>211</v>
      </c>
      <c r="AU204" s="205" t="s">
        <v>83</v>
      </c>
      <c r="AY204" s="18" t="s">
        <v>209</v>
      </c>
      <c r="BE204" s="206">
        <f t="shared" si="24"/>
        <v>0</v>
      </c>
      <c r="BF204" s="206">
        <f t="shared" si="25"/>
        <v>0</v>
      </c>
      <c r="BG204" s="206">
        <f t="shared" si="26"/>
        <v>0</v>
      </c>
      <c r="BH204" s="206">
        <f t="shared" si="27"/>
        <v>0</v>
      </c>
      <c r="BI204" s="206">
        <f t="shared" si="28"/>
        <v>0</v>
      </c>
      <c r="BJ204" s="18" t="s">
        <v>83</v>
      </c>
      <c r="BK204" s="206">
        <f t="shared" si="29"/>
        <v>0</v>
      </c>
      <c r="BL204" s="18" t="s">
        <v>215</v>
      </c>
      <c r="BM204" s="205" t="s">
        <v>567</v>
      </c>
    </row>
    <row r="205" spans="1:65" s="2" customFormat="1" ht="16.5" customHeight="1">
      <c r="A205" s="35"/>
      <c r="B205" s="36"/>
      <c r="C205" s="193" t="s">
        <v>373</v>
      </c>
      <c r="D205" s="193" t="s">
        <v>211</v>
      </c>
      <c r="E205" s="194" t="s">
        <v>3428</v>
      </c>
      <c r="F205" s="195" t="s">
        <v>3429</v>
      </c>
      <c r="G205" s="196" t="s">
        <v>513</v>
      </c>
      <c r="H205" s="197">
        <v>4</v>
      </c>
      <c r="I205" s="198"/>
      <c r="J205" s="199">
        <f t="shared" si="20"/>
        <v>0</v>
      </c>
      <c r="K205" s="200"/>
      <c r="L205" s="40"/>
      <c r="M205" s="201" t="s">
        <v>1</v>
      </c>
      <c r="N205" s="202" t="s">
        <v>40</v>
      </c>
      <c r="O205" s="72"/>
      <c r="P205" s="203">
        <f t="shared" si="21"/>
        <v>0</v>
      </c>
      <c r="Q205" s="203">
        <v>0</v>
      </c>
      <c r="R205" s="203">
        <f t="shared" si="22"/>
        <v>0</v>
      </c>
      <c r="S205" s="203">
        <v>0</v>
      </c>
      <c r="T205" s="204">
        <f t="shared" si="2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5" t="s">
        <v>215</v>
      </c>
      <c r="AT205" s="205" t="s">
        <v>211</v>
      </c>
      <c r="AU205" s="205" t="s">
        <v>83</v>
      </c>
      <c r="AY205" s="18" t="s">
        <v>209</v>
      </c>
      <c r="BE205" s="206">
        <f t="shared" si="24"/>
        <v>0</v>
      </c>
      <c r="BF205" s="206">
        <f t="shared" si="25"/>
        <v>0</v>
      </c>
      <c r="BG205" s="206">
        <f t="shared" si="26"/>
        <v>0</v>
      </c>
      <c r="BH205" s="206">
        <f t="shared" si="27"/>
        <v>0</v>
      </c>
      <c r="BI205" s="206">
        <f t="shared" si="28"/>
        <v>0</v>
      </c>
      <c r="BJ205" s="18" t="s">
        <v>83</v>
      </c>
      <c r="BK205" s="206">
        <f t="shared" si="29"/>
        <v>0</v>
      </c>
      <c r="BL205" s="18" t="s">
        <v>215</v>
      </c>
      <c r="BM205" s="205" t="s">
        <v>571</v>
      </c>
    </row>
    <row r="206" spans="1:65" s="2" customFormat="1" ht="16.5" customHeight="1">
      <c r="A206" s="35"/>
      <c r="B206" s="36"/>
      <c r="C206" s="193" t="s">
        <v>570</v>
      </c>
      <c r="D206" s="193" t="s">
        <v>211</v>
      </c>
      <c r="E206" s="194" t="s">
        <v>3430</v>
      </c>
      <c r="F206" s="195" t="s">
        <v>3431</v>
      </c>
      <c r="G206" s="196" t="s">
        <v>513</v>
      </c>
      <c r="H206" s="197">
        <v>1</v>
      </c>
      <c r="I206" s="198"/>
      <c r="J206" s="199">
        <f t="shared" si="20"/>
        <v>0</v>
      </c>
      <c r="K206" s="200"/>
      <c r="L206" s="40"/>
      <c r="M206" s="201" t="s">
        <v>1</v>
      </c>
      <c r="N206" s="202" t="s">
        <v>40</v>
      </c>
      <c r="O206" s="72"/>
      <c r="P206" s="203">
        <f t="shared" si="21"/>
        <v>0</v>
      </c>
      <c r="Q206" s="203">
        <v>0</v>
      </c>
      <c r="R206" s="203">
        <f t="shared" si="22"/>
        <v>0</v>
      </c>
      <c r="S206" s="203">
        <v>0</v>
      </c>
      <c r="T206" s="204">
        <f t="shared" si="2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5" t="s">
        <v>215</v>
      </c>
      <c r="AT206" s="205" t="s">
        <v>211</v>
      </c>
      <c r="AU206" s="205" t="s">
        <v>83</v>
      </c>
      <c r="AY206" s="18" t="s">
        <v>209</v>
      </c>
      <c r="BE206" s="206">
        <f t="shared" si="24"/>
        <v>0</v>
      </c>
      <c r="BF206" s="206">
        <f t="shared" si="25"/>
        <v>0</v>
      </c>
      <c r="BG206" s="206">
        <f t="shared" si="26"/>
        <v>0</v>
      </c>
      <c r="BH206" s="206">
        <f t="shared" si="27"/>
        <v>0</v>
      </c>
      <c r="BI206" s="206">
        <f t="shared" si="28"/>
        <v>0</v>
      </c>
      <c r="BJ206" s="18" t="s">
        <v>83</v>
      </c>
      <c r="BK206" s="206">
        <f t="shared" si="29"/>
        <v>0</v>
      </c>
      <c r="BL206" s="18" t="s">
        <v>215</v>
      </c>
      <c r="BM206" s="205" t="s">
        <v>575</v>
      </c>
    </row>
    <row r="207" spans="1:65" s="2" customFormat="1" ht="16.5" customHeight="1">
      <c r="A207" s="35"/>
      <c r="B207" s="36"/>
      <c r="C207" s="193" t="s">
        <v>376</v>
      </c>
      <c r="D207" s="193" t="s">
        <v>211</v>
      </c>
      <c r="E207" s="194" t="s">
        <v>3432</v>
      </c>
      <c r="F207" s="195" t="s">
        <v>3433</v>
      </c>
      <c r="G207" s="196" t="s">
        <v>513</v>
      </c>
      <c r="H207" s="197">
        <v>3</v>
      </c>
      <c r="I207" s="198"/>
      <c r="J207" s="199">
        <f t="shared" si="20"/>
        <v>0</v>
      </c>
      <c r="K207" s="200"/>
      <c r="L207" s="40"/>
      <c r="M207" s="201" t="s">
        <v>1</v>
      </c>
      <c r="N207" s="202" t="s">
        <v>40</v>
      </c>
      <c r="O207" s="72"/>
      <c r="P207" s="203">
        <f t="shared" si="21"/>
        <v>0</v>
      </c>
      <c r="Q207" s="203">
        <v>0</v>
      </c>
      <c r="R207" s="203">
        <f t="shared" si="22"/>
        <v>0</v>
      </c>
      <c r="S207" s="203">
        <v>0</v>
      </c>
      <c r="T207" s="204">
        <f t="shared" si="23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5" t="s">
        <v>215</v>
      </c>
      <c r="AT207" s="205" t="s">
        <v>211</v>
      </c>
      <c r="AU207" s="205" t="s">
        <v>83</v>
      </c>
      <c r="AY207" s="18" t="s">
        <v>209</v>
      </c>
      <c r="BE207" s="206">
        <f t="shared" si="24"/>
        <v>0</v>
      </c>
      <c r="BF207" s="206">
        <f t="shared" si="25"/>
        <v>0</v>
      </c>
      <c r="BG207" s="206">
        <f t="shared" si="26"/>
        <v>0</v>
      </c>
      <c r="BH207" s="206">
        <f t="shared" si="27"/>
        <v>0</v>
      </c>
      <c r="BI207" s="206">
        <f t="shared" si="28"/>
        <v>0</v>
      </c>
      <c r="BJ207" s="18" t="s">
        <v>83</v>
      </c>
      <c r="BK207" s="206">
        <f t="shared" si="29"/>
        <v>0</v>
      </c>
      <c r="BL207" s="18" t="s">
        <v>215</v>
      </c>
      <c r="BM207" s="205" t="s">
        <v>578</v>
      </c>
    </row>
    <row r="208" spans="1:65" s="2" customFormat="1" ht="16.5" customHeight="1">
      <c r="A208" s="35"/>
      <c r="B208" s="36"/>
      <c r="C208" s="193" t="s">
        <v>577</v>
      </c>
      <c r="D208" s="193" t="s">
        <v>211</v>
      </c>
      <c r="E208" s="194" t="s">
        <v>3434</v>
      </c>
      <c r="F208" s="195" t="s">
        <v>3435</v>
      </c>
      <c r="G208" s="196" t="s">
        <v>513</v>
      </c>
      <c r="H208" s="197">
        <v>1</v>
      </c>
      <c r="I208" s="198"/>
      <c r="J208" s="199">
        <f t="shared" si="20"/>
        <v>0</v>
      </c>
      <c r="K208" s="200"/>
      <c r="L208" s="40"/>
      <c r="M208" s="201" t="s">
        <v>1</v>
      </c>
      <c r="N208" s="202" t="s">
        <v>40</v>
      </c>
      <c r="O208" s="72"/>
      <c r="P208" s="203">
        <f t="shared" si="21"/>
        <v>0</v>
      </c>
      <c r="Q208" s="203">
        <v>0</v>
      </c>
      <c r="R208" s="203">
        <f t="shared" si="22"/>
        <v>0</v>
      </c>
      <c r="S208" s="203">
        <v>0</v>
      </c>
      <c r="T208" s="204">
        <f t="shared" si="23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5" t="s">
        <v>215</v>
      </c>
      <c r="AT208" s="205" t="s">
        <v>211</v>
      </c>
      <c r="AU208" s="205" t="s">
        <v>83</v>
      </c>
      <c r="AY208" s="18" t="s">
        <v>209</v>
      </c>
      <c r="BE208" s="206">
        <f t="shared" si="24"/>
        <v>0</v>
      </c>
      <c r="BF208" s="206">
        <f t="shared" si="25"/>
        <v>0</v>
      </c>
      <c r="BG208" s="206">
        <f t="shared" si="26"/>
        <v>0</v>
      </c>
      <c r="BH208" s="206">
        <f t="shared" si="27"/>
        <v>0</v>
      </c>
      <c r="BI208" s="206">
        <f t="shared" si="28"/>
        <v>0</v>
      </c>
      <c r="BJ208" s="18" t="s">
        <v>83</v>
      </c>
      <c r="BK208" s="206">
        <f t="shared" si="29"/>
        <v>0</v>
      </c>
      <c r="BL208" s="18" t="s">
        <v>215</v>
      </c>
      <c r="BM208" s="205" t="s">
        <v>581</v>
      </c>
    </row>
    <row r="209" spans="1:65" s="2" customFormat="1" ht="58.5">
      <c r="A209" s="35"/>
      <c r="B209" s="36"/>
      <c r="C209" s="37"/>
      <c r="D209" s="209" t="s">
        <v>253</v>
      </c>
      <c r="E209" s="37"/>
      <c r="F209" s="240" t="s">
        <v>3436</v>
      </c>
      <c r="G209" s="37"/>
      <c r="H209" s="37"/>
      <c r="I209" s="241"/>
      <c r="J209" s="37"/>
      <c r="K209" s="37"/>
      <c r="L209" s="40"/>
      <c r="M209" s="242"/>
      <c r="N209" s="243"/>
      <c r="O209" s="72"/>
      <c r="P209" s="72"/>
      <c r="Q209" s="72"/>
      <c r="R209" s="72"/>
      <c r="S209" s="72"/>
      <c r="T209" s="73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8" t="s">
        <v>253</v>
      </c>
      <c r="AU209" s="18" t="s">
        <v>83</v>
      </c>
    </row>
    <row r="210" spans="1:65" s="2" customFormat="1" ht="16.5" customHeight="1">
      <c r="A210" s="35"/>
      <c r="B210" s="36"/>
      <c r="C210" s="193" t="s">
        <v>380</v>
      </c>
      <c r="D210" s="193" t="s">
        <v>211</v>
      </c>
      <c r="E210" s="194" t="s">
        <v>3437</v>
      </c>
      <c r="F210" s="195" t="s">
        <v>3438</v>
      </c>
      <c r="G210" s="196" t="s">
        <v>513</v>
      </c>
      <c r="H210" s="197">
        <v>1</v>
      </c>
      <c r="I210" s="198"/>
      <c r="J210" s="199">
        <f>ROUND(I210*H210,2)</f>
        <v>0</v>
      </c>
      <c r="K210" s="200"/>
      <c r="L210" s="40"/>
      <c r="M210" s="201" t="s">
        <v>1</v>
      </c>
      <c r="N210" s="202" t="s">
        <v>40</v>
      </c>
      <c r="O210" s="72"/>
      <c r="P210" s="203">
        <f>O210*H210</f>
        <v>0</v>
      </c>
      <c r="Q210" s="203">
        <v>0</v>
      </c>
      <c r="R210" s="203">
        <f>Q210*H210</f>
        <v>0</v>
      </c>
      <c r="S210" s="203">
        <v>0</v>
      </c>
      <c r="T210" s="204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5" t="s">
        <v>215</v>
      </c>
      <c r="AT210" s="205" t="s">
        <v>211</v>
      </c>
      <c r="AU210" s="205" t="s">
        <v>83</v>
      </c>
      <c r="AY210" s="18" t="s">
        <v>209</v>
      </c>
      <c r="BE210" s="206">
        <f>IF(N210="základní",J210,0)</f>
        <v>0</v>
      </c>
      <c r="BF210" s="206">
        <f>IF(N210="snížená",J210,0)</f>
        <v>0</v>
      </c>
      <c r="BG210" s="206">
        <f>IF(N210="zákl. přenesená",J210,0)</f>
        <v>0</v>
      </c>
      <c r="BH210" s="206">
        <f>IF(N210="sníž. přenesená",J210,0)</f>
        <v>0</v>
      </c>
      <c r="BI210" s="206">
        <f>IF(N210="nulová",J210,0)</f>
        <v>0</v>
      </c>
      <c r="BJ210" s="18" t="s">
        <v>83</v>
      </c>
      <c r="BK210" s="206">
        <f>ROUND(I210*H210,2)</f>
        <v>0</v>
      </c>
      <c r="BL210" s="18" t="s">
        <v>215</v>
      </c>
      <c r="BM210" s="205" t="s">
        <v>583</v>
      </c>
    </row>
    <row r="211" spans="1:65" s="2" customFormat="1" ht="16.5" customHeight="1">
      <c r="A211" s="35"/>
      <c r="B211" s="36"/>
      <c r="C211" s="193" t="s">
        <v>582</v>
      </c>
      <c r="D211" s="193" t="s">
        <v>211</v>
      </c>
      <c r="E211" s="194" t="s">
        <v>3439</v>
      </c>
      <c r="F211" s="195" t="s">
        <v>3440</v>
      </c>
      <c r="G211" s="196" t="s">
        <v>513</v>
      </c>
      <c r="H211" s="197">
        <v>5450</v>
      </c>
      <c r="I211" s="198"/>
      <c r="J211" s="199">
        <f>ROUND(I211*H211,2)</f>
        <v>0</v>
      </c>
      <c r="K211" s="200"/>
      <c r="L211" s="40"/>
      <c r="M211" s="201" t="s">
        <v>1</v>
      </c>
      <c r="N211" s="202" t="s">
        <v>40</v>
      </c>
      <c r="O211" s="72"/>
      <c r="P211" s="203">
        <f>O211*H211</f>
        <v>0</v>
      </c>
      <c r="Q211" s="203">
        <v>0</v>
      </c>
      <c r="R211" s="203">
        <f>Q211*H211</f>
        <v>0</v>
      </c>
      <c r="S211" s="203">
        <v>0</v>
      </c>
      <c r="T211" s="204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5" t="s">
        <v>215</v>
      </c>
      <c r="AT211" s="205" t="s">
        <v>211</v>
      </c>
      <c r="AU211" s="205" t="s">
        <v>83</v>
      </c>
      <c r="AY211" s="18" t="s">
        <v>209</v>
      </c>
      <c r="BE211" s="206">
        <f>IF(N211="základní",J211,0)</f>
        <v>0</v>
      </c>
      <c r="BF211" s="206">
        <f>IF(N211="snížená",J211,0)</f>
        <v>0</v>
      </c>
      <c r="BG211" s="206">
        <f>IF(N211="zákl. přenesená",J211,0)</f>
        <v>0</v>
      </c>
      <c r="BH211" s="206">
        <f>IF(N211="sníž. přenesená",J211,0)</f>
        <v>0</v>
      </c>
      <c r="BI211" s="206">
        <f>IF(N211="nulová",J211,0)</f>
        <v>0</v>
      </c>
      <c r="BJ211" s="18" t="s">
        <v>83</v>
      </c>
      <c r="BK211" s="206">
        <f>ROUND(I211*H211,2)</f>
        <v>0</v>
      </c>
      <c r="BL211" s="18" t="s">
        <v>215</v>
      </c>
      <c r="BM211" s="205" t="s">
        <v>586</v>
      </c>
    </row>
    <row r="212" spans="1:65" s="12" customFormat="1" ht="25.9" customHeight="1">
      <c r="B212" s="177"/>
      <c r="C212" s="178"/>
      <c r="D212" s="179" t="s">
        <v>74</v>
      </c>
      <c r="E212" s="180" t="s">
        <v>3441</v>
      </c>
      <c r="F212" s="180" t="s">
        <v>3442</v>
      </c>
      <c r="G212" s="178"/>
      <c r="H212" s="178"/>
      <c r="I212" s="181"/>
      <c r="J212" s="182">
        <f>BK212</f>
        <v>0</v>
      </c>
      <c r="K212" s="178"/>
      <c r="L212" s="183"/>
      <c r="M212" s="184"/>
      <c r="N212" s="185"/>
      <c r="O212" s="185"/>
      <c r="P212" s="186">
        <f>P213</f>
        <v>0</v>
      </c>
      <c r="Q212" s="185"/>
      <c r="R212" s="186">
        <f>R213</f>
        <v>0</v>
      </c>
      <c r="S212" s="185"/>
      <c r="T212" s="187">
        <f>T213</f>
        <v>0</v>
      </c>
      <c r="AR212" s="188" t="s">
        <v>83</v>
      </c>
      <c r="AT212" s="189" t="s">
        <v>74</v>
      </c>
      <c r="AU212" s="189" t="s">
        <v>75</v>
      </c>
      <c r="AY212" s="188" t="s">
        <v>209</v>
      </c>
      <c r="BK212" s="190">
        <f>BK213</f>
        <v>0</v>
      </c>
    </row>
    <row r="213" spans="1:65" s="2" customFormat="1" ht="16.5" customHeight="1">
      <c r="A213" s="35"/>
      <c r="B213" s="36"/>
      <c r="C213" s="193" t="s">
        <v>389</v>
      </c>
      <c r="D213" s="193" t="s">
        <v>211</v>
      </c>
      <c r="E213" s="194" t="s">
        <v>3443</v>
      </c>
      <c r="F213" s="195" t="s">
        <v>3444</v>
      </c>
      <c r="G213" s="196" t="s">
        <v>1</v>
      </c>
      <c r="H213" s="197">
        <v>0</v>
      </c>
      <c r="I213" s="198"/>
      <c r="J213" s="199">
        <f>ROUND(I213*H213,2)</f>
        <v>0</v>
      </c>
      <c r="K213" s="200"/>
      <c r="L213" s="40"/>
      <c r="M213" s="201" t="s">
        <v>1</v>
      </c>
      <c r="N213" s="202" t="s">
        <v>40</v>
      </c>
      <c r="O213" s="72"/>
      <c r="P213" s="203">
        <f>O213*H213</f>
        <v>0</v>
      </c>
      <c r="Q213" s="203">
        <v>0</v>
      </c>
      <c r="R213" s="203">
        <f>Q213*H213</f>
        <v>0</v>
      </c>
      <c r="S213" s="203">
        <v>0</v>
      </c>
      <c r="T213" s="204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5" t="s">
        <v>215</v>
      </c>
      <c r="AT213" s="205" t="s">
        <v>211</v>
      </c>
      <c r="AU213" s="205" t="s">
        <v>83</v>
      </c>
      <c r="AY213" s="18" t="s">
        <v>209</v>
      </c>
      <c r="BE213" s="206">
        <f>IF(N213="základní",J213,0)</f>
        <v>0</v>
      </c>
      <c r="BF213" s="206">
        <f>IF(N213="snížená",J213,0)</f>
        <v>0</v>
      </c>
      <c r="BG213" s="206">
        <f>IF(N213="zákl. přenesená",J213,0)</f>
        <v>0</v>
      </c>
      <c r="BH213" s="206">
        <f>IF(N213="sníž. přenesená",J213,0)</f>
        <v>0</v>
      </c>
      <c r="BI213" s="206">
        <f>IF(N213="nulová",J213,0)</f>
        <v>0</v>
      </c>
      <c r="BJ213" s="18" t="s">
        <v>83</v>
      </c>
      <c r="BK213" s="206">
        <f>ROUND(I213*H213,2)</f>
        <v>0</v>
      </c>
      <c r="BL213" s="18" t="s">
        <v>215</v>
      </c>
      <c r="BM213" s="205" t="s">
        <v>590</v>
      </c>
    </row>
    <row r="214" spans="1:65" s="12" customFormat="1" ht="25.9" customHeight="1">
      <c r="B214" s="177"/>
      <c r="C214" s="178"/>
      <c r="D214" s="179" t="s">
        <v>74</v>
      </c>
      <c r="E214" s="180" t="s">
        <v>3445</v>
      </c>
      <c r="F214" s="180" t="s">
        <v>3446</v>
      </c>
      <c r="G214" s="178"/>
      <c r="H214" s="178"/>
      <c r="I214" s="181"/>
      <c r="J214" s="182">
        <f>BK214</f>
        <v>0</v>
      </c>
      <c r="K214" s="178"/>
      <c r="L214" s="183"/>
      <c r="M214" s="184"/>
      <c r="N214" s="185"/>
      <c r="O214" s="185"/>
      <c r="P214" s="186">
        <f>SUM(P215:P249)</f>
        <v>0</v>
      </c>
      <c r="Q214" s="185"/>
      <c r="R214" s="186">
        <f>SUM(R215:R249)</f>
        <v>0</v>
      </c>
      <c r="S214" s="185"/>
      <c r="T214" s="187">
        <f>SUM(T215:T249)</f>
        <v>0</v>
      </c>
      <c r="AR214" s="188" t="s">
        <v>83</v>
      </c>
      <c r="AT214" s="189" t="s">
        <v>74</v>
      </c>
      <c r="AU214" s="189" t="s">
        <v>75</v>
      </c>
      <c r="AY214" s="188" t="s">
        <v>209</v>
      </c>
      <c r="BK214" s="190">
        <f>SUM(BK215:BK249)</f>
        <v>0</v>
      </c>
    </row>
    <row r="215" spans="1:65" s="2" customFormat="1" ht="16.5" customHeight="1">
      <c r="A215" s="35"/>
      <c r="B215" s="36"/>
      <c r="C215" s="193" t="s">
        <v>587</v>
      </c>
      <c r="D215" s="193" t="s">
        <v>211</v>
      </c>
      <c r="E215" s="194" t="s">
        <v>3447</v>
      </c>
      <c r="F215" s="195" t="s">
        <v>3448</v>
      </c>
      <c r="G215" s="196" t="s">
        <v>425</v>
      </c>
      <c r="H215" s="197">
        <v>32</v>
      </c>
      <c r="I215" s="198"/>
      <c r="J215" s="199">
        <f>ROUND(I215*H215,2)</f>
        <v>0</v>
      </c>
      <c r="K215" s="200"/>
      <c r="L215" s="40"/>
      <c r="M215" s="201" t="s">
        <v>1</v>
      </c>
      <c r="N215" s="202" t="s">
        <v>40</v>
      </c>
      <c r="O215" s="72"/>
      <c r="P215" s="203">
        <f>O215*H215</f>
        <v>0</v>
      </c>
      <c r="Q215" s="203">
        <v>0</v>
      </c>
      <c r="R215" s="203">
        <f>Q215*H215</f>
        <v>0</v>
      </c>
      <c r="S215" s="203">
        <v>0</v>
      </c>
      <c r="T215" s="204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5" t="s">
        <v>215</v>
      </c>
      <c r="AT215" s="205" t="s">
        <v>211</v>
      </c>
      <c r="AU215" s="205" t="s">
        <v>83</v>
      </c>
      <c r="AY215" s="18" t="s">
        <v>209</v>
      </c>
      <c r="BE215" s="206">
        <f>IF(N215="základní",J215,0)</f>
        <v>0</v>
      </c>
      <c r="BF215" s="206">
        <f>IF(N215="snížená",J215,0)</f>
        <v>0</v>
      </c>
      <c r="BG215" s="206">
        <f>IF(N215="zákl. přenesená",J215,0)</f>
        <v>0</v>
      </c>
      <c r="BH215" s="206">
        <f>IF(N215="sníž. přenesená",J215,0)</f>
        <v>0</v>
      </c>
      <c r="BI215" s="206">
        <f>IF(N215="nulová",J215,0)</f>
        <v>0</v>
      </c>
      <c r="BJ215" s="18" t="s">
        <v>83</v>
      </c>
      <c r="BK215" s="206">
        <f>ROUND(I215*H215,2)</f>
        <v>0</v>
      </c>
      <c r="BL215" s="18" t="s">
        <v>215</v>
      </c>
      <c r="BM215" s="205" t="s">
        <v>593</v>
      </c>
    </row>
    <row r="216" spans="1:65" s="2" customFormat="1" ht="16.5" customHeight="1">
      <c r="A216" s="35"/>
      <c r="B216" s="36"/>
      <c r="C216" s="193" t="s">
        <v>399</v>
      </c>
      <c r="D216" s="193" t="s">
        <v>211</v>
      </c>
      <c r="E216" s="194" t="s">
        <v>3449</v>
      </c>
      <c r="F216" s="195" t="s">
        <v>3450</v>
      </c>
      <c r="G216" s="196" t="s">
        <v>513</v>
      </c>
      <c r="H216" s="197">
        <v>25</v>
      </c>
      <c r="I216" s="198"/>
      <c r="J216" s="199">
        <f>ROUND(I216*H216,2)</f>
        <v>0</v>
      </c>
      <c r="K216" s="200"/>
      <c r="L216" s="40"/>
      <c r="M216" s="201" t="s">
        <v>1</v>
      </c>
      <c r="N216" s="202" t="s">
        <v>40</v>
      </c>
      <c r="O216" s="72"/>
      <c r="P216" s="203">
        <f>O216*H216</f>
        <v>0</v>
      </c>
      <c r="Q216" s="203">
        <v>0</v>
      </c>
      <c r="R216" s="203">
        <f>Q216*H216</f>
        <v>0</v>
      </c>
      <c r="S216" s="203">
        <v>0</v>
      </c>
      <c r="T216" s="204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5" t="s">
        <v>215</v>
      </c>
      <c r="AT216" s="205" t="s">
        <v>211</v>
      </c>
      <c r="AU216" s="205" t="s">
        <v>83</v>
      </c>
      <c r="AY216" s="18" t="s">
        <v>209</v>
      </c>
      <c r="BE216" s="206">
        <f>IF(N216="základní",J216,0)</f>
        <v>0</v>
      </c>
      <c r="BF216" s="206">
        <f>IF(N216="snížená",J216,0)</f>
        <v>0</v>
      </c>
      <c r="BG216" s="206">
        <f>IF(N216="zákl. přenesená",J216,0)</f>
        <v>0</v>
      </c>
      <c r="BH216" s="206">
        <f>IF(N216="sníž. přenesená",J216,0)</f>
        <v>0</v>
      </c>
      <c r="BI216" s="206">
        <f>IF(N216="nulová",J216,0)</f>
        <v>0</v>
      </c>
      <c r="BJ216" s="18" t="s">
        <v>83</v>
      </c>
      <c r="BK216" s="206">
        <f>ROUND(I216*H216,2)</f>
        <v>0</v>
      </c>
      <c r="BL216" s="18" t="s">
        <v>215</v>
      </c>
      <c r="BM216" s="205" t="s">
        <v>597</v>
      </c>
    </row>
    <row r="217" spans="1:65" s="2" customFormat="1" ht="16.5" customHeight="1">
      <c r="A217" s="35"/>
      <c r="B217" s="36"/>
      <c r="C217" s="193" t="s">
        <v>594</v>
      </c>
      <c r="D217" s="193" t="s">
        <v>211</v>
      </c>
      <c r="E217" s="194" t="s">
        <v>3451</v>
      </c>
      <c r="F217" s="195" t="s">
        <v>3452</v>
      </c>
      <c r="G217" s="196" t="s">
        <v>513</v>
      </c>
      <c r="H217" s="197">
        <v>9</v>
      </c>
      <c r="I217" s="198"/>
      <c r="J217" s="199">
        <f>ROUND(I217*H217,2)</f>
        <v>0</v>
      </c>
      <c r="K217" s="200"/>
      <c r="L217" s="40"/>
      <c r="M217" s="201" t="s">
        <v>1</v>
      </c>
      <c r="N217" s="202" t="s">
        <v>40</v>
      </c>
      <c r="O217" s="72"/>
      <c r="P217" s="203">
        <f>O217*H217</f>
        <v>0</v>
      </c>
      <c r="Q217" s="203">
        <v>0</v>
      </c>
      <c r="R217" s="203">
        <f>Q217*H217</f>
        <v>0</v>
      </c>
      <c r="S217" s="203">
        <v>0</v>
      </c>
      <c r="T217" s="204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5" t="s">
        <v>215</v>
      </c>
      <c r="AT217" s="205" t="s">
        <v>211</v>
      </c>
      <c r="AU217" s="205" t="s">
        <v>83</v>
      </c>
      <c r="AY217" s="18" t="s">
        <v>209</v>
      </c>
      <c r="BE217" s="206">
        <f>IF(N217="základní",J217,0)</f>
        <v>0</v>
      </c>
      <c r="BF217" s="206">
        <f>IF(N217="snížená",J217,0)</f>
        <v>0</v>
      </c>
      <c r="BG217" s="206">
        <f>IF(N217="zákl. přenesená",J217,0)</f>
        <v>0</v>
      </c>
      <c r="BH217" s="206">
        <f>IF(N217="sníž. přenesená",J217,0)</f>
        <v>0</v>
      </c>
      <c r="BI217" s="206">
        <f>IF(N217="nulová",J217,0)</f>
        <v>0</v>
      </c>
      <c r="BJ217" s="18" t="s">
        <v>83</v>
      </c>
      <c r="BK217" s="206">
        <f>ROUND(I217*H217,2)</f>
        <v>0</v>
      </c>
      <c r="BL217" s="18" t="s">
        <v>215</v>
      </c>
      <c r="BM217" s="205" t="s">
        <v>602</v>
      </c>
    </row>
    <row r="218" spans="1:65" s="2" customFormat="1" ht="37.9" customHeight="1">
      <c r="A218" s="35"/>
      <c r="B218" s="36"/>
      <c r="C218" s="193" t="s">
        <v>403</v>
      </c>
      <c r="D218" s="193" t="s">
        <v>211</v>
      </c>
      <c r="E218" s="194" t="s">
        <v>3453</v>
      </c>
      <c r="F218" s="195" t="s">
        <v>3454</v>
      </c>
      <c r="G218" s="196" t="s">
        <v>1591</v>
      </c>
      <c r="H218" s="197">
        <v>105</v>
      </c>
      <c r="I218" s="198"/>
      <c r="J218" s="199">
        <f>ROUND(I218*H218,2)</f>
        <v>0</v>
      </c>
      <c r="K218" s="200"/>
      <c r="L218" s="40"/>
      <c r="M218" s="201" t="s">
        <v>1</v>
      </c>
      <c r="N218" s="202" t="s">
        <v>40</v>
      </c>
      <c r="O218" s="72"/>
      <c r="P218" s="203">
        <f>O218*H218</f>
        <v>0</v>
      </c>
      <c r="Q218" s="203">
        <v>0</v>
      </c>
      <c r="R218" s="203">
        <f>Q218*H218</f>
        <v>0</v>
      </c>
      <c r="S218" s="203">
        <v>0</v>
      </c>
      <c r="T218" s="204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5" t="s">
        <v>215</v>
      </c>
      <c r="AT218" s="205" t="s">
        <v>211</v>
      </c>
      <c r="AU218" s="205" t="s">
        <v>83</v>
      </c>
      <c r="AY218" s="18" t="s">
        <v>209</v>
      </c>
      <c r="BE218" s="206">
        <f>IF(N218="základní",J218,0)</f>
        <v>0</v>
      </c>
      <c r="BF218" s="206">
        <f>IF(N218="snížená",J218,0)</f>
        <v>0</v>
      </c>
      <c r="BG218" s="206">
        <f>IF(N218="zákl. přenesená",J218,0)</f>
        <v>0</v>
      </c>
      <c r="BH218" s="206">
        <f>IF(N218="sníž. přenesená",J218,0)</f>
        <v>0</v>
      </c>
      <c r="BI218" s="206">
        <f>IF(N218="nulová",J218,0)</f>
        <v>0</v>
      </c>
      <c r="BJ218" s="18" t="s">
        <v>83</v>
      </c>
      <c r="BK218" s="206">
        <f>ROUND(I218*H218,2)</f>
        <v>0</v>
      </c>
      <c r="BL218" s="18" t="s">
        <v>215</v>
      </c>
      <c r="BM218" s="205" t="s">
        <v>606</v>
      </c>
    </row>
    <row r="219" spans="1:65" s="13" customFormat="1" ht="11.25">
      <c r="B219" s="207"/>
      <c r="C219" s="208"/>
      <c r="D219" s="209" t="s">
        <v>216</v>
      </c>
      <c r="E219" s="210" t="s">
        <v>1</v>
      </c>
      <c r="F219" s="211" t="s">
        <v>3455</v>
      </c>
      <c r="G219" s="208"/>
      <c r="H219" s="210" t="s">
        <v>1</v>
      </c>
      <c r="I219" s="212"/>
      <c r="J219" s="208"/>
      <c r="K219" s="208"/>
      <c r="L219" s="213"/>
      <c r="M219" s="214"/>
      <c r="N219" s="215"/>
      <c r="O219" s="215"/>
      <c r="P219" s="215"/>
      <c r="Q219" s="215"/>
      <c r="R219" s="215"/>
      <c r="S219" s="215"/>
      <c r="T219" s="216"/>
      <c r="AT219" s="217" t="s">
        <v>216</v>
      </c>
      <c r="AU219" s="217" t="s">
        <v>83</v>
      </c>
      <c r="AV219" s="13" t="s">
        <v>83</v>
      </c>
      <c r="AW219" s="13" t="s">
        <v>31</v>
      </c>
      <c r="AX219" s="13" t="s">
        <v>75</v>
      </c>
      <c r="AY219" s="217" t="s">
        <v>209</v>
      </c>
    </row>
    <row r="220" spans="1:65" s="13" customFormat="1" ht="11.25">
      <c r="B220" s="207"/>
      <c r="C220" s="208"/>
      <c r="D220" s="209" t="s">
        <v>216</v>
      </c>
      <c r="E220" s="210" t="s">
        <v>1</v>
      </c>
      <c r="F220" s="211" t="s">
        <v>3456</v>
      </c>
      <c r="G220" s="208"/>
      <c r="H220" s="210" t="s">
        <v>1</v>
      </c>
      <c r="I220" s="212"/>
      <c r="J220" s="208"/>
      <c r="K220" s="208"/>
      <c r="L220" s="213"/>
      <c r="M220" s="214"/>
      <c r="N220" s="215"/>
      <c r="O220" s="215"/>
      <c r="P220" s="215"/>
      <c r="Q220" s="215"/>
      <c r="R220" s="215"/>
      <c r="S220" s="215"/>
      <c r="T220" s="216"/>
      <c r="AT220" s="217" t="s">
        <v>216</v>
      </c>
      <c r="AU220" s="217" t="s">
        <v>83</v>
      </c>
      <c r="AV220" s="13" t="s">
        <v>83</v>
      </c>
      <c r="AW220" s="13" t="s">
        <v>31</v>
      </c>
      <c r="AX220" s="13" t="s">
        <v>75</v>
      </c>
      <c r="AY220" s="217" t="s">
        <v>209</v>
      </c>
    </row>
    <row r="221" spans="1:65" s="13" customFormat="1" ht="11.25">
      <c r="B221" s="207"/>
      <c r="C221" s="208"/>
      <c r="D221" s="209" t="s">
        <v>216</v>
      </c>
      <c r="E221" s="210" t="s">
        <v>1</v>
      </c>
      <c r="F221" s="211" t="s">
        <v>3457</v>
      </c>
      <c r="G221" s="208"/>
      <c r="H221" s="210" t="s">
        <v>1</v>
      </c>
      <c r="I221" s="212"/>
      <c r="J221" s="208"/>
      <c r="K221" s="208"/>
      <c r="L221" s="213"/>
      <c r="M221" s="214"/>
      <c r="N221" s="215"/>
      <c r="O221" s="215"/>
      <c r="P221" s="215"/>
      <c r="Q221" s="215"/>
      <c r="R221" s="215"/>
      <c r="S221" s="215"/>
      <c r="T221" s="216"/>
      <c r="AT221" s="217" t="s">
        <v>216</v>
      </c>
      <c r="AU221" s="217" t="s">
        <v>83</v>
      </c>
      <c r="AV221" s="13" t="s">
        <v>83</v>
      </c>
      <c r="AW221" s="13" t="s">
        <v>31</v>
      </c>
      <c r="AX221" s="13" t="s">
        <v>75</v>
      </c>
      <c r="AY221" s="217" t="s">
        <v>209</v>
      </c>
    </row>
    <row r="222" spans="1:65" s="13" customFormat="1" ht="11.25">
      <c r="B222" s="207"/>
      <c r="C222" s="208"/>
      <c r="D222" s="209" t="s">
        <v>216</v>
      </c>
      <c r="E222" s="210" t="s">
        <v>1</v>
      </c>
      <c r="F222" s="211" t="s">
        <v>3458</v>
      </c>
      <c r="G222" s="208"/>
      <c r="H222" s="210" t="s">
        <v>1</v>
      </c>
      <c r="I222" s="212"/>
      <c r="J222" s="208"/>
      <c r="K222" s="208"/>
      <c r="L222" s="213"/>
      <c r="M222" s="214"/>
      <c r="N222" s="215"/>
      <c r="O222" s="215"/>
      <c r="P222" s="215"/>
      <c r="Q222" s="215"/>
      <c r="R222" s="215"/>
      <c r="S222" s="215"/>
      <c r="T222" s="216"/>
      <c r="AT222" s="217" t="s">
        <v>216</v>
      </c>
      <c r="AU222" s="217" t="s">
        <v>83</v>
      </c>
      <c r="AV222" s="13" t="s">
        <v>83</v>
      </c>
      <c r="AW222" s="13" t="s">
        <v>31</v>
      </c>
      <c r="AX222" s="13" t="s">
        <v>75</v>
      </c>
      <c r="AY222" s="217" t="s">
        <v>209</v>
      </c>
    </row>
    <row r="223" spans="1:65" s="13" customFormat="1" ht="11.25">
      <c r="B223" s="207"/>
      <c r="C223" s="208"/>
      <c r="D223" s="209" t="s">
        <v>216</v>
      </c>
      <c r="E223" s="210" t="s">
        <v>1</v>
      </c>
      <c r="F223" s="211" t="s">
        <v>3459</v>
      </c>
      <c r="G223" s="208"/>
      <c r="H223" s="210" t="s">
        <v>1</v>
      </c>
      <c r="I223" s="212"/>
      <c r="J223" s="208"/>
      <c r="K223" s="208"/>
      <c r="L223" s="213"/>
      <c r="M223" s="214"/>
      <c r="N223" s="215"/>
      <c r="O223" s="215"/>
      <c r="P223" s="215"/>
      <c r="Q223" s="215"/>
      <c r="R223" s="215"/>
      <c r="S223" s="215"/>
      <c r="T223" s="216"/>
      <c r="AT223" s="217" t="s">
        <v>216</v>
      </c>
      <c r="AU223" s="217" t="s">
        <v>83</v>
      </c>
      <c r="AV223" s="13" t="s">
        <v>83</v>
      </c>
      <c r="AW223" s="13" t="s">
        <v>31</v>
      </c>
      <c r="AX223" s="13" t="s">
        <v>75</v>
      </c>
      <c r="AY223" s="217" t="s">
        <v>209</v>
      </c>
    </row>
    <row r="224" spans="1:65" s="13" customFormat="1" ht="11.25">
      <c r="B224" s="207"/>
      <c r="C224" s="208"/>
      <c r="D224" s="209" t="s">
        <v>216</v>
      </c>
      <c r="E224" s="210" t="s">
        <v>1</v>
      </c>
      <c r="F224" s="211" t="s">
        <v>3460</v>
      </c>
      <c r="G224" s="208"/>
      <c r="H224" s="210" t="s">
        <v>1</v>
      </c>
      <c r="I224" s="212"/>
      <c r="J224" s="208"/>
      <c r="K224" s="208"/>
      <c r="L224" s="213"/>
      <c r="M224" s="214"/>
      <c r="N224" s="215"/>
      <c r="O224" s="215"/>
      <c r="P224" s="215"/>
      <c r="Q224" s="215"/>
      <c r="R224" s="215"/>
      <c r="S224" s="215"/>
      <c r="T224" s="216"/>
      <c r="AT224" s="217" t="s">
        <v>216</v>
      </c>
      <c r="AU224" s="217" t="s">
        <v>83</v>
      </c>
      <c r="AV224" s="13" t="s">
        <v>83</v>
      </c>
      <c r="AW224" s="13" t="s">
        <v>31</v>
      </c>
      <c r="AX224" s="13" t="s">
        <v>75</v>
      </c>
      <c r="AY224" s="217" t="s">
        <v>209</v>
      </c>
    </row>
    <row r="225" spans="1:65" s="13" customFormat="1" ht="11.25">
      <c r="B225" s="207"/>
      <c r="C225" s="208"/>
      <c r="D225" s="209" t="s">
        <v>216</v>
      </c>
      <c r="E225" s="210" t="s">
        <v>1</v>
      </c>
      <c r="F225" s="211" t="s">
        <v>3461</v>
      </c>
      <c r="G225" s="208"/>
      <c r="H225" s="210" t="s">
        <v>1</v>
      </c>
      <c r="I225" s="212"/>
      <c r="J225" s="208"/>
      <c r="K225" s="208"/>
      <c r="L225" s="213"/>
      <c r="M225" s="214"/>
      <c r="N225" s="215"/>
      <c r="O225" s="215"/>
      <c r="P225" s="215"/>
      <c r="Q225" s="215"/>
      <c r="R225" s="215"/>
      <c r="S225" s="215"/>
      <c r="T225" s="216"/>
      <c r="AT225" s="217" t="s">
        <v>216</v>
      </c>
      <c r="AU225" s="217" t="s">
        <v>83</v>
      </c>
      <c r="AV225" s="13" t="s">
        <v>83</v>
      </c>
      <c r="AW225" s="13" t="s">
        <v>31</v>
      </c>
      <c r="AX225" s="13" t="s">
        <v>75</v>
      </c>
      <c r="AY225" s="217" t="s">
        <v>209</v>
      </c>
    </row>
    <row r="226" spans="1:65" s="13" customFormat="1" ht="11.25">
      <c r="B226" s="207"/>
      <c r="C226" s="208"/>
      <c r="D226" s="209" t="s">
        <v>216</v>
      </c>
      <c r="E226" s="210" t="s">
        <v>1</v>
      </c>
      <c r="F226" s="211" t="s">
        <v>3462</v>
      </c>
      <c r="G226" s="208"/>
      <c r="H226" s="210" t="s">
        <v>1</v>
      </c>
      <c r="I226" s="212"/>
      <c r="J226" s="208"/>
      <c r="K226" s="208"/>
      <c r="L226" s="213"/>
      <c r="M226" s="214"/>
      <c r="N226" s="215"/>
      <c r="O226" s="215"/>
      <c r="P226" s="215"/>
      <c r="Q226" s="215"/>
      <c r="R226" s="215"/>
      <c r="S226" s="215"/>
      <c r="T226" s="216"/>
      <c r="AT226" s="217" t="s">
        <v>216</v>
      </c>
      <c r="AU226" s="217" t="s">
        <v>83</v>
      </c>
      <c r="AV226" s="13" t="s">
        <v>83</v>
      </c>
      <c r="AW226" s="13" t="s">
        <v>31</v>
      </c>
      <c r="AX226" s="13" t="s">
        <v>75</v>
      </c>
      <c r="AY226" s="217" t="s">
        <v>209</v>
      </c>
    </row>
    <row r="227" spans="1:65" s="13" customFormat="1" ht="11.25">
      <c r="B227" s="207"/>
      <c r="C227" s="208"/>
      <c r="D227" s="209" t="s">
        <v>216</v>
      </c>
      <c r="E227" s="210" t="s">
        <v>1</v>
      </c>
      <c r="F227" s="211" t="s">
        <v>3463</v>
      </c>
      <c r="G227" s="208"/>
      <c r="H227" s="210" t="s">
        <v>1</v>
      </c>
      <c r="I227" s="212"/>
      <c r="J227" s="208"/>
      <c r="K227" s="208"/>
      <c r="L227" s="213"/>
      <c r="M227" s="214"/>
      <c r="N227" s="215"/>
      <c r="O227" s="215"/>
      <c r="P227" s="215"/>
      <c r="Q227" s="215"/>
      <c r="R227" s="215"/>
      <c r="S227" s="215"/>
      <c r="T227" s="216"/>
      <c r="AT227" s="217" t="s">
        <v>216</v>
      </c>
      <c r="AU227" s="217" t="s">
        <v>83</v>
      </c>
      <c r="AV227" s="13" t="s">
        <v>83</v>
      </c>
      <c r="AW227" s="13" t="s">
        <v>31</v>
      </c>
      <c r="AX227" s="13" t="s">
        <v>75</v>
      </c>
      <c r="AY227" s="217" t="s">
        <v>209</v>
      </c>
    </row>
    <row r="228" spans="1:65" s="13" customFormat="1" ht="11.25">
      <c r="B228" s="207"/>
      <c r="C228" s="208"/>
      <c r="D228" s="209" t="s">
        <v>216</v>
      </c>
      <c r="E228" s="210" t="s">
        <v>1</v>
      </c>
      <c r="F228" s="211" t="s">
        <v>3464</v>
      </c>
      <c r="G228" s="208"/>
      <c r="H228" s="210" t="s">
        <v>1</v>
      </c>
      <c r="I228" s="212"/>
      <c r="J228" s="208"/>
      <c r="K228" s="208"/>
      <c r="L228" s="213"/>
      <c r="M228" s="214"/>
      <c r="N228" s="215"/>
      <c r="O228" s="215"/>
      <c r="P228" s="215"/>
      <c r="Q228" s="215"/>
      <c r="R228" s="215"/>
      <c r="S228" s="215"/>
      <c r="T228" s="216"/>
      <c r="AT228" s="217" t="s">
        <v>216</v>
      </c>
      <c r="AU228" s="217" t="s">
        <v>83</v>
      </c>
      <c r="AV228" s="13" t="s">
        <v>83</v>
      </c>
      <c r="AW228" s="13" t="s">
        <v>31</v>
      </c>
      <c r="AX228" s="13" t="s">
        <v>75</v>
      </c>
      <c r="AY228" s="217" t="s">
        <v>209</v>
      </c>
    </row>
    <row r="229" spans="1:65" s="13" customFormat="1" ht="11.25">
      <c r="B229" s="207"/>
      <c r="C229" s="208"/>
      <c r="D229" s="209" t="s">
        <v>216</v>
      </c>
      <c r="E229" s="210" t="s">
        <v>1</v>
      </c>
      <c r="F229" s="211" t="s">
        <v>3465</v>
      </c>
      <c r="G229" s="208"/>
      <c r="H229" s="210" t="s">
        <v>1</v>
      </c>
      <c r="I229" s="212"/>
      <c r="J229" s="208"/>
      <c r="K229" s="208"/>
      <c r="L229" s="213"/>
      <c r="M229" s="214"/>
      <c r="N229" s="215"/>
      <c r="O229" s="215"/>
      <c r="P229" s="215"/>
      <c r="Q229" s="215"/>
      <c r="R229" s="215"/>
      <c r="S229" s="215"/>
      <c r="T229" s="216"/>
      <c r="AT229" s="217" t="s">
        <v>216</v>
      </c>
      <c r="AU229" s="217" t="s">
        <v>83</v>
      </c>
      <c r="AV229" s="13" t="s">
        <v>83</v>
      </c>
      <c r="AW229" s="13" t="s">
        <v>31</v>
      </c>
      <c r="AX229" s="13" t="s">
        <v>75</v>
      </c>
      <c r="AY229" s="217" t="s">
        <v>209</v>
      </c>
    </row>
    <row r="230" spans="1:65" s="13" customFormat="1" ht="11.25">
      <c r="B230" s="207"/>
      <c r="C230" s="208"/>
      <c r="D230" s="209" t="s">
        <v>216</v>
      </c>
      <c r="E230" s="210" t="s">
        <v>1</v>
      </c>
      <c r="F230" s="211" t="s">
        <v>3466</v>
      </c>
      <c r="G230" s="208"/>
      <c r="H230" s="210" t="s">
        <v>1</v>
      </c>
      <c r="I230" s="212"/>
      <c r="J230" s="208"/>
      <c r="K230" s="208"/>
      <c r="L230" s="213"/>
      <c r="M230" s="214"/>
      <c r="N230" s="215"/>
      <c r="O230" s="215"/>
      <c r="P230" s="215"/>
      <c r="Q230" s="215"/>
      <c r="R230" s="215"/>
      <c r="S230" s="215"/>
      <c r="T230" s="216"/>
      <c r="AT230" s="217" t="s">
        <v>216</v>
      </c>
      <c r="AU230" s="217" t="s">
        <v>83</v>
      </c>
      <c r="AV230" s="13" t="s">
        <v>83</v>
      </c>
      <c r="AW230" s="13" t="s">
        <v>31</v>
      </c>
      <c r="AX230" s="13" t="s">
        <v>75</v>
      </c>
      <c r="AY230" s="217" t="s">
        <v>209</v>
      </c>
    </row>
    <row r="231" spans="1:65" s="13" customFormat="1" ht="11.25">
      <c r="B231" s="207"/>
      <c r="C231" s="208"/>
      <c r="D231" s="209" t="s">
        <v>216</v>
      </c>
      <c r="E231" s="210" t="s">
        <v>1</v>
      </c>
      <c r="F231" s="211" t="s">
        <v>3467</v>
      </c>
      <c r="G231" s="208"/>
      <c r="H231" s="210" t="s">
        <v>1</v>
      </c>
      <c r="I231" s="212"/>
      <c r="J231" s="208"/>
      <c r="K231" s="208"/>
      <c r="L231" s="213"/>
      <c r="M231" s="214"/>
      <c r="N231" s="215"/>
      <c r="O231" s="215"/>
      <c r="P231" s="215"/>
      <c r="Q231" s="215"/>
      <c r="R231" s="215"/>
      <c r="S231" s="215"/>
      <c r="T231" s="216"/>
      <c r="AT231" s="217" t="s">
        <v>216</v>
      </c>
      <c r="AU231" s="217" t="s">
        <v>83</v>
      </c>
      <c r="AV231" s="13" t="s">
        <v>83</v>
      </c>
      <c r="AW231" s="13" t="s">
        <v>31</v>
      </c>
      <c r="AX231" s="13" t="s">
        <v>75</v>
      </c>
      <c r="AY231" s="217" t="s">
        <v>209</v>
      </c>
    </row>
    <row r="232" spans="1:65" s="13" customFormat="1" ht="11.25">
      <c r="B232" s="207"/>
      <c r="C232" s="208"/>
      <c r="D232" s="209" t="s">
        <v>216</v>
      </c>
      <c r="E232" s="210" t="s">
        <v>1</v>
      </c>
      <c r="F232" s="211" t="s">
        <v>3468</v>
      </c>
      <c r="G232" s="208"/>
      <c r="H232" s="210" t="s">
        <v>1</v>
      </c>
      <c r="I232" s="212"/>
      <c r="J232" s="208"/>
      <c r="K232" s="208"/>
      <c r="L232" s="213"/>
      <c r="M232" s="214"/>
      <c r="N232" s="215"/>
      <c r="O232" s="215"/>
      <c r="P232" s="215"/>
      <c r="Q232" s="215"/>
      <c r="R232" s="215"/>
      <c r="S232" s="215"/>
      <c r="T232" s="216"/>
      <c r="AT232" s="217" t="s">
        <v>216</v>
      </c>
      <c r="AU232" s="217" t="s">
        <v>83</v>
      </c>
      <c r="AV232" s="13" t="s">
        <v>83</v>
      </c>
      <c r="AW232" s="13" t="s">
        <v>31</v>
      </c>
      <c r="AX232" s="13" t="s">
        <v>75</v>
      </c>
      <c r="AY232" s="217" t="s">
        <v>209</v>
      </c>
    </row>
    <row r="233" spans="1:65" s="14" customFormat="1" ht="11.25">
      <c r="B233" s="218"/>
      <c r="C233" s="219"/>
      <c r="D233" s="209" t="s">
        <v>216</v>
      </c>
      <c r="E233" s="220" t="s">
        <v>1</v>
      </c>
      <c r="F233" s="221" t="s">
        <v>3469</v>
      </c>
      <c r="G233" s="219"/>
      <c r="H233" s="222">
        <v>105</v>
      </c>
      <c r="I233" s="223"/>
      <c r="J233" s="219"/>
      <c r="K233" s="219"/>
      <c r="L233" s="224"/>
      <c r="M233" s="225"/>
      <c r="N233" s="226"/>
      <c r="O233" s="226"/>
      <c r="P233" s="226"/>
      <c r="Q233" s="226"/>
      <c r="R233" s="226"/>
      <c r="S233" s="226"/>
      <c r="T233" s="227"/>
      <c r="AT233" s="228" t="s">
        <v>216</v>
      </c>
      <c r="AU233" s="228" t="s">
        <v>83</v>
      </c>
      <c r="AV233" s="14" t="s">
        <v>85</v>
      </c>
      <c r="AW233" s="14" t="s">
        <v>31</v>
      </c>
      <c r="AX233" s="14" t="s">
        <v>75</v>
      </c>
      <c r="AY233" s="228" t="s">
        <v>209</v>
      </c>
    </row>
    <row r="234" spans="1:65" s="15" customFormat="1" ht="11.25">
      <c r="B234" s="229"/>
      <c r="C234" s="230"/>
      <c r="D234" s="209" t="s">
        <v>216</v>
      </c>
      <c r="E234" s="231" t="s">
        <v>1</v>
      </c>
      <c r="F234" s="232" t="s">
        <v>219</v>
      </c>
      <c r="G234" s="230"/>
      <c r="H234" s="233">
        <v>105</v>
      </c>
      <c r="I234" s="234"/>
      <c r="J234" s="230"/>
      <c r="K234" s="230"/>
      <c r="L234" s="235"/>
      <c r="M234" s="236"/>
      <c r="N234" s="237"/>
      <c r="O234" s="237"/>
      <c r="P234" s="237"/>
      <c r="Q234" s="237"/>
      <c r="R234" s="237"/>
      <c r="S234" s="237"/>
      <c r="T234" s="238"/>
      <c r="AT234" s="239" t="s">
        <v>216</v>
      </c>
      <c r="AU234" s="239" t="s">
        <v>83</v>
      </c>
      <c r="AV234" s="15" t="s">
        <v>215</v>
      </c>
      <c r="AW234" s="15" t="s">
        <v>31</v>
      </c>
      <c r="AX234" s="15" t="s">
        <v>83</v>
      </c>
      <c r="AY234" s="239" t="s">
        <v>209</v>
      </c>
    </row>
    <row r="235" spans="1:65" s="2" customFormat="1" ht="16.5" customHeight="1">
      <c r="A235" s="35"/>
      <c r="B235" s="36"/>
      <c r="C235" s="193" t="s">
        <v>603</v>
      </c>
      <c r="D235" s="193" t="s">
        <v>211</v>
      </c>
      <c r="E235" s="194" t="s">
        <v>3470</v>
      </c>
      <c r="F235" s="195" t="s">
        <v>3471</v>
      </c>
      <c r="G235" s="196" t="s">
        <v>425</v>
      </c>
      <c r="H235" s="197">
        <v>82</v>
      </c>
      <c r="I235" s="198"/>
      <c r="J235" s="199">
        <f t="shared" ref="J235:J249" si="30">ROUND(I235*H235,2)</f>
        <v>0</v>
      </c>
      <c r="K235" s="200"/>
      <c r="L235" s="40"/>
      <c r="M235" s="201" t="s">
        <v>1</v>
      </c>
      <c r="N235" s="202" t="s">
        <v>40</v>
      </c>
      <c r="O235" s="72"/>
      <c r="P235" s="203">
        <f t="shared" ref="P235:P249" si="31">O235*H235</f>
        <v>0</v>
      </c>
      <c r="Q235" s="203">
        <v>0</v>
      </c>
      <c r="R235" s="203">
        <f t="shared" ref="R235:R249" si="32">Q235*H235</f>
        <v>0</v>
      </c>
      <c r="S235" s="203">
        <v>0</v>
      </c>
      <c r="T235" s="204">
        <f t="shared" ref="T235:T249" si="33"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5" t="s">
        <v>215</v>
      </c>
      <c r="AT235" s="205" t="s">
        <v>211</v>
      </c>
      <c r="AU235" s="205" t="s">
        <v>83</v>
      </c>
      <c r="AY235" s="18" t="s">
        <v>209</v>
      </c>
      <c r="BE235" s="206">
        <f t="shared" ref="BE235:BE249" si="34">IF(N235="základní",J235,0)</f>
        <v>0</v>
      </c>
      <c r="BF235" s="206">
        <f t="shared" ref="BF235:BF249" si="35">IF(N235="snížená",J235,0)</f>
        <v>0</v>
      </c>
      <c r="BG235" s="206">
        <f t="shared" ref="BG235:BG249" si="36">IF(N235="zákl. přenesená",J235,0)</f>
        <v>0</v>
      </c>
      <c r="BH235" s="206">
        <f t="shared" ref="BH235:BH249" si="37">IF(N235="sníž. přenesená",J235,0)</f>
        <v>0</v>
      </c>
      <c r="BI235" s="206">
        <f t="shared" ref="BI235:BI249" si="38">IF(N235="nulová",J235,0)</f>
        <v>0</v>
      </c>
      <c r="BJ235" s="18" t="s">
        <v>83</v>
      </c>
      <c r="BK235" s="206">
        <f t="shared" ref="BK235:BK249" si="39">ROUND(I235*H235,2)</f>
        <v>0</v>
      </c>
      <c r="BL235" s="18" t="s">
        <v>215</v>
      </c>
      <c r="BM235" s="205" t="s">
        <v>609</v>
      </c>
    </row>
    <row r="236" spans="1:65" s="2" customFormat="1" ht="16.5" customHeight="1">
      <c r="A236" s="35"/>
      <c r="B236" s="36"/>
      <c r="C236" s="193" t="s">
        <v>408</v>
      </c>
      <c r="D236" s="193" t="s">
        <v>211</v>
      </c>
      <c r="E236" s="194" t="s">
        <v>3472</v>
      </c>
      <c r="F236" s="195" t="s">
        <v>3473</v>
      </c>
      <c r="G236" s="196" t="s">
        <v>425</v>
      </c>
      <c r="H236" s="197">
        <v>400</v>
      </c>
      <c r="I236" s="198"/>
      <c r="J236" s="199">
        <f t="shared" si="30"/>
        <v>0</v>
      </c>
      <c r="K236" s="200"/>
      <c r="L236" s="40"/>
      <c r="M236" s="201" t="s">
        <v>1</v>
      </c>
      <c r="N236" s="202" t="s">
        <v>40</v>
      </c>
      <c r="O236" s="72"/>
      <c r="P236" s="203">
        <f t="shared" si="31"/>
        <v>0</v>
      </c>
      <c r="Q236" s="203">
        <v>0</v>
      </c>
      <c r="R236" s="203">
        <f t="shared" si="32"/>
        <v>0</v>
      </c>
      <c r="S236" s="203">
        <v>0</v>
      </c>
      <c r="T236" s="204">
        <f t="shared" si="33"/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5" t="s">
        <v>215</v>
      </c>
      <c r="AT236" s="205" t="s">
        <v>211</v>
      </c>
      <c r="AU236" s="205" t="s">
        <v>83</v>
      </c>
      <c r="AY236" s="18" t="s">
        <v>209</v>
      </c>
      <c r="BE236" s="206">
        <f t="shared" si="34"/>
        <v>0</v>
      </c>
      <c r="BF236" s="206">
        <f t="shared" si="35"/>
        <v>0</v>
      </c>
      <c r="BG236" s="206">
        <f t="shared" si="36"/>
        <v>0</v>
      </c>
      <c r="BH236" s="206">
        <f t="shared" si="37"/>
        <v>0</v>
      </c>
      <c r="BI236" s="206">
        <f t="shared" si="38"/>
        <v>0</v>
      </c>
      <c r="BJ236" s="18" t="s">
        <v>83</v>
      </c>
      <c r="BK236" s="206">
        <f t="shared" si="39"/>
        <v>0</v>
      </c>
      <c r="BL236" s="18" t="s">
        <v>215</v>
      </c>
      <c r="BM236" s="205" t="s">
        <v>613</v>
      </c>
    </row>
    <row r="237" spans="1:65" s="2" customFormat="1" ht="16.5" customHeight="1">
      <c r="A237" s="35"/>
      <c r="B237" s="36"/>
      <c r="C237" s="193" t="s">
        <v>610</v>
      </c>
      <c r="D237" s="193" t="s">
        <v>211</v>
      </c>
      <c r="E237" s="194" t="s">
        <v>3474</v>
      </c>
      <c r="F237" s="195" t="s">
        <v>3475</v>
      </c>
      <c r="G237" s="196" t="s">
        <v>513</v>
      </c>
      <c r="H237" s="197">
        <v>7</v>
      </c>
      <c r="I237" s="198"/>
      <c r="J237" s="199">
        <f t="shared" si="30"/>
        <v>0</v>
      </c>
      <c r="K237" s="200"/>
      <c r="L237" s="40"/>
      <c r="M237" s="201" t="s">
        <v>1</v>
      </c>
      <c r="N237" s="202" t="s">
        <v>40</v>
      </c>
      <c r="O237" s="72"/>
      <c r="P237" s="203">
        <f t="shared" si="31"/>
        <v>0</v>
      </c>
      <c r="Q237" s="203">
        <v>0</v>
      </c>
      <c r="R237" s="203">
        <f t="shared" si="32"/>
        <v>0</v>
      </c>
      <c r="S237" s="203">
        <v>0</v>
      </c>
      <c r="T237" s="204">
        <f t="shared" si="33"/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5" t="s">
        <v>215</v>
      </c>
      <c r="AT237" s="205" t="s">
        <v>211</v>
      </c>
      <c r="AU237" s="205" t="s">
        <v>83</v>
      </c>
      <c r="AY237" s="18" t="s">
        <v>209</v>
      </c>
      <c r="BE237" s="206">
        <f t="shared" si="34"/>
        <v>0</v>
      </c>
      <c r="BF237" s="206">
        <f t="shared" si="35"/>
        <v>0</v>
      </c>
      <c r="BG237" s="206">
        <f t="shared" si="36"/>
        <v>0</v>
      </c>
      <c r="BH237" s="206">
        <f t="shared" si="37"/>
        <v>0</v>
      </c>
      <c r="BI237" s="206">
        <f t="shared" si="38"/>
        <v>0</v>
      </c>
      <c r="BJ237" s="18" t="s">
        <v>83</v>
      </c>
      <c r="BK237" s="206">
        <f t="shared" si="39"/>
        <v>0</v>
      </c>
      <c r="BL237" s="18" t="s">
        <v>215</v>
      </c>
      <c r="BM237" s="205" t="s">
        <v>616</v>
      </c>
    </row>
    <row r="238" spans="1:65" s="2" customFormat="1" ht="16.5" customHeight="1">
      <c r="A238" s="35"/>
      <c r="B238" s="36"/>
      <c r="C238" s="193" t="s">
        <v>415</v>
      </c>
      <c r="D238" s="193" t="s">
        <v>211</v>
      </c>
      <c r="E238" s="194" t="s">
        <v>3476</v>
      </c>
      <c r="F238" s="195" t="s">
        <v>3477</v>
      </c>
      <c r="G238" s="196" t="s">
        <v>513</v>
      </c>
      <c r="H238" s="197">
        <v>115</v>
      </c>
      <c r="I238" s="198"/>
      <c r="J238" s="199">
        <f t="shared" si="30"/>
        <v>0</v>
      </c>
      <c r="K238" s="200"/>
      <c r="L238" s="40"/>
      <c r="M238" s="201" t="s">
        <v>1</v>
      </c>
      <c r="N238" s="202" t="s">
        <v>40</v>
      </c>
      <c r="O238" s="72"/>
      <c r="P238" s="203">
        <f t="shared" si="31"/>
        <v>0</v>
      </c>
      <c r="Q238" s="203">
        <v>0</v>
      </c>
      <c r="R238" s="203">
        <f t="shared" si="32"/>
        <v>0</v>
      </c>
      <c r="S238" s="203">
        <v>0</v>
      </c>
      <c r="T238" s="204">
        <f t="shared" si="33"/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5" t="s">
        <v>215</v>
      </c>
      <c r="AT238" s="205" t="s">
        <v>211</v>
      </c>
      <c r="AU238" s="205" t="s">
        <v>83</v>
      </c>
      <c r="AY238" s="18" t="s">
        <v>209</v>
      </c>
      <c r="BE238" s="206">
        <f t="shared" si="34"/>
        <v>0</v>
      </c>
      <c r="BF238" s="206">
        <f t="shared" si="35"/>
        <v>0</v>
      </c>
      <c r="BG238" s="206">
        <f t="shared" si="36"/>
        <v>0</v>
      </c>
      <c r="BH238" s="206">
        <f t="shared" si="37"/>
        <v>0</v>
      </c>
      <c r="BI238" s="206">
        <f t="shared" si="38"/>
        <v>0</v>
      </c>
      <c r="BJ238" s="18" t="s">
        <v>83</v>
      </c>
      <c r="BK238" s="206">
        <f t="shared" si="39"/>
        <v>0</v>
      </c>
      <c r="BL238" s="18" t="s">
        <v>215</v>
      </c>
      <c r="BM238" s="205" t="s">
        <v>621</v>
      </c>
    </row>
    <row r="239" spans="1:65" s="2" customFormat="1" ht="16.5" customHeight="1">
      <c r="A239" s="35"/>
      <c r="B239" s="36"/>
      <c r="C239" s="193" t="s">
        <v>618</v>
      </c>
      <c r="D239" s="193" t="s">
        <v>211</v>
      </c>
      <c r="E239" s="194" t="s">
        <v>3478</v>
      </c>
      <c r="F239" s="195" t="s">
        <v>3479</v>
      </c>
      <c r="G239" s="196" t="s">
        <v>513</v>
      </c>
      <c r="H239" s="197">
        <v>8</v>
      </c>
      <c r="I239" s="198"/>
      <c r="J239" s="199">
        <f t="shared" si="30"/>
        <v>0</v>
      </c>
      <c r="K239" s="200"/>
      <c r="L239" s="40"/>
      <c r="M239" s="201" t="s">
        <v>1</v>
      </c>
      <c r="N239" s="202" t="s">
        <v>40</v>
      </c>
      <c r="O239" s="72"/>
      <c r="P239" s="203">
        <f t="shared" si="31"/>
        <v>0</v>
      </c>
      <c r="Q239" s="203">
        <v>0</v>
      </c>
      <c r="R239" s="203">
        <f t="shared" si="32"/>
        <v>0</v>
      </c>
      <c r="S239" s="203">
        <v>0</v>
      </c>
      <c r="T239" s="204">
        <f t="shared" si="33"/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5" t="s">
        <v>215</v>
      </c>
      <c r="AT239" s="205" t="s">
        <v>211</v>
      </c>
      <c r="AU239" s="205" t="s">
        <v>83</v>
      </c>
      <c r="AY239" s="18" t="s">
        <v>209</v>
      </c>
      <c r="BE239" s="206">
        <f t="shared" si="34"/>
        <v>0</v>
      </c>
      <c r="BF239" s="206">
        <f t="shared" si="35"/>
        <v>0</v>
      </c>
      <c r="BG239" s="206">
        <f t="shared" si="36"/>
        <v>0</v>
      </c>
      <c r="BH239" s="206">
        <f t="shared" si="37"/>
        <v>0</v>
      </c>
      <c r="BI239" s="206">
        <f t="shared" si="38"/>
        <v>0</v>
      </c>
      <c r="BJ239" s="18" t="s">
        <v>83</v>
      </c>
      <c r="BK239" s="206">
        <f t="shared" si="39"/>
        <v>0</v>
      </c>
      <c r="BL239" s="18" t="s">
        <v>215</v>
      </c>
      <c r="BM239" s="205" t="s">
        <v>626</v>
      </c>
    </row>
    <row r="240" spans="1:65" s="2" customFormat="1" ht="16.5" customHeight="1">
      <c r="A240" s="35"/>
      <c r="B240" s="36"/>
      <c r="C240" s="193" t="s">
        <v>426</v>
      </c>
      <c r="D240" s="193" t="s">
        <v>211</v>
      </c>
      <c r="E240" s="194" t="s">
        <v>3480</v>
      </c>
      <c r="F240" s="195" t="s">
        <v>3481</v>
      </c>
      <c r="G240" s="196" t="s">
        <v>513</v>
      </c>
      <c r="H240" s="197">
        <v>148</v>
      </c>
      <c r="I240" s="198"/>
      <c r="J240" s="199">
        <f t="shared" si="30"/>
        <v>0</v>
      </c>
      <c r="K240" s="200"/>
      <c r="L240" s="40"/>
      <c r="M240" s="201" t="s">
        <v>1</v>
      </c>
      <c r="N240" s="202" t="s">
        <v>40</v>
      </c>
      <c r="O240" s="72"/>
      <c r="P240" s="203">
        <f t="shared" si="31"/>
        <v>0</v>
      </c>
      <c r="Q240" s="203">
        <v>0</v>
      </c>
      <c r="R240" s="203">
        <f t="shared" si="32"/>
        <v>0</v>
      </c>
      <c r="S240" s="203">
        <v>0</v>
      </c>
      <c r="T240" s="204">
        <f t="shared" si="33"/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5" t="s">
        <v>215</v>
      </c>
      <c r="AT240" s="205" t="s">
        <v>211</v>
      </c>
      <c r="AU240" s="205" t="s">
        <v>83</v>
      </c>
      <c r="AY240" s="18" t="s">
        <v>209</v>
      </c>
      <c r="BE240" s="206">
        <f t="shared" si="34"/>
        <v>0</v>
      </c>
      <c r="BF240" s="206">
        <f t="shared" si="35"/>
        <v>0</v>
      </c>
      <c r="BG240" s="206">
        <f t="shared" si="36"/>
        <v>0</v>
      </c>
      <c r="BH240" s="206">
        <f t="shared" si="37"/>
        <v>0</v>
      </c>
      <c r="BI240" s="206">
        <f t="shared" si="38"/>
        <v>0</v>
      </c>
      <c r="BJ240" s="18" t="s">
        <v>83</v>
      </c>
      <c r="BK240" s="206">
        <f t="shared" si="39"/>
        <v>0</v>
      </c>
      <c r="BL240" s="18" t="s">
        <v>215</v>
      </c>
      <c r="BM240" s="205" t="s">
        <v>630</v>
      </c>
    </row>
    <row r="241" spans="1:65" s="2" customFormat="1" ht="16.5" customHeight="1">
      <c r="A241" s="35"/>
      <c r="B241" s="36"/>
      <c r="C241" s="193" t="s">
        <v>627</v>
      </c>
      <c r="D241" s="193" t="s">
        <v>211</v>
      </c>
      <c r="E241" s="194" t="s">
        <v>3482</v>
      </c>
      <c r="F241" s="195" t="s">
        <v>3483</v>
      </c>
      <c r="G241" s="196" t="s">
        <v>425</v>
      </c>
      <c r="H241" s="197">
        <v>95</v>
      </c>
      <c r="I241" s="198"/>
      <c r="J241" s="199">
        <f t="shared" si="30"/>
        <v>0</v>
      </c>
      <c r="K241" s="200"/>
      <c r="L241" s="40"/>
      <c r="M241" s="201" t="s">
        <v>1</v>
      </c>
      <c r="N241" s="202" t="s">
        <v>40</v>
      </c>
      <c r="O241" s="72"/>
      <c r="P241" s="203">
        <f t="shared" si="31"/>
        <v>0</v>
      </c>
      <c r="Q241" s="203">
        <v>0</v>
      </c>
      <c r="R241" s="203">
        <f t="shared" si="32"/>
        <v>0</v>
      </c>
      <c r="S241" s="203">
        <v>0</v>
      </c>
      <c r="T241" s="204">
        <f t="shared" si="33"/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5" t="s">
        <v>215</v>
      </c>
      <c r="AT241" s="205" t="s">
        <v>211</v>
      </c>
      <c r="AU241" s="205" t="s">
        <v>83</v>
      </c>
      <c r="AY241" s="18" t="s">
        <v>209</v>
      </c>
      <c r="BE241" s="206">
        <f t="shared" si="34"/>
        <v>0</v>
      </c>
      <c r="BF241" s="206">
        <f t="shared" si="35"/>
        <v>0</v>
      </c>
      <c r="BG241" s="206">
        <f t="shared" si="36"/>
        <v>0</v>
      </c>
      <c r="BH241" s="206">
        <f t="shared" si="37"/>
        <v>0</v>
      </c>
      <c r="BI241" s="206">
        <f t="shared" si="38"/>
        <v>0</v>
      </c>
      <c r="BJ241" s="18" t="s">
        <v>83</v>
      </c>
      <c r="BK241" s="206">
        <f t="shared" si="39"/>
        <v>0</v>
      </c>
      <c r="BL241" s="18" t="s">
        <v>215</v>
      </c>
      <c r="BM241" s="205" t="s">
        <v>633</v>
      </c>
    </row>
    <row r="242" spans="1:65" s="2" customFormat="1" ht="16.5" customHeight="1">
      <c r="A242" s="35"/>
      <c r="B242" s="36"/>
      <c r="C242" s="193" t="s">
        <v>429</v>
      </c>
      <c r="D242" s="193" t="s">
        <v>211</v>
      </c>
      <c r="E242" s="194" t="s">
        <v>3484</v>
      </c>
      <c r="F242" s="195" t="s">
        <v>3485</v>
      </c>
      <c r="G242" s="196" t="s">
        <v>513</v>
      </c>
      <c r="H242" s="197">
        <v>112</v>
      </c>
      <c r="I242" s="198"/>
      <c r="J242" s="199">
        <f t="shared" si="30"/>
        <v>0</v>
      </c>
      <c r="K242" s="200"/>
      <c r="L242" s="40"/>
      <c r="M242" s="201" t="s">
        <v>1</v>
      </c>
      <c r="N242" s="202" t="s">
        <v>40</v>
      </c>
      <c r="O242" s="72"/>
      <c r="P242" s="203">
        <f t="shared" si="31"/>
        <v>0</v>
      </c>
      <c r="Q242" s="203">
        <v>0</v>
      </c>
      <c r="R242" s="203">
        <f t="shared" si="32"/>
        <v>0</v>
      </c>
      <c r="S242" s="203">
        <v>0</v>
      </c>
      <c r="T242" s="204">
        <f t="shared" si="33"/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5" t="s">
        <v>215</v>
      </c>
      <c r="AT242" s="205" t="s">
        <v>211</v>
      </c>
      <c r="AU242" s="205" t="s">
        <v>83</v>
      </c>
      <c r="AY242" s="18" t="s">
        <v>209</v>
      </c>
      <c r="BE242" s="206">
        <f t="shared" si="34"/>
        <v>0</v>
      </c>
      <c r="BF242" s="206">
        <f t="shared" si="35"/>
        <v>0</v>
      </c>
      <c r="BG242" s="206">
        <f t="shared" si="36"/>
        <v>0</v>
      </c>
      <c r="BH242" s="206">
        <f t="shared" si="37"/>
        <v>0</v>
      </c>
      <c r="BI242" s="206">
        <f t="shared" si="38"/>
        <v>0</v>
      </c>
      <c r="BJ242" s="18" t="s">
        <v>83</v>
      </c>
      <c r="BK242" s="206">
        <f t="shared" si="39"/>
        <v>0</v>
      </c>
      <c r="BL242" s="18" t="s">
        <v>215</v>
      </c>
      <c r="BM242" s="205" t="s">
        <v>637</v>
      </c>
    </row>
    <row r="243" spans="1:65" s="2" customFormat="1" ht="16.5" customHeight="1">
      <c r="A243" s="35"/>
      <c r="B243" s="36"/>
      <c r="C243" s="193" t="s">
        <v>634</v>
      </c>
      <c r="D243" s="193" t="s">
        <v>211</v>
      </c>
      <c r="E243" s="194" t="s">
        <v>3486</v>
      </c>
      <c r="F243" s="195" t="s">
        <v>3487</v>
      </c>
      <c r="G243" s="196" t="s">
        <v>513</v>
      </c>
      <c r="H243" s="197">
        <v>68</v>
      </c>
      <c r="I243" s="198"/>
      <c r="J243" s="199">
        <f t="shared" si="30"/>
        <v>0</v>
      </c>
      <c r="K243" s="200"/>
      <c r="L243" s="40"/>
      <c r="M243" s="201" t="s">
        <v>1</v>
      </c>
      <c r="N243" s="202" t="s">
        <v>40</v>
      </c>
      <c r="O243" s="72"/>
      <c r="P243" s="203">
        <f t="shared" si="31"/>
        <v>0</v>
      </c>
      <c r="Q243" s="203">
        <v>0</v>
      </c>
      <c r="R243" s="203">
        <f t="shared" si="32"/>
        <v>0</v>
      </c>
      <c r="S243" s="203">
        <v>0</v>
      </c>
      <c r="T243" s="204">
        <f t="shared" si="33"/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5" t="s">
        <v>215</v>
      </c>
      <c r="AT243" s="205" t="s">
        <v>211</v>
      </c>
      <c r="AU243" s="205" t="s">
        <v>83</v>
      </c>
      <c r="AY243" s="18" t="s">
        <v>209</v>
      </c>
      <c r="BE243" s="206">
        <f t="shared" si="34"/>
        <v>0</v>
      </c>
      <c r="BF243" s="206">
        <f t="shared" si="35"/>
        <v>0</v>
      </c>
      <c r="BG243" s="206">
        <f t="shared" si="36"/>
        <v>0</v>
      </c>
      <c r="BH243" s="206">
        <f t="shared" si="37"/>
        <v>0</v>
      </c>
      <c r="BI243" s="206">
        <f t="shared" si="38"/>
        <v>0</v>
      </c>
      <c r="BJ243" s="18" t="s">
        <v>83</v>
      </c>
      <c r="BK243" s="206">
        <f t="shared" si="39"/>
        <v>0</v>
      </c>
      <c r="BL243" s="18" t="s">
        <v>215</v>
      </c>
      <c r="BM243" s="205" t="s">
        <v>644</v>
      </c>
    </row>
    <row r="244" spans="1:65" s="2" customFormat="1" ht="16.5" customHeight="1">
      <c r="A244" s="35"/>
      <c r="B244" s="36"/>
      <c r="C244" s="193" t="s">
        <v>433</v>
      </c>
      <c r="D244" s="193" t="s">
        <v>211</v>
      </c>
      <c r="E244" s="194" t="s">
        <v>3488</v>
      </c>
      <c r="F244" s="195" t="s">
        <v>3489</v>
      </c>
      <c r="G244" s="196" t="s">
        <v>513</v>
      </c>
      <c r="H244" s="197">
        <v>5</v>
      </c>
      <c r="I244" s="198"/>
      <c r="J244" s="199">
        <f t="shared" si="30"/>
        <v>0</v>
      </c>
      <c r="K244" s="200"/>
      <c r="L244" s="40"/>
      <c r="M244" s="201" t="s">
        <v>1</v>
      </c>
      <c r="N244" s="202" t="s">
        <v>40</v>
      </c>
      <c r="O244" s="72"/>
      <c r="P244" s="203">
        <f t="shared" si="31"/>
        <v>0</v>
      </c>
      <c r="Q244" s="203">
        <v>0</v>
      </c>
      <c r="R244" s="203">
        <f t="shared" si="32"/>
        <v>0</v>
      </c>
      <c r="S244" s="203">
        <v>0</v>
      </c>
      <c r="T244" s="204">
        <f t="shared" si="33"/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5" t="s">
        <v>215</v>
      </c>
      <c r="AT244" s="205" t="s">
        <v>211</v>
      </c>
      <c r="AU244" s="205" t="s">
        <v>83</v>
      </c>
      <c r="AY244" s="18" t="s">
        <v>209</v>
      </c>
      <c r="BE244" s="206">
        <f t="shared" si="34"/>
        <v>0</v>
      </c>
      <c r="BF244" s="206">
        <f t="shared" si="35"/>
        <v>0</v>
      </c>
      <c r="BG244" s="206">
        <f t="shared" si="36"/>
        <v>0</v>
      </c>
      <c r="BH244" s="206">
        <f t="shared" si="37"/>
        <v>0</v>
      </c>
      <c r="BI244" s="206">
        <f t="shared" si="38"/>
        <v>0</v>
      </c>
      <c r="BJ244" s="18" t="s">
        <v>83</v>
      </c>
      <c r="BK244" s="206">
        <f t="shared" si="39"/>
        <v>0</v>
      </c>
      <c r="BL244" s="18" t="s">
        <v>215</v>
      </c>
      <c r="BM244" s="205" t="s">
        <v>647</v>
      </c>
    </row>
    <row r="245" spans="1:65" s="2" customFormat="1" ht="16.5" customHeight="1">
      <c r="A245" s="35"/>
      <c r="B245" s="36"/>
      <c r="C245" s="193" t="s">
        <v>646</v>
      </c>
      <c r="D245" s="193" t="s">
        <v>211</v>
      </c>
      <c r="E245" s="194" t="s">
        <v>3490</v>
      </c>
      <c r="F245" s="195" t="s">
        <v>3491</v>
      </c>
      <c r="G245" s="196" t="s">
        <v>2896</v>
      </c>
      <c r="H245" s="197">
        <v>2</v>
      </c>
      <c r="I245" s="198"/>
      <c r="J245" s="199">
        <f t="shared" si="30"/>
        <v>0</v>
      </c>
      <c r="K245" s="200"/>
      <c r="L245" s="40"/>
      <c r="M245" s="201" t="s">
        <v>1</v>
      </c>
      <c r="N245" s="202" t="s">
        <v>40</v>
      </c>
      <c r="O245" s="72"/>
      <c r="P245" s="203">
        <f t="shared" si="31"/>
        <v>0</v>
      </c>
      <c r="Q245" s="203">
        <v>0</v>
      </c>
      <c r="R245" s="203">
        <f t="shared" si="32"/>
        <v>0</v>
      </c>
      <c r="S245" s="203">
        <v>0</v>
      </c>
      <c r="T245" s="204">
        <f t="shared" si="33"/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5" t="s">
        <v>215</v>
      </c>
      <c r="AT245" s="205" t="s">
        <v>211</v>
      </c>
      <c r="AU245" s="205" t="s">
        <v>83</v>
      </c>
      <c r="AY245" s="18" t="s">
        <v>209</v>
      </c>
      <c r="BE245" s="206">
        <f t="shared" si="34"/>
        <v>0</v>
      </c>
      <c r="BF245" s="206">
        <f t="shared" si="35"/>
        <v>0</v>
      </c>
      <c r="BG245" s="206">
        <f t="shared" si="36"/>
        <v>0</v>
      </c>
      <c r="BH245" s="206">
        <f t="shared" si="37"/>
        <v>0</v>
      </c>
      <c r="BI245" s="206">
        <f t="shared" si="38"/>
        <v>0</v>
      </c>
      <c r="BJ245" s="18" t="s">
        <v>83</v>
      </c>
      <c r="BK245" s="206">
        <f t="shared" si="39"/>
        <v>0</v>
      </c>
      <c r="BL245" s="18" t="s">
        <v>215</v>
      </c>
      <c r="BM245" s="205" t="s">
        <v>652</v>
      </c>
    </row>
    <row r="246" spans="1:65" s="2" customFormat="1" ht="16.5" customHeight="1">
      <c r="A246" s="35"/>
      <c r="B246" s="36"/>
      <c r="C246" s="193" t="s">
        <v>440</v>
      </c>
      <c r="D246" s="193" t="s">
        <v>211</v>
      </c>
      <c r="E246" s="194" t="s">
        <v>3492</v>
      </c>
      <c r="F246" s="195" t="s">
        <v>3493</v>
      </c>
      <c r="G246" s="196" t="s">
        <v>2896</v>
      </c>
      <c r="H246" s="197">
        <v>10</v>
      </c>
      <c r="I246" s="198"/>
      <c r="J246" s="199">
        <f t="shared" si="30"/>
        <v>0</v>
      </c>
      <c r="K246" s="200"/>
      <c r="L246" s="40"/>
      <c r="M246" s="201" t="s">
        <v>1</v>
      </c>
      <c r="N246" s="202" t="s">
        <v>40</v>
      </c>
      <c r="O246" s="72"/>
      <c r="P246" s="203">
        <f t="shared" si="31"/>
        <v>0</v>
      </c>
      <c r="Q246" s="203">
        <v>0</v>
      </c>
      <c r="R246" s="203">
        <f t="shared" si="32"/>
        <v>0</v>
      </c>
      <c r="S246" s="203">
        <v>0</v>
      </c>
      <c r="T246" s="204">
        <f t="shared" si="33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5" t="s">
        <v>215</v>
      </c>
      <c r="AT246" s="205" t="s">
        <v>211</v>
      </c>
      <c r="AU246" s="205" t="s">
        <v>83</v>
      </c>
      <c r="AY246" s="18" t="s">
        <v>209</v>
      </c>
      <c r="BE246" s="206">
        <f t="shared" si="34"/>
        <v>0</v>
      </c>
      <c r="BF246" s="206">
        <f t="shared" si="35"/>
        <v>0</v>
      </c>
      <c r="BG246" s="206">
        <f t="shared" si="36"/>
        <v>0</v>
      </c>
      <c r="BH246" s="206">
        <f t="shared" si="37"/>
        <v>0</v>
      </c>
      <c r="BI246" s="206">
        <f t="shared" si="38"/>
        <v>0</v>
      </c>
      <c r="BJ246" s="18" t="s">
        <v>83</v>
      </c>
      <c r="BK246" s="206">
        <f t="shared" si="39"/>
        <v>0</v>
      </c>
      <c r="BL246" s="18" t="s">
        <v>215</v>
      </c>
      <c r="BM246" s="205" t="s">
        <v>662</v>
      </c>
    </row>
    <row r="247" spans="1:65" s="2" customFormat="1" ht="16.5" customHeight="1">
      <c r="A247" s="35"/>
      <c r="B247" s="36"/>
      <c r="C247" s="193" t="s">
        <v>659</v>
      </c>
      <c r="D247" s="193" t="s">
        <v>211</v>
      </c>
      <c r="E247" s="194" t="s">
        <v>3494</v>
      </c>
      <c r="F247" s="195" t="s">
        <v>3495</v>
      </c>
      <c r="G247" s="196" t="s">
        <v>2896</v>
      </c>
      <c r="H247" s="197">
        <v>7</v>
      </c>
      <c r="I247" s="198"/>
      <c r="J247" s="199">
        <f t="shared" si="30"/>
        <v>0</v>
      </c>
      <c r="K247" s="200"/>
      <c r="L247" s="40"/>
      <c r="M247" s="201" t="s">
        <v>1</v>
      </c>
      <c r="N247" s="202" t="s">
        <v>40</v>
      </c>
      <c r="O247" s="72"/>
      <c r="P247" s="203">
        <f t="shared" si="31"/>
        <v>0</v>
      </c>
      <c r="Q247" s="203">
        <v>0</v>
      </c>
      <c r="R247" s="203">
        <f t="shared" si="32"/>
        <v>0</v>
      </c>
      <c r="S247" s="203">
        <v>0</v>
      </c>
      <c r="T247" s="204">
        <f t="shared" si="33"/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5" t="s">
        <v>215</v>
      </c>
      <c r="AT247" s="205" t="s">
        <v>211</v>
      </c>
      <c r="AU247" s="205" t="s">
        <v>83</v>
      </c>
      <c r="AY247" s="18" t="s">
        <v>209</v>
      </c>
      <c r="BE247" s="206">
        <f t="shared" si="34"/>
        <v>0</v>
      </c>
      <c r="BF247" s="206">
        <f t="shared" si="35"/>
        <v>0</v>
      </c>
      <c r="BG247" s="206">
        <f t="shared" si="36"/>
        <v>0</v>
      </c>
      <c r="BH247" s="206">
        <f t="shared" si="37"/>
        <v>0</v>
      </c>
      <c r="BI247" s="206">
        <f t="shared" si="38"/>
        <v>0</v>
      </c>
      <c r="BJ247" s="18" t="s">
        <v>83</v>
      </c>
      <c r="BK247" s="206">
        <f t="shared" si="39"/>
        <v>0</v>
      </c>
      <c r="BL247" s="18" t="s">
        <v>215</v>
      </c>
      <c r="BM247" s="205" t="s">
        <v>666</v>
      </c>
    </row>
    <row r="248" spans="1:65" s="2" customFormat="1" ht="16.5" customHeight="1">
      <c r="A248" s="35"/>
      <c r="B248" s="36"/>
      <c r="C248" s="193" t="s">
        <v>446</v>
      </c>
      <c r="D248" s="193" t="s">
        <v>211</v>
      </c>
      <c r="E248" s="194" t="s">
        <v>3496</v>
      </c>
      <c r="F248" s="195" t="s">
        <v>3497</v>
      </c>
      <c r="G248" s="196" t="s">
        <v>513</v>
      </c>
      <c r="H248" s="197">
        <v>8</v>
      </c>
      <c r="I248" s="198"/>
      <c r="J248" s="199">
        <f t="shared" si="30"/>
        <v>0</v>
      </c>
      <c r="K248" s="200"/>
      <c r="L248" s="40"/>
      <c r="M248" s="201" t="s">
        <v>1</v>
      </c>
      <c r="N248" s="202" t="s">
        <v>40</v>
      </c>
      <c r="O248" s="72"/>
      <c r="P248" s="203">
        <f t="shared" si="31"/>
        <v>0</v>
      </c>
      <c r="Q248" s="203">
        <v>0</v>
      </c>
      <c r="R248" s="203">
        <f t="shared" si="32"/>
        <v>0</v>
      </c>
      <c r="S248" s="203">
        <v>0</v>
      </c>
      <c r="T248" s="204">
        <f t="shared" si="33"/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5" t="s">
        <v>215</v>
      </c>
      <c r="AT248" s="205" t="s">
        <v>211</v>
      </c>
      <c r="AU248" s="205" t="s">
        <v>83</v>
      </c>
      <c r="AY248" s="18" t="s">
        <v>209</v>
      </c>
      <c r="BE248" s="206">
        <f t="shared" si="34"/>
        <v>0</v>
      </c>
      <c r="BF248" s="206">
        <f t="shared" si="35"/>
        <v>0</v>
      </c>
      <c r="BG248" s="206">
        <f t="shared" si="36"/>
        <v>0</v>
      </c>
      <c r="BH248" s="206">
        <f t="shared" si="37"/>
        <v>0</v>
      </c>
      <c r="BI248" s="206">
        <f t="shared" si="38"/>
        <v>0</v>
      </c>
      <c r="BJ248" s="18" t="s">
        <v>83</v>
      </c>
      <c r="BK248" s="206">
        <f t="shared" si="39"/>
        <v>0</v>
      </c>
      <c r="BL248" s="18" t="s">
        <v>215</v>
      </c>
      <c r="BM248" s="205" t="s">
        <v>672</v>
      </c>
    </row>
    <row r="249" spans="1:65" s="2" customFormat="1" ht="21.75" customHeight="1">
      <c r="A249" s="35"/>
      <c r="B249" s="36"/>
      <c r="C249" s="193" t="s">
        <v>669</v>
      </c>
      <c r="D249" s="193" t="s">
        <v>211</v>
      </c>
      <c r="E249" s="194" t="s">
        <v>3498</v>
      </c>
      <c r="F249" s="195" t="s">
        <v>3499</v>
      </c>
      <c r="G249" s="196" t="s">
        <v>2896</v>
      </c>
      <c r="H249" s="197">
        <v>1</v>
      </c>
      <c r="I249" s="198"/>
      <c r="J249" s="199">
        <f t="shared" si="30"/>
        <v>0</v>
      </c>
      <c r="K249" s="200"/>
      <c r="L249" s="40"/>
      <c r="M249" s="201" t="s">
        <v>1</v>
      </c>
      <c r="N249" s="202" t="s">
        <v>40</v>
      </c>
      <c r="O249" s="72"/>
      <c r="P249" s="203">
        <f t="shared" si="31"/>
        <v>0</v>
      </c>
      <c r="Q249" s="203">
        <v>0</v>
      </c>
      <c r="R249" s="203">
        <f t="shared" si="32"/>
        <v>0</v>
      </c>
      <c r="S249" s="203">
        <v>0</v>
      </c>
      <c r="T249" s="204">
        <f t="shared" si="33"/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5" t="s">
        <v>215</v>
      </c>
      <c r="AT249" s="205" t="s">
        <v>211</v>
      </c>
      <c r="AU249" s="205" t="s">
        <v>83</v>
      </c>
      <c r="AY249" s="18" t="s">
        <v>209</v>
      </c>
      <c r="BE249" s="206">
        <f t="shared" si="34"/>
        <v>0</v>
      </c>
      <c r="BF249" s="206">
        <f t="shared" si="35"/>
        <v>0</v>
      </c>
      <c r="BG249" s="206">
        <f t="shared" si="36"/>
        <v>0</v>
      </c>
      <c r="BH249" s="206">
        <f t="shared" si="37"/>
        <v>0</v>
      </c>
      <c r="BI249" s="206">
        <f t="shared" si="38"/>
        <v>0</v>
      </c>
      <c r="BJ249" s="18" t="s">
        <v>83</v>
      </c>
      <c r="BK249" s="206">
        <f t="shared" si="39"/>
        <v>0</v>
      </c>
      <c r="BL249" s="18" t="s">
        <v>215</v>
      </c>
      <c r="BM249" s="205" t="s">
        <v>676</v>
      </c>
    </row>
    <row r="250" spans="1:65" s="12" customFormat="1" ht="25.9" customHeight="1">
      <c r="B250" s="177"/>
      <c r="C250" s="178"/>
      <c r="D250" s="179" t="s">
        <v>74</v>
      </c>
      <c r="E250" s="180" t="s">
        <v>3500</v>
      </c>
      <c r="F250" s="180" t="s">
        <v>3501</v>
      </c>
      <c r="G250" s="178"/>
      <c r="H250" s="178"/>
      <c r="I250" s="181"/>
      <c r="J250" s="182">
        <f>BK250</f>
        <v>0</v>
      </c>
      <c r="K250" s="178"/>
      <c r="L250" s="183"/>
      <c r="M250" s="184"/>
      <c r="N250" s="185"/>
      <c r="O250" s="185"/>
      <c r="P250" s="186">
        <f>SUM(P251:P257)</f>
        <v>0</v>
      </c>
      <c r="Q250" s="185"/>
      <c r="R250" s="186">
        <f>SUM(R251:R257)</f>
        <v>0</v>
      </c>
      <c r="S250" s="185"/>
      <c r="T250" s="187">
        <f>SUM(T251:T257)</f>
        <v>0</v>
      </c>
      <c r="AR250" s="188" t="s">
        <v>83</v>
      </c>
      <c r="AT250" s="189" t="s">
        <v>74</v>
      </c>
      <c r="AU250" s="189" t="s">
        <v>75</v>
      </c>
      <c r="AY250" s="188" t="s">
        <v>209</v>
      </c>
      <c r="BK250" s="190">
        <f>SUM(BK251:BK257)</f>
        <v>0</v>
      </c>
    </row>
    <row r="251" spans="1:65" s="2" customFormat="1" ht="16.5" customHeight="1">
      <c r="A251" s="35"/>
      <c r="B251" s="36"/>
      <c r="C251" s="193" t="s">
        <v>450</v>
      </c>
      <c r="D251" s="193" t="s">
        <v>211</v>
      </c>
      <c r="E251" s="194" t="s">
        <v>3502</v>
      </c>
      <c r="F251" s="195" t="s">
        <v>3503</v>
      </c>
      <c r="G251" s="196" t="s">
        <v>425</v>
      </c>
      <c r="H251" s="197">
        <v>60</v>
      </c>
      <c r="I251" s="198"/>
      <c r="J251" s="199">
        <f>ROUND(I251*H251,2)</f>
        <v>0</v>
      </c>
      <c r="K251" s="200"/>
      <c r="L251" s="40"/>
      <c r="M251" s="201" t="s">
        <v>1</v>
      </c>
      <c r="N251" s="202" t="s">
        <v>40</v>
      </c>
      <c r="O251" s="72"/>
      <c r="P251" s="203">
        <f>O251*H251</f>
        <v>0</v>
      </c>
      <c r="Q251" s="203">
        <v>0</v>
      </c>
      <c r="R251" s="203">
        <f>Q251*H251</f>
        <v>0</v>
      </c>
      <c r="S251" s="203">
        <v>0</v>
      </c>
      <c r="T251" s="204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5" t="s">
        <v>215</v>
      </c>
      <c r="AT251" s="205" t="s">
        <v>211</v>
      </c>
      <c r="AU251" s="205" t="s">
        <v>83</v>
      </c>
      <c r="AY251" s="18" t="s">
        <v>209</v>
      </c>
      <c r="BE251" s="206">
        <f>IF(N251="základní",J251,0)</f>
        <v>0</v>
      </c>
      <c r="BF251" s="206">
        <f>IF(N251="snížená",J251,0)</f>
        <v>0</v>
      </c>
      <c r="BG251" s="206">
        <f>IF(N251="zákl. přenesená",J251,0)</f>
        <v>0</v>
      </c>
      <c r="BH251" s="206">
        <f>IF(N251="sníž. přenesená",J251,0)</f>
        <v>0</v>
      </c>
      <c r="BI251" s="206">
        <f>IF(N251="nulová",J251,0)</f>
        <v>0</v>
      </c>
      <c r="BJ251" s="18" t="s">
        <v>83</v>
      </c>
      <c r="BK251" s="206">
        <f>ROUND(I251*H251,2)</f>
        <v>0</v>
      </c>
      <c r="BL251" s="18" t="s">
        <v>215</v>
      </c>
      <c r="BM251" s="205" t="s">
        <v>680</v>
      </c>
    </row>
    <row r="252" spans="1:65" s="2" customFormat="1" ht="16.5" customHeight="1">
      <c r="A252" s="35"/>
      <c r="B252" s="36"/>
      <c r="C252" s="193" t="s">
        <v>677</v>
      </c>
      <c r="D252" s="193" t="s">
        <v>211</v>
      </c>
      <c r="E252" s="194" t="s">
        <v>3504</v>
      </c>
      <c r="F252" s="195" t="s">
        <v>3505</v>
      </c>
      <c r="G252" s="196" t="s">
        <v>425</v>
      </c>
      <c r="H252" s="197">
        <v>160</v>
      </c>
      <c r="I252" s="198"/>
      <c r="J252" s="199">
        <f>ROUND(I252*H252,2)</f>
        <v>0</v>
      </c>
      <c r="K252" s="200"/>
      <c r="L252" s="40"/>
      <c r="M252" s="201" t="s">
        <v>1</v>
      </c>
      <c r="N252" s="202" t="s">
        <v>40</v>
      </c>
      <c r="O252" s="72"/>
      <c r="P252" s="203">
        <f>O252*H252</f>
        <v>0</v>
      </c>
      <c r="Q252" s="203">
        <v>0</v>
      </c>
      <c r="R252" s="203">
        <f>Q252*H252</f>
        <v>0</v>
      </c>
      <c r="S252" s="203">
        <v>0</v>
      </c>
      <c r="T252" s="204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5" t="s">
        <v>215</v>
      </c>
      <c r="AT252" s="205" t="s">
        <v>211</v>
      </c>
      <c r="AU252" s="205" t="s">
        <v>83</v>
      </c>
      <c r="AY252" s="18" t="s">
        <v>209</v>
      </c>
      <c r="BE252" s="206">
        <f>IF(N252="základní",J252,0)</f>
        <v>0</v>
      </c>
      <c r="BF252" s="206">
        <f>IF(N252="snížená",J252,0)</f>
        <v>0</v>
      </c>
      <c r="BG252" s="206">
        <f>IF(N252="zákl. přenesená",J252,0)</f>
        <v>0</v>
      </c>
      <c r="BH252" s="206">
        <f>IF(N252="sníž. přenesená",J252,0)</f>
        <v>0</v>
      </c>
      <c r="BI252" s="206">
        <f>IF(N252="nulová",J252,0)</f>
        <v>0</v>
      </c>
      <c r="BJ252" s="18" t="s">
        <v>83</v>
      </c>
      <c r="BK252" s="206">
        <f>ROUND(I252*H252,2)</f>
        <v>0</v>
      </c>
      <c r="BL252" s="18" t="s">
        <v>215</v>
      </c>
      <c r="BM252" s="205" t="s">
        <v>683</v>
      </c>
    </row>
    <row r="253" spans="1:65" s="2" customFormat="1" ht="16.5" customHeight="1">
      <c r="A253" s="35"/>
      <c r="B253" s="36"/>
      <c r="C253" s="193" t="s">
        <v>454</v>
      </c>
      <c r="D253" s="193" t="s">
        <v>211</v>
      </c>
      <c r="E253" s="194" t="s">
        <v>3506</v>
      </c>
      <c r="F253" s="195" t="s">
        <v>3507</v>
      </c>
      <c r="G253" s="196" t="s">
        <v>425</v>
      </c>
      <c r="H253" s="197">
        <v>50</v>
      </c>
      <c r="I253" s="198"/>
      <c r="J253" s="199">
        <f>ROUND(I253*H253,2)</f>
        <v>0</v>
      </c>
      <c r="K253" s="200"/>
      <c r="L253" s="40"/>
      <c r="M253" s="201" t="s">
        <v>1</v>
      </c>
      <c r="N253" s="202" t="s">
        <v>40</v>
      </c>
      <c r="O253" s="72"/>
      <c r="P253" s="203">
        <f>O253*H253</f>
        <v>0</v>
      </c>
      <c r="Q253" s="203">
        <v>0</v>
      </c>
      <c r="R253" s="203">
        <f>Q253*H253</f>
        <v>0</v>
      </c>
      <c r="S253" s="203">
        <v>0</v>
      </c>
      <c r="T253" s="204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05" t="s">
        <v>215</v>
      </c>
      <c r="AT253" s="205" t="s">
        <v>211</v>
      </c>
      <c r="AU253" s="205" t="s">
        <v>83</v>
      </c>
      <c r="AY253" s="18" t="s">
        <v>209</v>
      </c>
      <c r="BE253" s="206">
        <f>IF(N253="základní",J253,0)</f>
        <v>0</v>
      </c>
      <c r="BF253" s="206">
        <f>IF(N253="snížená",J253,0)</f>
        <v>0</v>
      </c>
      <c r="BG253" s="206">
        <f>IF(N253="zákl. přenesená",J253,0)</f>
        <v>0</v>
      </c>
      <c r="BH253" s="206">
        <f>IF(N253="sníž. přenesená",J253,0)</f>
        <v>0</v>
      </c>
      <c r="BI253" s="206">
        <f>IF(N253="nulová",J253,0)</f>
        <v>0</v>
      </c>
      <c r="BJ253" s="18" t="s">
        <v>83</v>
      </c>
      <c r="BK253" s="206">
        <f>ROUND(I253*H253,2)</f>
        <v>0</v>
      </c>
      <c r="BL253" s="18" t="s">
        <v>215</v>
      </c>
      <c r="BM253" s="205" t="s">
        <v>688</v>
      </c>
    </row>
    <row r="254" spans="1:65" s="2" customFormat="1" ht="16.5" customHeight="1">
      <c r="A254" s="35"/>
      <c r="B254" s="36"/>
      <c r="C254" s="193" t="s">
        <v>685</v>
      </c>
      <c r="D254" s="193" t="s">
        <v>211</v>
      </c>
      <c r="E254" s="194" t="s">
        <v>3508</v>
      </c>
      <c r="F254" s="195" t="s">
        <v>3509</v>
      </c>
      <c r="G254" s="196" t="s">
        <v>425</v>
      </c>
      <c r="H254" s="197">
        <v>150</v>
      </c>
      <c r="I254" s="198"/>
      <c r="J254" s="199">
        <f>ROUND(I254*H254,2)</f>
        <v>0</v>
      </c>
      <c r="K254" s="200"/>
      <c r="L254" s="40"/>
      <c r="M254" s="201" t="s">
        <v>1</v>
      </c>
      <c r="N254" s="202" t="s">
        <v>40</v>
      </c>
      <c r="O254" s="72"/>
      <c r="P254" s="203">
        <f>O254*H254</f>
        <v>0</v>
      </c>
      <c r="Q254" s="203">
        <v>0</v>
      </c>
      <c r="R254" s="203">
        <f>Q254*H254</f>
        <v>0</v>
      </c>
      <c r="S254" s="203">
        <v>0</v>
      </c>
      <c r="T254" s="204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5" t="s">
        <v>215</v>
      </c>
      <c r="AT254" s="205" t="s">
        <v>211</v>
      </c>
      <c r="AU254" s="205" t="s">
        <v>83</v>
      </c>
      <c r="AY254" s="18" t="s">
        <v>209</v>
      </c>
      <c r="BE254" s="206">
        <f>IF(N254="základní",J254,0)</f>
        <v>0</v>
      </c>
      <c r="BF254" s="206">
        <f>IF(N254="snížená",J254,0)</f>
        <v>0</v>
      </c>
      <c r="BG254" s="206">
        <f>IF(N254="zákl. přenesená",J254,0)</f>
        <v>0</v>
      </c>
      <c r="BH254" s="206">
        <f>IF(N254="sníž. přenesená",J254,0)</f>
        <v>0</v>
      </c>
      <c r="BI254" s="206">
        <f>IF(N254="nulová",J254,0)</f>
        <v>0</v>
      </c>
      <c r="BJ254" s="18" t="s">
        <v>83</v>
      </c>
      <c r="BK254" s="206">
        <f>ROUND(I254*H254,2)</f>
        <v>0</v>
      </c>
      <c r="BL254" s="18" t="s">
        <v>215</v>
      </c>
      <c r="BM254" s="205" t="s">
        <v>694</v>
      </c>
    </row>
    <row r="255" spans="1:65" s="2" customFormat="1" ht="16.5" customHeight="1">
      <c r="A255" s="35"/>
      <c r="B255" s="36"/>
      <c r="C255" s="193" t="s">
        <v>457</v>
      </c>
      <c r="D255" s="193" t="s">
        <v>211</v>
      </c>
      <c r="E255" s="194" t="s">
        <v>3510</v>
      </c>
      <c r="F255" s="195" t="s">
        <v>3511</v>
      </c>
      <c r="G255" s="196" t="s">
        <v>1591</v>
      </c>
      <c r="H255" s="197">
        <v>120</v>
      </c>
      <c r="I255" s="198"/>
      <c r="J255" s="199">
        <f>ROUND(I255*H255,2)</f>
        <v>0</v>
      </c>
      <c r="K255" s="200"/>
      <c r="L255" s="40"/>
      <c r="M255" s="201" t="s">
        <v>1</v>
      </c>
      <c r="N255" s="202" t="s">
        <v>40</v>
      </c>
      <c r="O255" s="72"/>
      <c r="P255" s="203">
        <f>O255*H255</f>
        <v>0</v>
      </c>
      <c r="Q255" s="203">
        <v>0</v>
      </c>
      <c r="R255" s="203">
        <f>Q255*H255</f>
        <v>0</v>
      </c>
      <c r="S255" s="203">
        <v>0</v>
      </c>
      <c r="T255" s="204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05" t="s">
        <v>215</v>
      </c>
      <c r="AT255" s="205" t="s">
        <v>211</v>
      </c>
      <c r="AU255" s="205" t="s">
        <v>83</v>
      </c>
      <c r="AY255" s="18" t="s">
        <v>209</v>
      </c>
      <c r="BE255" s="206">
        <f>IF(N255="základní",J255,0)</f>
        <v>0</v>
      </c>
      <c r="BF255" s="206">
        <f>IF(N255="snížená",J255,0)</f>
        <v>0</v>
      </c>
      <c r="BG255" s="206">
        <f>IF(N255="zákl. přenesená",J255,0)</f>
        <v>0</v>
      </c>
      <c r="BH255" s="206">
        <f>IF(N255="sníž. přenesená",J255,0)</f>
        <v>0</v>
      </c>
      <c r="BI255" s="206">
        <f>IF(N255="nulová",J255,0)</f>
        <v>0</v>
      </c>
      <c r="BJ255" s="18" t="s">
        <v>83</v>
      </c>
      <c r="BK255" s="206">
        <f>ROUND(I255*H255,2)</f>
        <v>0</v>
      </c>
      <c r="BL255" s="18" t="s">
        <v>215</v>
      </c>
      <c r="BM255" s="205" t="s">
        <v>697</v>
      </c>
    </row>
    <row r="256" spans="1:65" s="2" customFormat="1" ht="48.75">
      <c r="A256" s="35"/>
      <c r="B256" s="36"/>
      <c r="C256" s="37"/>
      <c r="D256" s="209" t="s">
        <v>253</v>
      </c>
      <c r="E256" s="37"/>
      <c r="F256" s="240" t="s">
        <v>3512</v>
      </c>
      <c r="G256" s="37"/>
      <c r="H256" s="37"/>
      <c r="I256" s="241"/>
      <c r="J256" s="37"/>
      <c r="K256" s="37"/>
      <c r="L256" s="40"/>
      <c r="M256" s="242"/>
      <c r="N256" s="243"/>
      <c r="O256" s="72"/>
      <c r="P256" s="72"/>
      <c r="Q256" s="72"/>
      <c r="R256" s="72"/>
      <c r="S256" s="72"/>
      <c r="T256" s="73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T256" s="18" t="s">
        <v>253</v>
      </c>
      <c r="AU256" s="18" t="s">
        <v>83</v>
      </c>
    </row>
    <row r="257" spans="1:65" s="2" customFormat="1" ht="16.5" customHeight="1">
      <c r="A257" s="35"/>
      <c r="B257" s="36"/>
      <c r="C257" s="193" t="s">
        <v>696</v>
      </c>
      <c r="D257" s="193" t="s">
        <v>211</v>
      </c>
      <c r="E257" s="194" t="s">
        <v>3513</v>
      </c>
      <c r="F257" s="195" t="s">
        <v>3514</v>
      </c>
      <c r="G257" s="196" t="s">
        <v>513</v>
      </c>
      <c r="H257" s="197">
        <v>35</v>
      </c>
      <c r="I257" s="198"/>
      <c r="J257" s="199">
        <f>ROUND(I257*H257,2)</f>
        <v>0</v>
      </c>
      <c r="K257" s="200"/>
      <c r="L257" s="40"/>
      <c r="M257" s="201" t="s">
        <v>1</v>
      </c>
      <c r="N257" s="202" t="s">
        <v>40</v>
      </c>
      <c r="O257" s="72"/>
      <c r="P257" s="203">
        <f>O257*H257</f>
        <v>0</v>
      </c>
      <c r="Q257" s="203">
        <v>0</v>
      </c>
      <c r="R257" s="203">
        <f>Q257*H257</f>
        <v>0</v>
      </c>
      <c r="S257" s="203">
        <v>0</v>
      </c>
      <c r="T257" s="204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05" t="s">
        <v>215</v>
      </c>
      <c r="AT257" s="205" t="s">
        <v>211</v>
      </c>
      <c r="AU257" s="205" t="s">
        <v>83</v>
      </c>
      <c r="AY257" s="18" t="s">
        <v>209</v>
      </c>
      <c r="BE257" s="206">
        <f>IF(N257="základní",J257,0)</f>
        <v>0</v>
      </c>
      <c r="BF257" s="206">
        <f>IF(N257="snížená",J257,0)</f>
        <v>0</v>
      </c>
      <c r="BG257" s="206">
        <f>IF(N257="zákl. přenesená",J257,0)</f>
        <v>0</v>
      </c>
      <c r="BH257" s="206">
        <f>IF(N257="sníž. přenesená",J257,0)</f>
        <v>0</v>
      </c>
      <c r="BI257" s="206">
        <f>IF(N257="nulová",J257,0)</f>
        <v>0</v>
      </c>
      <c r="BJ257" s="18" t="s">
        <v>83</v>
      </c>
      <c r="BK257" s="206">
        <f>ROUND(I257*H257,2)</f>
        <v>0</v>
      </c>
      <c r="BL257" s="18" t="s">
        <v>215</v>
      </c>
      <c r="BM257" s="205" t="s">
        <v>701</v>
      </c>
    </row>
    <row r="258" spans="1:65" s="12" customFormat="1" ht="25.9" customHeight="1">
      <c r="B258" s="177"/>
      <c r="C258" s="178"/>
      <c r="D258" s="179" t="s">
        <v>74</v>
      </c>
      <c r="E258" s="180" t="s">
        <v>129</v>
      </c>
      <c r="F258" s="180" t="s">
        <v>129</v>
      </c>
      <c r="G258" s="178"/>
      <c r="H258" s="178"/>
      <c r="I258" s="181"/>
      <c r="J258" s="182">
        <f>BK258</f>
        <v>0</v>
      </c>
      <c r="K258" s="178"/>
      <c r="L258" s="183"/>
      <c r="M258" s="184"/>
      <c r="N258" s="185"/>
      <c r="O258" s="185"/>
      <c r="P258" s="186">
        <f>P259</f>
        <v>0</v>
      </c>
      <c r="Q258" s="185"/>
      <c r="R258" s="186">
        <f>R259</f>
        <v>0</v>
      </c>
      <c r="S258" s="185"/>
      <c r="T258" s="187">
        <f>T259</f>
        <v>0</v>
      </c>
      <c r="AR258" s="188" t="s">
        <v>83</v>
      </c>
      <c r="AT258" s="189" t="s">
        <v>74</v>
      </c>
      <c r="AU258" s="189" t="s">
        <v>75</v>
      </c>
      <c r="AY258" s="188" t="s">
        <v>209</v>
      </c>
      <c r="BK258" s="190">
        <f>BK259</f>
        <v>0</v>
      </c>
    </row>
    <row r="259" spans="1:65" s="12" customFormat="1" ht="22.9" customHeight="1">
      <c r="B259" s="177"/>
      <c r="C259" s="178"/>
      <c r="D259" s="179" t="s">
        <v>74</v>
      </c>
      <c r="E259" s="191" t="s">
        <v>2512</v>
      </c>
      <c r="F259" s="191" t="s">
        <v>129</v>
      </c>
      <c r="G259" s="178"/>
      <c r="H259" s="178"/>
      <c r="I259" s="181"/>
      <c r="J259" s="192">
        <f>BK259</f>
        <v>0</v>
      </c>
      <c r="K259" s="178"/>
      <c r="L259" s="183"/>
      <c r="M259" s="184"/>
      <c r="N259" s="185"/>
      <c r="O259" s="185"/>
      <c r="P259" s="186">
        <f>SUM(P260:P262)</f>
        <v>0</v>
      </c>
      <c r="Q259" s="185"/>
      <c r="R259" s="186">
        <f>SUM(R260:R262)</f>
        <v>0</v>
      </c>
      <c r="S259" s="185"/>
      <c r="T259" s="187">
        <f>SUM(T260:T262)</f>
        <v>0</v>
      </c>
      <c r="AR259" s="188" t="s">
        <v>83</v>
      </c>
      <c r="AT259" s="189" t="s">
        <v>74</v>
      </c>
      <c r="AU259" s="189" t="s">
        <v>83</v>
      </c>
      <c r="AY259" s="188" t="s">
        <v>209</v>
      </c>
      <c r="BK259" s="190">
        <f>SUM(BK260:BK262)</f>
        <v>0</v>
      </c>
    </row>
    <row r="260" spans="1:65" s="2" customFormat="1" ht="16.5" customHeight="1">
      <c r="A260" s="35"/>
      <c r="B260" s="36"/>
      <c r="C260" s="193" t="s">
        <v>461</v>
      </c>
      <c r="D260" s="193" t="s">
        <v>211</v>
      </c>
      <c r="E260" s="194" t="s">
        <v>3515</v>
      </c>
      <c r="F260" s="195" t="s">
        <v>3516</v>
      </c>
      <c r="G260" s="196" t="s">
        <v>1591</v>
      </c>
      <c r="H260" s="197">
        <v>1</v>
      </c>
      <c r="I260" s="198"/>
      <c r="J260" s="199">
        <f>ROUND(I260*H260,2)</f>
        <v>0</v>
      </c>
      <c r="K260" s="200"/>
      <c r="L260" s="40"/>
      <c r="M260" s="201" t="s">
        <v>1</v>
      </c>
      <c r="N260" s="202" t="s">
        <v>40</v>
      </c>
      <c r="O260" s="72"/>
      <c r="P260" s="203">
        <f>O260*H260</f>
        <v>0</v>
      </c>
      <c r="Q260" s="203">
        <v>0</v>
      </c>
      <c r="R260" s="203">
        <f>Q260*H260</f>
        <v>0</v>
      </c>
      <c r="S260" s="203">
        <v>0</v>
      </c>
      <c r="T260" s="204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05" t="s">
        <v>215</v>
      </c>
      <c r="AT260" s="205" t="s">
        <v>211</v>
      </c>
      <c r="AU260" s="205" t="s">
        <v>85</v>
      </c>
      <c r="AY260" s="18" t="s">
        <v>209</v>
      </c>
      <c r="BE260" s="206">
        <f>IF(N260="základní",J260,0)</f>
        <v>0</v>
      </c>
      <c r="BF260" s="206">
        <f>IF(N260="snížená",J260,0)</f>
        <v>0</v>
      </c>
      <c r="BG260" s="206">
        <f>IF(N260="zákl. přenesená",J260,0)</f>
        <v>0</v>
      </c>
      <c r="BH260" s="206">
        <f>IF(N260="sníž. přenesená",J260,0)</f>
        <v>0</v>
      </c>
      <c r="BI260" s="206">
        <f>IF(N260="nulová",J260,0)</f>
        <v>0</v>
      </c>
      <c r="BJ260" s="18" t="s">
        <v>83</v>
      </c>
      <c r="BK260" s="206">
        <f>ROUND(I260*H260,2)</f>
        <v>0</v>
      </c>
      <c r="BL260" s="18" t="s">
        <v>215</v>
      </c>
      <c r="BM260" s="205" t="s">
        <v>711</v>
      </c>
    </row>
    <row r="261" spans="1:65" s="2" customFormat="1" ht="16.5" customHeight="1">
      <c r="A261" s="35"/>
      <c r="B261" s="36"/>
      <c r="C261" s="193" t="s">
        <v>708</v>
      </c>
      <c r="D261" s="193" t="s">
        <v>211</v>
      </c>
      <c r="E261" s="194" t="s">
        <v>3517</v>
      </c>
      <c r="F261" s="195" t="s">
        <v>3518</v>
      </c>
      <c r="G261" s="196" t="s">
        <v>1591</v>
      </c>
      <c r="H261" s="197">
        <v>1</v>
      </c>
      <c r="I261" s="198"/>
      <c r="J261" s="199">
        <f>ROUND(I261*H261,2)</f>
        <v>0</v>
      </c>
      <c r="K261" s="200"/>
      <c r="L261" s="40"/>
      <c r="M261" s="201" t="s">
        <v>1</v>
      </c>
      <c r="N261" s="202" t="s">
        <v>40</v>
      </c>
      <c r="O261" s="72"/>
      <c r="P261" s="203">
        <f>O261*H261</f>
        <v>0</v>
      </c>
      <c r="Q261" s="203">
        <v>0</v>
      </c>
      <c r="R261" s="203">
        <f>Q261*H261</f>
        <v>0</v>
      </c>
      <c r="S261" s="203">
        <v>0</v>
      </c>
      <c r="T261" s="204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05" t="s">
        <v>215</v>
      </c>
      <c r="AT261" s="205" t="s">
        <v>211</v>
      </c>
      <c r="AU261" s="205" t="s">
        <v>85</v>
      </c>
      <c r="AY261" s="18" t="s">
        <v>209</v>
      </c>
      <c r="BE261" s="206">
        <f>IF(N261="základní",J261,0)</f>
        <v>0</v>
      </c>
      <c r="BF261" s="206">
        <f>IF(N261="snížená",J261,0)</f>
        <v>0</v>
      </c>
      <c r="BG261" s="206">
        <f>IF(N261="zákl. přenesená",J261,0)</f>
        <v>0</v>
      </c>
      <c r="BH261" s="206">
        <f>IF(N261="sníž. přenesená",J261,0)</f>
        <v>0</v>
      </c>
      <c r="BI261" s="206">
        <f>IF(N261="nulová",J261,0)</f>
        <v>0</v>
      </c>
      <c r="BJ261" s="18" t="s">
        <v>83</v>
      </c>
      <c r="BK261" s="206">
        <f>ROUND(I261*H261,2)</f>
        <v>0</v>
      </c>
      <c r="BL261" s="18" t="s">
        <v>215</v>
      </c>
      <c r="BM261" s="205" t="s">
        <v>717</v>
      </c>
    </row>
    <row r="262" spans="1:65" s="2" customFormat="1" ht="16.5" customHeight="1">
      <c r="A262" s="35"/>
      <c r="B262" s="36"/>
      <c r="C262" s="193" t="s">
        <v>464</v>
      </c>
      <c r="D262" s="193" t="s">
        <v>211</v>
      </c>
      <c r="E262" s="194" t="s">
        <v>3519</v>
      </c>
      <c r="F262" s="195" t="s">
        <v>3520</v>
      </c>
      <c r="G262" s="196" t="s">
        <v>1591</v>
      </c>
      <c r="H262" s="197">
        <v>1</v>
      </c>
      <c r="I262" s="198"/>
      <c r="J262" s="199">
        <f>ROUND(I262*H262,2)</f>
        <v>0</v>
      </c>
      <c r="K262" s="200"/>
      <c r="L262" s="40"/>
      <c r="M262" s="267" t="s">
        <v>1</v>
      </c>
      <c r="N262" s="268" t="s">
        <v>40</v>
      </c>
      <c r="O262" s="269"/>
      <c r="P262" s="270">
        <f>O262*H262</f>
        <v>0</v>
      </c>
      <c r="Q262" s="270">
        <v>0</v>
      </c>
      <c r="R262" s="270">
        <f>Q262*H262</f>
        <v>0</v>
      </c>
      <c r="S262" s="270">
        <v>0</v>
      </c>
      <c r="T262" s="271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5" t="s">
        <v>215</v>
      </c>
      <c r="AT262" s="205" t="s">
        <v>211</v>
      </c>
      <c r="AU262" s="205" t="s">
        <v>85</v>
      </c>
      <c r="AY262" s="18" t="s">
        <v>209</v>
      </c>
      <c r="BE262" s="206">
        <f>IF(N262="základní",J262,0)</f>
        <v>0</v>
      </c>
      <c r="BF262" s="206">
        <f>IF(N262="snížená",J262,0)</f>
        <v>0</v>
      </c>
      <c r="BG262" s="206">
        <f>IF(N262="zákl. přenesená",J262,0)</f>
        <v>0</v>
      </c>
      <c r="BH262" s="206">
        <f>IF(N262="sníž. přenesená",J262,0)</f>
        <v>0</v>
      </c>
      <c r="BI262" s="206">
        <f>IF(N262="nulová",J262,0)</f>
        <v>0</v>
      </c>
      <c r="BJ262" s="18" t="s">
        <v>83</v>
      </c>
      <c r="BK262" s="206">
        <f>ROUND(I262*H262,2)</f>
        <v>0</v>
      </c>
      <c r="BL262" s="18" t="s">
        <v>215</v>
      </c>
      <c r="BM262" s="205" t="s">
        <v>722</v>
      </c>
    </row>
    <row r="263" spans="1:65" s="2" customFormat="1" ht="6.95" customHeight="1">
      <c r="A263" s="35"/>
      <c r="B263" s="55"/>
      <c r="C263" s="56"/>
      <c r="D263" s="56"/>
      <c r="E263" s="56"/>
      <c r="F263" s="56"/>
      <c r="G263" s="56"/>
      <c r="H263" s="56"/>
      <c r="I263" s="56"/>
      <c r="J263" s="56"/>
      <c r="K263" s="56"/>
      <c r="L263" s="40"/>
      <c r="M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</row>
  </sheetData>
  <sheetProtection algorithmName="SHA-512" hashValue="snC9i2kGCZasi3/qAgoRfjD0hBVdPGCU3sWhHa6xb8lv9S10Ot9Nq4YG1nEF+u39pU4zBr9v5Lzxp6Y/j0eF2w==" saltValue="KRLE2RGs2Gb1/5w3sJId9znaLwSmwiUeMMl5PpbhPxi1oSergBGGMJfNhIHIq6rea4uUb9cNRSD3/FWFE2AbKg==" spinCount="100000" sheet="1" objects="1" scenarios="1" formatColumns="0" formatRows="0" autoFilter="0"/>
  <autoFilter ref="C129:K262" xr:uid="{00000000-0009-0000-0000-000006000000}"/>
  <mergeCells count="15">
    <mergeCell ref="E116:H116"/>
    <mergeCell ref="E120:H120"/>
    <mergeCell ref="E118:H118"/>
    <mergeCell ref="E122:H122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79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8" t="s">
        <v>109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152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23" t="str">
        <f>'Rekapitulace stavby'!K6</f>
        <v>OU - STAVEBNÍ ÚPRAVY BUDOVY E, ČS.LEGIÍ 9, OSTRAVA - AKTUALIZACE/REVIZE 7.7.2022</v>
      </c>
      <c r="F7" s="324"/>
      <c r="G7" s="324"/>
      <c r="H7" s="324"/>
      <c r="L7" s="21"/>
    </row>
    <row r="8" spans="1:46" ht="12.75">
      <c r="B8" s="21"/>
      <c r="D8" s="120" t="s">
        <v>153</v>
      </c>
      <c r="L8" s="21"/>
    </row>
    <row r="9" spans="1:46" s="1" customFormat="1" ht="16.5" customHeight="1">
      <c r="B9" s="21"/>
      <c r="E9" s="323" t="s">
        <v>2838</v>
      </c>
      <c r="F9" s="321"/>
      <c r="G9" s="321"/>
      <c r="H9" s="321"/>
      <c r="L9" s="21"/>
    </row>
    <row r="10" spans="1:46" s="1" customFormat="1" ht="12" customHeight="1">
      <c r="B10" s="21"/>
      <c r="D10" s="120" t="s">
        <v>2839</v>
      </c>
      <c r="L10" s="21"/>
    </row>
    <row r="11" spans="1:46" s="2" customFormat="1" ht="16.5" customHeight="1">
      <c r="A11" s="35"/>
      <c r="B11" s="40"/>
      <c r="C11" s="35"/>
      <c r="D11" s="35"/>
      <c r="E11" s="333" t="s">
        <v>3272</v>
      </c>
      <c r="F11" s="326"/>
      <c r="G11" s="326"/>
      <c r="H11" s="326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3273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25" t="s">
        <v>3521</v>
      </c>
      <c r="F13" s="326"/>
      <c r="G13" s="326"/>
      <c r="H13" s="326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17</v>
      </c>
      <c r="E15" s="35"/>
      <c r="F15" s="111" t="s">
        <v>1</v>
      </c>
      <c r="G15" s="35"/>
      <c r="H15" s="35"/>
      <c r="I15" s="120" t="s">
        <v>18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19</v>
      </c>
      <c r="E16" s="35"/>
      <c r="F16" s="111" t="s">
        <v>33</v>
      </c>
      <c r="G16" s="35"/>
      <c r="H16" s="35"/>
      <c r="I16" s="120" t="s">
        <v>21</v>
      </c>
      <c r="J16" s="121" t="str">
        <f>'Rekapitulace stavby'!AN8</f>
        <v>30. 3. 2022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23</v>
      </c>
      <c r="E18" s="35"/>
      <c r="F18" s="35"/>
      <c r="G18" s="35"/>
      <c r="H18" s="35"/>
      <c r="I18" s="120" t="s">
        <v>24</v>
      </c>
      <c r="J18" s="111" t="str">
        <f>IF('Rekapitulace stavby'!AN10="","",'Rekapitulace stavby'!AN10)</f>
        <v/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tr">
        <f>IF('Rekapitulace stavby'!E11="","",'Rekapitulace stavby'!E11)</f>
        <v>Ostravská univerzita</v>
      </c>
      <c r="F19" s="35"/>
      <c r="G19" s="35"/>
      <c r="H19" s="35"/>
      <c r="I19" s="120" t="s">
        <v>26</v>
      </c>
      <c r="J19" s="111" t="str">
        <f>IF('Rekapitulace stavby'!AN11="","",'Rekapitulace stavby'!AN11)</f>
        <v/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27</v>
      </c>
      <c r="E21" s="35"/>
      <c r="F21" s="35"/>
      <c r="G21" s="35"/>
      <c r="H21" s="35"/>
      <c r="I21" s="120" t="s">
        <v>24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27" t="str">
        <f>'Rekapitulace stavby'!E14</f>
        <v>Vyplň údaj</v>
      </c>
      <c r="F22" s="328"/>
      <c r="G22" s="328"/>
      <c r="H22" s="328"/>
      <c r="I22" s="120" t="s">
        <v>26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29</v>
      </c>
      <c r="E24" s="35"/>
      <c r="F24" s="35"/>
      <c r="G24" s="35"/>
      <c r="H24" s="35"/>
      <c r="I24" s="120" t="s">
        <v>24</v>
      </c>
      <c r="J24" s="111" t="str">
        <f>IF('Rekapitulace stavby'!AN16="","",'Rekapitulace stavby'!AN16)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tr">
        <f>IF('Rekapitulace stavby'!E17="","",'Rekapitulace stavby'!E17)</f>
        <v>MARPO s.r.o.</v>
      </c>
      <c r="F25" s="35"/>
      <c r="G25" s="35"/>
      <c r="H25" s="35"/>
      <c r="I25" s="120" t="s">
        <v>26</v>
      </c>
      <c r="J25" s="111" t="str">
        <f>IF('Rekapitulace stavby'!AN17="","",'Rekapitulace stavby'!AN17)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32</v>
      </c>
      <c r="E27" s="35"/>
      <c r="F27" s="35"/>
      <c r="G27" s="35"/>
      <c r="H27" s="35"/>
      <c r="I27" s="120" t="s">
        <v>24</v>
      </c>
      <c r="J27" s="111" t="str">
        <f>IF('Rekapitulace stavby'!AN19="","",'Rekapitulace stavby'!AN19)</f>
        <v/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tr">
        <f>IF('Rekapitulace stavby'!E20="","",'Rekapitulace stavby'!E20)</f>
        <v xml:space="preserve"> </v>
      </c>
      <c r="F28" s="35"/>
      <c r="G28" s="35"/>
      <c r="H28" s="35"/>
      <c r="I28" s="120" t="s">
        <v>26</v>
      </c>
      <c r="J28" s="111" t="str">
        <f>IF('Rekapitulace stavby'!AN20="","",'Rekapitulace stavby'!AN20)</f>
        <v/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34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29" t="s">
        <v>1</v>
      </c>
      <c r="F31" s="329"/>
      <c r="G31" s="329"/>
      <c r="H31" s="329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35</v>
      </c>
      <c r="E34" s="35"/>
      <c r="F34" s="35"/>
      <c r="G34" s="35"/>
      <c r="H34" s="35"/>
      <c r="I34" s="35"/>
      <c r="J34" s="127">
        <f>ROUND(J149,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37</v>
      </c>
      <c r="G36" s="35"/>
      <c r="H36" s="35"/>
      <c r="I36" s="128" t="s">
        <v>36</v>
      </c>
      <c r="J36" s="128" t="s">
        <v>38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39</v>
      </c>
      <c r="E37" s="120" t="s">
        <v>40</v>
      </c>
      <c r="F37" s="130">
        <f>ROUND((SUM(BE149:BE795)),  2)</f>
        <v>0</v>
      </c>
      <c r="G37" s="35"/>
      <c r="H37" s="35"/>
      <c r="I37" s="131">
        <v>0.21</v>
      </c>
      <c r="J37" s="130">
        <f>ROUND(((SUM(BE149:BE795))*I37),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41</v>
      </c>
      <c r="F38" s="130">
        <f>ROUND((SUM(BF149:BF795)),  2)</f>
        <v>0</v>
      </c>
      <c r="G38" s="35"/>
      <c r="H38" s="35"/>
      <c r="I38" s="131">
        <v>0.15</v>
      </c>
      <c r="J38" s="130">
        <f>ROUND(((SUM(BF149:BF795))*I38),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42</v>
      </c>
      <c r="F39" s="130">
        <f>ROUND((SUM(BG149:BG795)),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43</v>
      </c>
      <c r="F40" s="130">
        <f>ROUND((SUM(BH149:BH795)),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44</v>
      </c>
      <c r="F41" s="130">
        <f>ROUND((SUM(BI149:BI795)),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45</v>
      </c>
      <c r="E43" s="134"/>
      <c r="F43" s="134"/>
      <c r="G43" s="135" t="s">
        <v>46</v>
      </c>
      <c r="H43" s="136" t="s">
        <v>47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155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0" t="str">
        <f>E7</f>
        <v>OU - STAVEBNÍ ÚPRAVY BUDOVY E, ČS.LEGIÍ 9, OSTRAVA - AKTUALIZACE/REVIZE 7.7.2022</v>
      </c>
      <c r="F85" s="331"/>
      <c r="G85" s="331"/>
      <c r="H85" s="33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153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30" t="s">
        <v>2838</v>
      </c>
      <c r="F87" s="307"/>
      <c r="G87" s="307"/>
      <c r="H87" s="307"/>
      <c r="I87" s="23"/>
      <c r="J87" s="23"/>
      <c r="K87" s="23"/>
      <c r="L87" s="21"/>
    </row>
    <row r="88" spans="1:31" s="1" customFormat="1" ht="12" customHeight="1">
      <c r="B88" s="22"/>
      <c r="C88" s="30" t="s">
        <v>2839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34" t="s">
        <v>3272</v>
      </c>
      <c r="F89" s="332"/>
      <c r="G89" s="332"/>
      <c r="H89" s="332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3273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78" t="str">
        <f>E13</f>
        <v>2 - Rozvaděče</v>
      </c>
      <c r="F91" s="332"/>
      <c r="G91" s="332"/>
      <c r="H91" s="332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19</v>
      </c>
      <c r="D93" s="37"/>
      <c r="E93" s="37"/>
      <c r="F93" s="28" t="str">
        <f>F16</f>
        <v xml:space="preserve"> </v>
      </c>
      <c r="G93" s="37"/>
      <c r="H93" s="37"/>
      <c r="I93" s="30" t="s">
        <v>21</v>
      </c>
      <c r="J93" s="67" t="str">
        <f>IF(J16="","",J16)</f>
        <v>30. 3. 2022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2" customHeight="1">
      <c r="A95" s="35"/>
      <c r="B95" s="36"/>
      <c r="C95" s="30" t="s">
        <v>23</v>
      </c>
      <c r="D95" s="37"/>
      <c r="E95" s="37"/>
      <c r="F95" s="28" t="str">
        <f>E19</f>
        <v>Ostravská univerzita</v>
      </c>
      <c r="G95" s="37"/>
      <c r="H95" s="37"/>
      <c r="I95" s="30" t="s">
        <v>29</v>
      </c>
      <c r="J95" s="33" t="str">
        <f>E25</f>
        <v>MARPO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27</v>
      </c>
      <c r="D96" s="37"/>
      <c r="E96" s="37"/>
      <c r="F96" s="28" t="str">
        <f>IF(E22="","",E22)</f>
        <v>Vyplň údaj</v>
      </c>
      <c r="G96" s="37"/>
      <c r="H96" s="37"/>
      <c r="I96" s="30" t="s">
        <v>32</v>
      </c>
      <c r="J96" s="33" t="str">
        <f>E28</f>
        <v xml:space="preserve"> 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156</v>
      </c>
      <c r="D98" s="151"/>
      <c r="E98" s="151"/>
      <c r="F98" s="151"/>
      <c r="G98" s="151"/>
      <c r="H98" s="151"/>
      <c r="I98" s="151"/>
      <c r="J98" s="152" t="s">
        <v>157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158</v>
      </c>
      <c r="D100" s="37"/>
      <c r="E100" s="37"/>
      <c r="F100" s="37"/>
      <c r="G100" s="37"/>
      <c r="H100" s="37"/>
      <c r="I100" s="37"/>
      <c r="J100" s="85">
        <f>J149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159</v>
      </c>
    </row>
    <row r="101" spans="1:47" s="9" customFormat="1" ht="24.95" customHeight="1">
      <c r="B101" s="154"/>
      <c r="C101" s="155"/>
      <c r="D101" s="156" t="s">
        <v>3522</v>
      </c>
      <c r="E101" s="157"/>
      <c r="F101" s="157"/>
      <c r="G101" s="157"/>
      <c r="H101" s="157"/>
      <c r="I101" s="157"/>
      <c r="J101" s="158">
        <f>J150</f>
        <v>0</v>
      </c>
      <c r="K101" s="155"/>
      <c r="L101" s="159"/>
    </row>
    <row r="102" spans="1:47" s="9" customFormat="1" ht="24.95" customHeight="1">
      <c r="B102" s="154"/>
      <c r="C102" s="155"/>
      <c r="D102" s="156" t="s">
        <v>3523</v>
      </c>
      <c r="E102" s="157"/>
      <c r="F102" s="157"/>
      <c r="G102" s="157"/>
      <c r="H102" s="157"/>
      <c r="I102" s="157"/>
      <c r="J102" s="158">
        <f>J154</f>
        <v>0</v>
      </c>
      <c r="K102" s="155"/>
      <c r="L102" s="159"/>
    </row>
    <row r="103" spans="1:47" s="9" customFormat="1" ht="24.95" customHeight="1">
      <c r="B103" s="154"/>
      <c r="C103" s="155"/>
      <c r="D103" s="156" t="s">
        <v>3523</v>
      </c>
      <c r="E103" s="157"/>
      <c r="F103" s="157"/>
      <c r="G103" s="157"/>
      <c r="H103" s="157"/>
      <c r="I103" s="157"/>
      <c r="J103" s="158">
        <f>J160</f>
        <v>0</v>
      </c>
      <c r="K103" s="155"/>
      <c r="L103" s="159"/>
    </row>
    <row r="104" spans="1:47" s="9" customFormat="1" ht="24.95" customHeight="1">
      <c r="B104" s="154"/>
      <c r="C104" s="155"/>
      <c r="D104" s="156" t="s">
        <v>3524</v>
      </c>
      <c r="E104" s="157"/>
      <c r="F104" s="157"/>
      <c r="G104" s="157"/>
      <c r="H104" s="157"/>
      <c r="I104" s="157"/>
      <c r="J104" s="158">
        <f>J166</f>
        <v>0</v>
      </c>
      <c r="K104" s="155"/>
      <c r="L104" s="159"/>
    </row>
    <row r="105" spans="1:47" s="9" customFormat="1" ht="24.95" customHeight="1">
      <c r="B105" s="154"/>
      <c r="C105" s="155"/>
      <c r="D105" s="156" t="s">
        <v>3525</v>
      </c>
      <c r="E105" s="157"/>
      <c r="F105" s="157"/>
      <c r="G105" s="157"/>
      <c r="H105" s="157"/>
      <c r="I105" s="157"/>
      <c r="J105" s="158">
        <f>J176</f>
        <v>0</v>
      </c>
      <c r="K105" s="155"/>
      <c r="L105" s="159"/>
    </row>
    <row r="106" spans="1:47" s="9" customFormat="1" ht="24.95" customHeight="1">
      <c r="B106" s="154"/>
      <c r="C106" s="155"/>
      <c r="D106" s="156" t="s">
        <v>3526</v>
      </c>
      <c r="E106" s="157"/>
      <c r="F106" s="157"/>
      <c r="G106" s="157"/>
      <c r="H106" s="157"/>
      <c r="I106" s="157"/>
      <c r="J106" s="158">
        <f>J237</f>
        <v>0</v>
      </c>
      <c r="K106" s="155"/>
      <c r="L106" s="159"/>
    </row>
    <row r="107" spans="1:47" s="9" customFormat="1" ht="24.95" customHeight="1">
      <c r="B107" s="154"/>
      <c r="C107" s="155"/>
      <c r="D107" s="156" t="s">
        <v>3527</v>
      </c>
      <c r="E107" s="157"/>
      <c r="F107" s="157"/>
      <c r="G107" s="157"/>
      <c r="H107" s="157"/>
      <c r="I107" s="157"/>
      <c r="J107" s="158">
        <f>J239</f>
        <v>0</v>
      </c>
      <c r="K107" s="155"/>
      <c r="L107" s="159"/>
    </row>
    <row r="108" spans="1:47" s="9" customFormat="1" ht="24.95" customHeight="1">
      <c r="B108" s="154"/>
      <c r="C108" s="155"/>
      <c r="D108" s="156" t="s">
        <v>3528</v>
      </c>
      <c r="E108" s="157"/>
      <c r="F108" s="157"/>
      <c r="G108" s="157"/>
      <c r="H108" s="157"/>
      <c r="I108" s="157"/>
      <c r="J108" s="158">
        <f>J272</f>
        <v>0</v>
      </c>
      <c r="K108" s="155"/>
      <c r="L108" s="159"/>
    </row>
    <row r="109" spans="1:47" s="9" customFormat="1" ht="24.95" customHeight="1">
      <c r="B109" s="154"/>
      <c r="C109" s="155"/>
      <c r="D109" s="156" t="s">
        <v>3529</v>
      </c>
      <c r="E109" s="157"/>
      <c r="F109" s="157"/>
      <c r="G109" s="157"/>
      <c r="H109" s="157"/>
      <c r="I109" s="157"/>
      <c r="J109" s="158">
        <f>J295</f>
        <v>0</v>
      </c>
      <c r="K109" s="155"/>
      <c r="L109" s="159"/>
    </row>
    <row r="110" spans="1:47" s="9" customFormat="1" ht="24.95" customHeight="1">
      <c r="B110" s="154"/>
      <c r="C110" s="155"/>
      <c r="D110" s="156" t="s">
        <v>3530</v>
      </c>
      <c r="E110" s="157"/>
      <c r="F110" s="157"/>
      <c r="G110" s="157"/>
      <c r="H110" s="157"/>
      <c r="I110" s="157"/>
      <c r="J110" s="158">
        <f>J336</f>
        <v>0</v>
      </c>
      <c r="K110" s="155"/>
      <c r="L110" s="159"/>
    </row>
    <row r="111" spans="1:47" s="9" customFormat="1" ht="24.95" customHeight="1">
      <c r="B111" s="154"/>
      <c r="C111" s="155"/>
      <c r="D111" s="156" t="s">
        <v>3531</v>
      </c>
      <c r="E111" s="157"/>
      <c r="F111" s="157"/>
      <c r="G111" s="157"/>
      <c r="H111" s="157"/>
      <c r="I111" s="157"/>
      <c r="J111" s="158">
        <f>J385</f>
        <v>0</v>
      </c>
      <c r="K111" s="155"/>
      <c r="L111" s="159"/>
    </row>
    <row r="112" spans="1:47" s="9" customFormat="1" ht="24.95" customHeight="1">
      <c r="B112" s="154"/>
      <c r="C112" s="155"/>
      <c r="D112" s="156" t="s">
        <v>3532</v>
      </c>
      <c r="E112" s="157"/>
      <c r="F112" s="157"/>
      <c r="G112" s="157"/>
      <c r="H112" s="157"/>
      <c r="I112" s="157"/>
      <c r="J112" s="158">
        <f>J426</f>
        <v>0</v>
      </c>
      <c r="K112" s="155"/>
      <c r="L112" s="159"/>
    </row>
    <row r="113" spans="1:31" s="9" customFormat="1" ht="24.95" customHeight="1">
      <c r="B113" s="154"/>
      <c r="C113" s="155"/>
      <c r="D113" s="156" t="s">
        <v>3533</v>
      </c>
      <c r="E113" s="157"/>
      <c r="F113" s="157"/>
      <c r="G113" s="157"/>
      <c r="H113" s="157"/>
      <c r="I113" s="157"/>
      <c r="J113" s="158">
        <f>J471</f>
        <v>0</v>
      </c>
      <c r="K113" s="155"/>
      <c r="L113" s="159"/>
    </row>
    <row r="114" spans="1:31" s="9" customFormat="1" ht="24.95" customHeight="1">
      <c r="B114" s="154"/>
      <c r="C114" s="155"/>
      <c r="D114" s="156" t="s">
        <v>3534</v>
      </c>
      <c r="E114" s="157"/>
      <c r="F114" s="157"/>
      <c r="G114" s="157"/>
      <c r="H114" s="157"/>
      <c r="I114" s="157"/>
      <c r="J114" s="158">
        <f>J512</f>
        <v>0</v>
      </c>
      <c r="K114" s="155"/>
      <c r="L114" s="159"/>
    </row>
    <row r="115" spans="1:31" s="9" customFormat="1" ht="24.95" customHeight="1">
      <c r="B115" s="154"/>
      <c r="C115" s="155"/>
      <c r="D115" s="156" t="s">
        <v>3535</v>
      </c>
      <c r="E115" s="157"/>
      <c r="F115" s="157"/>
      <c r="G115" s="157"/>
      <c r="H115" s="157"/>
      <c r="I115" s="157"/>
      <c r="J115" s="158">
        <f>J563</f>
        <v>0</v>
      </c>
      <c r="K115" s="155"/>
      <c r="L115" s="159"/>
    </row>
    <row r="116" spans="1:31" s="9" customFormat="1" ht="24.95" customHeight="1">
      <c r="B116" s="154"/>
      <c r="C116" s="155"/>
      <c r="D116" s="156" t="s">
        <v>3536</v>
      </c>
      <c r="E116" s="157"/>
      <c r="F116" s="157"/>
      <c r="G116" s="157"/>
      <c r="H116" s="157"/>
      <c r="I116" s="157"/>
      <c r="J116" s="158">
        <f>J598</f>
        <v>0</v>
      </c>
      <c r="K116" s="155"/>
      <c r="L116" s="159"/>
    </row>
    <row r="117" spans="1:31" s="9" customFormat="1" ht="24.95" customHeight="1">
      <c r="B117" s="154"/>
      <c r="C117" s="155"/>
      <c r="D117" s="156" t="s">
        <v>3537</v>
      </c>
      <c r="E117" s="157"/>
      <c r="F117" s="157"/>
      <c r="G117" s="157"/>
      <c r="H117" s="157"/>
      <c r="I117" s="157"/>
      <c r="J117" s="158">
        <f>J645</f>
        <v>0</v>
      </c>
      <c r="K117" s="155"/>
      <c r="L117" s="159"/>
    </row>
    <row r="118" spans="1:31" s="9" customFormat="1" ht="24.95" customHeight="1">
      <c r="B118" s="154"/>
      <c r="C118" s="155"/>
      <c r="D118" s="156" t="s">
        <v>3538</v>
      </c>
      <c r="E118" s="157"/>
      <c r="F118" s="157"/>
      <c r="G118" s="157"/>
      <c r="H118" s="157"/>
      <c r="I118" s="157"/>
      <c r="J118" s="158">
        <f>J675</f>
        <v>0</v>
      </c>
      <c r="K118" s="155"/>
      <c r="L118" s="159"/>
    </row>
    <row r="119" spans="1:31" s="9" customFormat="1" ht="24.95" customHeight="1">
      <c r="B119" s="154"/>
      <c r="C119" s="155"/>
      <c r="D119" s="156" t="s">
        <v>3539</v>
      </c>
      <c r="E119" s="157"/>
      <c r="F119" s="157"/>
      <c r="G119" s="157"/>
      <c r="H119" s="157"/>
      <c r="I119" s="157"/>
      <c r="J119" s="158">
        <f>J718</f>
        <v>0</v>
      </c>
      <c r="K119" s="155"/>
      <c r="L119" s="159"/>
    </row>
    <row r="120" spans="1:31" s="9" customFormat="1" ht="24.95" customHeight="1">
      <c r="B120" s="154"/>
      <c r="C120" s="155"/>
      <c r="D120" s="156" t="s">
        <v>3540</v>
      </c>
      <c r="E120" s="157"/>
      <c r="F120" s="157"/>
      <c r="G120" s="157"/>
      <c r="H120" s="157"/>
      <c r="I120" s="157"/>
      <c r="J120" s="158">
        <f>J761</f>
        <v>0</v>
      </c>
      <c r="K120" s="155"/>
      <c r="L120" s="159"/>
    </row>
    <row r="121" spans="1:31" s="9" customFormat="1" ht="24.95" customHeight="1">
      <c r="B121" s="154"/>
      <c r="C121" s="155"/>
      <c r="D121" s="156" t="s">
        <v>3541</v>
      </c>
      <c r="E121" s="157"/>
      <c r="F121" s="157"/>
      <c r="G121" s="157"/>
      <c r="H121" s="157"/>
      <c r="I121" s="157"/>
      <c r="J121" s="158">
        <f>J777</f>
        <v>0</v>
      </c>
      <c r="K121" s="155"/>
      <c r="L121" s="159"/>
    </row>
    <row r="122" spans="1:31" s="9" customFormat="1" ht="24.95" customHeight="1">
      <c r="B122" s="154"/>
      <c r="C122" s="155"/>
      <c r="D122" s="156" t="s">
        <v>3542</v>
      </c>
      <c r="E122" s="157"/>
      <c r="F122" s="157"/>
      <c r="G122" s="157"/>
      <c r="H122" s="157"/>
      <c r="I122" s="157"/>
      <c r="J122" s="158">
        <f>J789</f>
        <v>0</v>
      </c>
      <c r="K122" s="155"/>
      <c r="L122" s="159"/>
    </row>
    <row r="123" spans="1:31" s="10" customFormat="1" ht="19.899999999999999" customHeight="1">
      <c r="B123" s="160"/>
      <c r="C123" s="105"/>
      <c r="D123" s="161" t="s">
        <v>3543</v>
      </c>
      <c r="E123" s="162"/>
      <c r="F123" s="162"/>
      <c r="G123" s="162"/>
      <c r="H123" s="162"/>
      <c r="I123" s="162"/>
      <c r="J123" s="163">
        <f>J790</f>
        <v>0</v>
      </c>
      <c r="K123" s="105"/>
      <c r="L123" s="164"/>
    </row>
    <row r="124" spans="1:31" s="9" customFormat="1" ht="24.95" customHeight="1">
      <c r="B124" s="154"/>
      <c r="C124" s="155"/>
      <c r="D124" s="156" t="s">
        <v>190</v>
      </c>
      <c r="E124" s="157"/>
      <c r="F124" s="157"/>
      <c r="G124" s="157"/>
      <c r="H124" s="157"/>
      <c r="I124" s="157"/>
      <c r="J124" s="158">
        <f>J792</f>
        <v>0</v>
      </c>
      <c r="K124" s="155"/>
      <c r="L124" s="159"/>
    </row>
    <row r="125" spans="1:31" s="10" customFormat="1" ht="19.899999999999999" customHeight="1">
      <c r="B125" s="160"/>
      <c r="C125" s="105"/>
      <c r="D125" s="161" t="s">
        <v>3279</v>
      </c>
      <c r="E125" s="162"/>
      <c r="F125" s="162"/>
      <c r="G125" s="162"/>
      <c r="H125" s="162"/>
      <c r="I125" s="162"/>
      <c r="J125" s="163">
        <f>J793</f>
        <v>0</v>
      </c>
      <c r="K125" s="105"/>
      <c r="L125" s="164"/>
    </row>
    <row r="126" spans="1:31" s="2" customFormat="1" ht="21.7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>
      <c r="A127" s="35"/>
      <c r="B127" s="55"/>
      <c r="C127" s="56"/>
      <c r="D127" s="56"/>
      <c r="E127" s="56"/>
      <c r="F127" s="56"/>
      <c r="G127" s="56"/>
      <c r="H127" s="56"/>
      <c r="I127" s="56"/>
      <c r="J127" s="56"/>
      <c r="K127" s="56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31" spans="1:31" s="2" customFormat="1" ht="6.95" customHeight="1">
      <c r="A131" s="35"/>
      <c r="B131" s="57"/>
      <c r="C131" s="58"/>
      <c r="D131" s="58"/>
      <c r="E131" s="58"/>
      <c r="F131" s="58"/>
      <c r="G131" s="58"/>
      <c r="H131" s="58"/>
      <c r="I131" s="58"/>
      <c r="J131" s="58"/>
      <c r="K131" s="58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31" s="2" customFormat="1" ht="24.95" customHeight="1">
      <c r="A132" s="35"/>
      <c r="B132" s="36"/>
      <c r="C132" s="24" t="s">
        <v>194</v>
      </c>
      <c r="D132" s="37"/>
      <c r="E132" s="37"/>
      <c r="F132" s="37"/>
      <c r="G132" s="37"/>
      <c r="H132" s="37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31" s="2" customFormat="1" ht="6.95" customHeight="1">
      <c r="A133" s="35"/>
      <c r="B133" s="36"/>
      <c r="C133" s="37"/>
      <c r="D133" s="37"/>
      <c r="E133" s="37"/>
      <c r="F133" s="37"/>
      <c r="G133" s="37"/>
      <c r="H133" s="37"/>
      <c r="I133" s="37"/>
      <c r="J133" s="37"/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31" s="2" customFormat="1" ht="12" customHeight="1">
      <c r="A134" s="35"/>
      <c r="B134" s="36"/>
      <c r="C134" s="30" t="s">
        <v>16</v>
      </c>
      <c r="D134" s="37"/>
      <c r="E134" s="37"/>
      <c r="F134" s="37"/>
      <c r="G134" s="37"/>
      <c r="H134" s="37"/>
      <c r="I134" s="37"/>
      <c r="J134" s="37"/>
      <c r="K134" s="37"/>
      <c r="L134" s="5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31" s="2" customFormat="1" ht="16.5" customHeight="1">
      <c r="A135" s="35"/>
      <c r="B135" s="36"/>
      <c r="C135" s="37"/>
      <c r="D135" s="37"/>
      <c r="E135" s="330" t="str">
        <f>E7</f>
        <v>OU - STAVEBNÍ ÚPRAVY BUDOVY E, ČS.LEGIÍ 9, OSTRAVA - AKTUALIZACE/REVIZE 7.7.2022</v>
      </c>
      <c r="F135" s="331"/>
      <c r="G135" s="331"/>
      <c r="H135" s="331"/>
      <c r="I135" s="37"/>
      <c r="J135" s="37"/>
      <c r="K135" s="37"/>
      <c r="L135" s="52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31" s="1" customFormat="1" ht="12" customHeight="1">
      <c r="B136" s="22"/>
      <c r="C136" s="30" t="s">
        <v>153</v>
      </c>
      <c r="D136" s="23"/>
      <c r="E136" s="23"/>
      <c r="F136" s="23"/>
      <c r="G136" s="23"/>
      <c r="H136" s="23"/>
      <c r="I136" s="23"/>
      <c r="J136" s="23"/>
      <c r="K136" s="23"/>
      <c r="L136" s="21"/>
    </row>
    <row r="137" spans="1:31" s="1" customFormat="1" ht="16.5" customHeight="1">
      <c r="B137" s="22"/>
      <c r="C137" s="23"/>
      <c r="D137" s="23"/>
      <c r="E137" s="330" t="s">
        <v>2838</v>
      </c>
      <c r="F137" s="307"/>
      <c r="G137" s="307"/>
      <c r="H137" s="307"/>
      <c r="I137" s="23"/>
      <c r="J137" s="23"/>
      <c r="K137" s="23"/>
      <c r="L137" s="21"/>
    </row>
    <row r="138" spans="1:31" s="1" customFormat="1" ht="12" customHeight="1">
      <c r="B138" s="22"/>
      <c r="C138" s="30" t="s">
        <v>2839</v>
      </c>
      <c r="D138" s="23"/>
      <c r="E138" s="23"/>
      <c r="F138" s="23"/>
      <c r="G138" s="23"/>
      <c r="H138" s="23"/>
      <c r="I138" s="23"/>
      <c r="J138" s="23"/>
      <c r="K138" s="23"/>
      <c r="L138" s="21"/>
    </row>
    <row r="139" spans="1:31" s="2" customFormat="1" ht="16.5" customHeight="1">
      <c r="A139" s="35"/>
      <c r="B139" s="36"/>
      <c r="C139" s="37"/>
      <c r="D139" s="37"/>
      <c r="E139" s="334" t="s">
        <v>3272</v>
      </c>
      <c r="F139" s="332"/>
      <c r="G139" s="332"/>
      <c r="H139" s="332"/>
      <c r="I139" s="37"/>
      <c r="J139" s="37"/>
      <c r="K139" s="37"/>
      <c r="L139" s="52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1:31" s="2" customFormat="1" ht="12" customHeight="1">
      <c r="A140" s="35"/>
      <c r="B140" s="36"/>
      <c r="C140" s="30" t="s">
        <v>3273</v>
      </c>
      <c r="D140" s="37"/>
      <c r="E140" s="37"/>
      <c r="F140" s="37"/>
      <c r="G140" s="37"/>
      <c r="H140" s="37"/>
      <c r="I140" s="37"/>
      <c r="J140" s="37"/>
      <c r="K140" s="37"/>
      <c r="L140" s="52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pans="1:31" s="2" customFormat="1" ht="16.5" customHeight="1">
      <c r="A141" s="35"/>
      <c r="B141" s="36"/>
      <c r="C141" s="37"/>
      <c r="D141" s="37"/>
      <c r="E141" s="278" t="str">
        <f>E13</f>
        <v>2 - Rozvaděče</v>
      </c>
      <c r="F141" s="332"/>
      <c r="G141" s="332"/>
      <c r="H141" s="332"/>
      <c r="I141" s="37"/>
      <c r="J141" s="37"/>
      <c r="K141" s="37"/>
      <c r="L141" s="52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pans="1:31" s="2" customFormat="1" ht="6.95" customHeight="1">
      <c r="A142" s="35"/>
      <c r="B142" s="36"/>
      <c r="C142" s="37"/>
      <c r="D142" s="37"/>
      <c r="E142" s="37"/>
      <c r="F142" s="37"/>
      <c r="G142" s="37"/>
      <c r="H142" s="37"/>
      <c r="I142" s="37"/>
      <c r="J142" s="37"/>
      <c r="K142" s="37"/>
      <c r="L142" s="52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  <row r="143" spans="1:31" s="2" customFormat="1" ht="12" customHeight="1">
      <c r="A143" s="35"/>
      <c r="B143" s="36"/>
      <c r="C143" s="30" t="s">
        <v>19</v>
      </c>
      <c r="D143" s="37"/>
      <c r="E143" s="37"/>
      <c r="F143" s="28" t="str">
        <f>F16</f>
        <v xml:space="preserve"> </v>
      </c>
      <c r="G143" s="37"/>
      <c r="H143" s="37"/>
      <c r="I143" s="30" t="s">
        <v>21</v>
      </c>
      <c r="J143" s="67" t="str">
        <f>IF(J16="","",J16)</f>
        <v>30. 3. 2022</v>
      </c>
      <c r="K143" s="37"/>
      <c r="L143" s="52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</row>
    <row r="144" spans="1:31" s="2" customFormat="1" ht="6.95" customHeight="1">
      <c r="A144" s="35"/>
      <c r="B144" s="36"/>
      <c r="C144" s="37"/>
      <c r="D144" s="37"/>
      <c r="E144" s="37"/>
      <c r="F144" s="37"/>
      <c r="G144" s="37"/>
      <c r="H144" s="37"/>
      <c r="I144" s="37"/>
      <c r="J144" s="37"/>
      <c r="K144" s="37"/>
      <c r="L144" s="52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</row>
    <row r="145" spans="1:65" s="2" customFormat="1" ht="15.2" customHeight="1">
      <c r="A145" s="35"/>
      <c r="B145" s="36"/>
      <c r="C145" s="30" t="s">
        <v>23</v>
      </c>
      <c r="D145" s="37"/>
      <c r="E145" s="37"/>
      <c r="F145" s="28" t="str">
        <f>E19</f>
        <v>Ostravská univerzita</v>
      </c>
      <c r="G145" s="37"/>
      <c r="H145" s="37"/>
      <c r="I145" s="30" t="s">
        <v>29</v>
      </c>
      <c r="J145" s="33" t="str">
        <f>E25</f>
        <v>MARPO s.r.o.</v>
      </c>
      <c r="K145" s="37"/>
      <c r="L145" s="52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</row>
    <row r="146" spans="1:65" s="2" customFormat="1" ht="15.2" customHeight="1">
      <c r="A146" s="35"/>
      <c r="B146" s="36"/>
      <c r="C146" s="30" t="s">
        <v>27</v>
      </c>
      <c r="D146" s="37"/>
      <c r="E146" s="37"/>
      <c r="F146" s="28" t="str">
        <f>IF(E22="","",E22)</f>
        <v>Vyplň údaj</v>
      </c>
      <c r="G146" s="37"/>
      <c r="H146" s="37"/>
      <c r="I146" s="30" t="s">
        <v>32</v>
      </c>
      <c r="J146" s="33" t="str">
        <f>E28</f>
        <v xml:space="preserve"> </v>
      </c>
      <c r="K146" s="37"/>
      <c r="L146" s="52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</row>
    <row r="147" spans="1:65" s="2" customFormat="1" ht="10.35" customHeight="1">
      <c r="A147" s="35"/>
      <c r="B147" s="36"/>
      <c r="C147" s="37"/>
      <c r="D147" s="37"/>
      <c r="E147" s="37"/>
      <c r="F147" s="37"/>
      <c r="G147" s="37"/>
      <c r="H147" s="37"/>
      <c r="I147" s="37"/>
      <c r="J147" s="37"/>
      <c r="K147" s="37"/>
      <c r="L147" s="52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</row>
    <row r="148" spans="1:65" s="11" customFormat="1" ht="29.25" customHeight="1">
      <c r="A148" s="165"/>
      <c r="B148" s="166"/>
      <c r="C148" s="167" t="s">
        <v>195</v>
      </c>
      <c r="D148" s="168" t="s">
        <v>60</v>
      </c>
      <c r="E148" s="168" t="s">
        <v>56</v>
      </c>
      <c r="F148" s="168" t="s">
        <v>57</v>
      </c>
      <c r="G148" s="168" t="s">
        <v>196</v>
      </c>
      <c r="H148" s="168" t="s">
        <v>197</v>
      </c>
      <c r="I148" s="168" t="s">
        <v>198</v>
      </c>
      <c r="J148" s="169" t="s">
        <v>157</v>
      </c>
      <c r="K148" s="170" t="s">
        <v>199</v>
      </c>
      <c r="L148" s="171"/>
      <c r="M148" s="76" t="s">
        <v>1</v>
      </c>
      <c r="N148" s="77" t="s">
        <v>39</v>
      </c>
      <c r="O148" s="77" t="s">
        <v>200</v>
      </c>
      <c r="P148" s="77" t="s">
        <v>201</v>
      </c>
      <c r="Q148" s="77" t="s">
        <v>202</v>
      </c>
      <c r="R148" s="77" t="s">
        <v>203</v>
      </c>
      <c r="S148" s="77" t="s">
        <v>204</v>
      </c>
      <c r="T148" s="78" t="s">
        <v>205</v>
      </c>
      <c r="U148" s="165"/>
      <c r="V148" s="165"/>
      <c r="W148" s="165"/>
      <c r="X148" s="165"/>
      <c r="Y148" s="165"/>
      <c r="Z148" s="165"/>
      <c r="AA148" s="165"/>
      <c r="AB148" s="165"/>
      <c r="AC148" s="165"/>
      <c r="AD148" s="165"/>
      <c r="AE148" s="165"/>
    </row>
    <row r="149" spans="1:65" s="2" customFormat="1" ht="22.9" customHeight="1">
      <c r="A149" s="35"/>
      <c r="B149" s="36"/>
      <c r="C149" s="83" t="s">
        <v>206</v>
      </c>
      <c r="D149" s="37"/>
      <c r="E149" s="37"/>
      <c r="F149" s="37"/>
      <c r="G149" s="37"/>
      <c r="H149" s="37"/>
      <c r="I149" s="37"/>
      <c r="J149" s="172">
        <f>BK149</f>
        <v>0</v>
      </c>
      <c r="K149" s="37"/>
      <c r="L149" s="40"/>
      <c r="M149" s="79"/>
      <c r="N149" s="173"/>
      <c r="O149" s="80"/>
      <c r="P149" s="174">
        <f>P150+P154+P160+P166+P176+P237+P239+P272+P295+P336+P385+P426+P471+P512+P563+P598+P645+P675+P718+P761+P777+P789+P792</f>
        <v>0</v>
      </c>
      <c r="Q149" s="80"/>
      <c r="R149" s="174">
        <f>R150+R154+R160+R166+R176+R237+R239+R272+R295+R336+R385+R426+R471+R512+R563+R598+R645+R675+R718+R761+R777+R789+R792</f>
        <v>0</v>
      </c>
      <c r="S149" s="80"/>
      <c r="T149" s="175">
        <f>T150+T154+T160+T166+T176+T237+T239+T272+T295+T336+T385+T426+T471+T512+T563+T598+T645+T675+T718+T761+T777+T789+T792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74</v>
      </c>
      <c r="AU149" s="18" t="s">
        <v>159</v>
      </c>
      <c r="BK149" s="176">
        <f>BK150+BK154+BK160+BK166+BK176+BK237+BK239+BK272+BK295+BK336+BK385+BK426+BK471+BK512+BK563+BK598+BK645+BK675+BK718+BK761+BK777+BK789+BK792</f>
        <v>0</v>
      </c>
    </row>
    <row r="150" spans="1:65" s="12" customFormat="1" ht="25.9" customHeight="1">
      <c r="B150" s="177"/>
      <c r="C150" s="178"/>
      <c r="D150" s="179" t="s">
        <v>74</v>
      </c>
      <c r="E150" s="180" t="s">
        <v>3280</v>
      </c>
      <c r="F150" s="180" t="s">
        <v>3544</v>
      </c>
      <c r="G150" s="178"/>
      <c r="H150" s="178"/>
      <c r="I150" s="181"/>
      <c r="J150" s="182">
        <f>BK150</f>
        <v>0</v>
      </c>
      <c r="K150" s="178"/>
      <c r="L150" s="183"/>
      <c r="M150" s="184"/>
      <c r="N150" s="185"/>
      <c r="O150" s="185"/>
      <c r="P150" s="186">
        <f>SUM(P151:P153)</f>
        <v>0</v>
      </c>
      <c r="Q150" s="185"/>
      <c r="R150" s="186">
        <f>SUM(R151:R153)</f>
        <v>0</v>
      </c>
      <c r="S150" s="185"/>
      <c r="T150" s="187">
        <f>SUM(T151:T153)</f>
        <v>0</v>
      </c>
      <c r="AR150" s="188" t="s">
        <v>83</v>
      </c>
      <c r="AT150" s="189" t="s">
        <v>74</v>
      </c>
      <c r="AU150" s="189" t="s">
        <v>75</v>
      </c>
      <c r="AY150" s="188" t="s">
        <v>209</v>
      </c>
      <c r="BK150" s="190">
        <f>SUM(BK151:BK153)</f>
        <v>0</v>
      </c>
    </row>
    <row r="151" spans="1:65" s="2" customFormat="1" ht="16.5" customHeight="1">
      <c r="A151" s="35"/>
      <c r="B151" s="36"/>
      <c r="C151" s="193" t="s">
        <v>83</v>
      </c>
      <c r="D151" s="193" t="s">
        <v>211</v>
      </c>
      <c r="E151" s="194" t="s">
        <v>3545</v>
      </c>
      <c r="F151" s="195" t="s">
        <v>3546</v>
      </c>
      <c r="G151" s="196" t="s">
        <v>340</v>
      </c>
      <c r="H151" s="197">
        <v>1</v>
      </c>
      <c r="I151" s="198"/>
      <c r="J151" s="199">
        <f>ROUND(I151*H151,2)</f>
        <v>0</v>
      </c>
      <c r="K151" s="200"/>
      <c r="L151" s="40"/>
      <c r="M151" s="201" t="s">
        <v>1</v>
      </c>
      <c r="N151" s="202" t="s">
        <v>40</v>
      </c>
      <c r="O151" s="72"/>
      <c r="P151" s="203">
        <f>O151*H151</f>
        <v>0</v>
      </c>
      <c r="Q151" s="203">
        <v>0</v>
      </c>
      <c r="R151" s="203">
        <f>Q151*H151</f>
        <v>0</v>
      </c>
      <c r="S151" s="203">
        <v>0</v>
      </c>
      <c r="T151" s="20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215</v>
      </c>
      <c r="AT151" s="205" t="s">
        <v>211</v>
      </c>
      <c r="AU151" s="205" t="s">
        <v>83</v>
      </c>
      <c r="AY151" s="18" t="s">
        <v>209</v>
      </c>
      <c r="BE151" s="206">
        <f>IF(N151="základní",J151,0)</f>
        <v>0</v>
      </c>
      <c r="BF151" s="206">
        <f>IF(N151="snížená",J151,0)</f>
        <v>0</v>
      </c>
      <c r="BG151" s="206">
        <f>IF(N151="zákl. přenesená",J151,0)</f>
        <v>0</v>
      </c>
      <c r="BH151" s="206">
        <f>IF(N151="sníž. přenesená",J151,0)</f>
        <v>0</v>
      </c>
      <c r="BI151" s="206">
        <f>IF(N151="nulová",J151,0)</f>
        <v>0</v>
      </c>
      <c r="BJ151" s="18" t="s">
        <v>83</v>
      </c>
      <c r="BK151" s="206">
        <f>ROUND(I151*H151,2)</f>
        <v>0</v>
      </c>
      <c r="BL151" s="18" t="s">
        <v>215</v>
      </c>
      <c r="BM151" s="205" t="s">
        <v>85</v>
      </c>
    </row>
    <row r="152" spans="1:65" s="2" customFormat="1" ht="16.5" customHeight="1">
      <c r="A152" s="35"/>
      <c r="B152" s="36"/>
      <c r="C152" s="193" t="s">
        <v>85</v>
      </c>
      <c r="D152" s="193" t="s">
        <v>211</v>
      </c>
      <c r="E152" s="194" t="s">
        <v>3547</v>
      </c>
      <c r="F152" s="195" t="s">
        <v>3548</v>
      </c>
      <c r="G152" s="196" t="s">
        <v>340</v>
      </c>
      <c r="H152" s="197">
        <v>3</v>
      </c>
      <c r="I152" s="198"/>
      <c r="J152" s="199">
        <f>ROUND(I152*H152,2)</f>
        <v>0</v>
      </c>
      <c r="K152" s="200"/>
      <c r="L152" s="40"/>
      <c r="M152" s="201" t="s">
        <v>1</v>
      </c>
      <c r="N152" s="202" t="s">
        <v>40</v>
      </c>
      <c r="O152" s="72"/>
      <c r="P152" s="203">
        <f>O152*H152</f>
        <v>0</v>
      </c>
      <c r="Q152" s="203">
        <v>0</v>
      </c>
      <c r="R152" s="203">
        <f>Q152*H152</f>
        <v>0</v>
      </c>
      <c r="S152" s="203">
        <v>0</v>
      </c>
      <c r="T152" s="20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215</v>
      </c>
      <c r="AT152" s="205" t="s">
        <v>211</v>
      </c>
      <c r="AU152" s="205" t="s">
        <v>83</v>
      </c>
      <c r="AY152" s="18" t="s">
        <v>209</v>
      </c>
      <c r="BE152" s="206">
        <f>IF(N152="základní",J152,0)</f>
        <v>0</v>
      </c>
      <c r="BF152" s="206">
        <f>IF(N152="snížená",J152,0)</f>
        <v>0</v>
      </c>
      <c r="BG152" s="206">
        <f>IF(N152="zákl. přenesená",J152,0)</f>
        <v>0</v>
      </c>
      <c r="BH152" s="206">
        <f>IF(N152="sníž. přenesená",J152,0)</f>
        <v>0</v>
      </c>
      <c r="BI152" s="206">
        <f>IF(N152="nulová",J152,0)</f>
        <v>0</v>
      </c>
      <c r="BJ152" s="18" t="s">
        <v>83</v>
      </c>
      <c r="BK152" s="206">
        <f>ROUND(I152*H152,2)</f>
        <v>0</v>
      </c>
      <c r="BL152" s="18" t="s">
        <v>215</v>
      </c>
      <c r="BM152" s="205" t="s">
        <v>215</v>
      </c>
    </row>
    <row r="153" spans="1:65" s="2" customFormat="1" ht="19.5">
      <c r="A153" s="35"/>
      <c r="B153" s="36"/>
      <c r="C153" s="37"/>
      <c r="D153" s="209" t="s">
        <v>253</v>
      </c>
      <c r="E153" s="37"/>
      <c r="F153" s="240" t="s">
        <v>3549</v>
      </c>
      <c r="G153" s="37"/>
      <c r="H153" s="37"/>
      <c r="I153" s="241"/>
      <c r="J153" s="37"/>
      <c r="K153" s="37"/>
      <c r="L153" s="40"/>
      <c r="M153" s="242"/>
      <c r="N153" s="243"/>
      <c r="O153" s="72"/>
      <c r="P153" s="72"/>
      <c r="Q153" s="72"/>
      <c r="R153" s="72"/>
      <c r="S153" s="72"/>
      <c r="T153" s="73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253</v>
      </c>
      <c r="AU153" s="18" t="s">
        <v>83</v>
      </c>
    </row>
    <row r="154" spans="1:65" s="12" customFormat="1" ht="25.9" customHeight="1">
      <c r="B154" s="177"/>
      <c r="C154" s="178"/>
      <c r="D154" s="179" t="s">
        <v>74</v>
      </c>
      <c r="E154" s="180" t="s">
        <v>3441</v>
      </c>
      <c r="F154" s="180" t="s">
        <v>3550</v>
      </c>
      <c r="G154" s="178"/>
      <c r="H154" s="178"/>
      <c r="I154" s="181"/>
      <c r="J154" s="182">
        <f>BK154</f>
        <v>0</v>
      </c>
      <c r="K154" s="178"/>
      <c r="L154" s="183"/>
      <c r="M154" s="184"/>
      <c r="N154" s="185"/>
      <c r="O154" s="185"/>
      <c r="P154" s="186">
        <f>SUM(P155:P159)</f>
        <v>0</v>
      </c>
      <c r="Q154" s="185"/>
      <c r="R154" s="186">
        <f>SUM(R155:R159)</f>
        <v>0</v>
      </c>
      <c r="S154" s="185"/>
      <c r="T154" s="187">
        <f>SUM(T155:T159)</f>
        <v>0</v>
      </c>
      <c r="AR154" s="188" t="s">
        <v>83</v>
      </c>
      <c r="AT154" s="189" t="s">
        <v>74</v>
      </c>
      <c r="AU154" s="189" t="s">
        <v>75</v>
      </c>
      <c r="AY154" s="188" t="s">
        <v>209</v>
      </c>
      <c r="BK154" s="190">
        <f>SUM(BK155:BK159)</f>
        <v>0</v>
      </c>
    </row>
    <row r="155" spans="1:65" s="2" customFormat="1" ht="16.5" customHeight="1">
      <c r="A155" s="35"/>
      <c r="B155" s="36"/>
      <c r="C155" s="193" t="s">
        <v>106</v>
      </c>
      <c r="D155" s="193" t="s">
        <v>211</v>
      </c>
      <c r="E155" s="194" t="s">
        <v>3551</v>
      </c>
      <c r="F155" s="195" t="s">
        <v>3552</v>
      </c>
      <c r="G155" s="196" t="s">
        <v>340</v>
      </c>
      <c r="H155" s="197">
        <v>1</v>
      </c>
      <c r="I155" s="198"/>
      <c r="J155" s="199">
        <f>ROUND(I155*H155,2)</f>
        <v>0</v>
      </c>
      <c r="K155" s="200"/>
      <c r="L155" s="40"/>
      <c r="M155" s="201" t="s">
        <v>1</v>
      </c>
      <c r="N155" s="202" t="s">
        <v>40</v>
      </c>
      <c r="O155" s="72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215</v>
      </c>
      <c r="AT155" s="205" t="s">
        <v>211</v>
      </c>
      <c r="AU155" s="205" t="s">
        <v>83</v>
      </c>
      <c r="AY155" s="18" t="s">
        <v>209</v>
      </c>
      <c r="BE155" s="206">
        <f>IF(N155="základní",J155,0)</f>
        <v>0</v>
      </c>
      <c r="BF155" s="206">
        <f>IF(N155="snížená",J155,0)</f>
        <v>0</v>
      </c>
      <c r="BG155" s="206">
        <f>IF(N155="zákl. přenesená",J155,0)</f>
        <v>0</v>
      </c>
      <c r="BH155" s="206">
        <f>IF(N155="sníž. přenesená",J155,0)</f>
        <v>0</v>
      </c>
      <c r="BI155" s="206">
        <f>IF(N155="nulová",J155,0)</f>
        <v>0</v>
      </c>
      <c r="BJ155" s="18" t="s">
        <v>83</v>
      </c>
      <c r="BK155" s="206">
        <f>ROUND(I155*H155,2)</f>
        <v>0</v>
      </c>
      <c r="BL155" s="18" t="s">
        <v>215</v>
      </c>
      <c r="BM155" s="205" t="s">
        <v>224</v>
      </c>
    </row>
    <row r="156" spans="1:65" s="2" customFormat="1" ht="16.5" customHeight="1">
      <c r="A156" s="35"/>
      <c r="B156" s="36"/>
      <c r="C156" s="193" t="s">
        <v>215</v>
      </c>
      <c r="D156" s="193" t="s">
        <v>211</v>
      </c>
      <c r="E156" s="194" t="s">
        <v>3553</v>
      </c>
      <c r="F156" s="195" t="s">
        <v>3554</v>
      </c>
      <c r="G156" s="196" t="s">
        <v>340</v>
      </c>
      <c r="H156" s="197">
        <v>3</v>
      </c>
      <c r="I156" s="198"/>
      <c r="J156" s="199">
        <f>ROUND(I156*H156,2)</f>
        <v>0</v>
      </c>
      <c r="K156" s="200"/>
      <c r="L156" s="40"/>
      <c r="M156" s="201" t="s">
        <v>1</v>
      </c>
      <c r="N156" s="202" t="s">
        <v>40</v>
      </c>
      <c r="O156" s="72"/>
      <c r="P156" s="203">
        <f>O156*H156</f>
        <v>0</v>
      </c>
      <c r="Q156" s="203">
        <v>0</v>
      </c>
      <c r="R156" s="203">
        <f>Q156*H156</f>
        <v>0</v>
      </c>
      <c r="S156" s="203">
        <v>0</v>
      </c>
      <c r="T156" s="20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215</v>
      </c>
      <c r="AT156" s="205" t="s">
        <v>211</v>
      </c>
      <c r="AU156" s="205" t="s">
        <v>83</v>
      </c>
      <c r="AY156" s="18" t="s">
        <v>209</v>
      </c>
      <c r="BE156" s="206">
        <f>IF(N156="základní",J156,0)</f>
        <v>0</v>
      </c>
      <c r="BF156" s="206">
        <f>IF(N156="snížená",J156,0)</f>
        <v>0</v>
      </c>
      <c r="BG156" s="206">
        <f>IF(N156="zákl. přenesená",J156,0)</f>
        <v>0</v>
      </c>
      <c r="BH156" s="206">
        <f>IF(N156="sníž. přenesená",J156,0)</f>
        <v>0</v>
      </c>
      <c r="BI156" s="206">
        <f>IF(N156="nulová",J156,0)</f>
        <v>0</v>
      </c>
      <c r="BJ156" s="18" t="s">
        <v>83</v>
      </c>
      <c r="BK156" s="206">
        <f>ROUND(I156*H156,2)</f>
        <v>0</v>
      </c>
      <c r="BL156" s="18" t="s">
        <v>215</v>
      </c>
      <c r="BM156" s="205" t="s">
        <v>229</v>
      </c>
    </row>
    <row r="157" spans="1:65" s="2" customFormat="1" ht="19.5">
      <c r="A157" s="35"/>
      <c r="B157" s="36"/>
      <c r="C157" s="37"/>
      <c r="D157" s="209" t="s">
        <v>253</v>
      </c>
      <c r="E157" s="37"/>
      <c r="F157" s="240" t="s">
        <v>3549</v>
      </c>
      <c r="G157" s="37"/>
      <c r="H157" s="37"/>
      <c r="I157" s="241"/>
      <c r="J157" s="37"/>
      <c r="K157" s="37"/>
      <c r="L157" s="40"/>
      <c r="M157" s="242"/>
      <c r="N157" s="243"/>
      <c r="O157" s="72"/>
      <c r="P157" s="72"/>
      <c r="Q157" s="72"/>
      <c r="R157" s="72"/>
      <c r="S157" s="72"/>
      <c r="T157" s="73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253</v>
      </c>
      <c r="AU157" s="18" t="s">
        <v>83</v>
      </c>
    </row>
    <row r="158" spans="1:65" s="2" customFormat="1" ht="16.5" customHeight="1">
      <c r="A158" s="35"/>
      <c r="B158" s="36"/>
      <c r="C158" s="193" t="s">
        <v>232</v>
      </c>
      <c r="D158" s="193" t="s">
        <v>211</v>
      </c>
      <c r="E158" s="194" t="s">
        <v>3555</v>
      </c>
      <c r="F158" s="195" t="s">
        <v>3556</v>
      </c>
      <c r="G158" s="196" t="s">
        <v>340</v>
      </c>
      <c r="H158" s="197">
        <v>3</v>
      </c>
      <c r="I158" s="198"/>
      <c r="J158" s="199">
        <f>ROUND(I158*H158,2)</f>
        <v>0</v>
      </c>
      <c r="K158" s="200"/>
      <c r="L158" s="40"/>
      <c r="M158" s="201" t="s">
        <v>1</v>
      </c>
      <c r="N158" s="202" t="s">
        <v>40</v>
      </c>
      <c r="O158" s="72"/>
      <c r="P158" s="203">
        <f>O158*H158</f>
        <v>0</v>
      </c>
      <c r="Q158" s="203">
        <v>0</v>
      </c>
      <c r="R158" s="203">
        <f>Q158*H158</f>
        <v>0</v>
      </c>
      <c r="S158" s="203">
        <v>0</v>
      </c>
      <c r="T158" s="20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215</v>
      </c>
      <c r="AT158" s="205" t="s">
        <v>211</v>
      </c>
      <c r="AU158" s="205" t="s">
        <v>83</v>
      </c>
      <c r="AY158" s="18" t="s">
        <v>209</v>
      </c>
      <c r="BE158" s="206">
        <f>IF(N158="základní",J158,0)</f>
        <v>0</v>
      </c>
      <c r="BF158" s="206">
        <f>IF(N158="snížená",J158,0)</f>
        <v>0</v>
      </c>
      <c r="BG158" s="206">
        <f>IF(N158="zákl. přenesená",J158,0)</f>
        <v>0</v>
      </c>
      <c r="BH158" s="206">
        <f>IF(N158="sníž. přenesená",J158,0)</f>
        <v>0</v>
      </c>
      <c r="BI158" s="206">
        <f>IF(N158="nulová",J158,0)</f>
        <v>0</v>
      </c>
      <c r="BJ158" s="18" t="s">
        <v>83</v>
      </c>
      <c r="BK158" s="206">
        <f>ROUND(I158*H158,2)</f>
        <v>0</v>
      </c>
      <c r="BL158" s="18" t="s">
        <v>215</v>
      </c>
      <c r="BM158" s="205" t="s">
        <v>235</v>
      </c>
    </row>
    <row r="159" spans="1:65" s="2" customFormat="1" ht="19.5">
      <c r="A159" s="35"/>
      <c r="B159" s="36"/>
      <c r="C159" s="37"/>
      <c r="D159" s="209" t="s">
        <v>253</v>
      </c>
      <c r="E159" s="37"/>
      <c r="F159" s="240" t="s">
        <v>3549</v>
      </c>
      <c r="G159" s="37"/>
      <c r="H159" s="37"/>
      <c r="I159" s="241"/>
      <c r="J159" s="37"/>
      <c r="K159" s="37"/>
      <c r="L159" s="40"/>
      <c r="M159" s="242"/>
      <c r="N159" s="243"/>
      <c r="O159" s="72"/>
      <c r="P159" s="72"/>
      <c r="Q159" s="72"/>
      <c r="R159" s="72"/>
      <c r="S159" s="72"/>
      <c r="T159" s="73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253</v>
      </c>
      <c r="AU159" s="18" t="s">
        <v>83</v>
      </c>
    </row>
    <row r="160" spans="1:65" s="12" customFormat="1" ht="25.9" customHeight="1">
      <c r="B160" s="177"/>
      <c r="C160" s="178"/>
      <c r="D160" s="179" t="s">
        <v>74</v>
      </c>
      <c r="E160" s="180" t="s">
        <v>3441</v>
      </c>
      <c r="F160" s="180" t="s">
        <v>3550</v>
      </c>
      <c r="G160" s="178"/>
      <c r="H160" s="178"/>
      <c r="I160" s="181"/>
      <c r="J160" s="182">
        <f>BK160</f>
        <v>0</v>
      </c>
      <c r="K160" s="178"/>
      <c r="L160" s="183"/>
      <c r="M160" s="184"/>
      <c r="N160" s="185"/>
      <c r="O160" s="185"/>
      <c r="P160" s="186">
        <f>SUM(P161:P165)</f>
        <v>0</v>
      </c>
      <c r="Q160" s="185"/>
      <c r="R160" s="186">
        <f>SUM(R161:R165)</f>
        <v>0</v>
      </c>
      <c r="S160" s="185"/>
      <c r="T160" s="187">
        <f>SUM(T161:T165)</f>
        <v>0</v>
      </c>
      <c r="AR160" s="188" t="s">
        <v>83</v>
      </c>
      <c r="AT160" s="189" t="s">
        <v>74</v>
      </c>
      <c r="AU160" s="189" t="s">
        <v>75</v>
      </c>
      <c r="AY160" s="188" t="s">
        <v>209</v>
      </c>
      <c r="BK160" s="190">
        <f>SUM(BK161:BK165)</f>
        <v>0</v>
      </c>
    </row>
    <row r="161" spans="1:65" s="2" customFormat="1" ht="16.5" customHeight="1">
      <c r="A161" s="35"/>
      <c r="B161" s="36"/>
      <c r="C161" s="193" t="s">
        <v>224</v>
      </c>
      <c r="D161" s="193" t="s">
        <v>211</v>
      </c>
      <c r="E161" s="194" t="s">
        <v>3551</v>
      </c>
      <c r="F161" s="195" t="s">
        <v>3552</v>
      </c>
      <c r="G161" s="196" t="s">
        <v>340</v>
      </c>
      <c r="H161" s="197">
        <v>1</v>
      </c>
      <c r="I161" s="198"/>
      <c r="J161" s="199">
        <f>ROUND(I161*H161,2)</f>
        <v>0</v>
      </c>
      <c r="K161" s="200"/>
      <c r="L161" s="40"/>
      <c r="M161" s="201" t="s">
        <v>1</v>
      </c>
      <c r="N161" s="202" t="s">
        <v>40</v>
      </c>
      <c r="O161" s="72"/>
      <c r="P161" s="203">
        <f>O161*H161</f>
        <v>0</v>
      </c>
      <c r="Q161" s="203">
        <v>0</v>
      </c>
      <c r="R161" s="203">
        <f>Q161*H161</f>
        <v>0</v>
      </c>
      <c r="S161" s="203">
        <v>0</v>
      </c>
      <c r="T161" s="20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215</v>
      </c>
      <c r="AT161" s="205" t="s">
        <v>211</v>
      </c>
      <c r="AU161" s="205" t="s">
        <v>83</v>
      </c>
      <c r="AY161" s="18" t="s">
        <v>209</v>
      </c>
      <c r="BE161" s="206">
        <f>IF(N161="základní",J161,0)</f>
        <v>0</v>
      </c>
      <c r="BF161" s="206">
        <f>IF(N161="snížená",J161,0)</f>
        <v>0</v>
      </c>
      <c r="BG161" s="206">
        <f>IF(N161="zákl. přenesená",J161,0)</f>
        <v>0</v>
      </c>
      <c r="BH161" s="206">
        <f>IF(N161="sníž. přenesená",J161,0)</f>
        <v>0</v>
      </c>
      <c r="BI161" s="206">
        <f>IF(N161="nulová",J161,0)</f>
        <v>0</v>
      </c>
      <c r="BJ161" s="18" t="s">
        <v>83</v>
      </c>
      <c r="BK161" s="206">
        <f>ROUND(I161*H161,2)</f>
        <v>0</v>
      </c>
      <c r="BL161" s="18" t="s">
        <v>215</v>
      </c>
      <c r="BM161" s="205" t="s">
        <v>240</v>
      </c>
    </row>
    <row r="162" spans="1:65" s="2" customFormat="1" ht="16.5" customHeight="1">
      <c r="A162" s="35"/>
      <c r="B162" s="36"/>
      <c r="C162" s="193" t="s">
        <v>241</v>
      </c>
      <c r="D162" s="193" t="s">
        <v>211</v>
      </c>
      <c r="E162" s="194" t="s">
        <v>3557</v>
      </c>
      <c r="F162" s="195" t="s">
        <v>3558</v>
      </c>
      <c r="G162" s="196" t="s">
        <v>340</v>
      </c>
      <c r="H162" s="197">
        <v>3</v>
      </c>
      <c r="I162" s="198"/>
      <c r="J162" s="199">
        <f>ROUND(I162*H162,2)</f>
        <v>0</v>
      </c>
      <c r="K162" s="200"/>
      <c r="L162" s="40"/>
      <c r="M162" s="201" t="s">
        <v>1</v>
      </c>
      <c r="N162" s="202" t="s">
        <v>40</v>
      </c>
      <c r="O162" s="72"/>
      <c r="P162" s="203">
        <f>O162*H162</f>
        <v>0</v>
      </c>
      <c r="Q162" s="203">
        <v>0</v>
      </c>
      <c r="R162" s="203">
        <f>Q162*H162</f>
        <v>0</v>
      </c>
      <c r="S162" s="203">
        <v>0</v>
      </c>
      <c r="T162" s="20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215</v>
      </c>
      <c r="AT162" s="205" t="s">
        <v>211</v>
      </c>
      <c r="AU162" s="205" t="s">
        <v>83</v>
      </c>
      <c r="AY162" s="18" t="s">
        <v>209</v>
      </c>
      <c r="BE162" s="206">
        <f>IF(N162="základní",J162,0)</f>
        <v>0</v>
      </c>
      <c r="BF162" s="206">
        <f>IF(N162="snížená",J162,0)</f>
        <v>0</v>
      </c>
      <c r="BG162" s="206">
        <f>IF(N162="zákl. přenesená",J162,0)</f>
        <v>0</v>
      </c>
      <c r="BH162" s="206">
        <f>IF(N162="sníž. přenesená",J162,0)</f>
        <v>0</v>
      </c>
      <c r="BI162" s="206">
        <f>IF(N162="nulová",J162,0)</f>
        <v>0</v>
      </c>
      <c r="BJ162" s="18" t="s">
        <v>83</v>
      </c>
      <c r="BK162" s="206">
        <f>ROUND(I162*H162,2)</f>
        <v>0</v>
      </c>
      <c r="BL162" s="18" t="s">
        <v>215</v>
      </c>
      <c r="BM162" s="205" t="s">
        <v>244</v>
      </c>
    </row>
    <row r="163" spans="1:65" s="2" customFormat="1" ht="19.5">
      <c r="A163" s="35"/>
      <c r="B163" s="36"/>
      <c r="C163" s="37"/>
      <c r="D163" s="209" t="s">
        <v>253</v>
      </c>
      <c r="E163" s="37"/>
      <c r="F163" s="240" t="s">
        <v>3549</v>
      </c>
      <c r="G163" s="37"/>
      <c r="H163" s="37"/>
      <c r="I163" s="241"/>
      <c r="J163" s="37"/>
      <c r="K163" s="37"/>
      <c r="L163" s="40"/>
      <c r="M163" s="242"/>
      <c r="N163" s="243"/>
      <c r="O163" s="72"/>
      <c r="P163" s="72"/>
      <c r="Q163" s="72"/>
      <c r="R163" s="72"/>
      <c r="S163" s="72"/>
      <c r="T163" s="73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8" t="s">
        <v>253</v>
      </c>
      <c r="AU163" s="18" t="s">
        <v>83</v>
      </c>
    </row>
    <row r="164" spans="1:65" s="2" customFormat="1" ht="16.5" customHeight="1">
      <c r="A164" s="35"/>
      <c r="B164" s="36"/>
      <c r="C164" s="193" t="s">
        <v>229</v>
      </c>
      <c r="D164" s="193" t="s">
        <v>211</v>
      </c>
      <c r="E164" s="194" t="s">
        <v>3559</v>
      </c>
      <c r="F164" s="195" t="s">
        <v>3560</v>
      </c>
      <c r="G164" s="196" t="s">
        <v>340</v>
      </c>
      <c r="H164" s="197">
        <v>3</v>
      </c>
      <c r="I164" s="198"/>
      <c r="J164" s="199">
        <f>ROUND(I164*H164,2)</f>
        <v>0</v>
      </c>
      <c r="K164" s="200"/>
      <c r="L164" s="40"/>
      <c r="M164" s="201" t="s">
        <v>1</v>
      </c>
      <c r="N164" s="202" t="s">
        <v>40</v>
      </c>
      <c r="O164" s="72"/>
      <c r="P164" s="203">
        <f>O164*H164</f>
        <v>0</v>
      </c>
      <c r="Q164" s="203">
        <v>0</v>
      </c>
      <c r="R164" s="203">
        <f>Q164*H164</f>
        <v>0</v>
      </c>
      <c r="S164" s="203">
        <v>0</v>
      </c>
      <c r="T164" s="20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215</v>
      </c>
      <c r="AT164" s="205" t="s">
        <v>211</v>
      </c>
      <c r="AU164" s="205" t="s">
        <v>83</v>
      </c>
      <c r="AY164" s="18" t="s">
        <v>209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8" t="s">
        <v>83</v>
      </c>
      <c r="BK164" s="206">
        <f>ROUND(I164*H164,2)</f>
        <v>0</v>
      </c>
      <c r="BL164" s="18" t="s">
        <v>215</v>
      </c>
      <c r="BM164" s="205" t="s">
        <v>247</v>
      </c>
    </row>
    <row r="165" spans="1:65" s="2" customFormat="1" ht="19.5">
      <c r="A165" s="35"/>
      <c r="B165" s="36"/>
      <c r="C165" s="37"/>
      <c r="D165" s="209" t="s">
        <v>253</v>
      </c>
      <c r="E165" s="37"/>
      <c r="F165" s="240" t="s">
        <v>3549</v>
      </c>
      <c r="G165" s="37"/>
      <c r="H165" s="37"/>
      <c r="I165" s="241"/>
      <c r="J165" s="37"/>
      <c r="K165" s="37"/>
      <c r="L165" s="40"/>
      <c r="M165" s="242"/>
      <c r="N165" s="243"/>
      <c r="O165" s="72"/>
      <c r="P165" s="72"/>
      <c r="Q165" s="72"/>
      <c r="R165" s="72"/>
      <c r="S165" s="72"/>
      <c r="T165" s="73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253</v>
      </c>
      <c r="AU165" s="18" t="s">
        <v>83</v>
      </c>
    </row>
    <row r="166" spans="1:65" s="12" customFormat="1" ht="25.9" customHeight="1">
      <c r="B166" s="177"/>
      <c r="C166" s="178"/>
      <c r="D166" s="179" t="s">
        <v>74</v>
      </c>
      <c r="E166" s="180" t="s">
        <v>3445</v>
      </c>
      <c r="F166" s="180" t="s">
        <v>3561</v>
      </c>
      <c r="G166" s="178"/>
      <c r="H166" s="178"/>
      <c r="I166" s="181"/>
      <c r="J166" s="182">
        <f>BK166</f>
        <v>0</v>
      </c>
      <c r="K166" s="178"/>
      <c r="L166" s="183"/>
      <c r="M166" s="184"/>
      <c r="N166" s="185"/>
      <c r="O166" s="185"/>
      <c r="P166" s="186">
        <f>SUM(P167:P175)</f>
        <v>0</v>
      </c>
      <c r="Q166" s="185"/>
      <c r="R166" s="186">
        <f>SUM(R167:R175)</f>
        <v>0</v>
      </c>
      <c r="S166" s="185"/>
      <c r="T166" s="187">
        <f>SUM(T167:T175)</f>
        <v>0</v>
      </c>
      <c r="AR166" s="188" t="s">
        <v>83</v>
      </c>
      <c r="AT166" s="189" t="s">
        <v>74</v>
      </c>
      <c r="AU166" s="189" t="s">
        <v>75</v>
      </c>
      <c r="AY166" s="188" t="s">
        <v>209</v>
      </c>
      <c r="BK166" s="190">
        <f>SUM(BK167:BK175)</f>
        <v>0</v>
      </c>
    </row>
    <row r="167" spans="1:65" s="2" customFormat="1" ht="16.5" customHeight="1">
      <c r="A167" s="35"/>
      <c r="B167" s="36"/>
      <c r="C167" s="193" t="s">
        <v>249</v>
      </c>
      <c r="D167" s="193" t="s">
        <v>211</v>
      </c>
      <c r="E167" s="194" t="s">
        <v>3562</v>
      </c>
      <c r="F167" s="195" t="s">
        <v>3563</v>
      </c>
      <c r="G167" s="196" t="s">
        <v>340</v>
      </c>
      <c r="H167" s="197">
        <v>2</v>
      </c>
      <c r="I167" s="198"/>
      <c r="J167" s="199">
        <f>ROUND(I167*H167,2)</f>
        <v>0</v>
      </c>
      <c r="K167" s="200"/>
      <c r="L167" s="40"/>
      <c r="M167" s="201" t="s">
        <v>1</v>
      </c>
      <c r="N167" s="202" t="s">
        <v>40</v>
      </c>
      <c r="O167" s="72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215</v>
      </c>
      <c r="AT167" s="205" t="s">
        <v>211</v>
      </c>
      <c r="AU167" s="205" t="s">
        <v>83</v>
      </c>
      <c r="AY167" s="18" t="s">
        <v>209</v>
      </c>
      <c r="BE167" s="206">
        <f>IF(N167="základní",J167,0)</f>
        <v>0</v>
      </c>
      <c r="BF167" s="206">
        <f>IF(N167="snížená",J167,0)</f>
        <v>0</v>
      </c>
      <c r="BG167" s="206">
        <f>IF(N167="zákl. přenesená",J167,0)</f>
        <v>0</v>
      </c>
      <c r="BH167" s="206">
        <f>IF(N167="sníž. přenesená",J167,0)</f>
        <v>0</v>
      </c>
      <c r="BI167" s="206">
        <f>IF(N167="nulová",J167,0)</f>
        <v>0</v>
      </c>
      <c r="BJ167" s="18" t="s">
        <v>83</v>
      </c>
      <c r="BK167" s="206">
        <f>ROUND(I167*H167,2)</f>
        <v>0</v>
      </c>
      <c r="BL167" s="18" t="s">
        <v>215</v>
      </c>
      <c r="BM167" s="205" t="s">
        <v>252</v>
      </c>
    </row>
    <row r="168" spans="1:65" s="2" customFormat="1" ht="16.5" customHeight="1">
      <c r="A168" s="35"/>
      <c r="B168" s="36"/>
      <c r="C168" s="193" t="s">
        <v>235</v>
      </c>
      <c r="D168" s="193" t="s">
        <v>211</v>
      </c>
      <c r="E168" s="194" t="s">
        <v>3564</v>
      </c>
      <c r="F168" s="195" t="s">
        <v>3565</v>
      </c>
      <c r="G168" s="196" t="s">
        <v>340</v>
      </c>
      <c r="H168" s="197">
        <v>1</v>
      </c>
      <c r="I168" s="198"/>
      <c r="J168" s="199">
        <f>ROUND(I168*H168,2)</f>
        <v>0</v>
      </c>
      <c r="K168" s="200"/>
      <c r="L168" s="40"/>
      <c r="M168" s="201" t="s">
        <v>1</v>
      </c>
      <c r="N168" s="202" t="s">
        <v>40</v>
      </c>
      <c r="O168" s="72"/>
      <c r="P168" s="203">
        <f>O168*H168</f>
        <v>0</v>
      </c>
      <c r="Q168" s="203">
        <v>0</v>
      </c>
      <c r="R168" s="203">
        <f>Q168*H168</f>
        <v>0</v>
      </c>
      <c r="S168" s="203">
        <v>0</v>
      </c>
      <c r="T168" s="204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215</v>
      </c>
      <c r="AT168" s="205" t="s">
        <v>211</v>
      </c>
      <c r="AU168" s="205" t="s">
        <v>83</v>
      </c>
      <c r="AY168" s="18" t="s">
        <v>209</v>
      </c>
      <c r="BE168" s="206">
        <f>IF(N168="základní",J168,0)</f>
        <v>0</v>
      </c>
      <c r="BF168" s="206">
        <f>IF(N168="snížená",J168,0)</f>
        <v>0</v>
      </c>
      <c r="BG168" s="206">
        <f>IF(N168="zákl. přenesená",J168,0)</f>
        <v>0</v>
      </c>
      <c r="BH168" s="206">
        <f>IF(N168="sníž. přenesená",J168,0)</f>
        <v>0</v>
      </c>
      <c r="BI168" s="206">
        <f>IF(N168="nulová",J168,0)</f>
        <v>0</v>
      </c>
      <c r="BJ168" s="18" t="s">
        <v>83</v>
      </c>
      <c r="BK168" s="206">
        <f>ROUND(I168*H168,2)</f>
        <v>0</v>
      </c>
      <c r="BL168" s="18" t="s">
        <v>215</v>
      </c>
      <c r="BM168" s="205" t="s">
        <v>258</v>
      </c>
    </row>
    <row r="169" spans="1:65" s="2" customFormat="1" ht="19.5">
      <c r="A169" s="35"/>
      <c r="B169" s="36"/>
      <c r="C169" s="37"/>
      <c r="D169" s="209" t="s">
        <v>253</v>
      </c>
      <c r="E169" s="37"/>
      <c r="F169" s="240" t="s">
        <v>3566</v>
      </c>
      <c r="G169" s="37"/>
      <c r="H169" s="37"/>
      <c r="I169" s="241"/>
      <c r="J169" s="37"/>
      <c r="K169" s="37"/>
      <c r="L169" s="40"/>
      <c r="M169" s="242"/>
      <c r="N169" s="243"/>
      <c r="O169" s="72"/>
      <c r="P169" s="72"/>
      <c r="Q169" s="72"/>
      <c r="R169" s="72"/>
      <c r="S169" s="72"/>
      <c r="T169" s="73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253</v>
      </c>
      <c r="AU169" s="18" t="s">
        <v>83</v>
      </c>
    </row>
    <row r="170" spans="1:65" s="2" customFormat="1" ht="16.5" customHeight="1">
      <c r="A170" s="35"/>
      <c r="B170" s="36"/>
      <c r="C170" s="193" t="s">
        <v>259</v>
      </c>
      <c r="D170" s="193" t="s">
        <v>211</v>
      </c>
      <c r="E170" s="194" t="s">
        <v>3567</v>
      </c>
      <c r="F170" s="195" t="s">
        <v>3568</v>
      </c>
      <c r="G170" s="196" t="s">
        <v>340</v>
      </c>
      <c r="H170" s="197">
        <v>1</v>
      </c>
      <c r="I170" s="198"/>
      <c r="J170" s="199">
        <f>ROUND(I170*H170,2)</f>
        <v>0</v>
      </c>
      <c r="K170" s="200"/>
      <c r="L170" s="40"/>
      <c r="M170" s="201" t="s">
        <v>1</v>
      </c>
      <c r="N170" s="202" t="s">
        <v>40</v>
      </c>
      <c r="O170" s="72"/>
      <c r="P170" s="203">
        <f>O170*H170</f>
        <v>0</v>
      </c>
      <c r="Q170" s="203">
        <v>0</v>
      </c>
      <c r="R170" s="203">
        <f>Q170*H170</f>
        <v>0</v>
      </c>
      <c r="S170" s="203">
        <v>0</v>
      </c>
      <c r="T170" s="204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215</v>
      </c>
      <c r="AT170" s="205" t="s">
        <v>211</v>
      </c>
      <c r="AU170" s="205" t="s">
        <v>83</v>
      </c>
      <c r="AY170" s="18" t="s">
        <v>209</v>
      </c>
      <c r="BE170" s="206">
        <f>IF(N170="základní",J170,0)</f>
        <v>0</v>
      </c>
      <c r="BF170" s="206">
        <f>IF(N170="snížená",J170,0)</f>
        <v>0</v>
      </c>
      <c r="BG170" s="206">
        <f>IF(N170="zákl. přenesená",J170,0)</f>
        <v>0</v>
      </c>
      <c r="BH170" s="206">
        <f>IF(N170="sníž. přenesená",J170,0)</f>
        <v>0</v>
      </c>
      <c r="BI170" s="206">
        <f>IF(N170="nulová",J170,0)</f>
        <v>0</v>
      </c>
      <c r="BJ170" s="18" t="s">
        <v>83</v>
      </c>
      <c r="BK170" s="206">
        <f>ROUND(I170*H170,2)</f>
        <v>0</v>
      </c>
      <c r="BL170" s="18" t="s">
        <v>215</v>
      </c>
      <c r="BM170" s="205" t="s">
        <v>260</v>
      </c>
    </row>
    <row r="171" spans="1:65" s="2" customFormat="1" ht="19.5">
      <c r="A171" s="35"/>
      <c r="B171" s="36"/>
      <c r="C171" s="37"/>
      <c r="D171" s="209" t="s">
        <v>253</v>
      </c>
      <c r="E171" s="37"/>
      <c r="F171" s="240" t="s">
        <v>3566</v>
      </c>
      <c r="G171" s="37"/>
      <c r="H171" s="37"/>
      <c r="I171" s="241"/>
      <c r="J171" s="37"/>
      <c r="K171" s="37"/>
      <c r="L171" s="40"/>
      <c r="M171" s="242"/>
      <c r="N171" s="243"/>
      <c r="O171" s="72"/>
      <c r="P171" s="72"/>
      <c r="Q171" s="72"/>
      <c r="R171" s="72"/>
      <c r="S171" s="72"/>
      <c r="T171" s="73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253</v>
      </c>
      <c r="AU171" s="18" t="s">
        <v>83</v>
      </c>
    </row>
    <row r="172" spans="1:65" s="2" customFormat="1" ht="24.2" customHeight="1">
      <c r="A172" s="35"/>
      <c r="B172" s="36"/>
      <c r="C172" s="193" t="s">
        <v>240</v>
      </c>
      <c r="D172" s="193" t="s">
        <v>211</v>
      </c>
      <c r="E172" s="194" t="s">
        <v>3569</v>
      </c>
      <c r="F172" s="195" t="s">
        <v>3570</v>
      </c>
      <c r="G172" s="196" t="s">
        <v>340</v>
      </c>
      <c r="H172" s="197">
        <v>3</v>
      </c>
      <c r="I172" s="198"/>
      <c r="J172" s="199">
        <f>ROUND(I172*H172,2)</f>
        <v>0</v>
      </c>
      <c r="K172" s="200"/>
      <c r="L172" s="40"/>
      <c r="M172" s="201" t="s">
        <v>1</v>
      </c>
      <c r="N172" s="202" t="s">
        <v>40</v>
      </c>
      <c r="O172" s="72"/>
      <c r="P172" s="203">
        <f>O172*H172</f>
        <v>0</v>
      </c>
      <c r="Q172" s="203">
        <v>0</v>
      </c>
      <c r="R172" s="203">
        <f>Q172*H172</f>
        <v>0</v>
      </c>
      <c r="S172" s="203">
        <v>0</v>
      </c>
      <c r="T172" s="20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215</v>
      </c>
      <c r="AT172" s="205" t="s">
        <v>211</v>
      </c>
      <c r="AU172" s="205" t="s">
        <v>83</v>
      </c>
      <c r="AY172" s="18" t="s">
        <v>209</v>
      </c>
      <c r="BE172" s="206">
        <f>IF(N172="základní",J172,0)</f>
        <v>0</v>
      </c>
      <c r="BF172" s="206">
        <f>IF(N172="snížená",J172,0)</f>
        <v>0</v>
      </c>
      <c r="BG172" s="206">
        <f>IF(N172="zákl. přenesená",J172,0)</f>
        <v>0</v>
      </c>
      <c r="BH172" s="206">
        <f>IF(N172="sníž. přenesená",J172,0)</f>
        <v>0</v>
      </c>
      <c r="BI172" s="206">
        <f>IF(N172="nulová",J172,0)</f>
        <v>0</v>
      </c>
      <c r="BJ172" s="18" t="s">
        <v>83</v>
      </c>
      <c r="BK172" s="206">
        <f>ROUND(I172*H172,2)</f>
        <v>0</v>
      </c>
      <c r="BL172" s="18" t="s">
        <v>215</v>
      </c>
      <c r="BM172" s="205" t="s">
        <v>263</v>
      </c>
    </row>
    <row r="173" spans="1:65" s="2" customFormat="1" ht="19.5">
      <c r="A173" s="35"/>
      <c r="B173" s="36"/>
      <c r="C173" s="37"/>
      <c r="D173" s="209" t="s">
        <v>253</v>
      </c>
      <c r="E173" s="37"/>
      <c r="F173" s="240" t="s">
        <v>3571</v>
      </c>
      <c r="G173" s="37"/>
      <c r="H173" s="37"/>
      <c r="I173" s="241"/>
      <c r="J173" s="37"/>
      <c r="K173" s="37"/>
      <c r="L173" s="40"/>
      <c r="M173" s="242"/>
      <c r="N173" s="243"/>
      <c r="O173" s="72"/>
      <c r="P173" s="72"/>
      <c r="Q173" s="72"/>
      <c r="R173" s="72"/>
      <c r="S173" s="72"/>
      <c r="T173" s="73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253</v>
      </c>
      <c r="AU173" s="18" t="s">
        <v>83</v>
      </c>
    </row>
    <row r="174" spans="1:65" s="2" customFormat="1" ht="24.2" customHeight="1">
      <c r="A174" s="35"/>
      <c r="B174" s="36"/>
      <c r="C174" s="193" t="s">
        <v>265</v>
      </c>
      <c r="D174" s="193" t="s">
        <v>211</v>
      </c>
      <c r="E174" s="194" t="s">
        <v>3572</v>
      </c>
      <c r="F174" s="195" t="s">
        <v>3573</v>
      </c>
      <c r="G174" s="196" t="s">
        <v>340</v>
      </c>
      <c r="H174" s="197">
        <v>3</v>
      </c>
      <c r="I174" s="198"/>
      <c r="J174" s="199">
        <f>ROUND(I174*H174,2)</f>
        <v>0</v>
      </c>
      <c r="K174" s="200"/>
      <c r="L174" s="40"/>
      <c r="M174" s="201" t="s">
        <v>1</v>
      </c>
      <c r="N174" s="202" t="s">
        <v>40</v>
      </c>
      <c r="O174" s="72"/>
      <c r="P174" s="203">
        <f>O174*H174</f>
        <v>0</v>
      </c>
      <c r="Q174" s="203">
        <v>0</v>
      </c>
      <c r="R174" s="203">
        <f>Q174*H174</f>
        <v>0</v>
      </c>
      <c r="S174" s="203">
        <v>0</v>
      </c>
      <c r="T174" s="204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215</v>
      </c>
      <c r="AT174" s="205" t="s">
        <v>211</v>
      </c>
      <c r="AU174" s="205" t="s">
        <v>83</v>
      </c>
      <c r="AY174" s="18" t="s">
        <v>209</v>
      </c>
      <c r="BE174" s="206">
        <f>IF(N174="základní",J174,0)</f>
        <v>0</v>
      </c>
      <c r="BF174" s="206">
        <f>IF(N174="snížená",J174,0)</f>
        <v>0</v>
      </c>
      <c r="BG174" s="206">
        <f>IF(N174="zákl. přenesená",J174,0)</f>
        <v>0</v>
      </c>
      <c r="BH174" s="206">
        <f>IF(N174="sníž. přenesená",J174,0)</f>
        <v>0</v>
      </c>
      <c r="BI174" s="206">
        <f>IF(N174="nulová",J174,0)</f>
        <v>0</v>
      </c>
      <c r="BJ174" s="18" t="s">
        <v>83</v>
      </c>
      <c r="BK174" s="206">
        <f>ROUND(I174*H174,2)</f>
        <v>0</v>
      </c>
      <c r="BL174" s="18" t="s">
        <v>215</v>
      </c>
      <c r="BM174" s="205" t="s">
        <v>266</v>
      </c>
    </row>
    <row r="175" spans="1:65" s="2" customFormat="1" ht="19.5">
      <c r="A175" s="35"/>
      <c r="B175" s="36"/>
      <c r="C175" s="37"/>
      <c r="D175" s="209" t="s">
        <v>253</v>
      </c>
      <c r="E175" s="37"/>
      <c r="F175" s="240" t="s">
        <v>3574</v>
      </c>
      <c r="G175" s="37"/>
      <c r="H175" s="37"/>
      <c r="I175" s="241"/>
      <c r="J175" s="37"/>
      <c r="K175" s="37"/>
      <c r="L175" s="40"/>
      <c r="M175" s="242"/>
      <c r="N175" s="243"/>
      <c r="O175" s="72"/>
      <c r="P175" s="72"/>
      <c r="Q175" s="72"/>
      <c r="R175" s="72"/>
      <c r="S175" s="72"/>
      <c r="T175" s="73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253</v>
      </c>
      <c r="AU175" s="18" t="s">
        <v>83</v>
      </c>
    </row>
    <row r="176" spans="1:65" s="12" customFormat="1" ht="25.9" customHeight="1">
      <c r="B176" s="177"/>
      <c r="C176" s="178"/>
      <c r="D176" s="179" t="s">
        <v>74</v>
      </c>
      <c r="E176" s="180" t="s">
        <v>3500</v>
      </c>
      <c r="F176" s="180" t="s">
        <v>3575</v>
      </c>
      <c r="G176" s="178"/>
      <c r="H176" s="178"/>
      <c r="I176" s="181"/>
      <c r="J176" s="182">
        <f>BK176</f>
        <v>0</v>
      </c>
      <c r="K176" s="178"/>
      <c r="L176" s="183"/>
      <c r="M176" s="184"/>
      <c r="N176" s="185"/>
      <c r="O176" s="185"/>
      <c r="P176" s="186">
        <f>SUM(P177:P236)</f>
        <v>0</v>
      </c>
      <c r="Q176" s="185"/>
      <c r="R176" s="186">
        <f>SUM(R177:R236)</f>
        <v>0</v>
      </c>
      <c r="S176" s="185"/>
      <c r="T176" s="187">
        <f>SUM(T177:T236)</f>
        <v>0</v>
      </c>
      <c r="AR176" s="188" t="s">
        <v>83</v>
      </c>
      <c r="AT176" s="189" t="s">
        <v>74</v>
      </c>
      <c r="AU176" s="189" t="s">
        <v>75</v>
      </c>
      <c r="AY176" s="188" t="s">
        <v>209</v>
      </c>
      <c r="BK176" s="190">
        <f>SUM(BK177:BK236)</f>
        <v>0</v>
      </c>
    </row>
    <row r="177" spans="1:65" s="2" customFormat="1" ht="16.5" customHeight="1">
      <c r="A177" s="35"/>
      <c r="B177" s="36"/>
      <c r="C177" s="193" t="s">
        <v>244</v>
      </c>
      <c r="D177" s="193" t="s">
        <v>211</v>
      </c>
      <c r="E177" s="194" t="s">
        <v>3576</v>
      </c>
      <c r="F177" s="195" t="s">
        <v>3577</v>
      </c>
      <c r="G177" s="196" t="s">
        <v>340</v>
      </c>
      <c r="H177" s="197">
        <v>1</v>
      </c>
      <c r="I177" s="198"/>
      <c r="J177" s="199">
        <f>ROUND(I177*H177,2)</f>
        <v>0</v>
      </c>
      <c r="K177" s="200"/>
      <c r="L177" s="40"/>
      <c r="M177" s="201" t="s">
        <v>1</v>
      </c>
      <c r="N177" s="202" t="s">
        <v>40</v>
      </c>
      <c r="O177" s="72"/>
      <c r="P177" s="203">
        <f>O177*H177</f>
        <v>0</v>
      </c>
      <c r="Q177" s="203">
        <v>0</v>
      </c>
      <c r="R177" s="203">
        <f>Q177*H177</f>
        <v>0</v>
      </c>
      <c r="S177" s="203">
        <v>0</v>
      </c>
      <c r="T177" s="20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215</v>
      </c>
      <c r="AT177" s="205" t="s">
        <v>211</v>
      </c>
      <c r="AU177" s="205" t="s">
        <v>83</v>
      </c>
      <c r="AY177" s="18" t="s">
        <v>209</v>
      </c>
      <c r="BE177" s="206">
        <f>IF(N177="základní",J177,0)</f>
        <v>0</v>
      </c>
      <c r="BF177" s="206">
        <f>IF(N177="snížená",J177,0)</f>
        <v>0</v>
      </c>
      <c r="BG177" s="206">
        <f>IF(N177="zákl. přenesená",J177,0)</f>
        <v>0</v>
      </c>
      <c r="BH177" s="206">
        <f>IF(N177="sníž. přenesená",J177,0)</f>
        <v>0</v>
      </c>
      <c r="BI177" s="206">
        <f>IF(N177="nulová",J177,0)</f>
        <v>0</v>
      </c>
      <c r="BJ177" s="18" t="s">
        <v>83</v>
      </c>
      <c r="BK177" s="206">
        <f>ROUND(I177*H177,2)</f>
        <v>0</v>
      </c>
      <c r="BL177" s="18" t="s">
        <v>215</v>
      </c>
      <c r="BM177" s="205" t="s">
        <v>271</v>
      </c>
    </row>
    <row r="178" spans="1:65" s="2" customFormat="1" ht="19.5">
      <c r="A178" s="35"/>
      <c r="B178" s="36"/>
      <c r="C178" s="37"/>
      <c r="D178" s="209" t="s">
        <v>253</v>
      </c>
      <c r="E178" s="37"/>
      <c r="F178" s="240" t="s">
        <v>3578</v>
      </c>
      <c r="G178" s="37"/>
      <c r="H178" s="37"/>
      <c r="I178" s="241"/>
      <c r="J178" s="37"/>
      <c r="K178" s="37"/>
      <c r="L178" s="40"/>
      <c r="M178" s="242"/>
      <c r="N178" s="243"/>
      <c r="O178" s="72"/>
      <c r="P178" s="72"/>
      <c r="Q178" s="72"/>
      <c r="R178" s="72"/>
      <c r="S178" s="72"/>
      <c r="T178" s="73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253</v>
      </c>
      <c r="AU178" s="18" t="s">
        <v>83</v>
      </c>
    </row>
    <row r="179" spans="1:65" s="2" customFormat="1" ht="16.5" customHeight="1">
      <c r="A179" s="35"/>
      <c r="B179" s="36"/>
      <c r="C179" s="193" t="s">
        <v>8</v>
      </c>
      <c r="D179" s="193" t="s">
        <v>211</v>
      </c>
      <c r="E179" s="194" t="s">
        <v>3579</v>
      </c>
      <c r="F179" s="195" t="s">
        <v>3580</v>
      </c>
      <c r="G179" s="196" t="s">
        <v>340</v>
      </c>
      <c r="H179" s="197">
        <v>1</v>
      </c>
      <c r="I179" s="198"/>
      <c r="J179" s="199">
        <f>ROUND(I179*H179,2)</f>
        <v>0</v>
      </c>
      <c r="K179" s="200"/>
      <c r="L179" s="40"/>
      <c r="M179" s="201" t="s">
        <v>1</v>
      </c>
      <c r="N179" s="202" t="s">
        <v>40</v>
      </c>
      <c r="O179" s="72"/>
      <c r="P179" s="203">
        <f>O179*H179</f>
        <v>0</v>
      </c>
      <c r="Q179" s="203">
        <v>0</v>
      </c>
      <c r="R179" s="203">
        <f>Q179*H179</f>
        <v>0</v>
      </c>
      <c r="S179" s="203">
        <v>0</v>
      </c>
      <c r="T179" s="20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215</v>
      </c>
      <c r="AT179" s="205" t="s">
        <v>211</v>
      </c>
      <c r="AU179" s="205" t="s">
        <v>83</v>
      </c>
      <c r="AY179" s="18" t="s">
        <v>209</v>
      </c>
      <c r="BE179" s="206">
        <f>IF(N179="základní",J179,0)</f>
        <v>0</v>
      </c>
      <c r="BF179" s="206">
        <f>IF(N179="snížená",J179,0)</f>
        <v>0</v>
      </c>
      <c r="BG179" s="206">
        <f>IF(N179="zákl. přenesená",J179,0)</f>
        <v>0</v>
      </c>
      <c r="BH179" s="206">
        <f>IF(N179="sníž. přenesená",J179,0)</f>
        <v>0</v>
      </c>
      <c r="BI179" s="206">
        <f>IF(N179="nulová",J179,0)</f>
        <v>0</v>
      </c>
      <c r="BJ179" s="18" t="s">
        <v>83</v>
      </c>
      <c r="BK179" s="206">
        <f>ROUND(I179*H179,2)</f>
        <v>0</v>
      </c>
      <c r="BL179" s="18" t="s">
        <v>215</v>
      </c>
      <c r="BM179" s="205" t="s">
        <v>273</v>
      </c>
    </row>
    <row r="180" spans="1:65" s="2" customFormat="1" ht="19.5">
      <c r="A180" s="35"/>
      <c r="B180" s="36"/>
      <c r="C180" s="37"/>
      <c r="D180" s="209" t="s">
        <v>253</v>
      </c>
      <c r="E180" s="37"/>
      <c r="F180" s="240" t="s">
        <v>3578</v>
      </c>
      <c r="G180" s="37"/>
      <c r="H180" s="37"/>
      <c r="I180" s="241"/>
      <c r="J180" s="37"/>
      <c r="K180" s="37"/>
      <c r="L180" s="40"/>
      <c r="M180" s="242"/>
      <c r="N180" s="243"/>
      <c r="O180" s="72"/>
      <c r="P180" s="72"/>
      <c r="Q180" s="72"/>
      <c r="R180" s="72"/>
      <c r="S180" s="72"/>
      <c r="T180" s="73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253</v>
      </c>
      <c r="AU180" s="18" t="s">
        <v>83</v>
      </c>
    </row>
    <row r="181" spans="1:65" s="2" customFormat="1" ht="16.5" customHeight="1">
      <c r="A181" s="35"/>
      <c r="B181" s="36"/>
      <c r="C181" s="193" t="s">
        <v>247</v>
      </c>
      <c r="D181" s="193" t="s">
        <v>211</v>
      </c>
      <c r="E181" s="194" t="s">
        <v>3581</v>
      </c>
      <c r="F181" s="195" t="s">
        <v>3582</v>
      </c>
      <c r="G181" s="196" t="s">
        <v>340</v>
      </c>
      <c r="H181" s="197">
        <v>1</v>
      </c>
      <c r="I181" s="198"/>
      <c r="J181" s="199">
        <f>ROUND(I181*H181,2)</f>
        <v>0</v>
      </c>
      <c r="K181" s="200"/>
      <c r="L181" s="40"/>
      <c r="M181" s="201" t="s">
        <v>1</v>
      </c>
      <c r="N181" s="202" t="s">
        <v>40</v>
      </c>
      <c r="O181" s="72"/>
      <c r="P181" s="203">
        <f>O181*H181</f>
        <v>0</v>
      </c>
      <c r="Q181" s="203">
        <v>0</v>
      </c>
      <c r="R181" s="203">
        <f>Q181*H181</f>
        <v>0</v>
      </c>
      <c r="S181" s="203">
        <v>0</v>
      </c>
      <c r="T181" s="20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215</v>
      </c>
      <c r="AT181" s="205" t="s">
        <v>211</v>
      </c>
      <c r="AU181" s="205" t="s">
        <v>83</v>
      </c>
      <c r="AY181" s="18" t="s">
        <v>209</v>
      </c>
      <c r="BE181" s="206">
        <f>IF(N181="základní",J181,0)</f>
        <v>0</v>
      </c>
      <c r="BF181" s="206">
        <f>IF(N181="snížená",J181,0)</f>
        <v>0</v>
      </c>
      <c r="BG181" s="206">
        <f>IF(N181="zákl. přenesená",J181,0)</f>
        <v>0</v>
      </c>
      <c r="BH181" s="206">
        <f>IF(N181="sníž. přenesená",J181,0)</f>
        <v>0</v>
      </c>
      <c r="BI181" s="206">
        <f>IF(N181="nulová",J181,0)</f>
        <v>0</v>
      </c>
      <c r="BJ181" s="18" t="s">
        <v>83</v>
      </c>
      <c r="BK181" s="206">
        <f>ROUND(I181*H181,2)</f>
        <v>0</v>
      </c>
      <c r="BL181" s="18" t="s">
        <v>215</v>
      </c>
      <c r="BM181" s="205" t="s">
        <v>277</v>
      </c>
    </row>
    <row r="182" spans="1:65" s="2" customFormat="1" ht="19.5">
      <c r="A182" s="35"/>
      <c r="B182" s="36"/>
      <c r="C182" s="37"/>
      <c r="D182" s="209" t="s">
        <v>253</v>
      </c>
      <c r="E182" s="37"/>
      <c r="F182" s="240" t="s">
        <v>3578</v>
      </c>
      <c r="G182" s="37"/>
      <c r="H182" s="37"/>
      <c r="I182" s="241"/>
      <c r="J182" s="37"/>
      <c r="K182" s="37"/>
      <c r="L182" s="40"/>
      <c r="M182" s="242"/>
      <c r="N182" s="243"/>
      <c r="O182" s="72"/>
      <c r="P182" s="72"/>
      <c r="Q182" s="72"/>
      <c r="R182" s="72"/>
      <c r="S182" s="72"/>
      <c r="T182" s="73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253</v>
      </c>
      <c r="AU182" s="18" t="s">
        <v>83</v>
      </c>
    </row>
    <row r="183" spans="1:65" s="2" customFormat="1" ht="16.5" customHeight="1">
      <c r="A183" s="35"/>
      <c r="B183" s="36"/>
      <c r="C183" s="193" t="s">
        <v>278</v>
      </c>
      <c r="D183" s="193" t="s">
        <v>211</v>
      </c>
      <c r="E183" s="194" t="s">
        <v>3583</v>
      </c>
      <c r="F183" s="195" t="s">
        <v>3584</v>
      </c>
      <c r="G183" s="196" t="s">
        <v>340</v>
      </c>
      <c r="H183" s="197">
        <v>1</v>
      </c>
      <c r="I183" s="198"/>
      <c r="J183" s="199">
        <f>ROUND(I183*H183,2)</f>
        <v>0</v>
      </c>
      <c r="K183" s="200"/>
      <c r="L183" s="40"/>
      <c r="M183" s="201" t="s">
        <v>1</v>
      </c>
      <c r="N183" s="202" t="s">
        <v>40</v>
      </c>
      <c r="O183" s="72"/>
      <c r="P183" s="203">
        <f>O183*H183</f>
        <v>0</v>
      </c>
      <c r="Q183" s="203">
        <v>0</v>
      </c>
      <c r="R183" s="203">
        <f>Q183*H183</f>
        <v>0</v>
      </c>
      <c r="S183" s="203">
        <v>0</v>
      </c>
      <c r="T183" s="204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215</v>
      </c>
      <c r="AT183" s="205" t="s">
        <v>211</v>
      </c>
      <c r="AU183" s="205" t="s">
        <v>83</v>
      </c>
      <c r="AY183" s="18" t="s">
        <v>209</v>
      </c>
      <c r="BE183" s="206">
        <f>IF(N183="základní",J183,0)</f>
        <v>0</v>
      </c>
      <c r="BF183" s="206">
        <f>IF(N183="snížená",J183,0)</f>
        <v>0</v>
      </c>
      <c r="BG183" s="206">
        <f>IF(N183="zákl. přenesená",J183,0)</f>
        <v>0</v>
      </c>
      <c r="BH183" s="206">
        <f>IF(N183="sníž. přenesená",J183,0)</f>
        <v>0</v>
      </c>
      <c r="BI183" s="206">
        <f>IF(N183="nulová",J183,0)</f>
        <v>0</v>
      </c>
      <c r="BJ183" s="18" t="s">
        <v>83</v>
      </c>
      <c r="BK183" s="206">
        <f>ROUND(I183*H183,2)</f>
        <v>0</v>
      </c>
      <c r="BL183" s="18" t="s">
        <v>215</v>
      </c>
      <c r="BM183" s="205" t="s">
        <v>279</v>
      </c>
    </row>
    <row r="184" spans="1:65" s="2" customFormat="1" ht="19.5">
      <c r="A184" s="35"/>
      <c r="B184" s="36"/>
      <c r="C184" s="37"/>
      <c r="D184" s="209" t="s">
        <v>253</v>
      </c>
      <c r="E184" s="37"/>
      <c r="F184" s="240" t="s">
        <v>3578</v>
      </c>
      <c r="G184" s="37"/>
      <c r="H184" s="37"/>
      <c r="I184" s="241"/>
      <c r="J184" s="37"/>
      <c r="K184" s="37"/>
      <c r="L184" s="40"/>
      <c r="M184" s="242"/>
      <c r="N184" s="243"/>
      <c r="O184" s="72"/>
      <c r="P184" s="72"/>
      <c r="Q184" s="72"/>
      <c r="R184" s="72"/>
      <c r="S184" s="72"/>
      <c r="T184" s="73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8" t="s">
        <v>253</v>
      </c>
      <c r="AU184" s="18" t="s">
        <v>83</v>
      </c>
    </row>
    <row r="185" spans="1:65" s="2" customFormat="1" ht="16.5" customHeight="1">
      <c r="A185" s="35"/>
      <c r="B185" s="36"/>
      <c r="C185" s="193" t="s">
        <v>252</v>
      </c>
      <c r="D185" s="193" t="s">
        <v>211</v>
      </c>
      <c r="E185" s="194" t="s">
        <v>3585</v>
      </c>
      <c r="F185" s="195" t="s">
        <v>3586</v>
      </c>
      <c r="G185" s="196" t="s">
        <v>340</v>
      </c>
      <c r="H185" s="197">
        <v>1</v>
      </c>
      <c r="I185" s="198"/>
      <c r="J185" s="199">
        <f>ROUND(I185*H185,2)</f>
        <v>0</v>
      </c>
      <c r="K185" s="200"/>
      <c r="L185" s="40"/>
      <c r="M185" s="201" t="s">
        <v>1</v>
      </c>
      <c r="N185" s="202" t="s">
        <v>40</v>
      </c>
      <c r="O185" s="72"/>
      <c r="P185" s="203">
        <f>O185*H185</f>
        <v>0</v>
      </c>
      <c r="Q185" s="203">
        <v>0</v>
      </c>
      <c r="R185" s="203">
        <f>Q185*H185</f>
        <v>0</v>
      </c>
      <c r="S185" s="203">
        <v>0</v>
      </c>
      <c r="T185" s="204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215</v>
      </c>
      <c r="AT185" s="205" t="s">
        <v>211</v>
      </c>
      <c r="AU185" s="205" t="s">
        <v>83</v>
      </c>
      <c r="AY185" s="18" t="s">
        <v>209</v>
      </c>
      <c r="BE185" s="206">
        <f>IF(N185="základní",J185,0)</f>
        <v>0</v>
      </c>
      <c r="BF185" s="206">
        <f>IF(N185="snížená",J185,0)</f>
        <v>0</v>
      </c>
      <c r="BG185" s="206">
        <f>IF(N185="zákl. přenesená",J185,0)</f>
        <v>0</v>
      </c>
      <c r="BH185" s="206">
        <f>IF(N185="sníž. přenesená",J185,0)</f>
        <v>0</v>
      </c>
      <c r="BI185" s="206">
        <f>IF(N185="nulová",J185,0)</f>
        <v>0</v>
      </c>
      <c r="BJ185" s="18" t="s">
        <v>83</v>
      </c>
      <c r="BK185" s="206">
        <f>ROUND(I185*H185,2)</f>
        <v>0</v>
      </c>
      <c r="BL185" s="18" t="s">
        <v>215</v>
      </c>
      <c r="BM185" s="205" t="s">
        <v>282</v>
      </c>
    </row>
    <row r="186" spans="1:65" s="2" customFormat="1" ht="19.5">
      <c r="A186" s="35"/>
      <c r="B186" s="36"/>
      <c r="C186" s="37"/>
      <c r="D186" s="209" t="s">
        <v>253</v>
      </c>
      <c r="E186" s="37"/>
      <c r="F186" s="240" t="s">
        <v>3578</v>
      </c>
      <c r="G186" s="37"/>
      <c r="H186" s="37"/>
      <c r="I186" s="241"/>
      <c r="J186" s="37"/>
      <c r="K186" s="37"/>
      <c r="L186" s="40"/>
      <c r="M186" s="242"/>
      <c r="N186" s="243"/>
      <c r="O186" s="72"/>
      <c r="P186" s="72"/>
      <c r="Q186" s="72"/>
      <c r="R186" s="72"/>
      <c r="S186" s="72"/>
      <c r="T186" s="73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253</v>
      </c>
      <c r="AU186" s="18" t="s">
        <v>83</v>
      </c>
    </row>
    <row r="187" spans="1:65" s="2" customFormat="1" ht="16.5" customHeight="1">
      <c r="A187" s="35"/>
      <c r="B187" s="36"/>
      <c r="C187" s="193" t="s">
        <v>284</v>
      </c>
      <c r="D187" s="193" t="s">
        <v>211</v>
      </c>
      <c r="E187" s="194" t="s">
        <v>3587</v>
      </c>
      <c r="F187" s="195" t="s">
        <v>3588</v>
      </c>
      <c r="G187" s="196" t="s">
        <v>340</v>
      </c>
      <c r="H187" s="197">
        <v>1</v>
      </c>
      <c r="I187" s="198"/>
      <c r="J187" s="199">
        <f>ROUND(I187*H187,2)</f>
        <v>0</v>
      </c>
      <c r="K187" s="200"/>
      <c r="L187" s="40"/>
      <c r="M187" s="201" t="s">
        <v>1</v>
      </c>
      <c r="N187" s="202" t="s">
        <v>40</v>
      </c>
      <c r="O187" s="72"/>
      <c r="P187" s="203">
        <f>O187*H187</f>
        <v>0</v>
      </c>
      <c r="Q187" s="203">
        <v>0</v>
      </c>
      <c r="R187" s="203">
        <f>Q187*H187</f>
        <v>0</v>
      </c>
      <c r="S187" s="203">
        <v>0</v>
      </c>
      <c r="T187" s="204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215</v>
      </c>
      <c r="AT187" s="205" t="s">
        <v>211</v>
      </c>
      <c r="AU187" s="205" t="s">
        <v>83</v>
      </c>
      <c r="AY187" s="18" t="s">
        <v>209</v>
      </c>
      <c r="BE187" s="206">
        <f>IF(N187="základní",J187,0)</f>
        <v>0</v>
      </c>
      <c r="BF187" s="206">
        <f>IF(N187="snížená",J187,0)</f>
        <v>0</v>
      </c>
      <c r="BG187" s="206">
        <f>IF(N187="zákl. přenesená",J187,0)</f>
        <v>0</v>
      </c>
      <c r="BH187" s="206">
        <f>IF(N187="sníž. přenesená",J187,0)</f>
        <v>0</v>
      </c>
      <c r="BI187" s="206">
        <f>IF(N187="nulová",J187,0)</f>
        <v>0</v>
      </c>
      <c r="BJ187" s="18" t="s">
        <v>83</v>
      </c>
      <c r="BK187" s="206">
        <f>ROUND(I187*H187,2)</f>
        <v>0</v>
      </c>
      <c r="BL187" s="18" t="s">
        <v>215</v>
      </c>
      <c r="BM187" s="205" t="s">
        <v>285</v>
      </c>
    </row>
    <row r="188" spans="1:65" s="2" customFormat="1" ht="19.5">
      <c r="A188" s="35"/>
      <c r="B188" s="36"/>
      <c r="C188" s="37"/>
      <c r="D188" s="209" t="s">
        <v>253</v>
      </c>
      <c r="E188" s="37"/>
      <c r="F188" s="240" t="s">
        <v>3578</v>
      </c>
      <c r="G188" s="37"/>
      <c r="H188" s="37"/>
      <c r="I188" s="241"/>
      <c r="J188" s="37"/>
      <c r="K188" s="37"/>
      <c r="L188" s="40"/>
      <c r="M188" s="242"/>
      <c r="N188" s="243"/>
      <c r="O188" s="72"/>
      <c r="P188" s="72"/>
      <c r="Q188" s="72"/>
      <c r="R188" s="72"/>
      <c r="S188" s="72"/>
      <c r="T188" s="73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253</v>
      </c>
      <c r="AU188" s="18" t="s">
        <v>83</v>
      </c>
    </row>
    <row r="189" spans="1:65" s="2" customFormat="1" ht="16.5" customHeight="1">
      <c r="A189" s="35"/>
      <c r="B189" s="36"/>
      <c r="C189" s="193" t="s">
        <v>258</v>
      </c>
      <c r="D189" s="193" t="s">
        <v>211</v>
      </c>
      <c r="E189" s="194" t="s">
        <v>3589</v>
      </c>
      <c r="F189" s="195" t="s">
        <v>3590</v>
      </c>
      <c r="G189" s="196" t="s">
        <v>340</v>
      </c>
      <c r="H189" s="197">
        <v>1</v>
      </c>
      <c r="I189" s="198"/>
      <c r="J189" s="199">
        <f>ROUND(I189*H189,2)</f>
        <v>0</v>
      </c>
      <c r="K189" s="200"/>
      <c r="L189" s="40"/>
      <c r="M189" s="201" t="s">
        <v>1</v>
      </c>
      <c r="N189" s="202" t="s">
        <v>40</v>
      </c>
      <c r="O189" s="72"/>
      <c r="P189" s="203">
        <f>O189*H189</f>
        <v>0</v>
      </c>
      <c r="Q189" s="203">
        <v>0</v>
      </c>
      <c r="R189" s="203">
        <f>Q189*H189</f>
        <v>0</v>
      </c>
      <c r="S189" s="203">
        <v>0</v>
      </c>
      <c r="T189" s="204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215</v>
      </c>
      <c r="AT189" s="205" t="s">
        <v>211</v>
      </c>
      <c r="AU189" s="205" t="s">
        <v>83</v>
      </c>
      <c r="AY189" s="18" t="s">
        <v>209</v>
      </c>
      <c r="BE189" s="206">
        <f>IF(N189="základní",J189,0)</f>
        <v>0</v>
      </c>
      <c r="BF189" s="206">
        <f>IF(N189="snížená",J189,0)</f>
        <v>0</v>
      </c>
      <c r="BG189" s="206">
        <f>IF(N189="zákl. přenesená",J189,0)</f>
        <v>0</v>
      </c>
      <c r="BH189" s="206">
        <f>IF(N189="sníž. přenesená",J189,0)</f>
        <v>0</v>
      </c>
      <c r="BI189" s="206">
        <f>IF(N189="nulová",J189,0)</f>
        <v>0</v>
      </c>
      <c r="BJ189" s="18" t="s">
        <v>83</v>
      </c>
      <c r="BK189" s="206">
        <f>ROUND(I189*H189,2)</f>
        <v>0</v>
      </c>
      <c r="BL189" s="18" t="s">
        <v>215</v>
      </c>
      <c r="BM189" s="205" t="s">
        <v>290</v>
      </c>
    </row>
    <row r="190" spans="1:65" s="2" customFormat="1" ht="19.5">
      <c r="A190" s="35"/>
      <c r="B190" s="36"/>
      <c r="C190" s="37"/>
      <c r="D190" s="209" t="s">
        <v>253</v>
      </c>
      <c r="E190" s="37"/>
      <c r="F190" s="240" t="s">
        <v>3578</v>
      </c>
      <c r="G190" s="37"/>
      <c r="H190" s="37"/>
      <c r="I190" s="241"/>
      <c r="J190" s="37"/>
      <c r="K190" s="37"/>
      <c r="L190" s="40"/>
      <c r="M190" s="242"/>
      <c r="N190" s="243"/>
      <c r="O190" s="72"/>
      <c r="P190" s="72"/>
      <c r="Q190" s="72"/>
      <c r="R190" s="72"/>
      <c r="S190" s="72"/>
      <c r="T190" s="73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253</v>
      </c>
      <c r="AU190" s="18" t="s">
        <v>83</v>
      </c>
    </row>
    <row r="191" spans="1:65" s="2" customFormat="1" ht="16.5" customHeight="1">
      <c r="A191" s="35"/>
      <c r="B191" s="36"/>
      <c r="C191" s="193" t="s">
        <v>7</v>
      </c>
      <c r="D191" s="193" t="s">
        <v>211</v>
      </c>
      <c r="E191" s="194" t="s">
        <v>3591</v>
      </c>
      <c r="F191" s="195" t="s">
        <v>3592</v>
      </c>
      <c r="G191" s="196" t="s">
        <v>340</v>
      </c>
      <c r="H191" s="197">
        <v>1</v>
      </c>
      <c r="I191" s="198"/>
      <c r="J191" s="199">
        <f>ROUND(I191*H191,2)</f>
        <v>0</v>
      </c>
      <c r="K191" s="200"/>
      <c r="L191" s="40"/>
      <c r="M191" s="201" t="s">
        <v>1</v>
      </c>
      <c r="N191" s="202" t="s">
        <v>40</v>
      </c>
      <c r="O191" s="72"/>
      <c r="P191" s="203">
        <f>O191*H191</f>
        <v>0</v>
      </c>
      <c r="Q191" s="203">
        <v>0</v>
      </c>
      <c r="R191" s="203">
        <f>Q191*H191</f>
        <v>0</v>
      </c>
      <c r="S191" s="203">
        <v>0</v>
      </c>
      <c r="T191" s="204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5" t="s">
        <v>215</v>
      </c>
      <c r="AT191" s="205" t="s">
        <v>211</v>
      </c>
      <c r="AU191" s="205" t="s">
        <v>83</v>
      </c>
      <c r="AY191" s="18" t="s">
        <v>209</v>
      </c>
      <c r="BE191" s="206">
        <f>IF(N191="základní",J191,0)</f>
        <v>0</v>
      </c>
      <c r="BF191" s="206">
        <f>IF(N191="snížená",J191,0)</f>
        <v>0</v>
      </c>
      <c r="BG191" s="206">
        <f>IF(N191="zákl. přenesená",J191,0)</f>
        <v>0</v>
      </c>
      <c r="BH191" s="206">
        <f>IF(N191="sníž. přenesená",J191,0)</f>
        <v>0</v>
      </c>
      <c r="BI191" s="206">
        <f>IF(N191="nulová",J191,0)</f>
        <v>0</v>
      </c>
      <c r="BJ191" s="18" t="s">
        <v>83</v>
      </c>
      <c r="BK191" s="206">
        <f>ROUND(I191*H191,2)</f>
        <v>0</v>
      </c>
      <c r="BL191" s="18" t="s">
        <v>215</v>
      </c>
      <c r="BM191" s="205" t="s">
        <v>295</v>
      </c>
    </row>
    <row r="192" spans="1:65" s="2" customFormat="1" ht="16.5" customHeight="1">
      <c r="A192" s="35"/>
      <c r="B192" s="36"/>
      <c r="C192" s="193" t="s">
        <v>260</v>
      </c>
      <c r="D192" s="193" t="s">
        <v>211</v>
      </c>
      <c r="E192" s="194" t="s">
        <v>3593</v>
      </c>
      <c r="F192" s="195" t="s">
        <v>3594</v>
      </c>
      <c r="G192" s="196" t="s">
        <v>340</v>
      </c>
      <c r="H192" s="197">
        <v>2</v>
      </c>
      <c r="I192" s="198"/>
      <c r="J192" s="199">
        <f>ROUND(I192*H192,2)</f>
        <v>0</v>
      </c>
      <c r="K192" s="200"/>
      <c r="L192" s="40"/>
      <c r="M192" s="201" t="s">
        <v>1</v>
      </c>
      <c r="N192" s="202" t="s">
        <v>40</v>
      </c>
      <c r="O192" s="72"/>
      <c r="P192" s="203">
        <f>O192*H192</f>
        <v>0</v>
      </c>
      <c r="Q192" s="203">
        <v>0</v>
      </c>
      <c r="R192" s="203">
        <f>Q192*H192</f>
        <v>0</v>
      </c>
      <c r="S192" s="203">
        <v>0</v>
      </c>
      <c r="T192" s="204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5" t="s">
        <v>215</v>
      </c>
      <c r="AT192" s="205" t="s">
        <v>211</v>
      </c>
      <c r="AU192" s="205" t="s">
        <v>83</v>
      </c>
      <c r="AY192" s="18" t="s">
        <v>209</v>
      </c>
      <c r="BE192" s="206">
        <f>IF(N192="základní",J192,0)</f>
        <v>0</v>
      </c>
      <c r="BF192" s="206">
        <f>IF(N192="snížená",J192,0)</f>
        <v>0</v>
      </c>
      <c r="BG192" s="206">
        <f>IF(N192="zákl. přenesená",J192,0)</f>
        <v>0</v>
      </c>
      <c r="BH192" s="206">
        <f>IF(N192="sníž. přenesená",J192,0)</f>
        <v>0</v>
      </c>
      <c r="BI192" s="206">
        <f>IF(N192="nulová",J192,0)</f>
        <v>0</v>
      </c>
      <c r="BJ192" s="18" t="s">
        <v>83</v>
      </c>
      <c r="BK192" s="206">
        <f>ROUND(I192*H192,2)</f>
        <v>0</v>
      </c>
      <c r="BL192" s="18" t="s">
        <v>215</v>
      </c>
      <c r="BM192" s="205" t="s">
        <v>299</v>
      </c>
    </row>
    <row r="193" spans="1:65" s="2" customFormat="1" ht="19.5">
      <c r="A193" s="35"/>
      <c r="B193" s="36"/>
      <c r="C193" s="37"/>
      <c r="D193" s="209" t="s">
        <v>253</v>
      </c>
      <c r="E193" s="37"/>
      <c r="F193" s="240" t="s">
        <v>3566</v>
      </c>
      <c r="G193" s="37"/>
      <c r="H193" s="37"/>
      <c r="I193" s="241"/>
      <c r="J193" s="37"/>
      <c r="K193" s="37"/>
      <c r="L193" s="40"/>
      <c r="M193" s="242"/>
      <c r="N193" s="243"/>
      <c r="O193" s="72"/>
      <c r="P193" s="72"/>
      <c r="Q193" s="72"/>
      <c r="R193" s="72"/>
      <c r="S193" s="72"/>
      <c r="T193" s="73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8" t="s">
        <v>253</v>
      </c>
      <c r="AU193" s="18" t="s">
        <v>83</v>
      </c>
    </row>
    <row r="194" spans="1:65" s="2" customFormat="1" ht="16.5" customHeight="1">
      <c r="A194" s="35"/>
      <c r="B194" s="36"/>
      <c r="C194" s="193" t="s">
        <v>301</v>
      </c>
      <c r="D194" s="193" t="s">
        <v>211</v>
      </c>
      <c r="E194" s="194" t="s">
        <v>3595</v>
      </c>
      <c r="F194" s="195" t="s">
        <v>3596</v>
      </c>
      <c r="G194" s="196" t="s">
        <v>340</v>
      </c>
      <c r="H194" s="197">
        <v>2</v>
      </c>
      <c r="I194" s="198"/>
      <c r="J194" s="199">
        <f>ROUND(I194*H194,2)</f>
        <v>0</v>
      </c>
      <c r="K194" s="200"/>
      <c r="L194" s="40"/>
      <c r="M194" s="201" t="s">
        <v>1</v>
      </c>
      <c r="N194" s="202" t="s">
        <v>40</v>
      </c>
      <c r="O194" s="72"/>
      <c r="P194" s="203">
        <f>O194*H194</f>
        <v>0</v>
      </c>
      <c r="Q194" s="203">
        <v>0</v>
      </c>
      <c r="R194" s="203">
        <f>Q194*H194</f>
        <v>0</v>
      </c>
      <c r="S194" s="203">
        <v>0</v>
      </c>
      <c r="T194" s="204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5" t="s">
        <v>215</v>
      </c>
      <c r="AT194" s="205" t="s">
        <v>211</v>
      </c>
      <c r="AU194" s="205" t="s">
        <v>83</v>
      </c>
      <c r="AY194" s="18" t="s">
        <v>209</v>
      </c>
      <c r="BE194" s="206">
        <f>IF(N194="základní",J194,0)</f>
        <v>0</v>
      </c>
      <c r="BF194" s="206">
        <f>IF(N194="snížená",J194,0)</f>
        <v>0</v>
      </c>
      <c r="BG194" s="206">
        <f>IF(N194="zákl. přenesená",J194,0)</f>
        <v>0</v>
      </c>
      <c r="BH194" s="206">
        <f>IF(N194="sníž. přenesená",J194,0)</f>
        <v>0</v>
      </c>
      <c r="BI194" s="206">
        <f>IF(N194="nulová",J194,0)</f>
        <v>0</v>
      </c>
      <c r="BJ194" s="18" t="s">
        <v>83</v>
      </c>
      <c r="BK194" s="206">
        <f>ROUND(I194*H194,2)</f>
        <v>0</v>
      </c>
      <c r="BL194" s="18" t="s">
        <v>215</v>
      </c>
      <c r="BM194" s="205" t="s">
        <v>304</v>
      </c>
    </row>
    <row r="195" spans="1:65" s="2" customFormat="1" ht="19.5">
      <c r="A195" s="35"/>
      <c r="B195" s="36"/>
      <c r="C195" s="37"/>
      <c r="D195" s="209" t="s">
        <v>253</v>
      </c>
      <c r="E195" s="37"/>
      <c r="F195" s="240" t="s">
        <v>3566</v>
      </c>
      <c r="G195" s="37"/>
      <c r="H195" s="37"/>
      <c r="I195" s="241"/>
      <c r="J195" s="37"/>
      <c r="K195" s="37"/>
      <c r="L195" s="40"/>
      <c r="M195" s="242"/>
      <c r="N195" s="243"/>
      <c r="O195" s="72"/>
      <c r="P195" s="72"/>
      <c r="Q195" s="72"/>
      <c r="R195" s="72"/>
      <c r="S195" s="72"/>
      <c r="T195" s="73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8" t="s">
        <v>253</v>
      </c>
      <c r="AU195" s="18" t="s">
        <v>83</v>
      </c>
    </row>
    <row r="196" spans="1:65" s="2" customFormat="1" ht="16.5" customHeight="1">
      <c r="A196" s="35"/>
      <c r="B196" s="36"/>
      <c r="C196" s="193" t="s">
        <v>263</v>
      </c>
      <c r="D196" s="193" t="s">
        <v>211</v>
      </c>
      <c r="E196" s="194" t="s">
        <v>3597</v>
      </c>
      <c r="F196" s="195" t="s">
        <v>3598</v>
      </c>
      <c r="G196" s="196" t="s">
        <v>340</v>
      </c>
      <c r="H196" s="197">
        <v>1</v>
      </c>
      <c r="I196" s="198"/>
      <c r="J196" s="199">
        <f>ROUND(I196*H196,2)</f>
        <v>0</v>
      </c>
      <c r="K196" s="200"/>
      <c r="L196" s="40"/>
      <c r="M196" s="201" t="s">
        <v>1</v>
      </c>
      <c r="N196" s="202" t="s">
        <v>40</v>
      </c>
      <c r="O196" s="72"/>
      <c r="P196" s="203">
        <f>O196*H196</f>
        <v>0</v>
      </c>
      <c r="Q196" s="203">
        <v>0</v>
      </c>
      <c r="R196" s="203">
        <f>Q196*H196</f>
        <v>0</v>
      </c>
      <c r="S196" s="203">
        <v>0</v>
      </c>
      <c r="T196" s="204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215</v>
      </c>
      <c r="AT196" s="205" t="s">
        <v>211</v>
      </c>
      <c r="AU196" s="205" t="s">
        <v>83</v>
      </c>
      <c r="AY196" s="18" t="s">
        <v>209</v>
      </c>
      <c r="BE196" s="206">
        <f>IF(N196="základní",J196,0)</f>
        <v>0</v>
      </c>
      <c r="BF196" s="206">
        <f>IF(N196="snížená",J196,0)</f>
        <v>0</v>
      </c>
      <c r="BG196" s="206">
        <f>IF(N196="zákl. přenesená",J196,0)</f>
        <v>0</v>
      </c>
      <c r="BH196" s="206">
        <f>IF(N196="sníž. přenesená",J196,0)</f>
        <v>0</v>
      </c>
      <c r="BI196" s="206">
        <f>IF(N196="nulová",J196,0)</f>
        <v>0</v>
      </c>
      <c r="BJ196" s="18" t="s">
        <v>83</v>
      </c>
      <c r="BK196" s="206">
        <f>ROUND(I196*H196,2)</f>
        <v>0</v>
      </c>
      <c r="BL196" s="18" t="s">
        <v>215</v>
      </c>
      <c r="BM196" s="205" t="s">
        <v>308</v>
      </c>
    </row>
    <row r="197" spans="1:65" s="2" customFormat="1" ht="19.5">
      <c r="A197" s="35"/>
      <c r="B197" s="36"/>
      <c r="C197" s="37"/>
      <c r="D197" s="209" t="s">
        <v>253</v>
      </c>
      <c r="E197" s="37"/>
      <c r="F197" s="240" t="s">
        <v>3566</v>
      </c>
      <c r="G197" s="37"/>
      <c r="H197" s="37"/>
      <c r="I197" s="241"/>
      <c r="J197" s="37"/>
      <c r="K197" s="37"/>
      <c r="L197" s="40"/>
      <c r="M197" s="242"/>
      <c r="N197" s="243"/>
      <c r="O197" s="72"/>
      <c r="P197" s="72"/>
      <c r="Q197" s="72"/>
      <c r="R197" s="72"/>
      <c r="S197" s="72"/>
      <c r="T197" s="73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8" t="s">
        <v>253</v>
      </c>
      <c r="AU197" s="18" t="s">
        <v>83</v>
      </c>
    </row>
    <row r="198" spans="1:65" s="2" customFormat="1" ht="21.75" customHeight="1">
      <c r="A198" s="35"/>
      <c r="B198" s="36"/>
      <c r="C198" s="193" t="s">
        <v>310</v>
      </c>
      <c r="D198" s="193" t="s">
        <v>211</v>
      </c>
      <c r="E198" s="194" t="s">
        <v>3599</v>
      </c>
      <c r="F198" s="195" t="s">
        <v>3600</v>
      </c>
      <c r="G198" s="196" t="s">
        <v>340</v>
      </c>
      <c r="H198" s="197">
        <v>1</v>
      </c>
      <c r="I198" s="198"/>
      <c r="J198" s="199">
        <f>ROUND(I198*H198,2)</f>
        <v>0</v>
      </c>
      <c r="K198" s="200"/>
      <c r="L198" s="40"/>
      <c r="M198" s="201" t="s">
        <v>1</v>
      </c>
      <c r="N198" s="202" t="s">
        <v>40</v>
      </c>
      <c r="O198" s="72"/>
      <c r="P198" s="203">
        <f>O198*H198</f>
        <v>0</v>
      </c>
      <c r="Q198" s="203">
        <v>0</v>
      </c>
      <c r="R198" s="203">
        <f>Q198*H198</f>
        <v>0</v>
      </c>
      <c r="S198" s="203">
        <v>0</v>
      </c>
      <c r="T198" s="204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5" t="s">
        <v>215</v>
      </c>
      <c r="AT198" s="205" t="s">
        <v>211</v>
      </c>
      <c r="AU198" s="205" t="s">
        <v>83</v>
      </c>
      <c r="AY198" s="18" t="s">
        <v>209</v>
      </c>
      <c r="BE198" s="206">
        <f>IF(N198="základní",J198,0)</f>
        <v>0</v>
      </c>
      <c r="BF198" s="206">
        <f>IF(N198="snížená",J198,0)</f>
        <v>0</v>
      </c>
      <c r="BG198" s="206">
        <f>IF(N198="zákl. přenesená",J198,0)</f>
        <v>0</v>
      </c>
      <c r="BH198" s="206">
        <f>IF(N198="sníž. přenesená",J198,0)</f>
        <v>0</v>
      </c>
      <c r="BI198" s="206">
        <f>IF(N198="nulová",J198,0)</f>
        <v>0</v>
      </c>
      <c r="BJ198" s="18" t="s">
        <v>83</v>
      </c>
      <c r="BK198" s="206">
        <f>ROUND(I198*H198,2)</f>
        <v>0</v>
      </c>
      <c r="BL198" s="18" t="s">
        <v>215</v>
      </c>
      <c r="BM198" s="205" t="s">
        <v>313</v>
      </c>
    </row>
    <row r="199" spans="1:65" s="2" customFormat="1" ht="19.5">
      <c r="A199" s="35"/>
      <c r="B199" s="36"/>
      <c r="C199" s="37"/>
      <c r="D199" s="209" t="s">
        <v>253</v>
      </c>
      <c r="E199" s="37"/>
      <c r="F199" s="240" t="s">
        <v>3566</v>
      </c>
      <c r="G199" s="37"/>
      <c r="H199" s="37"/>
      <c r="I199" s="241"/>
      <c r="J199" s="37"/>
      <c r="K199" s="37"/>
      <c r="L199" s="40"/>
      <c r="M199" s="242"/>
      <c r="N199" s="243"/>
      <c r="O199" s="72"/>
      <c r="P199" s="72"/>
      <c r="Q199" s="72"/>
      <c r="R199" s="72"/>
      <c r="S199" s="72"/>
      <c r="T199" s="73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8" t="s">
        <v>253</v>
      </c>
      <c r="AU199" s="18" t="s">
        <v>83</v>
      </c>
    </row>
    <row r="200" spans="1:65" s="2" customFormat="1" ht="16.5" customHeight="1">
      <c r="A200" s="35"/>
      <c r="B200" s="36"/>
      <c r="C200" s="193" t="s">
        <v>266</v>
      </c>
      <c r="D200" s="193" t="s">
        <v>211</v>
      </c>
      <c r="E200" s="194" t="s">
        <v>3601</v>
      </c>
      <c r="F200" s="195" t="s">
        <v>3602</v>
      </c>
      <c r="G200" s="196" t="s">
        <v>340</v>
      </c>
      <c r="H200" s="197">
        <v>1</v>
      </c>
      <c r="I200" s="198"/>
      <c r="J200" s="199">
        <f>ROUND(I200*H200,2)</f>
        <v>0</v>
      </c>
      <c r="K200" s="200"/>
      <c r="L200" s="40"/>
      <c r="M200" s="201" t="s">
        <v>1</v>
      </c>
      <c r="N200" s="202" t="s">
        <v>40</v>
      </c>
      <c r="O200" s="72"/>
      <c r="P200" s="203">
        <f>O200*H200</f>
        <v>0</v>
      </c>
      <c r="Q200" s="203">
        <v>0</v>
      </c>
      <c r="R200" s="203">
        <f>Q200*H200</f>
        <v>0</v>
      </c>
      <c r="S200" s="203">
        <v>0</v>
      </c>
      <c r="T200" s="204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5" t="s">
        <v>215</v>
      </c>
      <c r="AT200" s="205" t="s">
        <v>211</v>
      </c>
      <c r="AU200" s="205" t="s">
        <v>83</v>
      </c>
      <c r="AY200" s="18" t="s">
        <v>209</v>
      </c>
      <c r="BE200" s="206">
        <f>IF(N200="základní",J200,0)</f>
        <v>0</v>
      </c>
      <c r="BF200" s="206">
        <f>IF(N200="snížená",J200,0)</f>
        <v>0</v>
      </c>
      <c r="BG200" s="206">
        <f>IF(N200="zákl. přenesená",J200,0)</f>
        <v>0</v>
      </c>
      <c r="BH200" s="206">
        <f>IF(N200="sníž. přenesená",J200,0)</f>
        <v>0</v>
      </c>
      <c r="BI200" s="206">
        <f>IF(N200="nulová",J200,0)</f>
        <v>0</v>
      </c>
      <c r="BJ200" s="18" t="s">
        <v>83</v>
      </c>
      <c r="BK200" s="206">
        <f>ROUND(I200*H200,2)</f>
        <v>0</v>
      </c>
      <c r="BL200" s="18" t="s">
        <v>215</v>
      </c>
      <c r="BM200" s="205" t="s">
        <v>317</v>
      </c>
    </row>
    <row r="201" spans="1:65" s="2" customFormat="1" ht="19.5">
      <c r="A201" s="35"/>
      <c r="B201" s="36"/>
      <c r="C201" s="37"/>
      <c r="D201" s="209" t="s">
        <v>253</v>
      </c>
      <c r="E201" s="37"/>
      <c r="F201" s="240" t="s">
        <v>3603</v>
      </c>
      <c r="G201" s="37"/>
      <c r="H201" s="37"/>
      <c r="I201" s="241"/>
      <c r="J201" s="37"/>
      <c r="K201" s="37"/>
      <c r="L201" s="40"/>
      <c r="M201" s="242"/>
      <c r="N201" s="243"/>
      <c r="O201" s="72"/>
      <c r="P201" s="72"/>
      <c r="Q201" s="72"/>
      <c r="R201" s="72"/>
      <c r="S201" s="72"/>
      <c r="T201" s="73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8" t="s">
        <v>253</v>
      </c>
      <c r="AU201" s="18" t="s">
        <v>83</v>
      </c>
    </row>
    <row r="202" spans="1:65" s="2" customFormat="1" ht="24.2" customHeight="1">
      <c r="A202" s="35"/>
      <c r="B202" s="36"/>
      <c r="C202" s="193" t="s">
        <v>318</v>
      </c>
      <c r="D202" s="193" t="s">
        <v>211</v>
      </c>
      <c r="E202" s="194" t="s">
        <v>3604</v>
      </c>
      <c r="F202" s="195" t="s">
        <v>3605</v>
      </c>
      <c r="G202" s="196" t="s">
        <v>340</v>
      </c>
      <c r="H202" s="197">
        <v>1</v>
      </c>
      <c r="I202" s="198"/>
      <c r="J202" s="199">
        <f>ROUND(I202*H202,2)</f>
        <v>0</v>
      </c>
      <c r="K202" s="200"/>
      <c r="L202" s="40"/>
      <c r="M202" s="201" t="s">
        <v>1</v>
      </c>
      <c r="N202" s="202" t="s">
        <v>40</v>
      </c>
      <c r="O202" s="72"/>
      <c r="P202" s="203">
        <f>O202*H202</f>
        <v>0</v>
      </c>
      <c r="Q202" s="203">
        <v>0</v>
      </c>
      <c r="R202" s="203">
        <f>Q202*H202</f>
        <v>0</v>
      </c>
      <c r="S202" s="203">
        <v>0</v>
      </c>
      <c r="T202" s="204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5" t="s">
        <v>215</v>
      </c>
      <c r="AT202" s="205" t="s">
        <v>211</v>
      </c>
      <c r="AU202" s="205" t="s">
        <v>83</v>
      </c>
      <c r="AY202" s="18" t="s">
        <v>209</v>
      </c>
      <c r="BE202" s="206">
        <f>IF(N202="základní",J202,0)</f>
        <v>0</v>
      </c>
      <c r="BF202" s="206">
        <f>IF(N202="snížená",J202,0)</f>
        <v>0</v>
      </c>
      <c r="BG202" s="206">
        <f>IF(N202="zákl. přenesená",J202,0)</f>
        <v>0</v>
      </c>
      <c r="BH202" s="206">
        <f>IF(N202="sníž. přenesená",J202,0)</f>
        <v>0</v>
      </c>
      <c r="BI202" s="206">
        <f>IF(N202="nulová",J202,0)</f>
        <v>0</v>
      </c>
      <c r="BJ202" s="18" t="s">
        <v>83</v>
      </c>
      <c r="BK202" s="206">
        <f>ROUND(I202*H202,2)</f>
        <v>0</v>
      </c>
      <c r="BL202" s="18" t="s">
        <v>215</v>
      </c>
      <c r="BM202" s="205" t="s">
        <v>321</v>
      </c>
    </row>
    <row r="203" spans="1:65" s="2" customFormat="1" ht="19.5">
      <c r="A203" s="35"/>
      <c r="B203" s="36"/>
      <c r="C203" s="37"/>
      <c r="D203" s="209" t="s">
        <v>253</v>
      </c>
      <c r="E203" s="37"/>
      <c r="F203" s="240" t="s">
        <v>3606</v>
      </c>
      <c r="G203" s="37"/>
      <c r="H203" s="37"/>
      <c r="I203" s="241"/>
      <c r="J203" s="37"/>
      <c r="K203" s="37"/>
      <c r="L203" s="40"/>
      <c r="M203" s="242"/>
      <c r="N203" s="243"/>
      <c r="O203" s="72"/>
      <c r="P203" s="72"/>
      <c r="Q203" s="72"/>
      <c r="R203" s="72"/>
      <c r="S203" s="72"/>
      <c r="T203" s="73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8" t="s">
        <v>253</v>
      </c>
      <c r="AU203" s="18" t="s">
        <v>83</v>
      </c>
    </row>
    <row r="204" spans="1:65" s="2" customFormat="1" ht="16.5" customHeight="1">
      <c r="A204" s="35"/>
      <c r="B204" s="36"/>
      <c r="C204" s="193" t="s">
        <v>271</v>
      </c>
      <c r="D204" s="193" t="s">
        <v>211</v>
      </c>
      <c r="E204" s="194" t="s">
        <v>3607</v>
      </c>
      <c r="F204" s="195" t="s">
        <v>3608</v>
      </c>
      <c r="G204" s="196" t="s">
        <v>340</v>
      </c>
      <c r="H204" s="197">
        <v>1</v>
      </c>
      <c r="I204" s="198"/>
      <c r="J204" s="199">
        <f>ROUND(I204*H204,2)</f>
        <v>0</v>
      </c>
      <c r="K204" s="200"/>
      <c r="L204" s="40"/>
      <c r="M204" s="201" t="s">
        <v>1</v>
      </c>
      <c r="N204" s="202" t="s">
        <v>40</v>
      </c>
      <c r="O204" s="72"/>
      <c r="P204" s="203">
        <f>O204*H204</f>
        <v>0</v>
      </c>
      <c r="Q204" s="203">
        <v>0</v>
      </c>
      <c r="R204" s="203">
        <f>Q204*H204</f>
        <v>0</v>
      </c>
      <c r="S204" s="203">
        <v>0</v>
      </c>
      <c r="T204" s="204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5" t="s">
        <v>215</v>
      </c>
      <c r="AT204" s="205" t="s">
        <v>211</v>
      </c>
      <c r="AU204" s="205" t="s">
        <v>83</v>
      </c>
      <c r="AY204" s="18" t="s">
        <v>209</v>
      </c>
      <c r="BE204" s="206">
        <f>IF(N204="základní",J204,0)</f>
        <v>0</v>
      </c>
      <c r="BF204" s="206">
        <f>IF(N204="snížená",J204,0)</f>
        <v>0</v>
      </c>
      <c r="BG204" s="206">
        <f>IF(N204="zákl. přenesená",J204,0)</f>
        <v>0</v>
      </c>
      <c r="BH204" s="206">
        <f>IF(N204="sníž. přenesená",J204,0)</f>
        <v>0</v>
      </c>
      <c r="BI204" s="206">
        <f>IF(N204="nulová",J204,0)</f>
        <v>0</v>
      </c>
      <c r="BJ204" s="18" t="s">
        <v>83</v>
      </c>
      <c r="BK204" s="206">
        <f>ROUND(I204*H204,2)</f>
        <v>0</v>
      </c>
      <c r="BL204" s="18" t="s">
        <v>215</v>
      </c>
      <c r="BM204" s="205" t="s">
        <v>325</v>
      </c>
    </row>
    <row r="205" spans="1:65" s="2" customFormat="1" ht="19.5">
      <c r="A205" s="35"/>
      <c r="B205" s="36"/>
      <c r="C205" s="37"/>
      <c r="D205" s="209" t="s">
        <v>253</v>
      </c>
      <c r="E205" s="37"/>
      <c r="F205" s="240" t="s">
        <v>3609</v>
      </c>
      <c r="G205" s="37"/>
      <c r="H205" s="37"/>
      <c r="I205" s="241"/>
      <c r="J205" s="37"/>
      <c r="K205" s="37"/>
      <c r="L205" s="40"/>
      <c r="M205" s="242"/>
      <c r="N205" s="243"/>
      <c r="O205" s="72"/>
      <c r="P205" s="72"/>
      <c r="Q205" s="72"/>
      <c r="R205" s="72"/>
      <c r="S205" s="72"/>
      <c r="T205" s="73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8" t="s">
        <v>253</v>
      </c>
      <c r="AU205" s="18" t="s">
        <v>83</v>
      </c>
    </row>
    <row r="206" spans="1:65" s="2" customFormat="1" ht="16.5" customHeight="1">
      <c r="A206" s="35"/>
      <c r="B206" s="36"/>
      <c r="C206" s="193" t="s">
        <v>327</v>
      </c>
      <c r="D206" s="193" t="s">
        <v>211</v>
      </c>
      <c r="E206" s="194" t="s">
        <v>3610</v>
      </c>
      <c r="F206" s="195" t="s">
        <v>3611</v>
      </c>
      <c r="G206" s="196" t="s">
        <v>340</v>
      </c>
      <c r="H206" s="197">
        <v>3</v>
      </c>
      <c r="I206" s="198"/>
      <c r="J206" s="199">
        <f>ROUND(I206*H206,2)</f>
        <v>0</v>
      </c>
      <c r="K206" s="200"/>
      <c r="L206" s="40"/>
      <c r="M206" s="201" t="s">
        <v>1</v>
      </c>
      <c r="N206" s="202" t="s">
        <v>40</v>
      </c>
      <c r="O206" s="72"/>
      <c r="P206" s="203">
        <f>O206*H206</f>
        <v>0</v>
      </c>
      <c r="Q206" s="203">
        <v>0</v>
      </c>
      <c r="R206" s="203">
        <f>Q206*H206</f>
        <v>0</v>
      </c>
      <c r="S206" s="203">
        <v>0</v>
      </c>
      <c r="T206" s="204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5" t="s">
        <v>215</v>
      </c>
      <c r="AT206" s="205" t="s">
        <v>211</v>
      </c>
      <c r="AU206" s="205" t="s">
        <v>83</v>
      </c>
      <c r="AY206" s="18" t="s">
        <v>209</v>
      </c>
      <c r="BE206" s="206">
        <f>IF(N206="základní",J206,0)</f>
        <v>0</v>
      </c>
      <c r="BF206" s="206">
        <f>IF(N206="snížená",J206,0)</f>
        <v>0</v>
      </c>
      <c r="BG206" s="206">
        <f>IF(N206="zákl. přenesená",J206,0)</f>
        <v>0</v>
      </c>
      <c r="BH206" s="206">
        <f>IF(N206="sníž. přenesená",J206,0)</f>
        <v>0</v>
      </c>
      <c r="BI206" s="206">
        <f>IF(N206="nulová",J206,0)</f>
        <v>0</v>
      </c>
      <c r="BJ206" s="18" t="s">
        <v>83</v>
      </c>
      <c r="BK206" s="206">
        <f>ROUND(I206*H206,2)</f>
        <v>0</v>
      </c>
      <c r="BL206" s="18" t="s">
        <v>215</v>
      </c>
      <c r="BM206" s="205" t="s">
        <v>330</v>
      </c>
    </row>
    <row r="207" spans="1:65" s="2" customFormat="1" ht="19.5">
      <c r="A207" s="35"/>
      <c r="B207" s="36"/>
      <c r="C207" s="37"/>
      <c r="D207" s="209" t="s">
        <v>253</v>
      </c>
      <c r="E207" s="37"/>
      <c r="F207" s="240" t="s">
        <v>3609</v>
      </c>
      <c r="G207" s="37"/>
      <c r="H207" s="37"/>
      <c r="I207" s="241"/>
      <c r="J207" s="37"/>
      <c r="K207" s="37"/>
      <c r="L207" s="40"/>
      <c r="M207" s="242"/>
      <c r="N207" s="243"/>
      <c r="O207" s="72"/>
      <c r="P207" s="72"/>
      <c r="Q207" s="72"/>
      <c r="R207" s="72"/>
      <c r="S207" s="72"/>
      <c r="T207" s="73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8" t="s">
        <v>253</v>
      </c>
      <c r="AU207" s="18" t="s">
        <v>83</v>
      </c>
    </row>
    <row r="208" spans="1:65" s="2" customFormat="1" ht="16.5" customHeight="1">
      <c r="A208" s="35"/>
      <c r="B208" s="36"/>
      <c r="C208" s="193" t="s">
        <v>273</v>
      </c>
      <c r="D208" s="193" t="s">
        <v>211</v>
      </c>
      <c r="E208" s="194" t="s">
        <v>3612</v>
      </c>
      <c r="F208" s="195" t="s">
        <v>3613</v>
      </c>
      <c r="G208" s="196" t="s">
        <v>340</v>
      </c>
      <c r="H208" s="197">
        <v>2</v>
      </c>
      <c r="I208" s="198"/>
      <c r="J208" s="199">
        <f>ROUND(I208*H208,2)</f>
        <v>0</v>
      </c>
      <c r="K208" s="200"/>
      <c r="L208" s="40"/>
      <c r="M208" s="201" t="s">
        <v>1</v>
      </c>
      <c r="N208" s="202" t="s">
        <v>40</v>
      </c>
      <c r="O208" s="72"/>
      <c r="P208" s="203">
        <f>O208*H208</f>
        <v>0</v>
      </c>
      <c r="Q208" s="203">
        <v>0</v>
      </c>
      <c r="R208" s="203">
        <f>Q208*H208</f>
        <v>0</v>
      </c>
      <c r="S208" s="203">
        <v>0</v>
      </c>
      <c r="T208" s="204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5" t="s">
        <v>215</v>
      </c>
      <c r="AT208" s="205" t="s">
        <v>211</v>
      </c>
      <c r="AU208" s="205" t="s">
        <v>83</v>
      </c>
      <c r="AY208" s="18" t="s">
        <v>209</v>
      </c>
      <c r="BE208" s="206">
        <f>IF(N208="základní",J208,0)</f>
        <v>0</v>
      </c>
      <c r="BF208" s="206">
        <f>IF(N208="snížená",J208,0)</f>
        <v>0</v>
      </c>
      <c r="BG208" s="206">
        <f>IF(N208="zákl. přenesená",J208,0)</f>
        <v>0</v>
      </c>
      <c r="BH208" s="206">
        <f>IF(N208="sníž. přenesená",J208,0)</f>
        <v>0</v>
      </c>
      <c r="BI208" s="206">
        <f>IF(N208="nulová",J208,0)</f>
        <v>0</v>
      </c>
      <c r="BJ208" s="18" t="s">
        <v>83</v>
      </c>
      <c r="BK208" s="206">
        <f>ROUND(I208*H208,2)</f>
        <v>0</v>
      </c>
      <c r="BL208" s="18" t="s">
        <v>215</v>
      </c>
      <c r="BM208" s="205" t="s">
        <v>334</v>
      </c>
    </row>
    <row r="209" spans="1:65" s="2" customFormat="1" ht="19.5">
      <c r="A209" s="35"/>
      <c r="B209" s="36"/>
      <c r="C209" s="37"/>
      <c r="D209" s="209" t="s">
        <v>253</v>
      </c>
      <c r="E209" s="37"/>
      <c r="F209" s="240" t="s">
        <v>3614</v>
      </c>
      <c r="G209" s="37"/>
      <c r="H209" s="37"/>
      <c r="I209" s="241"/>
      <c r="J209" s="37"/>
      <c r="K209" s="37"/>
      <c r="L209" s="40"/>
      <c r="M209" s="242"/>
      <c r="N209" s="243"/>
      <c r="O209" s="72"/>
      <c r="P209" s="72"/>
      <c r="Q209" s="72"/>
      <c r="R209" s="72"/>
      <c r="S209" s="72"/>
      <c r="T209" s="73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8" t="s">
        <v>253</v>
      </c>
      <c r="AU209" s="18" t="s">
        <v>83</v>
      </c>
    </row>
    <row r="210" spans="1:65" s="2" customFormat="1" ht="16.5" customHeight="1">
      <c r="A210" s="35"/>
      <c r="B210" s="36"/>
      <c r="C210" s="193" t="s">
        <v>337</v>
      </c>
      <c r="D210" s="193" t="s">
        <v>211</v>
      </c>
      <c r="E210" s="194" t="s">
        <v>3615</v>
      </c>
      <c r="F210" s="195" t="s">
        <v>3616</v>
      </c>
      <c r="G210" s="196" t="s">
        <v>340</v>
      </c>
      <c r="H210" s="197">
        <v>2</v>
      </c>
      <c r="I210" s="198"/>
      <c r="J210" s="199">
        <f>ROUND(I210*H210,2)</f>
        <v>0</v>
      </c>
      <c r="K210" s="200"/>
      <c r="L210" s="40"/>
      <c r="M210" s="201" t="s">
        <v>1</v>
      </c>
      <c r="N210" s="202" t="s">
        <v>40</v>
      </c>
      <c r="O210" s="72"/>
      <c r="P210" s="203">
        <f>O210*H210</f>
        <v>0</v>
      </c>
      <c r="Q210" s="203">
        <v>0</v>
      </c>
      <c r="R210" s="203">
        <f>Q210*H210</f>
        <v>0</v>
      </c>
      <c r="S210" s="203">
        <v>0</v>
      </c>
      <c r="T210" s="204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5" t="s">
        <v>215</v>
      </c>
      <c r="AT210" s="205" t="s">
        <v>211</v>
      </c>
      <c r="AU210" s="205" t="s">
        <v>83</v>
      </c>
      <c r="AY210" s="18" t="s">
        <v>209</v>
      </c>
      <c r="BE210" s="206">
        <f>IF(N210="základní",J210,0)</f>
        <v>0</v>
      </c>
      <c r="BF210" s="206">
        <f>IF(N210="snížená",J210,0)</f>
        <v>0</v>
      </c>
      <c r="BG210" s="206">
        <f>IF(N210="zákl. přenesená",J210,0)</f>
        <v>0</v>
      </c>
      <c r="BH210" s="206">
        <f>IF(N210="sníž. přenesená",J210,0)</f>
        <v>0</v>
      </c>
      <c r="BI210" s="206">
        <f>IF(N210="nulová",J210,0)</f>
        <v>0</v>
      </c>
      <c r="BJ210" s="18" t="s">
        <v>83</v>
      </c>
      <c r="BK210" s="206">
        <f>ROUND(I210*H210,2)</f>
        <v>0</v>
      </c>
      <c r="BL210" s="18" t="s">
        <v>215</v>
      </c>
      <c r="BM210" s="205" t="s">
        <v>341</v>
      </c>
    </row>
    <row r="211" spans="1:65" s="2" customFormat="1" ht="19.5">
      <c r="A211" s="35"/>
      <c r="B211" s="36"/>
      <c r="C211" s="37"/>
      <c r="D211" s="209" t="s">
        <v>253</v>
      </c>
      <c r="E211" s="37"/>
      <c r="F211" s="240" t="s">
        <v>3614</v>
      </c>
      <c r="G211" s="37"/>
      <c r="H211" s="37"/>
      <c r="I211" s="241"/>
      <c r="J211" s="37"/>
      <c r="K211" s="37"/>
      <c r="L211" s="40"/>
      <c r="M211" s="242"/>
      <c r="N211" s="243"/>
      <c r="O211" s="72"/>
      <c r="P211" s="72"/>
      <c r="Q211" s="72"/>
      <c r="R211" s="72"/>
      <c r="S211" s="72"/>
      <c r="T211" s="73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8" t="s">
        <v>253</v>
      </c>
      <c r="AU211" s="18" t="s">
        <v>83</v>
      </c>
    </row>
    <row r="212" spans="1:65" s="2" customFormat="1" ht="16.5" customHeight="1">
      <c r="A212" s="35"/>
      <c r="B212" s="36"/>
      <c r="C212" s="193" t="s">
        <v>277</v>
      </c>
      <c r="D212" s="193" t="s">
        <v>211</v>
      </c>
      <c r="E212" s="194" t="s">
        <v>3617</v>
      </c>
      <c r="F212" s="195" t="s">
        <v>3618</v>
      </c>
      <c r="G212" s="196" t="s">
        <v>340</v>
      </c>
      <c r="H212" s="197">
        <v>2</v>
      </c>
      <c r="I212" s="198"/>
      <c r="J212" s="199">
        <f>ROUND(I212*H212,2)</f>
        <v>0</v>
      </c>
      <c r="K212" s="200"/>
      <c r="L212" s="40"/>
      <c r="M212" s="201" t="s">
        <v>1</v>
      </c>
      <c r="N212" s="202" t="s">
        <v>40</v>
      </c>
      <c r="O212" s="72"/>
      <c r="P212" s="203">
        <f>O212*H212</f>
        <v>0</v>
      </c>
      <c r="Q212" s="203">
        <v>0</v>
      </c>
      <c r="R212" s="203">
        <f>Q212*H212</f>
        <v>0</v>
      </c>
      <c r="S212" s="203">
        <v>0</v>
      </c>
      <c r="T212" s="204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5" t="s">
        <v>215</v>
      </c>
      <c r="AT212" s="205" t="s">
        <v>211</v>
      </c>
      <c r="AU212" s="205" t="s">
        <v>83</v>
      </c>
      <c r="AY212" s="18" t="s">
        <v>209</v>
      </c>
      <c r="BE212" s="206">
        <f>IF(N212="základní",J212,0)</f>
        <v>0</v>
      </c>
      <c r="BF212" s="206">
        <f>IF(N212="snížená",J212,0)</f>
        <v>0</v>
      </c>
      <c r="BG212" s="206">
        <f>IF(N212="zákl. přenesená",J212,0)</f>
        <v>0</v>
      </c>
      <c r="BH212" s="206">
        <f>IF(N212="sníž. přenesená",J212,0)</f>
        <v>0</v>
      </c>
      <c r="BI212" s="206">
        <f>IF(N212="nulová",J212,0)</f>
        <v>0</v>
      </c>
      <c r="BJ212" s="18" t="s">
        <v>83</v>
      </c>
      <c r="BK212" s="206">
        <f>ROUND(I212*H212,2)</f>
        <v>0</v>
      </c>
      <c r="BL212" s="18" t="s">
        <v>215</v>
      </c>
      <c r="BM212" s="205" t="s">
        <v>347</v>
      </c>
    </row>
    <row r="213" spans="1:65" s="2" customFormat="1" ht="19.5">
      <c r="A213" s="35"/>
      <c r="B213" s="36"/>
      <c r="C213" s="37"/>
      <c r="D213" s="209" t="s">
        <v>253</v>
      </c>
      <c r="E213" s="37"/>
      <c r="F213" s="240" t="s">
        <v>3614</v>
      </c>
      <c r="G213" s="37"/>
      <c r="H213" s="37"/>
      <c r="I213" s="241"/>
      <c r="J213" s="37"/>
      <c r="K213" s="37"/>
      <c r="L213" s="40"/>
      <c r="M213" s="242"/>
      <c r="N213" s="243"/>
      <c r="O213" s="72"/>
      <c r="P213" s="72"/>
      <c r="Q213" s="72"/>
      <c r="R213" s="72"/>
      <c r="S213" s="72"/>
      <c r="T213" s="73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8" t="s">
        <v>253</v>
      </c>
      <c r="AU213" s="18" t="s">
        <v>83</v>
      </c>
    </row>
    <row r="214" spans="1:65" s="2" customFormat="1" ht="16.5" customHeight="1">
      <c r="A214" s="35"/>
      <c r="B214" s="36"/>
      <c r="C214" s="193" t="s">
        <v>351</v>
      </c>
      <c r="D214" s="193" t="s">
        <v>211</v>
      </c>
      <c r="E214" s="194" t="s">
        <v>3619</v>
      </c>
      <c r="F214" s="195" t="s">
        <v>3620</v>
      </c>
      <c r="G214" s="196" t="s">
        <v>340</v>
      </c>
      <c r="H214" s="197">
        <v>1</v>
      </c>
      <c r="I214" s="198"/>
      <c r="J214" s="199">
        <f>ROUND(I214*H214,2)</f>
        <v>0</v>
      </c>
      <c r="K214" s="200"/>
      <c r="L214" s="40"/>
      <c r="M214" s="201" t="s">
        <v>1</v>
      </c>
      <c r="N214" s="202" t="s">
        <v>40</v>
      </c>
      <c r="O214" s="72"/>
      <c r="P214" s="203">
        <f>O214*H214</f>
        <v>0</v>
      </c>
      <c r="Q214" s="203">
        <v>0</v>
      </c>
      <c r="R214" s="203">
        <f>Q214*H214</f>
        <v>0</v>
      </c>
      <c r="S214" s="203">
        <v>0</v>
      </c>
      <c r="T214" s="204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5" t="s">
        <v>215</v>
      </c>
      <c r="AT214" s="205" t="s">
        <v>211</v>
      </c>
      <c r="AU214" s="205" t="s">
        <v>83</v>
      </c>
      <c r="AY214" s="18" t="s">
        <v>209</v>
      </c>
      <c r="BE214" s="206">
        <f>IF(N214="základní",J214,0)</f>
        <v>0</v>
      </c>
      <c r="BF214" s="206">
        <f>IF(N214="snížená",J214,0)</f>
        <v>0</v>
      </c>
      <c r="BG214" s="206">
        <f>IF(N214="zákl. přenesená",J214,0)</f>
        <v>0</v>
      </c>
      <c r="BH214" s="206">
        <f>IF(N214="sníž. přenesená",J214,0)</f>
        <v>0</v>
      </c>
      <c r="BI214" s="206">
        <f>IF(N214="nulová",J214,0)</f>
        <v>0</v>
      </c>
      <c r="BJ214" s="18" t="s">
        <v>83</v>
      </c>
      <c r="BK214" s="206">
        <f>ROUND(I214*H214,2)</f>
        <v>0</v>
      </c>
      <c r="BL214" s="18" t="s">
        <v>215</v>
      </c>
      <c r="BM214" s="205" t="s">
        <v>354</v>
      </c>
    </row>
    <row r="215" spans="1:65" s="2" customFormat="1" ht="19.5">
      <c r="A215" s="35"/>
      <c r="B215" s="36"/>
      <c r="C215" s="37"/>
      <c r="D215" s="209" t="s">
        <v>253</v>
      </c>
      <c r="E215" s="37"/>
      <c r="F215" s="240" t="s">
        <v>3566</v>
      </c>
      <c r="G215" s="37"/>
      <c r="H215" s="37"/>
      <c r="I215" s="241"/>
      <c r="J215" s="37"/>
      <c r="K215" s="37"/>
      <c r="L215" s="40"/>
      <c r="M215" s="242"/>
      <c r="N215" s="243"/>
      <c r="O215" s="72"/>
      <c r="P215" s="72"/>
      <c r="Q215" s="72"/>
      <c r="R215" s="72"/>
      <c r="S215" s="72"/>
      <c r="T215" s="73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8" t="s">
        <v>253</v>
      </c>
      <c r="AU215" s="18" t="s">
        <v>83</v>
      </c>
    </row>
    <row r="216" spans="1:65" s="2" customFormat="1" ht="16.5" customHeight="1">
      <c r="A216" s="35"/>
      <c r="B216" s="36"/>
      <c r="C216" s="193" t="s">
        <v>279</v>
      </c>
      <c r="D216" s="193" t="s">
        <v>211</v>
      </c>
      <c r="E216" s="194" t="s">
        <v>3621</v>
      </c>
      <c r="F216" s="195" t="s">
        <v>3622</v>
      </c>
      <c r="G216" s="196" t="s">
        <v>340</v>
      </c>
      <c r="H216" s="197">
        <v>2</v>
      </c>
      <c r="I216" s="198"/>
      <c r="J216" s="199">
        <f>ROUND(I216*H216,2)</f>
        <v>0</v>
      </c>
      <c r="K216" s="200"/>
      <c r="L216" s="40"/>
      <c r="M216" s="201" t="s">
        <v>1</v>
      </c>
      <c r="N216" s="202" t="s">
        <v>40</v>
      </c>
      <c r="O216" s="72"/>
      <c r="P216" s="203">
        <f>O216*H216</f>
        <v>0</v>
      </c>
      <c r="Q216" s="203">
        <v>0</v>
      </c>
      <c r="R216" s="203">
        <f>Q216*H216</f>
        <v>0</v>
      </c>
      <c r="S216" s="203">
        <v>0</v>
      </c>
      <c r="T216" s="204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5" t="s">
        <v>215</v>
      </c>
      <c r="AT216" s="205" t="s">
        <v>211</v>
      </c>
      <c r="AU216" s="205" t="s">
        <v>83</v>
      </c>
      <c r="AY216" s="18" t="s">
        <v>209</v>
      </c>
      <c r="BE216" s="206">
        <f>IF(N216="základní",J216,0)</f>
        <v>0</v>
      </c>
      <c r="BF216" s="206">
        <f>IF(N216="snížená",J216,0)</f>
        <v>0</v>
      </c>
      <c r="BG216" s="206">
        <f>IF(N216="zákl. přenesená",J216,0)</f>
        <v>0</v>
      </c>
      <c r="BH216" s="206">
        <f>IF(N216="sníž. přenesená",J216,0)</f>
        <v>0</v>
      </c>
      <c r="BI216" s="206">
        <f>IF(N216="nulová",J216,0)</f>
        <v>0</v>
      </c>
      <c r="BJ216" s="18" t="s">
        <v>83</v>
      </c>
      <c r="BK216" s="206">
        <f>ROUND(I216*H216,2)</f>
        <v>0</v>
      </c>
      <c r="BL216" s="18" t="s">
        <v>215</v>
      </c>
      <c r="BM216" s="205" t="s">
        <v>357</v>
      </c>
    </row>
    <row r="217" spans="1:65" s="2" customFormat="1" ht="19.5">
      <c r="A217" s="35"/>
      <c r="B217" s="36"/>
      <c r="C217" s="37"/>
      <c r="D217" s="209" t="s">
        <v>253</v>
      </c>
      <c r="E217" s="37"/>
      <c r="F217" s="240" t="s">
        <v>3614</v>
      </c>
      <c r="G217" s="37"/>
      <c r="H217" s="37"/>
      <c r="I217" s="241"/>
      <c r="J217" s="37"/>
      <c r="K217" s="37"/>
      <c r="L217" s="40"/>
      <c r="M217" s="242"/>
      <c r="N217" s="243"/>
      <c r="O217" s="72"/>
      <c r="P217" s="72"/>
      <c r="Q217" s="72"/>
      <c r="R217" s="72"/>
      <c r="S217" s="72"/>
      <c r="T217" s="73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8" t="s">
        <v>253</v>
      </c>
      <c r="AU217" s="18" t="s">
        <v>83</v>
      </c>
    </row>
    <row r="218" spans="1:65" s="2" customFormat="1" ht="16.5" customHeight="1">
      <c r="A218" s="35"/>
      <c r="B218" s="36"/>
      <c r="C218" s="193" t="s">
        <v>362</v>
      </c>
      <c r="D218" s="193" t="s">
        <v>211</v>
      </c>
      <c r="E218" s="194" t="s">
        <v>3623</v>
      </c>
      <c r="F218" s="195" t="s">
        <v>3624</v>
      </c>
      <c r="G218" s="196" t="s">
        <v>340</v>
      </c>
      <c r="H218" s="197">
        <v>1</v>
      </c>
      <c r="I218" s="198"/>
      <c r="J218" s="199">
        <f>ROUND(I218*H218,2)</f>
        <v>0</v>
      </c>
      <c r="K218" s="200"/>
      <c r="L218" s="40"/>
      <c r="M218" s="201" t="s">
        <v>1</v>
      </c>
      <c r="N218" s="202" t="s">
        <v>40</v>
      </c>
      <c r="O218" s="72"/>
      <c r="P218" s="203">
        <f>O218*H218</f>
        <v>0</v>
      </c>
      <c r="Q218" s="203">
        <v>0</v>
      </c>
      <c r="R218" s="203">
        <f>Q218*H218</f>
        <v>0</v>
      </c>
      <c r="S218" s="203">
        <v>0</v>
      </c>
      <c r="T218" s="204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5" t="s">
        <v>215</v>
      </c>
      <c r="AT218" s="205" t="s">
        <v>211</v>
      </c>
      <c r="AU218" s="205" t="s">
        <v>83</v>
      </c>
      <c r="AY218" s="18" t="s">
        <v>209</v>
      </c>
      <c r="BE218" s="206">
        <f>IF(N218="základní",J218,0)</f>
        <v>0</v>
      </c>
      <c r="BF218" s="206">
        <f>IF(N218="snížená",J218,0)</f>
        <v>0</v>
      </c>
      <c r="BG218" s="206">
        <f>IF(N218="zákl. přenesená",J218,0)</f>
        <v>0</v>
      </c>
      <c r="BH218" s="206">
        <f>IF(N218="sníž. přenesená",J218,0)</f>
        <v>0</v>
      </c>
      <c r="BI218" s="206">
        <f>IF(N218="nulová",J218,0)</f>
        <v>0</v>
      </c>
      <c r="BJ218" s="18" t="s">
        <v>83</v>
      </c>
      <c r="BK218" s="206">
        <f>ROUND(I218*H218,2)</f>
        <v>0</v>
      </c>
      <c r="BL218" s="18" t="s">
        <v>215</v>
      </c>
      <c r="BM218" s="205" t="s">
        <v>365</v>
      </c>
    </row>
    <row r="219" spans="1:65" s="2" customFormat="1" ht="19.5">
      <c r="A219" s="35"/>
      <c r="B219" s="36"/>
      <c r="C219" s="37"/>
      <c r="D219" s="209" t="s">
        <v>253</v>
      </c>
      <c r="E219" s="37"/>
      <c r="F219" s="240" t="s">
        <v>3614</v>
      </c>
      <c r="G219" s="37"/>
      <c r="H219" s="37"/>
      <c r="I219" s="241"/>
      <c r="J219" s="37"/>
      <c r="K219" s="37"/>
      <c r="L219" s="40"/>
      <c r="M219" s="242"/>
      <c r="N219" s="243"/>
      <c r="O219" s="72"/>
      <c r="P219" s="72"/>
      <c r="Q219" s="72"/>
      <c r="R219" s="72"/>
      <c r="S219" s="72"/>
      <c r="T219" s="73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8" t="s">
        <v>253</v>
      </c>
      <c r="AU219" s="18" t="s">
        <v>83</v>
      </c>
    </row>
    <row r="220" spans="1:65" s="2" customFormat="1" ht="16.5" customHeight="1">
      <c r="A220" s="35"/>
      <c r="B220" s="36"/>
      <c r="C220" s="193" t="s">
        <v>282</v>
      </c>
      <c r="D220" s="193" t="s">
        <v>211</v>
      </c>
      <c r="E220" s="194" t="s">
        <v>3625</v>
      </c>
      <c r="F220" s="195" t="s">
        <v>3626</v>
      </c>
      <c r="G220" s="196" t="s">
        <v>340</v>
      </c>
      <c r="H220" s="197">
        <v>8</v>
      </c>
      <c r="I220" s="198"/>
      <c r="J220" s="199">
        <f>ROUND(I220*H220,2)</f>
        <v>0</v>
      </c>
      <c r="K220" s="200"/>
      <c r="L220" s="40"/>
      <c r="M220" s="201" t="s">
        <v>1</v>
      </c>
      <c r="N220" s="202" t="s">
        <v>40</v>
      </c>
      <c r="O220" s="72"/>
      <c r="P220" s="203">
        <f>O220*H220</f>
        <v>0</v>
      </c>
      <c r="Q220" s="203">
        <v>0</v>
      </c>
      <c r="R220" s="203">
        <f>Q220*H220</f>
        <v>0</v>
      </c>
      <c r="S220" s="203">
        <v>0</v>
      </c>
      <c r="T220" s="204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5" t="s">
        <v>215</v>
      </c>
      <c r="AT220" s="205" t="s">
        <v>211</v>
      </c>
      <c r="AU220" s="205" t="s">
        <v>83</v>
      </c>
      <c r="AY220" s="18" t="s">
        <v>209</v>
      </c>
      <c r="BE220" s="206">
        <f>IF(N220="základní",J220,0)</f>
        <v>0</v>
      </c>
      <c r="BF220" s="206">
        <f>IF(N220="snížená",J220,0)</f>
        <v>0</v>
      </c>
      <c r="BG220" s="206">
        <f>IF(N220="zákl. přenesená",J220,0)</f>
        <v>0</v>
      </c>
      <c r="BH220" s="206">
        <f>IF(N220="sníž. přenesená",J220,0)</f>
        <v>0</v>
      </c>
      <c r="BI220" s="206">
        <f>IF(N220="nulová",J220,0)</f>
        <v>0</v>
      </c>
      <c r="BJ220" s="18" t="s">
        <v>83</v>
      </c>
      <c r="BK220" s="206">
        <f>ROUND(I220*H220,2)</f>
        <v>0</v>
      </c>
      <c r="BL220" s="18" t="s">
        <v>215</v>
      </c>
      <c r="BM220" s="205" t="s">
        <v>369</v>
      </c>
    </row>
    <row r="221" spans="1:65" s="2" customFormat="1" ht="19.5">
      <c r="A221" s="35"/>
      <c r="B221" s="36"/>
      <c r="C221" s="37"/>
      <c r="D221" s="209" t="s">
        <v>253</v>
      </c>
      <c r="E221" s="37"/>
      <c r="F221" s="240" t="s">
        <v>3614</v>
      </c>
      <c r="G221" s="37"/>
      <c r="H221" s="37"/>
      <c r="I221" s="241"/>
      <c r="J221" s="37"/>
      <c r="K221" s="37"/>
      <c r="L221" s="40"/>
      <c r="M221" s="242"/>
      <c r="N221" s="243"/>
      <c r="O221" s="72"/>
      <c r="P221" s="72"/>
      <c r="Q221" s="72"/>
      <c r="R221" s="72"/>
      <c r="S221" s="72"/>
      <c r="T221" s="73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8" t="s">
        <v>253</v>
      </c>
      <c r="AU221" s="18" t="s">
        <v>83</v>
      </c>
    </row>
    <row r="222" spans="1:65" s="2" customFormat="1" ht="16.5" customHeight="1">
      <c r="A222" s="35"/>
      <c r="B222" s="36"/>
      <c r="C222" s="193" t="s">
        <v>370</v>
      </c>
      <c r="D222" s="193" t="s">
        <v>211</v>
      </c>
      <c r="E222" s="194" t="s">
        <v>3627</v>
      </c>
      <c r="F222" s="195" t="s">
        <v>3628</v>
      </c>
      <c r="G222" s="196" t="s">
        <v>340</v>
      </c>
      <c r="H222" s="197">
        <v>2</v>
      </c>
      <c r="I222" s="198"/>
      <c r="J222" s="199">
        <f>ROUND(I222*H222,2)</f>
        <v>0</v>
      </c>
      <c r="K222" s="200"/>
      <c r="L222" s="40"/>
      <c r="M222" s="201" t="s">
        <v>1</v>
      </c>
      <c r="N222" s="202" t="s">
        <v>40</v>
      </c>
      <c r="O222" s="72"/>
      <c r="P222" s="203">
        <f>O222*H222</f>
        <v>0</v>
      </c>
      <c r="Q222" s="203">
        <v>0</v>
      </c>
      <c r="R222" s="203">
        <f>Q222*H222</f>
        <v>0</v>
      </c>
      <c r="S222" s="203">
        <v>0</v>
      </c>
      <c r="T222" s="204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5" t="s">
        <v>215</v>
      </c>
      <c r="AT222" s="205" t="s">
        <v>211</v>
      </c>
      <c r="AU222" s="205" t="s">
        <v>83</v>
      </c>
      <c r="AY222" s="18" t="s">
        <v>209</v>
      </c>
      <c r="BE222" s="206">
        <f>IF(N222="základní",J222,0)</f>
        <v>0</v>
      </c>
      <c r="BF222" s="206">
        <f>IF(N222="snížená",J222,0)</f>
        <v>0</v>
      </c>
      <c r="BG222" s="206">
        <f>IF(N222="zákl. přenesená",J222,0)</f>
        <v>0</v>
      </c>
      <c r="BH222" s="206">
        <f>IF(N222="sníž. přenesená",J222,0)</f>
        <v>0</v>
      </c>
      <c r="BI222" s="206">
        <f>IF(N222="nulová",J222,0)</f>
        <v>0</v>
      </c>
      <c r="BJ222" s="18" t="s">
        <v>83</v>
      </c>
      <c r="BK222" s="206">
        <f>ROUND(I222*H222,2)</f>
        <v>0</v>
      </c>
      <c r="BL222" s="18" t="s">
        <v>215</v>
      </c>
      <c r="BM222" s="205" t="s">
        <v>373</v>
      </c>
    </row>
    <row r="223" spans="1:65" s="2" customFormat="1" ht="19.5">
      <c r="A223" s="35"/>
      <c r="B223" s="36"/>
      <c r="C223" s="37"/>
      <c r="D223" s="209" t="s">
        <v>253</v>
      </c>
      <c r="E223" s="37"/>
      <c r="F223" s="240" t="s">
        <v>3614</v>
      </c>
      <c r="G223" s="37"/>
      <c r="H223" s="37"/>
      <c r="I223" s="241"/>
      <c r="J223" s="37"/>
      <c r="K223" s="37"/>
      <c r="L223" s="40"/>
      <c r="M223" s="242"/>
      <c r="N223" s="243"/>
      <c r="O223" s="72"/>
      <c r="P223" s="72"/>
      <c r="Q223" s="72"/>
      <c r="R223" s="72"/>
      <c r="S223" s="72"/>
      <c r="T223" s="73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8" t="s">
        <v>253</v>
      </c>
      <c r="AU223" s="18" t="s">
        <v>83</v>
      </c>
    </row>
    <row r="224" spans="1:65" s="2" customFormat="1" ht="16.5" customHeight="1">
      <c r="A224" s="35"/>
      <c r="B224" s="36"/>
      <c r="C224" s="193" t="s">
        <v>285</v>
      </c>
      <c r="D224" s="193" t="s">
        <v>211</v>
      </c>
      <c r="E224" s="194" t="s">
        <v>3629</v>
      </c>
      <c r="F224" s="195" t="s">
        <v>3630</v>
      </c>
      <c r="G224" s="196" t="s">
        <v>340</v>
      </c>
      <c r="H224" s="197">
        <v>50</v>
      </c>
      <c r="I224" s="198"/>
      <c r="J224" s="199">
        <f>ROUND(I224*H224,2)</f>
        <v>0</v>
      </c>
      <c r="K224" s="200"/>
      <c r="L224" s="40"/>
      <c r="M224" s="201" t="s">
        <v>1</v>
      </c>
      <c r="N224" s="202" t="s">
        <v>40</v>
      </c>
      <c r="O224" s="72"/>
      <c r="P224" s="203">
        <f>O224*H224</f>
        <v>0</v>
      </c>
      <c r="Q224" s="203">
        <v>0</v>
      </c>
      <c r="R224" s="203">
        <f>Q224*H224</f>
        <v>0</v>
      </c>
      <c r="S224" s="203">
        <v>0</v>
      </c>
      <c r="T224" s="204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5" t="s">
        <v>215</v>
      </c>
      <c r="AT224" s="205" t="s">
        <v>211</v>
      </c>
      <c r="AU224" s="205" t="s">
        <v>83</v>
      </c>
      <c r="AY224" s="18" t="s">
        <v>209</v>
      </c>
      <c r="BE224" s="206">
        <f>IF(N224="základní",J224,0)</f>
        <v>0</v>
      </c>
      <c r="BF224" s="206">
        <f>IF(N224="snížená",J224,0)</f>
        <v>0</v>
      </c>
      <c r="BG224" s="206">
        <f>IF(N224="zákl. přenesená",J224,0)</f>
        <v>0</v>
      </c>
      <c r="BH224" s="206">
        <f>IF(N224="sníž. přenesená",J224,0)</f>
        <v>0</v>
      </c>
      <c r="BI224" s="206">
        <f>IF(N224="nulová",J224,0)</f>
        <v>0</v>
      </c>
      <c r="BJ224" s="18" t="s">
        <v>83</v>
      </c>
      <c r="BK224" s="206">
        <f>ROUND(I224*H224,2)</f>
        <v>0</v>
      </c>
      <c r="BL224" s="18" t="s">
        <v>215</v>
      </c>
      <c r="BM224" s="205" t="s">
        <v>376</v>
      </c>
    </row>
    <row r="225" spans="1:65" s="2" customFormat="1" ht="19.5">
      <c r="A225" s="35"/>
      <c r="B225" s="36"/>
      <c r="C225" s="37"/>
      <c r="D225" s="209" t="s">
        <v>253</v>
      </c>
      <c r="E225" s="37"/>
      <c r="F225" s="240" t="s">
        <v>3631</v>
      </c>
      <c r="G225" s="37"/>
      <c r="H225" s="37"/>
      <c r="I225" s="241"/>
      <c r="J225" s="37"/>
      <c r="K225" s="37"/>
      <c r="L225" s="40"/>
      <c r="M225" s="242"/>
      <c r="N225" s="243"/>
      <c r="O225" s="72"/>
      <c r="P225" s="72"/>
      <c r="Q225" s="72"/>
      <c r="R225" s="72"/>
      <c r="S225" s="72"/>
      <c r="T225" s="73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8" t="s">
        <v>253</v>
      </c>
      <c r="AU225" s="18" t="s">
        <v>83</v>
      </c>
    </row>
    <row r="226" spans="1:65" s="2" customFormat="1" ht="16.5" customHeight="1">
      <c r="A226" s="35"/>
      <c r="B226" s="36"/>
      <c r="C226" s="193" t="s">
        <v>377</v>
      </c>
      <c r="D226" s="193" t="s">
        <v>211</v>
      </c>
      <c r="E226" s="194" t="s">
        <v>3632</v>
      </c>
      <c r="F226" s="195" t="s">
        <v>3633</v>
      </c>
      <c r="G226" s="196" t="s">
        <v>340</v>
      </c>
      <c r="H226" s="197">
        <v>6</v>
      </c>
      <c r="I226" s="198"/>
      <c r="J226" s="199">
        <f>ROUND(I226*H226,2)</f>
        <v>0</v>
      </c>
      <c r="K226" s="200"/>
      <c r="L226" s="40"/>
      <c r="M226" s="201" t="s">
        <v>1</v>
      </c>
      <c r="N226" s="202" t="s">
        <v>40</v>
      </c>
      <c r="O226" s="72"/>
      <c r="P226" s="203">
        <f>O226*H226</f>
        <v>0</v>
      </c>
      <c r="Q226" s="203">
        <v>0</v>
      </c>
      <c r="R226" s="203">
        <f>Q226*H226</f>
        <v>0</v>
      </c>
      <c r="S226" s="203">
        <v>0</v>
      </c>
      <c r="T226" s="204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5" t="s">
        <v>215</v>
      </c>
      <c r="AT226" s="205" t="s">
        <v>211</v>
      </c>
      <c r="AU226" s="205" t="s">
        <v>83</v>
      </c>
      <c r="AY226" s="18" t="s">
        <v>209</v>
      </c>
      <c r="BE226" s="206">
        <f>IF(N226="základní",J226,0)</f>
        <v>0</v>
      </c>
      <c r="BF226" s="206">
        <f>IF(N226="snížená",J226,0)</f>
        <v>0</v>
      </c>
      <c r="BG226" s="206">
        <f>IF(N226="zákl. přenesená",J226,0)</f>
        <v>0</v>
      </c>
      <c r="BH226" s="206">
        <f>IF(N226="sníž. přenesená",J226,0)</f>
        <v>0</v>
      </c>
      <c r="BI226" s="206">
        <f>IF(N226="nulová",J226,0)</f>
        <v>0</v>
      </c>
      <c r="BJ226" s="18" t="s">
        <v>83</v>
      </c>
      <c r="BK226" s="206">
        <f>ROUND(I226*H226,2)</f>
        <v>0</v>
      </c>
      <c r="BL226" s="18" t="s">
        <v>215</v>
      </c>
      <c r="BM226" s="205" t="s">
        <v>380</v>
      </c>
    </row>
    <row r="227" spans="1:65" s="2" customFormat="1" ht="19.5">
      <c r="A227" s="35"/>
      <c r="B227" s="36"/>
      <c r="C227" s="37"/>
      <c r="D227" s="209" t="s">
        <v>253</v>
      </c>
      <c r="E227" s="37"/>
      <c r="F227" s="240" t="s">
        <v>3631</v>
      </c>
      <c r="G227" s="37"/>
      <c r="H227" s="37"/>
      <c r="I227" s="241"/>
      <c r="J227" s="37"/>
      <c r="K227" s="37"/>
      <c r="L227" s="40"/>
      <c r="M227" s="242"/>
      <c r="N227" s="243"/>
      <c r="O227" s="72"/>
      <c r="P227" s="72"/>
      <c r="Q227" s="72"/>
      <c r="R227" s="72"/>
      <c r="S227" s="72"/>
      <c r="T227" s="73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8" t="s">
        <v>253</v>
      </c>
      <c r="AU227" s="18" t="s">
        <v>83</v>
      </c>
    </row>
    <row r="228" spans="1:65" s="2" customFormat="1" ht="24.2" customHeight="1">
      <c r="A228" s="35"/>
      <c r="B228" s="36"/>
      <c r="C228" s="193" t="s">
        <v>290</v>
      </c>
      <c r="D228" s="193" t="s">
        <v>211</v>
      </c>
      <c r="E228" s="194" t="s">
        <v>3634</v>
      </c>
      <c r="F228" s="195" t="s">
        <v>3635</v>
      </c>
      <c r="G228" s="196" t="s">
        <v>340</v>
      </c>
      <c r="H228" s="197">
        <v>6</v>
      </c>
      <c r="I228" s="198"/>
      <c r="J228" s="199">
        <f>ROUND(I228*H228,2)</f>
        <v>0</v>
      </c>
      <c r="K228" s="200"/>
      <c r="L228" s="40"/>
      <c r="M228" s="201" t="s">
        <v>1</v>
      </c>
      <c r="N228" s="202" t="s">
        <v>40</v>
      </c>
      <c r="O228" s="72"/>
      <c r="P228" s="203">
        <f>O228*H228</f>
        <v>0</v>
      </c>
      <c r="Q228" s="203">
        <v>0</v>
      </c>
      <c r="R228" s="203">
        <f>Q228*H228</f>
        <v>0</v>
      </c>
      <c r="S228" s="203">
        <v>0</v>
      </c>
      <c r="T228" s="204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5" t="s">
        <v>215</v>
      </c>
      <c r="AT228" s="205" t="s">
        <v>211</v>
      </c>
      <c r="AU228" s="205" t="s">
        <v>83</v>
      </c>
      <c r="AY228" s="18" t="s">
        <v>209</v>
      </c>
      <c r="BE228" s="206">
        <f>IF(N228="základní",J228,0)</f>
        <v>0</v>
      </c>
      <c r="BF228" s="206">
        <f>IF(N228="snížená",J228,0)</f>
        <v>0</v>
      </c>
      <c r="BG228" s="206">
        <f>IF(N228="zákl. přenesená",J228,0)</f>
        <v>0</v>
      </c>
      <c r="BH228" s="206">
        <f>IF(N228="sníž. přenesená",J228,0)</f>
        <v>0</v>
      </c>
      <c r="BI228" s="206">
        <f>IF(N228="nulová",J228,0)</f>
        <v>0</v>
      </c>
      <c r="BJ228" s="18" t="s">
        <v>83</v>
      </c>
      <c r="BK228" s="206">
        <f>ROUND(I228*H228,2)</f>
        <v>0</v>
      </c>
      <c r="BL228" s="18" t="s">
        <v>215</v>
      </c>
      <c r="BM228" s="205" t="s">
        <v>389</v>
      </c>
    </row>
    <row r="229" spans="1:65" s="2" customFormat="1" ht="19.5">
      <c r="A229" s="35"/>
      <c r="B229" s="36"/>
      <c r="C229" s="37"/>
      <c r="D229" s="209" t="s">
        <v>253</v>
      </c>
      <c r="E229" s="37"/>
      <c r="F229" s="240" t="s">
        <v>3636</v>
      </c>
      <c r="G229" s="37"/>
      <c r="H229" s="37"/>
      <c r="I229" s="241"/>
      <c r="J229" s="37"/>
      <c r="K229" s="37"/>
      <c r="L229" s="40"/>
      <c r="M229" s="242"/>
      <c r="N229" s="243"/>
      <c r="O229" s="72"/>
      <c r="P229" s="72"/>
      <c r="Q229" s="72"/>
      <c r="R229" s="72"/>
      <c r="S229" s="72"/>
      <c r="T229" s="73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8" t="s">
        <v>253</v>
      </c>
      <c r="AU229" s="18" t="s">
        <v>83</v>
      </c>
    </row>
    <row r="230" spans="1:65" s="2" customFormat="1" ht="16.5" customHeight="1">
      <c r="A230" s="35"/>
      <c r="B230" s="36"/>
      <c r="C230" s="193" t="s">
        <v>396</v>
      </c>
      <c r="D230" s="193" t="s">
        <v>211</v>
      </c>
      <c r="E230" s="194" t="s">
        <v>3637</v>
      </c>
      <c r="F230" s="195" t="s">
        <v>3638</v>
      </c>
      <c r="G230" s="196" t="s">
        <v>340</v>
      </c>
      <c r="H230" s="197">
        <v>4</v>
      </c>
      <c r="I230" s="198"/>
      <c r="J230" s="199">
        <f>ROUND(I230*H230,2)</f>
        <v>0</v>
      </c>
      <c r="K230" s="200"/>
      <c r="L230" s="40"/>
      <c r="M230" s="201" t="s">
        <v>1</v>
      </c>
      <c r="N230" s="202" t="s">
        <v>40</v>
      </c>
      <c r="O230" s="72"/>
      <c r="P230" s="203">
        <f>O230*H230</f>
        <v>0</v>
      </c>
      <c r="Q230" s="203">
        <v>0</v>
      </c>
      <c r="R230" s="203">
        <f>Q230*H230</f>
        <v>0</v>
      </c>
      <c r="S230" s="203">
        <v>0</v>
      </c>
      <c r="T230" s="204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5" t="s">
        <v>215</v>
      </c>
      <c r="AT230" s="205" t="s">
        <v>211</v>
      </c>
      <c r="AU230" s="205" t="s">
        <v>83</v>
      </c>
      <c r="AY230" s="18" t="s">
        <v>209</v>
      </c>
      <c r="BE230" s="206">
        <f>IF(N230="základní",J230,0)</f>
        <v>0</v>
      </c>
      <c r="BF230" s="206">
        <f>IF(N230="snížená",J230,0)</f>
        <v>0</v>
      </c>
      <c r="BG230" s="206">
        <f>IF(N230="zákl. přenesená",J230,0)</f>
        <v>0</v>
      </c>
      <c r="BH230" s="206">
        <f>IF(N230="sníž. přenesená",J230,0)</f>
        <v>0</v>
      </c>
      <c r="BI230" s="206">
        <f>IF(N230="nulová",J230,0)</f>
        <v>0</v>
      </c>
      <c r="BJ230" s="18" t="s">
        <v>83</v>
      </c>
      <c r="BK230" s="206">
        <f>ROUND(I230*H230,2)</f>
        <v>0</v>
      </c>
      <c r="BL230" s="18" t="s">
        <v>215</v>
      </c>
      <c r="BM230" s="205" t="s">
        <v>399</v>
      </c>
    </row>
    <row r="231" spans="1:65" s="2" customFormat="1" ht="19.5">
      <c r="A231" s="35"/>
      <c r="B231" s="36"/>
      <c r="C231" s="37"/>
      <c r="D231" s="209" t="s">
        <v>253</v>
      </c>
      <c r="E231" s="37"/>
      <c r="F231" s="240" t="s">
        <v>3609</v>
      </c>
      <c r="G231" s="37"/>
      <c r="H231" s="37"/>
      <c r="I231" s="241"/>
      <c r="J231" s="37"/>
      <c r="K231" s="37"/>
      <c r="L231" s="40"/>
      <c r="M231" s="242"/>
      <c r="N231" s="243"/>
      <c r="O231" s="72"/>
      <c r="P231" s="72"/>
      <c r="Q231" s="72"/>
      <c r="R231" s="72"/>
      <c r="S231" s="72"/>
      <c r="T231" s="73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8" t="s">
        <v>253</v>
      </c>
      <c r="AU231" s="18" t="s">
        <v>83</v>
      </c>
    </row>
    <row r="232" spans="1:65" s="2" customFormat="1" ht="16.5" customHeight="1">
      <c r="A232" s="35"/>
      <c r="B232" s="36"/>
      <c r="C232" s="193" t="s">
        <v>295</v>
      </c>
      <c r="D232" s="193" t="s">
        <v>211</v>
      </c>
      <c r="E232" s="194" t="s">
        <v>3639</v>
      </c>
      <c r="F232" s="195" t="s">
        <v>3640</v>
      </c>
      <c r="G232" s="196" t="s">
        <v>340</v>
      </c>
      <c r="H232" s="197">
        <v>1</v>
      </c>
      <c r="I232" s="198"/>
      <c r="J232" s="199">
        <f>ROUND(I232*H232,2)</f>
        <v>0</v>
      </c>
      <c r="K232" s="200"/>
      <c r="L232" s="40"/>
      <c r="M232" s="201" t="s">
        <v>1</v>
      </c>
      <c r="N232" s="202" t="s">
        <v>40</v>
      </c>
      <c r="O232" s="72"/>
      <c r="P232" s="203">
        <f>O232*H232</f>
        <v>0</v>
      </c>
      <c r="Q232" s="203">
        <v>0</v>
      </c>
      <c r="R232" s="203">
        <f>Q232*H232</f>
        <v>0</v>
      </c>
      <c r="S232" s="203">
        <v>0</v>
      </c>
      <c r="T232" s="204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5" t="s">
        <v>215</v>
      </c>
      <c r="AT232" s="205" t="s">
        <v>211</v>
      </c>
      <c r="AU232" s="205" t="s">
        <v>83</v>
      </c>
      <c r="AY232" s="18" t="s">
        <v>209</v>
      </c>
      <c r="BE232" s="206">
        <f>IF(N232="základní",J232,0)</f>
        <v>0</v>
      </c>
      <c r="BF232" s="206">
        <f>IF(N232="snížená",J232,0)</f>
        <v>0</v>
      </c>
      <c r="BG232" s="206">
        <f>IF(N232="zákl. přenesená",J232,0)</f>
        <v>0</v>
      </c>
      <c r="BH232" s="206">
        <f>IF(N232="sníž. přenesená",J232,0)</f>
        <v>0</v>
      </c>
      <c r="BI232" s="206">
        <f>IF(N232="nulová",J232,0)</f>
        <v>0</v>
      </c>
      <c r="BJ232" s="18" t="s">
        <v>83</v>
      </c>
      <c r="BK232" s="206">
        <f>ROUND(I232*H232,2)</f>
        <v>0</v>
      </c>
      <c r="BL232" s="18" t="s">
        <v>215</v>
      </c>
      <c r="BM232" s="205" t="s">
        <v>403</v>
      </c>
    </row>
    <row r="233" spans="1:65" s="2" customFormat="1" ht="19.5">
      <c r="A233" s="35"/>
      <c r="B233" s="36"/>
      <c r="C233" s="37"/>
      <c r="D233" s="209" t="s">
        <v>253</v>
      </c>
      <c r="E233" s="37"/>
      <c r="F233" s="240" t="s">
        <v>3641</v>
      </c>
      <c r="G233" s="37"/>
      <c r="H233" s="37"/>
      <c r="I233" s="241"/>
      <c r="J233" s="37"/>
      <c r="K233" s="37"/>
      <c r="L233" s="40"/>
      <c r="M233" s="242"/>
      <c r="N233" s="243"/>
      <c r="O233" s="72"/>
      <c r="P233" s="72"/>
      <c r="Q233" s="72"/>
      <c r="R233" s="72"/>
      <c r="S233" s="72"/>
      <c r="T233" s="73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8" t="s">
        <v>253</v>
      </c>
      <c r="AU233" s="18" t="s">
        <v>83</v>
      </c>
    </row>
    <row r="234" spans="1:65" s="2" customFormat="1" ht="16.5" customHeight="1">
      <c r="A234" s="35"/>
      <c r="B234" s="36"/>
      <c r="C234" s="193" t="s">
        <v>405</v>
      </c>
      <c r="D234" s="193" t="s">
        <v>211</v>
      </c>
      <c r="E234" s="194" t="s">
        <v>3642</v>
      </c>
      <c r="F234" s="195" t="s">
        <v>3643</v>
      </c>
      <c r="G234" s="196" t="s">
        <v>340</v>
      </c>
      <c r="H234" s="197">
        <v>2</v>
      </c>
      <c r="I234" s="198"/>
      <c r="J234" s="199">
        <f>ROUND(I234*H234,2)</f>
        <v>0</v>
      </c>
      <c r="K234" s="200"/>
      <c r="L234" s="40"/>
      <c r="M234" s="201" t="s">
        <v>1</v>
      </c>
      <c r="N234" s="202" t="s">
        <v>40</v>
      </c>
      <c r="O234" s="72"/>
      <c r="P234" s="203">
        <f>O234*H234</f>
        <v>0</v>
      </c>
      <c r="Q234" s="203">
        <v>0</v>
      </c>
      <c r="R234" s="203">
        <f>Q234*H234</f>
        <v>0</v>
      </c>
      <c r="S234" s="203">
        <v>0</v>
      </c>
      <c r="T234" s="204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5" t="s">
        <v>215</v>
      </c>
      <c r="AT234" s="205" t="s">
        <v>211</v>
      </c>
      <c r="AU234" s="205" t="s">
        <v>83</v>
      </c>
      <c r="AY234" s="18" t="s">
        <v>209</v>
      </c>
      <c r="BE234" s="206">
        <f>IF(N234="základní",J234,0)</f>
        <v>0</v>
      </c>
      <c r="BF234" s="206">
        <f>IF(N234="snížená",J234,0)</f>
        <v>0</v>
      </c>
      <c r="BG234" s="206">
        <f>IF(N234="zákl. přenesená",J234,0)</f>
        <v>0</v>
      </c>
      <c r="BH234" s="206">
        <f>IF(N234="sníž. přenesená",J234,0)</f>
        <v>0</v>
      </c>
      <c r="BI234" s="206">
        <f>IF(N234="nulová",J234,0)</f>
        <v>0</v>
      </c>
      <c r="BJ234" s="18" t="s">
        <v>83</v>
      </c>
      <c r="BK234" s="206">
        <f>ROUND(I234*H234,2)</f>
        <v>0</v>
      </c>
      <c r="BL234" s="18" t="s">
        <v>215</v>
      </c>
      <c r="BM234" s="205" t="s">
        <v>408</v>
      </c>
    </row>
    <row r="235" spans="1:65" s="2" customFormat="1" ht="19.5">
      <c r="A235" s="35"/>
      <c r="B235" s="36"/>
      <c r="C235" s="37"/>
      <c r="D235" s="209" t="s">
        <v>253</v>
      </c>
      <c r="E235" s="37"/>
      <c r="F235" s="240" t="s">
        <v>3614</v>
      </c>
      <c r="G235" s="37"/>
      <c r="H235" s="37"/>
      <c r="I235" s="241"/>
      <c r="J235" s="37"/>
      <c r="K235" s="37"/>
      <c r="L235" s="40"/>
      <c r="M235" s="242"/>
      <c r="N235" s="243"/>
      <c r="O235" s="72"/>
      <c r="P235" s="72"/>
      <c r="Q235" s="72"/>
      <c r="R235" s="72"/>
      <c r="S235" s="72"/>
      <c r="T235" s="73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18" t="s">
        <v>253</v>
      </c>
      <c r="AU235" s="18" t="s">
        <v>83</v>
      </c>
    </row>
    <row r="236" spans="1:65" s="2" customFormat="1" ht="16.5" customHeight="1">
      <c r="A236" s="35"/>
      <c r="B236" s="36"/>
      <c r="C236" s="193" t="s">
        <v>299</v>
      </c>
      <c r="D236" s="193" t="s">
        <v>211</v>
      </c>
      <c r="E236" s="194" t="s">
        <v>3644</v>
      </c>
      <c r="F236" s="195" t="s">
        <v>3645</v>
      </c>
      <c r="G236" s="196" t="s">
        <v>340</v>
      </c>
      <c r="H236" s="197">
        <v>1</v>
      </c>
      <c r="I236" s="198"/>
      <c r="J236" s="199">
        <f>ROUND(I236*H236,2)</f>
        <v>0</v>
      </c>
      <c r="K236" s="200"/>
      <c r="L236" s="40"/>
      <c r="M236" s="201" t="s">
        <v>1</v>
      </c>
      <c r="N236" s="202" t="s">
        <v>40</v>
      </c>
      <c r="O236" s="72"/>
      <c r="P236" s="203">
        <f>O236*H236</f>
        <v>0</v>
      </c>
      <c r="Q236" s="203">
        <v>0</v>
      </c>
      <c r="R236" s="203">
        <f>Q236*H236</f>
        <v>0</v>
      </c>
      <c r="S236" s="203">
        <v>0</v>
      </c>
      <c r="T236" s="204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5" t="s">
        <v>215</v>
      </c>
      <c r="AT236" s="205" t="s">
        <v>211</v>
      </c>
      <c r="AU236" s="205" t="s">
        <v>83</v>
      </c>
      <c r="AY236" s="18" t="s">
        <v>209</v>
      </c>
      <c r="BE236" s="206">
        <f>IF(N236="základní",J236,0)</f>
        <v>0</v>
      </c>
      <c r="BF236" s="206">
        <f>IF(N236="snížená",J236,0)</f>
        <v>0</v>
      </c>
      <c r="BG236" s="206">
        <f>IF(N236="zákl. přenesená",J236,0)</f>
        <v>0</v>
      </c>
      <c r="BH236" s="206">
        <f>IF(N236="sníž. přenesená",J236,0)</f>
        <v>0</v>
      </c>
      <c r="BI236" s="206">
        <f>IF(N236="nulová",J236,0)</f>
        <v>0</v>
      </c>
      <c r="BJ236" s="18" t="s">
        <v>83</v>
      </c>
      <c r="BK236" s="206">
        <f>ROUND(I236*H236,2)</f>
        <v>0</v>
      </c>
      <c r="BL236" s="18" t="s">
        <v>215</v>
      </c>
      <c r="BM236" s="205" t="s">
        <v>415</v>
      </c>
    </row>
    <row r="237" spans="1:65" s="12" customFormat="1" ht="25.9" customHeight="1">
      <c r="B237" s="177"/>
      <c r="C237" s="178"/>
      <c r="D237" s="179" t="s">
        <v>74</v>
      </c>
      <c r="E237" s="180" t="s">
        <v>3646</v>
      </c>
      <c r="F237" s="180" t="s">
        <v>3647</v>
      </c>
      <c r="G237" s="178"/>
      <c r="H237" s="178"/>
      <c r="I237" s="181"/>
      <c r="J237" s="182">
        <f>BK237</f>
        <v>0</v>
      </c>
      <c r="K237" s="178"/>
      <c r="L237" s="183"/>
      <c r="M237" s="184"/>
      <c r="N237" s="185"/>
      <c r="O237" s="185"/>
      <c r="P237" s="186">
        <f>P238</f>
        <v>0</v>
      </c>
      <c r="Q237" s="185"/>
      <c r="R237" s="186">
        <f>R238</f>
        <v>0</v>
      </c>
      <c r="S237" s="185"/>
      <c r="T237" s="187">
        <f>T238</f>
        <v>0</v>
      </c>
      <c r="AR237" s="188" t="s">
        <v>83</v>
      </c>
      <c r="AT237" s="189" t="s">
        <v>74</v>
      </c>
      <c r="AU237" s="189" t="s">
        <v>75</v>
      </c>
      <c r="AY237" s="188" t="s">
        <v>209</v>
      </c>
      <c r="BK237" s="190">
        <f>BK238</f>
        <v>0</v>
      </c>
    </row>
    <row r="238" spans="1:65" s="2" customFormat="1" ht="37.9" customHeight="1">
      <c r="A238" s="35"/>
      <c r="B238" s="36"/>
      <c r="C238" s="193" t="s">
        <v>422</v>
      </c>
      <c r="D238" s="193" t="s">
        <v>211</v>
      </c>
      <c r="E238" s="194" t="s">
        <v>3648</v>
      </c>
      <c r="F238" s="195" t="s">
        <v>3649</v>
      </c>
      <c r="G238" s="196" t="s">
        <v>340</v>
      </c>
      <c r="H238" s="197">
        <v>1</v>
      </c>
      <c r="I238" s="198"/>
      <c r="J238" s="199">
        <f>ROUND(I238*H238,2)</f>
        <v>0</v>
      </c>
      <c r="K238" s="200"/>
      <c r="L238" s="40"/>
      <c r="M238" s="201" t="s">
        <v>1</v>
      </c>
      <c r="N238" s="202" t="s">
        <v>40</v>
      </c>
      <c r="O238" s="72"/>
      <c r="P238" s="203">
        <f>O238*H238</f>
        <v>0</v>
      </c>
      <c r="Q238" s="203">
        <v>0</v>
      </c>
      <c r="R238" s="203">
        <f>Q238*H238</f>
        <v>0</v>
      </c>
      <c r="S238" s="203">
        <v>0</v>
      </c>
      <c r="T238" s="204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5" t="s">
        <v>215</v>
      </c>
      <c r="AT238" s="205" t="s">
        <v>211</v>
      </c>
      <c r="AU238" s="205" t="s">
        <v>83</v>
      </c>
      <c r="AY238" s="18" t="s">
        <v>209</v>
      </c>
      <c r="BE238" s="206">
        <f>IF(N238="základní",J238,0)</f>
        <v>0</v>
      </c>
      <c r="BF238" s="206">
        <f>IF(N238="snížená",J238,0)</f>
        <v>0</v>
      </c>
      <c r="BG238" s="206">
        <f>IF(N238="zákl. přenesená",J238,0)</f>
        <v>0</v>
      </c>
      <c r="BH238" s="206">
        <f>IF(N238="sníž. přenesená",J238,0)</f>
        <v>0</v>
      </c>
      <c r="BI238" s="206">
        <f>IF(N238="nulová",J238,0)</f>
        <v>0</v>
      </c>
      <c r="BJ238" s="18" t="s">
        <v>83</v>
      </c>
      <c r="BK238" s="206">
        <f>ROUND(I238*H238,2)</f>
        <v>0</v>
      </c>
      <c r="BL238" s="18" t="s">
        <v>215</v>
      </c>
      <c r="BM238" s="205" t="s">
        <v>426</v>
      </c>
    </row>
    <row r="239" spans="1:65" s="12" customFormat="1" ht="25.9" customHeight="1">
      <c r="B239" s="177"/>
      <c r="C239" s="178"/>
      <c r="D239" s="179" t="s">
        <v>74</v>
      </c>
      <c r="E239" s="180" t="s">
        <v>3650</v>
      </c>
      <c r="F239" s="180" t="s">
        <v>3651</v>
      </c>
      <c r="G239" s="178"/>
      <c r="H239" s="178"/>
      <c r="I239" s="181"/>
      <c r="J239" s="182">
        <f>BK239</f>
        <v>0</v>
      </c>
      <c r="K239" s="178"/>
      <c r="L239" s="183"/>
      <c r="M239" s="184"/>
      <c r="N239" s="185"/>
      <c r="O239" s="185"/>
      <c r="P239" s="186">
        <f>SUM(P240:P271)</f>
        <v>0</v>
      </c>
      <c r="Q239" s="185"/>
      <c r="R239" s="186">
        <f>SUM(R240:R271)</f>
        <v>0</v>
      </c>
      <c r="S239" s="185"/>
      <c r="T239" s="187">
        <f>SUM(T240:T271)</f>
        <v>0</v>
      </c>
      <c r="AR239" s="188" t="s">
        <v>83</v>
      </c>
      <c r="AT239" s="189" t="s">
        <v>74</v>
      </c>
      <c r="AU239" s="189" t="s">
        <v>75</v>
      </c>
      <c r="AY239" s="188" t="s">
        <v>209</v>
      </c>
      <c r="BK239" s="190">
        <f>SUM(BK240:BK271)</f>
        <v>0</v>
      </c>
    </row>
    <row r="240" spans="1:65" s="2" customFormat="1" ht="16.5" customHeight="1">
      <c r="A240" s="35"/>
      <c r="B240" s="36"/>
      <c r="C240" s="193" t="s">
        <v>304</v>
      </c>
      <c r="D240" s="193" t="s">
        <v>211</v>
      </c>
      <c r="E240" s="194" t="s">
        <v>3652</v>
      </c>
      <c r="F240" s="195" t="s">
        <v>3653</v>
      </c>
      <c r="G240" s="196" t="s">
        <v>340</v>
      </c>
      <c r="H240" s="197">
        <v>1</v>
      </c>
      <c r="I240" s="198"/>
      <c r="J240" s="199">
        <f>ROUND(I240*H240,2)</f>
        <v>0</v>
      </c>
      <c r="K240" s="200"/>
      <c r="L240" s="40"/>
      <c r="M240" s="201" t="s">
        <v>1</v>
      </c>
      <c r="N240" s="202" t="s">
        <v>40</v>
      </c>
      <c r="O240" s="72"/>
      <c r="P240" s="203">
        <f>O240*H240</f>
        <v>0</v>
      </c>
      <c r="Q240" s="203">
        <v>0</v>
      </c>
      <c r="R240" s="203">
        <f>Q240*H240</f>
        <v>0</v>
      </c>
      <c r="S240" s="203">
        <v>0</v>
      </c>
      <c r="T240" s="204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5" t="s">
        <v>215</v>
      </c>
      <c r="AT240" s="205" t="s">
        <v>211</v>
      </c>
      <c r="AU240" s="205" t="s">
        <v>83</v>
      </c>
      <c r="AY240" s="18" t="s">
        <v>209</v>
      </c>
      <c r="BE240" s="206">
        <f>IF(N240="základní",J240,0)</f>
        <v>0</v>
      </c>
      <c r="BF240" s="206">
        <f>IF(N240="snížená",J240,0)</f>
        <v>0</v>
      </c>
      <c r="BG240" s="206">
        <f>IF(N240="zákl. přenesená",J240,0)</f>
        <v>0</v>
      </c>
      <c r="BH240" s="206">
        <f>IF(N240="sníž. přenesená",J240,0)</f>
        <v>0</v>
      </c>
      <c r="BI240" s="206">
        <f>IF(N240="nulová",J240,0)</f>
        <v>0</v>
      </c>
      <c r="BJ240" s="18" t="s">
        <v>83</v>
      </c>
      <c r="BK240" s="206">
        <f>ROUND(I240*H240,2)</f>
        <v>0</v>
      </c>
      <c r="BL240" s="18" t="s">
        <v>215</v>
      </c>
      <c r="BM240" s="205" t="s">
        <v>429</v>
      </c>
    </row>
    <row r="241" spans="1:65" s="2" customFormat="1" ht="19.5">
      <c r="A241" s="35"/>
      <c r="B241" s="36"/>
      <c r="C241" s="37"/>
      <c r="D241" s="209" t="s">
        <v>253</v>
      </c>
      <c r="E241" s="37"/>
      <c r="F241" s="240" t="s">
        <v>3654</v>
      </c>
      <c r="G241" s="37"/>
      <c r="H241" s="37"/>
      <c r="I241" s="241"/>
      <c r="J241" s="37"/>
      <c r="K241" s="37"/>
      <c r="L241" s="40"/>
      <c r="M241" s="242"/>
      <c r="N241" s="243"/>
      <c r="O241" s="72"/>
      <c r="P241" s="72"/>
      <c r="Q241" s="72"/>
      <c r="R241" s="72"/>
      <c r="S241" s="72"/>
      <c r="T241" s="73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T241" s="18" t="s">
        <v>253</v>
      </c>
      <c r="AU241" s="18" t="s">
        <v>83</v>
      </c>
    </row>
    <row r="242" spans="1:65" s="2" customFormat="1" ht="16.5" customHeight="1">
      <c r="A242" s="35"/>
      <c r="B242" s="36"/>
      <c r="C242" s="193" t="s">
        <v>430</v>
      </c>
      <c r="D242" s="193" t="s">
        <v>211</v>
      </c>
      <c r="E242" s="194" t="s">
        <v>3655</v>
      </c>
      <c r="F242" s="195" t="s">
        <v>3656</v>
      </c>
      <c r="G242" s="196" t="s">
        <v>340</v>
      </c>
      <c r="H242" s="197">
        <v>1</v>
      </c>
      <c r="I242" s="198"/>
      <c r="J242" s="199">
        <f>ROUND(I242*H242,2)</f>
        <v>0</v>
      </c>
      <c r="K242" s="200"/>
      <c r="L242" s="40"/>
      <c r="M242" s="201" t="s">
        <v>1</v>
      </c>
      <c r="N242" s="202" t="s">
        <v>40</v>
      </c>
      <c r="O242" s="72"/>
      <c r="P242" s="203">
        <f>O242*H242</f>
        <v>0</v>
      </c>
      <c r="Q242" s="203">
        <v>0</v>
      </c>
      <c r="R242" s="203">
        <f>Q242*H242</f>
        <v>0</v>
      </c>
      <c r="S242" s="203">
        <v>0</v>
      </c>
      <c r="T242" s="204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5" t="s">
        <v>215</v>
      </c>
      <c r="AT242" s="205" t="s">
        <v>211</v>
      </c>
      <c r="AU242" s="205" t="s">
        <v>83</v>
      </c>
      <c r="AY242" s="18" t="s">
        <v>209</v>
      </c>
      <c r="BE242" s="206">
        <f>IF(N242="základní",J242,0)</f>
        <v>0</v>
      </c>
      <c r="BF242" s="206">
        <f>IF(N242="snížená",J242,0)</f>
        <v>0</v>
      </c>
      <c r="BG242" s="206">
        <f>IF(N242="zákl. přenesená",J242,0)</f>
        <v>0</v>
      </c>
      <c r="BH242" s="206">
        <f>IF(N242="sníž. přenesená",J242,0)</f>
        <v>0</v>
      </c>
      <c r="BI242" s="206">
        <f>IF(N242="nulová",J242,0)</f>
        <v>0</v>
      </c>
      <c r="BJ242" s="18" t="s">
        <v>83</v>
      </c>
      <c r="BK242" s="206">
        <f>ROUND(I242*H242,2)</f>
        <v>0</v>
      </c>
      <c r="BL242" s="18" t="s">
        <v>215</v>
      </c>
      <c r="BM242" s="205" t="s">
        <v>433</v>
      </c>
    </row>
    <row r="243" spans="1:65" s="2" customFormat="1" ht="19.5">
      <c r="A243" s="35"/>
      <c r="B243" s="36"/>
      <c r="C243" s="37"/>
      <c r="D243" s="209" t="s">
        <v>253</v>
      </c>
      <c r="E243" s="37"/>
      <c r="F243" s="240" t="s">
        <v>3654</v>
      </c>
      <c r="G243" s="37"/>
      <c r="H243" s="37"/>
      <c r="I243" s="241"/>
      <c r="J243" s="37"/>
      <c r="K243" s="37"/>
      <c r="L243" s="40"/>
      <c r="M243" s="242"/>
      <c r="N243" s="243"/>
      <c r="O243" s="72"/>
      <c r="P243" s="72"/>
      <c r="Q243" s="72"/>
      <c r="R243" s="72"/>
      <c r="S243" s="72"/>
      <c r="T243" s="73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8" t="s">
        <v>253</v>
      </c>
      <c r="AU243" s="18" t="s">
        <v>83</v>
      </c>
    </row>
    <row r="244" spans="1:65" s="2" customFormat="1" ht="16.5" customHeight="1">
      <c r="A244" s="35"/>
      <c r="B244" s="36"/>
      <c r="C244" s="193" t="s">
        <v>308</v>
      </c>
      <c r="D244" s="193" t="s">
        <v>211</v>
      </c>
      <c r="E244" s="194" t="s">
        <v>3657</v>
      </c>
      <c r="F244" s="195" t="s">
        <v>3658</v>
      </c>
      <c r="G244" s="196" t="s">
        <v>340</v>
      </c>
      <c r="H244" s="197">
        <v>1</v>
      </c>
      <c r="I244" s="198"/>
      <c r="J244" s="199">
        <f>ROUND(I244*H244,2)</f>
        <v>0</v>
      </c>
      <c r="K244" s="200"/>
      <c r="L244" s="40"/>
      <c r="M244" s="201" t="s">
        <v>1</v>
      </c>
      <c r="N244" s="202" t="s">
        <v>40</v>
      </c>
      <c r="O244" s="72"/>
      <c r="P244" s="203">
        <f>O244*H244</f>
        <v>0</v>
      </c>
      <c r="Q244" s="203">
        <v>0</v>
      </c>
      <c r="R244" s="203">
        <f>Q244*H244</f>
        <v>0</v>
      </c>
      <c r="S244" s="203">
        <v>0</v>
      </c>
      <c r="T244" s="204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5" t="s">
        <v>215</v>
      </c>
      <c r="AT244" s="205" t="s">
        <v>211</v>
      </c>
      <c r="AU244" s="205" t="s">
        <v>83</v>
      </c>
      <c r="AY244" s="18" t="s">
        <v>209</v>
      </c>
      <c r="BE244" s="206">
        <f>IF(N244="základní",J244,0)</f>
        <v>0</v>
      </c>
      <c r="BF244" s="206">
        <f>IF(N244="snížená",J244,0)</f>
        <v>0</v>
      </c>
      <c r="BG244" s="206">
        <f>IF(N244="zákl. přenesená",J244,0)</f>
        <v>0</v>
      </c>
      <c r="BH244" s="206">
        <f>IF(N244="sníž. přenesená",J244,0)</f>
        <v>0</v>
      </c>
      <c r="BI244" s="206">
        <f>IF(N244="nulová",J244,0)</f>
        <v>0</v>
      </c>
      <c r="BJ244" s="18" t="s">
        <v>83</v>
      </c>
      <c r="BK244" s="206">
        <f>ROUND(I244*H244,2)</f>
        <v>0</v>
      </c>
      <c r="BL244" s="18" t="s">
        <v>215</v>
      </c>
      <c r="BM244" s="205" t="s">
        <v>440</v>
      </c>
    </row>
    <row r="245" spans="1:65" s="2" customFormat="1" ht="19.5">
      <c r="A245" s="35"/>
      <c r="B245" s="36"/>
      <c r="C245" s="37"/>
      <c r="D245" s="209" t="s">
        <v>253</v>
      </c>
      <c r="E245" s="37"/>
      <c r="F245" s="240" t="s">
        <v>3659</v>
      </c>
      <c r="G245" s="37"/>
      <c r="H245" s="37"/>
      <c r="I245" s="241"/>
      <c r="J245" s="37"/>
      <c r="K245" s="37"/>
      <c r="L245" s="40"/>
      <c r="M245" s="242"/>
      <c r="N245" s="243"/>
      <c r="O245" s="72"/>
      <c r="P245" s="72"/>
      <c r="Q245" s="72"/>
      <c r="R245" s="72"/>
      <c r="S245" s="72"/>
      <c r="T245" s="73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T245" s="18" t="s">
        <v>253</v>
      </c>
      <c r="AU245" s="18" t="s">
        <v>83</v>
      </c>
    </row>
    <row r="246" spans="1:65" s="2" customFormat="1" ht="16.5" customHeight="1">
      <c r="A246" s="35"/>
      <c r="B246" s="36"/>
      <c r="C246" s="193" t="s">
        <v>443</v>
      </c>
      <c r="D246" s="193" t="s">
        <v>211</v>
      </c>
      <c r="E246" s="194" t="s">
        <v>3660</v>
      </c>
      <c r="F246" s="195" t="s">
        <v>3661</v>
      </c>
      <c r="G246" s="196" t="s">
        <v>340</v>
      </c>
      <c r="H246" s="197">
        <v>1</v>
      </c>
      <c r="I246" s="198"/>
      <c r="J246" s="199">
        <f>ROUND(I246*H246,2)</f>
        <v>0</v>
      </c>
      <c r="K246" s="200"/>
      <c r="L246" s="40"/>
      <c r="M246" s="201" t="s">
        <v>1</v>
      </c>
      <c r="N246" s="202" t="s">
        <v>40</v>
      </c>
      <c r="O246" s="72"/>
      <c r="P246" s="203">
        <f>O246*H246</f>
        <v>0</v>
      </c>
      <c r="Q246" s="203">
        <v>0</v>
      </c>
      <c r="R246" s="203">
        <f>Q246*H246</f>
        <v>0</v>
      </c>
      <c r="S246" s="203">
        <v>0</v>
      </c>
      <c r="T246" s="204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5" t="s">
        <v>215</v>
      </c>
      <c r="AT246" s="205" t="s">
        <v>211</v>
      </c>
      <c r="AU246" s="205" t="s">
        <v>83</v>
      </c>
      <c r="AY246" s="18" t="s">
        <v>209</v>
      </c>
      <c r="BE246" s="206">
        <f>IF(N246="základní",J246,0)</f>
        <v>0</v>
      </c>
      <c r="BF246" s="206">
        <f>IF(N246="snížená",J246,0)</f>
        <v>0</v>
      </c>
      <c r="BG246" s="206">
        <f>IF(N246="zákl. přenesená",J246,0)</f>
        <v>0</v>
      </c>
      <c r="BH246" s="206">
        <f>IF(N246="sníž. přenesená",J246,0)</f>
        <v>0</v>
      </c>
      <c r="BI246" s="206">
        <f>IF(N246="nulová",J246,0)</f>
        <v>0</v>
      </c>
      <c r="BJ246" s="18" t="s">
        <v>83</v>
      </c>
      <c r="BK246" s="206">
        <f>ROUND(I246*H246,2)</f>
        <v>0</v>
      </c>
      <c r="BL246" s="18" t="s">
        <v>215</v>
      </c>
      <c r="BM246" s="205" t="s">
        <v>446</v>
      </c>
    </row>
    <row r="247" spans="1:65" s="2" customFormat="1" ht="19.5">
      <c r="A247" s="35"/>
      <c r="B247" s="36"/>
      <c r="C247" s="37"/>
      <c r="D247" s="209" t="s">
        <v>253</v>
      </c>
      <c r="E247" s="37"/>
      <c r="F247" s="240" t="s">
        <v>3603</v>
      </c>
      <c r="G247" s="37"/>
      <c r="H247" s="37"/>
      <c r="I247" s="241"/>
      <c r="J247" s="37"/>
      <c r="K247" s="37"/>
      <c r="L247" s="40"/>
      <c r="M247" s="242"/>
      <c r="N247" s="243"/>
      <c r="O247" s="72"/>
      <c r="P247" s="72"/>
      <c r="Q247" s="72"/>
      <c r="R247" s="72"/>
      <c r="S247" s="72"/>
      <c r="T247" s="73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T247" s="18" t="s">
        <v>253</v>
      </c>
      <c r="AU247" s="18" t="s">
        <v>83</v>
      </c>
    </row>
    <row r="248" spans="1:65" s="2" customFormat="1" ht="16.5" customHeight="1">
      <c r="A248" s="35"/>
      <c r="B248" s="36"/>
      <c r="C248" s="193" t="s">
        <v>313</v>
      </c>
      <c r="D248" s="193" t="s">
        <v>211</v>
      </c>
      <c r="E248" s="194" t="s">
        <v>3612</v>
      </c>
      <c r="F248" s="195" t="s">
        <v>3613</v>
      </c>
      <c r="G248" s="196" t="s">
        <v>340</v>
      </c>
      <c r="H248" s="197">
        <v>1</v>
      </c>
      <c r="I248" s="198"/>
      <c r="J248" s="199">
        <f>ROUND(I248*H248,2)</f>
        <v>0</v>
      </c>
      <c r="K248" s="200"/>
      <c r="L248" s="40"/>
      <c r="M248" s="201" t="s">
        <v>1</v>
      </c>
      <c r="N248" s="202" t="s">
        <v>40</v>
      </c>
      <c r="O248" s="72"/>
      <c r="P248" s="203">
        <f>O248*H248</f>
        <v>0</v>
      </c>
      <c r="Q248" s="203">
        <v>0</v>
      </c>
      <c r="R248" s="203">
        <f>Q248*H248</f>
        <v>0</v>
      </c>
      <c r="S248" s="203">
        <v>0</v>
      </c>
      <c r="T248" s="204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5" t="s">
        <v>215</v>
      </c>
      <c r="AT248" s="205" t="s">
        <v>211</v>
      </c>
      <c r="AU248" s="205" t="s">
        <v>83</v>
      </c>
      <c r="AY248" s="18" t="s">
        <v>209</v>
      </c>
      <c r="BE248" s="206">
        <f>IF(N248="základní",J248,0)</f>
        <v>0</v>
      </c>
      <c r="BF248" s="206">
        <f>IF(N248="snížená",J248,0)</f>
        <v>0</v>
      </c>
      <c r="BG248" s="206">
        <f>IF(N248="zákl. přenesená",J248,0)</f>
        <v>0</v>
      </c>
      <c r="BH248" s="206">
        <f>IF(N248="sníž. přenesená",J248,0)</f>
        <v>0</v>
      </c>
      <c r="BI248" s="206">
        <f>IF(N248="nulová",J248,0)</f>
        <v>0</v>
      </c>
      <c r="BJ248" s="18" t="s">
        <v>83</v>
      </c>
      <c r="BK248" s="206">
        <f>ROUND(I248*H248,2)</f>
        <v>0</v>
      </c>
      <c r="BL248" s="18" t="s">
        <v>215</v>
      </c>
      <c r="BM248" s="205" t="s">
        <v>450</v>
      </c>
    </row>
    <row r="249" spans="1:65" s="2" customFormat="1" ht="19.5">
      <c r="A249" s="35"/>
      <c r="B249" s="36"/>
      <c r="C249" s="37"/>
      <c r="D249" s="209" t="s">
        <v>253</v>
      </c>
      <c r="E249" s="37"/>
      <c r="F249" s="240" t="s">
        <v>3614</v>
      </c>
      <c r="G249" s="37"/>
      <c r="H249" s="37"/>
      <c r="I249" s="241"/>
      <c r="J249" s="37"/>
      <c r="K249" s="37"/>
      <c r="L249" s="40"/>
      <c r="M249" s="242"/>
      <c r="N249" s="243"/>
      <c r="O249" s="72"/>
      <c r="P249" s="72"/>
      <c r="Q249" s="72"/>
      <c r="R249" s="72"/>
      <c r="S249" s="72"/>
      <c r="T249" s="73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T249" s="18" t="s">
        <v>253</v>
      </c>
      <c r="AU249" s="18" t="s">
        <v>83</v>
      </c>
    </row>
    <row r="250" spans="1:65" s="2" customFormat="1" ht="16.5" customHeight="1">
      <c r="A250" s="35"/>
      <c r="B250" s="36"/>
      <c r="C250" s="193" t="s">
        <v>451</v>
      </c>
      <c r="D250" s="193" t="s">
        <v>211</v>
      </c>
      <c r="E250" s="194" t="s">
        <v>3662</v>
      </c>
      <c r="F250" s="195" t="s">
        <v>3663</v>
      </c>
      <c r="G250" s="196" t="s">
        <v>340</v>
      </c>
      <c r="H250" s="197">
        <v>4</v>
      </c>
      <c r="I250" s="198"/>
      <c r="J250" s="199">
        <f>ROUND(I250*H250,2)</f>
        <v>0</v>
      </c>
      <c r="K250" s="200"/>
      <c r="L250" s="40"/>
      <c r="M250" s="201" t="s">
        <v>1</v>
      </c>
      <c r="N250" s="202" t="s">
        <v>40</v>
      </c>
      <c r="O250" s="72"/>
      <c r="P250" s="203">
        <f>O250*H250</f>
        <v>0</v>
      </c>
      <c r="Q250" s="203">
        <v>0</v>
      </c>
      <c r="R250" s="203">
        <f>Q250*H250</f>
        <v>0</v>
      </c>
      <c r="S250" s="203">
        <v>0</v>
      </c>
      <c r="T250" s="204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5" t="s">
        <v>215</v>
      </c>
      <c r="AT250" s="205" t="s">
        <v>211</v>
      </c>
      <c r="AU250" s="205" t="s">
        <v>83</v>
      </c>
      <c r="AY250" s="18" t="s">
        <v>209</v>
      </c>
      <c r="BE250" s="206">
        <f>IF(N250="základní",J250,0)</f>
        <v>0</v>
      </c>
      <c r="BF250" s="206">
        <f>IF(N250="snížená",J250,0)</f>
        <v>0</v>
      </c>
      <c r="BG250" s="206">
        <f>IF(N250="zákl. přenesená",J250,0)</f>
        <v>0</v>
      </c>
      <c r="BH250" s="206">
        <f>IF(N250="sníž. přenesená",J250,0)</f>
        <v>0</v>
      </c>
      <c r="BI250" s="206">
        <f>IF(N250="nulová",J250,0)</f>
        <v>0</v>
      </c>
      <c r="BJ250" s="18" t="s">
        <v>83</v>
      </c>
      <c r="BK250" s="206">
        <f>ROUND(I250*H250,2)</f>
        <v>0</v>
      </c>
      <c r="BL250" s="18" t="s">
        <v>215</v>
      </c>
      <c r="BM250" s="205" t="s">
        <v>454</v>
      </c>
    </row>
    <row r="251" spans="1:65" s="2" customFormat="1" ht="19.5">
      <c r="A251" s="35"/>
      <c r="B251" s="36"/>
      <c r="C251" s="37"/>
      <c r="D251" s="209" t="s">
        <v>253</v>
      </c>
      <c r="E251" s="37"/>
      <c r="F251" s="240" t="s">
        <v>3614</v>
      </c>
      <c r="G251" s="37"/>
      <c r="H251" s="37"/>
      <c r="I251" s="241"/>
      <c r="J251" s="37"/>
      <c r="K251" s="37"/>
      <c r="L251" s="40"/>
      <c r="M251" s="242"/>
      <c r="N251" s="243"/>
      <c r="O251" s="72"/>
      <c r="P251" s="72"/>
      <c r="Q251" s="72"/>
      <c r="R251" s="72"/>
      <c r="S251" s="72"/>
      <c r="T251" s="73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T251" s="18" t="s">
        <v>253</v>
      </c>
      <c r="AU251" s="18" t="s">
        <v>83</v>
      </c>
    </row>
    <row r="252" spans="1:65" s="2" customFormat="1" ht="16.5" customHeight="1">
      <c r="A252" s="35"/>
      <c r="B252" s="36"/>
      <c r="C252" s="193" t="s">
        <v>317</v>
      </c>
      <c r="D252" s="193" t="s">
        <v>211</v>
      </c>
      <c r="E252" s="194" t="s">
        <v>3664</v>
      </c>
      <c r="F252" s="195" t="s">
        <v>3665</v>
      </c>
      <c r="G252" s="196" t="s">
        <v>340</v>
      </c>
      <c r="H252" s="197">
        <v>1</v>
      </c>
      <c r="I252" s="198"/>
      <c r="J252" s="199">
        <f>ROUND(I252*H252,2)</f>
        <v>0</v>
      </c>
      <c r="K252" s="200"/>
      <c r="L252" s="40"/>
      <c r="M252" s="201" t="s">
        <v>1</v>
      </c>
      <c r="N252" s="202" t="s">
        <v>40</v>
      </c>
      <c r="O252" s="72"/>
      <c r="P252" s="203">
        <f>O252*H252</f>
        <v>0</v>
      </c>
      <c r="Q252" s="203">
        <v>0</v>
      </c>
      <c r="R252" s="203">
        <f>Q252*H252</f>
        <v>0</v>
      </c>
      <c r="S252" s="203">
        <v>0</v>
      </c>
      <c r="T252" s="204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5" t="s">
        <v>215</v>
      </c>
      <c r="AT252" s="205" t="s">
        <v>211</v>
      </c>
      <c r="AU252" s="205" t="s">
        <v>83</v>
      </c>
      <c r="AY252" s="18" t="s">
        <v>209</v>
      </c>
      <c r="BE252" s="206">
        <f>IF(N252="základní",J252,0)</f>
        <v>0</v>
      </c>
      <c r="BF252" s="206">
        <f>IF(N252="snížená",J252,0)</f>
        <v>0</v>
      </c>
      <c r="BG252" s="206">
        <f>IF(N252="zákl. přenesená",J252,0)</f>
        <v>0</v>
      </c>
      <c r="BH252" s="206">
        <f>IF(N252="sníž. přenesená",J252,0)</f>
        <v>0</v>
      </c>
      <c r="BI252" s="206">
        <f>IF(N252="nulová",J252,0)</f>
        <v>0</v>
      </c>
      <c r="BJ252" s="18" t="s">
        <v>83</v>
      </c>
      <c r="BK252" s="206">
        <f>ROUND(I252*H252,2)</f>
        <v>0</v>
      </c>
      <c r="BL252" s="18" t="s">
        <v>215</v>
      </c>
      <c r="BM252" s="205" t="s">
        <v>457</v>
      </c>
    </row>
    <row r="253" spans="1:65" s="2" customFormat="1" ht="19.5">
      <c r="A253" s="35"/>
      <c r="B253" s="36"/>
      <c r="C253" s="37"/>
      <c r="D253" s="209" t="s">
        <v>253</v>
      </c>
      <c r="E253" s="37"/>
      <c r="F253" s="240" t="s">
        <v>3614</v>
      </c>
      <c r="G253" s="37"/>
      <c r="H253" s="37"/>
      <c r="I253" s="241"/>
      <c r="J253" s="37"/>
      <c r="K253" s="37"/>
      <c r="L253" s="40"/>
      <c r="M253" s="242"/>
      <c r="N253" s="243"/>
      <c r="O253" s="72"/>
      <c r="P253" s="72"/>
      <c r="Q253" s="72"/>
      <c r="R253" s="72"/>
      <c r="S253" s="72"/>
      <c r="T253" s="73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T253" s="18" t="s">
        <v>253</v>
      </c>
      <c r="AU253" s="18" t="s">
        <v>83</v>
      </c>
    </row>
    <row r="254" spans="1:65" s="2" customFormat="1" ht="16.5" customHeight="1">
      <c r="A254" s="35"/>
      <c r="B254" s="36"/>
      <c r="C254" s="193" t="s">
        <v>458</v>
      </c>
      <c r="D254" s="193" t="s">
        <v>211</v>
      </c>
      <c r="E254" s="194" t="s">
        <v>3666</v>
      </c>
      <c r="F254" s="195" t="s">
        <v>3667</v>
      </c>
      <c r="G254" s="196" t="s">
        <v>340</v>
      </c>
      <c r="H254" s="197">
        <v>1</v>
      </c>
      <c r="I254" s="198"/>
      <c r="J254" s="199">
        <f>ROUND(I254*H254,2)</f>
        <v>0</v>
      </c>
      <c r="K254" s="200"/>
      <c r="L254" s="40"/>
      <c r="M254" s="201" t="s">
        <v>1</v>
      </c>
      <c r="N254" s="202" t="s">
        <v>40</v>
      </c>
      <c r="O254" s="72"/>
      <c r="P254" s="203">
        <f>O254*H254</f>
        <v>0</v>
      </c>
      <c r="Q254" s="203">
        <v>0</v>
      </c>
      <c r="R254" s="203">
        <f>Q254*H254</f>
        <v>0</v>
      </c>
      <c r="S254" s="203">
        <v>0</v>
      </c>
      <c r="T254" s="204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5" t="s">
        <v>215</v>
      </c>
      <c r="AT254" s="205" t="s">
        <v>211</v>
      </c>
      <c r="AU254" s="205" t="s">
        <v>83</v>
      </c>
      <c r="AY254" s="18" t="s">
        <v>209</v>
      </c>
      <c r="BE254" s="206">
        <f>IF(N254="základní",J254,0)</f>
        <v>0</v>
      </c>
      <c r="BF254" s="206">
        <f>IF(N254="snížená",J254,0)</f>
        <v>0</v>
      </c>
      <c r="BG254" s="206">
        <f>IF(N254="zákl. přenesená",J254,0)</f>
        <v>0</v>
      </c>
      <c r="BH254" s="206">
        <f>IF(N254="sníž. přenesená",J254,0)</f>
        <v>0</v>
      </c>
      <c r="BI254" s="206">
        <f>IF(N254="nulová",J254,0)</f>
        <v>0</v>
      </c>
      <c r="BJ254" s="18" t="s">
        <v>83</v>
      </c>
      <c r="BK254" s="206">
        <f>ROUND(I254*H254,2)</f>
        <v>0</v>
      </c>
      <c r="BL254" s="18" t="s">
        <v>215</v>
      </c>
      <c r="BM254" s="205" t="s">
        <v>461</v>
      </c>
    </row>
    <row r="255" spans="1:65" s="2" customFormat="1" ht="19.5">
      <c r="A255" s="35"/>
      <c r="B255" s="36"/>
      <c r="C255" s="37"/>
      <c r="D255" s="209" t="s">
        <v>253</v>
      </c>
      <c r="E255" s="37"/>
      <c r="F255" s="240" t="s">
        <v>3614</v>
      </c>
      <c r="G255" s="37"/>
      <c r="H255" s="37"/>
      <c r="I255" s="241"/>
      <c r="J255" s="37"/>
      <c r="K255" s="37"/>
      <c r="L255" s="40"/>
      <c r="M255" s="242"/>
      <c r="N255" s="243"/>
      <c r="O255" s="72"/>
      <c r="P255" s="72"/>
      <c r="Q255" s="72"/>
      <c r="R255" s="72"/>
      <c r="S255" s="72"/>
      <c r="T255" s="73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T255" s="18" t="s">
        <v>253</v>
      </c>
      <c r="AU255" s="18" t="s">
        <v>83</v>
      </c>
    </row>
    <row r="256" spans="1:65" s="2" customFormat="1" ht="16.5" customHeight="1">
      <c r="A256" s="35"/>
      <c r="B256" s="36"/>
      <c r="C256" s="193" t="s">
        <v>321</v>
      </c>
      <c r="D256" s="193" t="s">
        <v>211</v>
      </c>
      <c r="E256" s="194" t="s">
        <v>3668</v>
      </c>
      <c r="F256" s="195" t="s">
        <v>3669</v>
      </c>
      <c r="G256" s="196" t="s">
        <v>340</v>
      </c>
      <c r="H256" s="197">
        <v>3</v>
      </c>
      <c r="I256" s="198"/>
      <c r="J256" s="199">
        <f>ROUND(I256*H256,2)</f>
        <v>0</v>
      </c>
      <c r="K256" s="200"/>
      <c r="L256" s="40"/>
      <c r="M256" s="201" t="s">
        <v>1</v>
      </c>
      <c r="N256" s="202" t="s">
        <v>40</v>
      </c>
      <c r="O256" s="72"/>
      <c r="P256" s="203">
        <f>O256*H256</f>
        <v>0</v>
      </c>
      <c r="Q256" s="203">
        <v>0</v>
      </c>
      <c r="R256" s="203">
        <f>Q256*H256</f>
        <v>0</v>
      </c>
      <c r="S256" s="203">
        <v>0</v>
      </c>
      <c r="T256" s="204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5" t="s">
        <v>215</v>
      </c>
      <c r="AT256" s="205" t="s">
        <v>211</v>
      </c>
      <c r="AU256" s="205" t="s">
        <v>83</v>
      </c>
      <c r="AY256" s="18" t="s">
        <v>209</v>
      </c>
      <c r="BE256" s="206">
        <f>IF(N256="základní",J256,0)</f>
        <v>0</v>
      </c>
      <c r="BF256" s="206">
        <f>IF(N256="snížená",J256,0)</f>
        <v>0</v>
      </c>
      <c r="BG256" s="206">
        <f>IF(N256="zákl. přenesená",J256,0)</f>
        <v>0</v>
      </c>
      <c r="BH256" s="206">
        <f>IF(N256="sníž. přenesená",J256,0)</f>
        <v>0</v>
      </c>
      <c r="BI256" s="206">
        <f>IF(N256="nulová",J256,0)</f>
        <v>0</v>
      </c>
      <c r="BJ256" s="18" t="s">
        <v>83</v>
      </c>
      <c r="BK256" s="206">
        <f>ROUND(I256*H256,2)</f>
        <v>0</v>
      </c>
      <c r="BL256" s="18" t="s">
        <v>215</v>
      </c>
      <c r="BM256" s="205" t="s">
        <v>464</v>
      </c>
    </row>
    <row r="257" spans="1:65" s="2" customFormat="1" ht="19.5">
      <c r="A257" s="35"/>
      <c r="B257" s="36"/>
      <c r="C257" s="37"/>
      <c r="D257" s="209" t="s">
        <v>253</v>
      </c>
      <c r="E257" s="37"/>
      <c r="F257" s="240" t="s">
        <v>3614</v>
      </c>
      <c r="G257" s="37"/>
      <c r="H257" s="37"/>
      <c r="I257" s="241"/>
      <c r="J257" s="37"/>
      <c r="K257" s="37"/>
      <c r="L257" s="40"/>
      <c r="M257" s="242"/>
      <c r="N257" s="243"/>
      <c r="O257" s="72"/>
      <c r="P257" s="72"/>
      <c r="Q257" s="72"/>
      <c r="R257" s="72"/>
      <c r="S257" s="72"/>
      <c r="T257" s="73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T257" s="18" t="s">
        <v>253</v>
      </c>
      <c r="AU257" s="18" t="s">
        <v>83</v>
      </c>
    </row>
    <row r="258" spans="1:65" s="2" customFormat="1" ht="24.2" customHeight="1">
      <c r="A258" s="35"/>
      <c r="B258" s="36"/>
      <c r="C258" s="193" t="s">
        <v>466</v>
      </c>
      <c r="D258" s="193" t="s">
        <v>211</v>
      </c>
      <c r="E258" s="194" t="s">
        <v>3670</v>
      </c>
      <c r="F258" s="195" t="s">
        <v>3671</v>
      </c>
      <c r="G258" s="196" t="s">
        <v>340</v>
      </c>
      <c r="H258" s="197">
        <v>1</v>
      </c>
      <c r="I258" s="198"/>
      <c r="J258" s="199">
        <f>ROUND(I258*H258,2)</f>
        <v>0</v>
      </c>
      <c r="K258" s="200"/>
      <c r="L258" s="40"/>
      <c r="M258" s="201" t="s">
        <v>1</v>
      </c>
      <c r="N258" s="202" t="s">
        <v>40</v>
      </c>
      <c r="O258" s="72"/>
      <c r="P258" s="203">
        <f>O258*H258</f>
        <v>0</v>
      </c>
      <c r="Q258" s="203">
        <v>0</v>
      </c>
      <c r="R258" s="203">
        <f>Q258*H258</f>
        <v>0</v>
      </c>
      <c r="S258" s="203">
        <v>0</v>
      </c>
      <c r="T258" s="204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05" t="s">
        <v>215</v>
      </c>
      <c r="AT258" s="205" t="s">
        <v>211</v>
      </c>
      <c r="AU258" s="205" t="s">
        <v>83</v>
      </c>
      <c r="AY258" s="18" t="s">
        <v>209</v>
      </c>
      <c r="BE258" s="206">
        <f>IF(N258="základní",J258,0)</f>
        <v>0</v>
      </c>
      <c r="BF258" s="206">
        <f>IF(N258="snížená",J258,0)</f>
        <v>0</v>
      </c>
      <c r="BG258" s="206">
        <f>IF(N258="zákl. přenesená",J258,0)</f>
        <v>0</v>
      </c>
      <c r="BH258" s="206">
        <f>IF(N258="sníž. přenesená",J258,0)</f>
        <v>0</v>
      </c>
      <c r="BI258" s="206">
        <f>IF(N258="nulová",J258,0)</f>
        <v>0</v>
      </c>
      <c r="BJ258" s="18" t="s">
        <v>83</v>
      </c>
      <c r="BK258" s="206">
        <f>ROUND(I258*H258,2)</f>
        <v>0</v>
      </c>
      <c r="BL258" s="18" t="s">
        <v>215</v>
      </c>
      <c r="BM258" s="205" t="s">
        <v>469</v>
      </c>
    </row>
    <row r="259" spans="1:65" s="2" customFormat="1" ht="19.5">
      <c r="A259" s="35"/>
      <c r="B259" s="36"/>
      <c r="C259" s="37"/>
      <c r="D259" s="209" t="s">
        <v>253</v>
      </c>
      <c r="E259" s="37"/>
      <c r="F259" s="240" t="s">
        <v>3672</v>
      </c>
      <c r="G259" s="37"/>
      <c r="H259" s="37"/>
      <c r="I259" s="241"/>
      <c r="J259" s="37"/>
      <c r="K259" s="37"/>
      <c r="L259" s="40"/>
      <c r="M259" s="242"/>
      <c r="N259" s="243"/>
      <c r="O259" s="72"/>
      <c r="P259" s="72"/>
      <c r="Q259" s="72"/>
      <c r="R259" s="72"/>
      <c r="S259" s="72"/>
      <c r="T259" s="73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T259" s="18" t="s">
        <v>253</v>
      </c>
      <c r="AU259" s="18" t="s">
        <v>83</v>
      </c>
    </row>
    <row r="260" spans="1:65" s="2" customFormat="1" ht="21.75" customHeight="1">
      <c r="A260" s="35"/>
      <c r="B260" s="36"/>
      <c r="C260" s="193" t="s">
        <v>325</v>
      </c>
      <c r="D260" s="193" t="s">
        <v>211</v>
      </c>
      <c r="E260" s="194" t="s">
        <v>3673</v>
      </c>
      <c r="F260" s="195" t="s">
        <v>3674</v>
      </c>
      <c r="G260" s="196" t="s">
        <v>340</v>
      </c>
      <c r="H260" s="197">
        <v>1</v>
      </c>
      <c r="I260" s="198"/>
      <c r="J260" s="199">
        <f>ROUND(I260*H260,2)</f>
        <v>0</v>
      </c>
      <c r="K260" s="200"/>
      <c r="L260" s="40"/>
      <c r="M260" s="201" t="s">
        <v>1</v>
      </c>
      <c r="N260" s="202" t="s">
        <v>40</v>
      </c>
      <c r="O260" s="72"/>
      <c r="P260" s="203">
        <f>O260*H260</f>
        <v>0</v>
      </c>
      <c r="Q260" s="203">
        <v>0</v>
      </c>
      <c r="R260" s="203">
        <f>Q260*H260</f>
        <v>0</v>
      </c>
      <c r="S260" s="203">
        <v>0</v>
      </c>
      <c r="T260" s="204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05" t="s">
        <v>215</v>
      </c>
      <c r="AT260" s="205" t="s">
        <v>211</v>
      </c>
      <c r="AU260" s="205" t="s">
        <v>83</v>
      </c>
      <c r="AY260" s="18" t="s">
        <v>209</v>
      </c>
      <c r="BE260" s="206">
        <f>IF(N260="základní",J260,0)</f>
        <v>0</v>
      </c>
      <c r="BF260" s="206">
        <f>IF(N260="snížená",J260,0)</f>
        <v>0</v>
      </c>
      <c r="BG260" s="206">
        <f>IF(N260="zákl. přenesená",J260,0)</f>
        <v>0</v>
      </c>
      <c r="BH260" s="206">
        <f>IF(N260="sníž. přenesená",J260,0)</f>
        <v>0</v>
      </c>
      <c r="BI260" s="206">
        <f>IF(N260="nulová",J260,0)</f>
        <v>0</v>
      </c>
      <c r="BJ260" s="18" t="s">
        <v>83</v>
      </c>
      <c r="BK260" s="206">
        <f>ROUND(I260*H260,2)</f>
        <v>0</v>
      </c>
      <c r="BL260" s="18" t="s">
        <v>215</v>
      </c>
      <c r="BM260" s="205" t="s">
        <v>473</v>
      </c>
    </row>
    <row r="261" spans="1:65" s="2" customFormat="1" ht="19.5">
      <c r="A261" s="35"/>
      <c r="B261" s="36"/>
      <c r="C261" s="37"/>
      <c r="D261" s="209" t="s">
        <v>253</v>
      </c>
      <c r="E261" s="37"/>
      <c r="F261" s="240" t="s">
        <v>3672</v>
      </c>
      <c r="G261" s="37"/>
      <c r="H261" s="37"/>
      <c r="I261" s="241"/>
      <c r="J261" s="37"/>
      <c r="K261" s="37"/>
      <c r="L261" s="40"/>
      <c r="M261" s="242"/>
      <c r="N261" s="243"/>
      <c r="O261" s="72"/>
      <c r="P261" s="72"/>
      <c r="Q261" s="72"/>
      <c r="R261" s="72"/>
      <c r="S261" s="72"/>
      <c r="T261" s="73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T261" s="18" t="s">
        <v>253</v>
      </c>
      <c r="AU261" s="18" t="s">
        <v>83</v>
      </c>
    </row>
    <row r="262" spans="1:65" s="2" customFormat="1" ht="16.5" customHeight="1">
      <c r="A262" s="35"/>
      <c r="B262" s="36"/>
      <c r="C262" s="193" t="s">
        <v>476</v>
      </c>
      <c r="D262" s="193" t="s">
        <v>211</v>
      </c>
      <c r="E262" s="194" t="s">
        <v>3675</v>
      </c>
      <c r="F262" s="195" t="s">
        <v>3676</v>
      </c>
      <c r="G262" s="196" t="s">
        <v>340</v>
      </c>
      <c r="H262" s="197">
        <v>1</v>
      </c>
      <c r="I262" s="198"/>
      <c r="J262" s="199">
        <f>ROUND(I262*H262,2)</f>
        <v>0</v>
      </c>
      <c r="K262" s="200"/>
      <c r="L262" s="40"/>
      <c r="M262" s="201" t="s">
        <v>1</v>
      </c>
      <c r="N262" s="202" t="s">
        <v>40</v>
      </c>
      <c r="O262" s="72"/>
      <c r="P262" s="203">
        <f>O262*H262</f>
        <v>0</v>
      </c>
      <c r="Q262" s="203">
        <v>0</v>
      </c>
      <c r="R262" s="203">
        <f>Q262*H262</f>
        <v>0</v>
      </c>
      <c r="S262" s="203">
        <v>0</v>
      </c>
      <c r="T262" s="204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5" t="s">
        <v>215</v>
      </c>
      <c r="AT262" s="205" t="s">
        <v>211</v>
      </c>
      <c r="AU262" s="205" t="s">
        <v>83</v>
      </c>
      <c r="AY262" s="18" t="s">
        <v>209</v>
      </c>
      <c r="BE262" s="206">
        <f>IF(N262="základní",J262,0)</f>
        <v>0</v>
      </c>
      <c r="BF262" s="206">
        <f>IF(N262="snížená",J262,0)</f>
        <v>0</v>
      </c>
      <c r="BG262" s="206">
        <f>IF(N262="zákl. přenesená",J262,0)</f>
        <v>0</v>
      </c>
      <c r="BH262" s="206">
        <f>IF(N262="sníž. přenesená",J262,0)</f>
        <v>0</v>
      </c>
      <c r="BI262" s="206">
        <f>IF(N262="nulová",J262,0)</f>
        <v>0</v>
      </c>
      <c r="BJ262" s="18" t="s">
        <v>83</v>
      </c>
      <c r="BK262" s="206">
        <f>ROUND(I262*H262,2)</f>
        <v>0</v>
      </c>
      <c r="BL262" s="18" t="s">
        <v>215</v>
      </c>
      <c r="BM262" s="205" t="s">
        <v>479</v>
      </c>
    </row>
    <row r="263" spans="1:65" s="2" customFormat="1" ht="19.5">
      <c r="A263" s="35"/>
      <c r="B263" s="36"/>
      <c r="C263" s="37"/>
      <c r="D263" s="209" t="s">
        <v>253</v>
      </c>
      <c r="E263" s="37"/>
      <c r="F263" s="240" t="s">
        <v>3654</v>
      </c>
      <c r="G263" s="37"/>
      <c r="H263" s="37"/>
      <c r="I263" s="241"/>
      <c r="J263" s="37"/>
      <c r="K263" s="37"/>
      <c r="L263" s="40"/>
      <c r="M263" s="242"/>
      <c r="N263" s="243"/>
      <c r="O263" s="72"/>
      <c r="P263" s="72"/>
      <c r="Q263" s="72"/>
      <c r="R263" s="72"/>
      <c r="S263" s="72"/>
      <c r="T263" s="73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T263" s="18" t="s">
        <v>253</v>
      </c>
      <c r="AU263" s="18" t="s">
        <v>83</v>
      </c>
    </row>
    <row r="264" spans="1:65" s="2" customFormat="1" ht="16.5" customHeight="1">
      <c r="A264" s="35"/>
      <c r="B264" s="36"/>
      <c r="C264" s="193" t="s">
        <v>330</v>
      </c>
      <c r="D264" s="193" t="s">
        <v>211</v>
      </c>
      <c r="E264" s="194" t="s">
        <v>3677</v>
      </c>
      <c r="F264" s="195" t="s">
        <v>3678</v>
      </c>
      <c r="G264" s="196" t="s">
        <v>340</v>
      </c>
      <c r="H264" s="197">
        <v>1</v>
      </c>
      <c r="I264" s="198"/>
      <c r="J264" s="199">
        <f>ROUND(I264*H264,2)</f>
        <v>0</v>
      </c>
      <c r="K264" s="200"/>
      <c r="L264" s="40"/>
      <c r="M264" s="201" t="s">
        <v>1</v>
      </c>
      <c r="N264" s="202" t="s">
        <v>40</v>
      </c>
      <c r="O264" s="72"/>
      <c r="P264" s="203">
        <f>O264*H264</f>
        <v>0</v>
      </c>
      <c r="Q264" s="203">
        <v>0</v>
      </c>
      <c r="R264" s="203">
        <f>Q264*H264</f>
        <v>0</v>
      </c>
      <c r="S264" s="203">
        <v>0</v>
      </c>
      <c r="T264" s="204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05" t="s">
        <v>215</v>
      </c>
      <c r="AT264" s="205" t="s">
        <v>211</v>
      </c>
      <c r="AU264" s="205" t="s">
        <v>83</v>
      </c>
      <c r="AY264" s="18" t="s">
        <v>209</v>
      </c>
      <c r="BE264" s="206">
        <f>IF(N264="základní",J264,0)</f>
        <v>0</v>
      </c>
      <c r="BF264" s="206">
        <f>IF(N264="snížená",J264,0)</f>
        <v>0</v>
      </c>
      <c r="BG264" s="206">
        <f>IF(N264="zákl. přenesená",J264,0)</f>
        <v>0</v>
      </c>
      <c r="BH264" s="206">
        <f>IF(N264="sníž. přenesená",J264,0)</f>
        <v>0</v>
      </c>
      <c r="BI264" s="206">
        <f>IF(N264="nulová",J264,0)</f>
        <v>0</v>
      </c>
      <c r="BJ264" s="18" t="s">
        <v>83</v>
      </c>
      <c r="BK264" s="206">
        <f>ROUND(I264*H264,2)</f>
        <v>0</v>
      </c>
      <c r="BL264" s="18" t="s">
        <v>215</v>
      </c>
      <c r="BM264" s="205" t="s">
        <v>486</v>
      </c>
    </row>
    <row r="265" spans="1:65" s="2" customFormat="1" ht="19.5">
      <c r="A265" s="35"/>
      <c r="B265" s="36"/>
      <c r="C265" s="37"/>
      <c r="D265" s="209" t="s">
        <v>253</v>
      </c>
      <c r="E265" s="37"/>
      <c r="F265" s="240" t="s">
        <v>3654</v>
      </c>
      <c r="G265" s="37"/>
      <c r="H265" s="37"/>
      <c r="I265" s="241"/>
      <c r="J265" s="37"/>
      <c r="K265" s="37"/>
      <c r="L265" s="40"/>
      <c r="M265" s="242"/>
      <c r="N265" s="243"/>
      <c r="O265" s="72"/>
      <c r="P265" s="72"/>
      <c r="Q265" s="72"/>
      <c r="R265" s="72"/>
      <c r="S265" s="72"/>
      <c r="T265" s="73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T265" s="18" t="s">
        <v>253</v>
      </c>
      <c r="AU265" s="18" t="s">
        <v>83</v>
      </c>
    </row>
    <row r="266" spans="1:65" s="2" customFormat="1" ht="16.5" customHeight="1">
      <c r="A266" s="35"/>
      <c r="B266" s="36"/>
      <c r="C266" s="193" t="s">
        <v>491</v>
      </c>
      <c r="D266" s="193" t="s">
        <v>211</v>
      </c>
      <c r="E266" s="194" t="s">
        <v>3679</v>
      </c>
      <c r="F266" s="195" t="s">
        <v>3680</v>
      </c>
      <c r="G266" s="196" t="s">
        <v>340</v>
      </c>
      <c r="H266" s="197">
        <v>1</v>
      </c>
      <c r="I266" s="198"/>
      <c r="J266" s="199">
        <f>ROUND(I266*H266,2)</f>
        <v>0</v>
      </c>
      <c r="K266" s="200"/>
      <c r="L266" s="40"/>
      <c r="M266" s="201" t="s">
        <v>1</v>
      </c>
      <c r="N266" s="202" t="s">
        <v>40</v>
      </c>
      <c r="O266" s="72"/>
      <c r="P266" s="203">
        <f>O266*H266</f>
        <v>0</v>
      </c>
      <c r="Q266" s="203">
        <v>0</v>
      </c>
      <c r="R266" s="203">
        <f>Q266*H266</f>
        <v>0</v>
      </c>
      <c r="S266" s="203">
        <v>0</v>
      </c>
      <c r="T266" s="204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05" t="s">
        <v>215</v>
      </c>
      <c r="AT266" s="205" t="s">
        <v>211</v>
      </c>
      <c r="AU266" s="205" t="s">
        <v>83</v>
      </c>
      <c r="AY266" s="18" t="s">
        <v>209</v>
      </c>
      <c r="BE266" s="206">
        <f>IF(N266="základní",J266,0)</f>
        <v>0</v>
      </c>
      <c r="BF266" s="206">
        <f>IF(N266="snížená",J266,0)</f>
        <v>0</v>
      </c>
      <c r="BG266" s="206">
        <f>IF(N266="zákl. přenesená",J266,0)</f>
        <v>0</v>
      </c>
      <c r="BH266" s="206">
        <f>IF(N266="sníž. přenesená",J266,0)</f>
        <v>0</v>
      </c>
      <c r="BI266" s="206">
        <f>IF(N266="nulová",J266,0)</f>
        <v>0</v>
      </c>
      <c r="BJ266" s="18" t="s">
        <v>83</v>
      </c>
      <c r="BK266" s="206">
        <f>ROUND(I266*H266,2)</f>
        <v>0</v>
      </c>
      <c r="BL266" s="18" t="s">
        <v>215</v>
      </c>
      <c r="BM266" s="205" t="s">
        <v>494</v>
      </c>
    </row>
    <row r="267" spans="1:65" s="2" customFormat="1" ht="19.5">
      <c r="A267" s="35"/>
      <c r="B267" s="36"/>
      <c r="C267" s="37"/>
      <c r="D267" s="209" t="s">
        <v>253</v>
      </c>
      <c r="E267" s="37"/>
      <c r="F267" s="240" t="s">
        <v>3614</v>
      </c>
      <c r="G267" s="37"/>
      <c r="H267" s="37"/>
      <c r="I267" s="241"/>
      <c r="J267" s="37"/>
      <c r="K267" s="37"/>
      <c r="L267" s="40"/>
      <c r="M267" s="242"/>
      <c r="N267" s="243"/>
      <c r="O267" s="72"/>
      <c r="P267" s="72"/>
      <c r="Q267" s="72"/>
      <c r="R267" s="72"/>
      <c r="S267" s="72"/>
      <c r="T267" s="73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T267" s="18" t="s">
        <v>253</v>
      </c>
      <c r="AU267" s="18" t="s">
        <v>83</v>
      </c>
    </row>
    <row r="268" spans="1:65" s="2" customFormat="1" ht="16.5" customHeight="1">
      <c r="A268" s="35"/>
      <c r="B268" s="36"/>
      <c r="C268" s="193" t="s">
        <v>334</v>
      </c>
      <c r="D268" s="193" t="s">
        <v>211</v>
      </c>
      <c r="E268" s="194" t="s">
        <v>3681</v>
      </c>
      <c r="F268" s="195" t="s">
        <v>3682</v>
      </c>
      <c r="G268" s="196" t="s">
        <v>340</v>
      </c>
      <c r="H268" s="197">
        <v>20</v>
      </c>
      <c r="I268" s="198"/>
      <c r="J268" s="199">
        <f>ROUND(I268*H268,2)</f>
        <v>0</v>
      </c>
      <c r="K268" s="200"/>
      <c r="L268" s="40"/>
      <c r="M268" s="201" t="s">
        <v>1</v>
      </c>
      <c r="N268" s="202" t="s">
        <v>40</v>
      </c>
      <c r="O268" s="72"/>
      <c r="P268" s="203">
        <f>O268*H268</f>
        <v>0</v>
      </c>
      <c r="Q268" s="203">
        <v>0</v>
      </c>
      <c r="R268" s="203">
        <f>Q268*H268</f>
        <v>0</v>
      </c>
      <c r="S268" s="203">
        <v>0</v>
      </c>
      <c r="T268" s="204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05" t="s">
        <v>215</v>
      </c>
      <c r="AT268" s="205" t="s">
        <v>211</v>
      </c>
      <c r="AU268" s="205" t="s">
        <v>83</v>
      </c>
      <c r="AY268" s="18" t="s">
        <v>209</v>
      </c>
      <c r="BE268" s="206">
        <f>IF(N268="základní",J268,0)</f>
        <v>0</v>
      </c>
      <c r="BF268" s="206">
        <f>IF(N268="snížená",J268,0)</f>
        <v>0</v>
      </c>
      <c r="BG268" s="206">
        <f>IF(N268="zákl. přenesená",J268,0)</f>
        <v>0</v>
      </c>
      <c r="BH268" s="206">
        <f>IF(N268="sníž. přenesená",J268,0)</f>
        <v>0</v>
      </c>
      <c r="BI268" s="206">
        <f>IF(N268="nulová",J268,0)</f>
        <v>0</v>
      </c>
      <c r="BJ268" s="18" t="s">
        <v>83</v>
      </c>
      <c r="BK268" s="206">
        <f>ROUND(I268*H268,2)</f>
        <v>0</v>
      </c>
      <c r="BL268" s="18" t="s">
        <v>215</v>
      </c>
      <c r="BM268" s="205" t="s">
        <v>498</v>
      </c>
    </row>
    <row r="269" spans="1:65" s="2" customFormat="1" ht="19.5">
      <c r="A269" s="35"/>
      <c r="B269" s="36"/>
      <c r="C269" s="37"/>
      <c r="D269" s="209" t="s">
        <v>253</v>
      </c>
      <c r="E269" s="37"/>
      <c r="F269" s="240" t="s">
        <v>3631</v>
      </c>
      <c r="G269" s="37"/>
      <c r="H269" s="37"/>
      <c r="I269" s="241"/>
      <c r="J269" s="37"/>
      <c r="K269" s="37"/>
      <c r="L269" s="40"/>
      <c r="M269" s="242"/>
      <c r="N269" s="243"/>
      <c r="O269" s="72"/>
      <c r="P269" s="72"/>
      <c r="Q269" s="72"/>
      <c r="R269" s="72"/>
      <c r="S269" s="72"/>
      <c r="T269" s="73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T269" s="18" t="s">
        <v>253</v>
      </c>
      <c r="AU269" s="18" t="s">
        <v>83</v>
      </c>
    </row>
    <row r="270" spans="1:65" s="2" customFormat="1" ht="16.5" customHeight="1">
      <c r="A270" s="35"/>
      <c r="B270" s="36"/>
      <c r="C270" s="193" t="s">
        <v>499</v>
      </c>
      <c r="D270" s="193" t="s">
        <v>211</v>
      </c>
      <c r="E270" s="194" t="s">
        <v>3683</v>
      </c>
      <c r="F270" s="195" t="s">
        <v>3684</v>
      </c>
      <c r="G270" s="196" t="s">
        <v>340</v>
      </c>
      <c r="H270" s="197">
        <v>3</v>
      </c>
      <c r="I270" s="198"/>
      <c r="J270" s="199">
        <f>ROUND(I270*H270,2)</f>
        <v>0</v>
      </c>
      <c r="K270" s="200"/>
      <c r="L270" s="40"/>
      <c r="M270" s="201" t="s">
        <v>1</v>
      </c>
      <c r="N270" s="202" t="s">
        <v>40</v>
      </c>
      <c r="O270" s="72"/>
      <c r="P270" s="203">
        <f>O270*H270</f>
        <v>0</v>
      </c>
      <c r="Q270" s="203">
        <v>0</v>
      </c>
      <c r="R270" s="203">
        <f>Q270*H270</f>
        <v>0</v>
      </c>
      <c r="S270" s="203">
        <v>0</v>
      </c>
      <c r="T270" s="204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05" t="s">
        <v>215</v>
      </c>
      <c r="AT270" s="205" t="s">
        <v>211</v>
      </c>
      <c r="AU270" s="205" t="s">
        <v>83</v>
      </c>
      <c r="AY270" s="18" t="s">
        <v>209</v>
      </c>
      <c r="BE270" s="206">
        <f>IF(N270="základní",J270,0)</f>
        <v>0</v>
      </c>
      <c r="BF270" s="206">
        <f>IF(N270="snížená",J270,0)</f>
        <v>0</v>
      </c>
      <c r="BG270" s="206">
        <f>IF(N270="zákl. přenesená",J270,0)</f>
        <v>0</v>
      </c>
      <c r="BH270" s="206">
        <f>IF(N270="sníž. přenesená",J270,0)</f>
        <v>0</v>
      </c>
      <c r="BI270" s="206">
        <f>IF(N270="nulová",J270,0)</f>
        <v>0</v>
      </c>
      <c r="BJ270" s="18" t="s">
        <v>83</v>
      </c>
      <c r="BK270" s="206">
        <f>ROUND(I270*H270,2)</f>
        <v>0</v>
      </c>
      <c r="BL270" s="18" t="s">
        <v>215</v>
      </c>
      <c r="BM270" s="205" t="s">
        <v>502</v>
      </c>
    </row>
    <row r="271" spans="1:65" s="2" customFormat="1" ht="19.5">
      <c r="A271" s="35"/>
      <c r="B271" s="36"/>
      <c r="C271" s="37"/>
      <c r="D271" s="209" t="s">
        <v>253</v>
      </c>
      <c r="E271" s="37"/>
      <c r="F271" s="240" t="s">
        <v>3631</v>
      </c>
      <c r="G271" s="37"/>
      <c r="H271" s="37"/>
      <c r="I271" s="241"/>
      <c r="J271" s="37"/>
      <c r="K271" s="37"/>
      <c r="L271" s="40"/>
      <c r="M271" s="242"/>
      <c r="N271" s="243"/>
      <c r="O271" s="72"/>
      <c r="P271" s="72"/>
      <c r="Q271" s="72"/>
      <c r="R271" s="72"/>
      <c r="S271" s="72"/>
      <c r="T271" s="73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T271" s="18" t="s">
        <v>253</v>
      </c>
      <c r="AU271" s="18" t="s">
        <v>83</v>
      </c>
    </row>
    <row r="272" spans="1:65" s="12" customFormat="1" ht="25.9" customHeight="1">
      <c r="B272" s="177"/>
      <c r="C272" s="178"/>
      <c r="D272" s="179" t="s">
        <v>74</v>
      </c>
      <c r="E272" s="180" t="s">
        <v>3685</v>
      </c>
      <c r="F272" s="180" t="s">
        <v>3686</v>
      </c>
      <c r="G272" s="178"/>
      <c r="H272" s="178"/>
      <c r="I272" s="181"/>
      <c r="J272" s="182">
        <f>BK272</f>
        <v>0</v>
      </c>
      <c r="K272" s="178"/>
      <c r="L272" s="183"/>
      <c r="M272" s="184"/>
      <c r="N272" s="185"/>
      <c r="O272" s="185"/>
      <c r="P272" s="186">
        <f>SUM(P273:P294)</f>
        <v>0</v>
      </c>
      <c r="Q272" s="185"/>
      <c r="R272" s="186">
        <f>SUM(R273:R294)</f>
        <v>0</v>
      </c>
      <c r="S272" s="185"/>
      <c r="T272" s="187">
        <f>SUM(T273:T294)</f>
        <v>0</v>
      </c>
      <c r="AR272" s="188" t="s">
        <v>83</v>
      </c>
      <c r="AT272" s="189" t="s">
        <v>74</v>
      </c>
      <c r="AU272" s="189" t="s">
        <v>75</v>
      </c>
      <c r="AY272" s="188" t="s">
        <v>209</v>
      </c>
      <c r="BK272" s="190">
        <f>SUM(BK273:BK294)</f>
        <v>0</v>
      </c>
    </row>
    <row r="273" spans="1:65" s="2" customFormat="1" ht="16.5" customHeight="1">
      <c r="A273" s="35"/>
      <c r="B273" s="36"/>
      <c r="C273" s="193" t="s">
        <v>341</v>
      </c>
      <c r="D273" s="193" t="s">
        <v>211</v>
      </c>
      <c r="E273" s="194" t="s">
        <v>3687</v>
      </c>
      <c r="F273" s="195" t="s">
        <v>3688</v>
      </c>
      <c r="G273" s="196" t="s">
        <v>340</v>
      </c>
      <c r="H273" s="197">
        <v>1</v>
      </c>
      <c r="I273" s="198"/>
      <c r="J273" s="199">
        <f>ROUND(I273*H273,2)</f>
        <v>0</v>
      </c>
      <c r="K273" s="200"/>
      <c r="L273" s="40"/>
      <c r="M273" s="201" t="s">
        <v>1</v>
      </c>
      <c r="N273" s="202" t="s">
        <v>40</v>
      </c>
      <c r="O273" s="72"/>
      <c r="P273" s="203">
        <f>O273*H273</f>
        <v>0</v>
      </c>
      <c r="Q273" s="203">
        <v>0</v>
      </c>
      <c r="R273" s="203">
        <f>Q273*H273</f>
        <v>0</v>
      </c>
      <c r="S273" s="203">
        <v>0</v>
      </c>
      <c r="T273" s="204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05" t="s">
        <v>215</v>
      </c>
      <c r="AT273" s="205" t="s">
        <v>211</v>
      </c>
      <c r="AU273" s="205" t="s">
        <v>83</v>
      </c>
      <c r="AY273" s="18" t="s">
        <v>209</v>
      </c>
      <c r="BE273" s="206">
        <f>IF(N273="základní",J273,0)</f>
        <v>0</v>
      </c>
      <c r="BF273" s="206">
        <f>IF(N273="snížená",J273,0)</f>
        <v>0</v>
      </c>
      <c r="BG273" s="206">
        <f>IF(N273="zákl. přenesená",J273,0)</f>
        <v>0</v>
      </c>
      <c r="BH273" s="206">
        <f>IF(N273="sníž. přenesená",J273,0)</f>
        <v>0</v>
      </c>
      <c r="BI273" s="206">
        <f>IF(N273="nulová",J273,0)</f>
        <v>0</v>
      </c>
      <c r="BJ273" s="18" t="s">
        <v>83</v>
      </c>
      <c r="BK273" s="206">
        <f>ROUND(I273*H273,2)</f>
        <v>0</v>
      </c>
      <c r="BL273" s="18" t="s">
        <v>215</v>
      </c>
      <c r="BM273" s="205" t="s">
        <v>799</v>
      </c>
    </row>
    <row r="274" spans="1:65" s="2" customFormat="1" ht="19.5">
      <c r="A274" s="35"/>
      <c r="B274" s="36"/>
      <c r="C274" s="37"/>
      <c r="D274" s="209" t="s">
        <v>253</v>
      </c>
      <c r="E274" s="37"/>
      <c r="F274" s="240" t="s">
        <v>3654</v>
      </c>
      <c r="G274" s="37"/>
      <c r="H274" s="37"/>
      <c r="I274" s="241"/>
      <c r="J274" s="37"/>
      <c r="K274" s="37"/>
      <c r="L274" s="40"/>
      <c r="M274" s="242"/>
      <c r="N274" s="243"/>
      <c r="O274" s="72"/>
      <c r="P274" s="72"/>
      <c r="Q274" s="72"/>
      <c r="R274" s="72"/>
      <c r="S274" s="72"/>
      <c r="T274" s="73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T274" s="18" t="s">
        <v>253</v>
      </c>
      <c r="AU274" s="18" t="s">
        <v>83</v>
      </c>
    </row>
    <row r="275" spans="1:65" s="2" customFormat="1" ht="16.5" customHeight="1">
      <c r="A275" s="35"/>
      <c r="B275" s="36"/>
      <c r="C275" s="193" t="s">
        <v>510</v>
      </c>
      <c r="D275" s="193" t="s">
        <v>211</v>
      </c>
      <c r="E275" s="194" t="s">
        <v>3689</v>
      </c>
      <c r="F275" s="195" t="s">
        <v>3690</v>
      </c>
      <c r="G275" s="196" t="s">
        <v>340</v>
      </c>
      <c r="H275" s="197">
        <v>1</v>
      </c>
      <c r="I275" s="198"/>
      <c r="J275" s="199">
        <f>ROUND(I275*H275,2)</f>
        <v>0</v>
      </c>
      <c r="K275" s="200"/>
      <c r="L275" s="40"/>
      <c r="M275" s="201" t="s">
        <v>1</v>
      </c>
      <c r="N275" s="202" t="s">
        <v>40</v>
      </c>
      <c r="O275" s="72"/>
      <c r="P275" s="203">
        <f>O275*H275</f>
        <v>0</v>
      </c>
      <c r="Q275" s="203">
        <v>0</v>
      </c>
      <c r="R275" s="203">
        <f>Q275*H275</f>
        <v>0</v>
      </c>
      <c r="S275" s="203">
        <v>0</v>
      </c>
      <c r="T275" s="204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05" t="s">
        <v>215</v>
      </c>
      <c r="AT275" s="205" t="s">
        <v>211</v>
      </c>
      <c r="AU275" s="205" t="s">
        <v>83</v>
      </c>
      <c r="AY275" s="18" t="s">
        <v>209</v>
      </c>
      <c r="BE275" s="206">
        <f>IF(N275="základní",J275,0)</f>
        <v>0</v>
      </c>
      <c r="BF275" s="206">
        <f>IF(N275="snížená",J275,0)</f>
        <v>0</v>
      </c>
      <c r="BG275" s="206">
        <f>IF(N275="zákl. přenesená",J275,0)</f>
        <v>0</v>
      </c>
      <c r="BH275" s="206">
        <f>IF(N275="sníž. přenesená",J275,0)</f>
        <v>0</v>
      </c>
      <c r="BI275" s="206">
        <f>IF(N275="nulová",J275,0)</f>
        <v>0</v>
      </c>
      <c r="BJ275" s="18" t="s">
        <v>83</v>
      </c>
      <c r="BK275" s="206">
        <f>ROUND(I275*H275,2)</f>
        <v>0</v>
      </c>
      <c r="BL275" s="18" t="s">
        <v>215</v>
      </c>
      <c r="BM275" s="205" t="s">
        <v>815</v>
      </c>
    </row>
    <row r="276" spans="1:65" s="2" customFormat="1" ht="19.5">
      <c r="A276" s="35"/>
      <c r="B276" s="36"/>
      <c r="C276" s="37"/>
      <c r="D276" s="209" t="s">
        <v>253</v>
      </c>
      <c r="E276" s="37"/>
      <c r="F276" s="240" t="s">
        <v>3654</v>
      </c>
      <c r="G276" s="37"/>
      <c r="H276" s="37"/>
      <c r="I276" s="241"/>
      <c r="J276" s="37"/>
      <c r="K276" s="37"/>
      <c r="L276" s="40"/>
      <c r="M276" s="242"/>
      <c r="N276" s="243"/>
      <c r="O276" s="72"/>
      <c r="P276" s="72"/>
      <c r="Q276" s="72"/>
      <c r="R276" s="72"/>
      <c r="S276" s="72"/>
      <c r="T276" s="73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T276" s="18" t="s">
        <v>253</v>
      </c>
      <c r="AU276" s="18" t="s">
        <v>83</v>
      </c>
    </row>
    <row r="277" spans="1:65" s="2" customFormat="1" ht="16.5" customHeight="1">
      <c r="A277" s="35"/>
      <c r="B277" s="36"/>
      <c r="C277" s="193" t="s">
        <v>347</v>
      </c>
      <c r="D277" s="193" t="s">
        <v>211</v>
      </c>
      <c r="E277" s="194" t="s">
        <v>3657</v>
      </c>
      <c r="F277" s="195" t="s">
        <v>3658</v>
      </c>
      <c r="G277" s="196" t="s">
        <v>340</v>
      </c>
      <c r="H277" s="197">
        <v>1</v>
      </c>
      <c r="I277" s="198"/>
      <c r="J277" s="199">
        <f>ROUND(I277*H277,2)</f>
        <v>0</v>
      </c>
      <c r="K277" s="200"/>
      <c r="L277" s="40"/>
      <c r="M277" s="201" t="s">
        <v>1</v>
      </c>
      <c r="N277" s="202" t="s">
        <v>40</v>
      </c>
      <c r="O277" s="72"/>
      <c r="P277" s="203">
        <f>O277*H277</f>
        <v>0</v>
      </c>
      <c r="Q277" s="203">
        <v>0</v>
      </c>
      <c r="R277" s="203">
        <f>Q277*H277</f>
        <v>0</v>
      </c>
      <c r="S277" s="203">
        <v>0</v>
      </c>
      <c r="T277" s="204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05" t="s">
        <v>215</v>
      </c>
      <c r="AT277" s="205" t="s">
        <v>211</v>
      </c>
      <c r="AU277" s="205" t="s">
        <v>83</v>
      </c>
      <c r="AY277" s="18" t="s">
        <v>209</v>
      </c>
      <c r="BE277" s="206">
        <f>IF(N277="základní",J277,0)</f>
        <v>0</v>
      </c>
      <c r="BF277" s="206">
        <f>IF(N277="snížená",J277,0)</f>
        <v>0</v>
      </c>
      <c r="BG277" s="206">
        <f>IF(N277="zákl. přenesená",J277,0)</f>
        <v>0</v>
      </c>
      <c r="BH277" s="206">
        <f>IF(N277="sníž. přenesená",J277,0)</f>
        <v>0</v>
      </c>
      <c r="BI277" s="206">
        <f>IF(N277="nulová",J277,0)</f>
        <v>0</v>
      </c>
      <c r="BJ277" s="18" t="s">
        <v>83</v>
      </c>
      <c r="BK277" s="206">
        <f>ROUND(I277*H277,2)</f>
        <v>0</v>
      </c>
      <c r="BL277" s="18" t="s">
        <v>215</v>
      </c>
      <c r="BM277" s="205" t="s">
        <v>524</v>
      </c>
    </row>
    <row r="278" spans="1:65" s="2" customFormat="1" ht="19.5">
      <c r="A278" s="35"/>
      <c r="B278" s="36"/>
      <c r="C278" s="37"/>
      <c r="D278" s="209" t="s">
        <v>253</v>
      </c>
      <c r="E278" s="37"/>
      <c r="F278" s="240" t="s">
        <v>3659</v>
      </c>
      <c r="G278" s="37"/>
      <c r="H278" s="37"/>
      <c r="I278" s="241"/>
      <c r="J278" s="37"/>
      <c r="K278" s="37"/>
      <c r="L278" s="40"/>
      <c r="M278" s="242"/>
      <c r="N278" s="243"/>
      <c r="O278" s="72"/>
      <c r="P278" s="72"/>
      <c r="Q278" s="72"/>
      <c r="R278" s="72"/>
      <c r="S278" s="72"/>
      <c r="T278" s="73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T278" s="18" t="s">
        <v>253</v>
      </c>
      <c r="AU278" s="18" t="s">
        <v>83</v>
      </c>
    </row>
    <row r="279" spans="1:65" s="2" customFormat="1" ht="16.5" customHeight="1">
      <c r="A279" s="35"/>
      <c r="B279" s="36"/>
      <c r="C279" s="193" t="s">
        <v>521</v>
      </c>
      <c r="D279" s="193" t="s">
        <v>211</v>
      </c>
      <c r="E279" s="194" t="s">
        <v>3691</v>
      </c>
      <c r="F279" s="195" t="s">
        <v>3661</v>
      </c>
      <c r="G279" s="196" t="s">
        <v>340</v>
      </c>
      <c r="H279" s="197">
        <v>1</v>
      </c>
      <c r="I279" s="198"/>
      <c r="J279" s="199">
        <f>ROUND(I279*H279,2)</f>
        <v>0</v>
      </c>
      <c r="K279" s="200"/>
      <c r="L279" s="40"/>
      <c r="M279" s="201" t="s">
        <v>1</v>
      </c>
      <c r="N279" s="202" t="s">
        <v>40</v>
      </c>
      <c r="O279" s="72"/>
      <c r="P279" s="203">
        <f>O279*H279</f>
        <v>0</v>
      </c>
      <c r="Q279" s="203">
        <v>0</v>
      </c>
      <c r="R279" s="203">
        <f>Q279*H279</f>
        <v>0</v>
      </c>
      <c r="S279" s="203">
        <v>0</v>
      </c>
      <c r="T279" s="204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05" t="s">
        <v>215</v>
      </c>
      <c r="AT279" s="205" t="s">
        <v>211</v>
      </c>
      <c r="AU279" s="205" t="s">
        <v>83</v>
      </c>
      <c r="AY279" s="18" t="s">
        <v>209</v>
      </c>
      <c r="BE279" s="206">
        <f>IF(N279="základní",J279,0)</f>
        <v>0</v>
      </c>
      <c r="BF279" s="206">
        <f>IF(N279="snížená",J279,0)</f>
        <v>0</v>
      </c>
      <c r="BG279" s="206">
        <f>IF(N279="zákl. přenesená",J279,0)</f>
        <v>0</v>
      </c>
      <c r="BH279" s="206">
        <f>IF(N279="sníž. přenesená",J279,0)</f>
        <v>0</v>
      </c>
      <c r="BI279" s="206">
        <f>IF(N279="nulová",J279,0)</f>
        <v>0</v>
      </c>
      <c r="BJ279" s="18" t="s">
        <v>83</v>
      </c>
      <c r="BK279" s="206">
        <f>ROUND(I279*H279,2)</f>
        <v>0</v>
      </c>
      <c r="BL279" s="18" t="s">
        <v>215</v>
      </c>
      <c r="BM279" s="205" t="s">
        <v>532</v>
      </c>
    </row>
    <row r="280" spans="1:65" s="2" customFormat="1" ht="19.5">
      <c r="A280" s="35"/>
      <c r="B280" s="36"/>
      <c r="C280" s="37"/>
      <c r="D280" s="209" t="s">
        <v>253</v>
      </c>
      <c r="E280" s="37"/>
      <c r="F280" s="240" t="s">
        <v>3603</v>
      </c>
      <c r="G280" s="37"/>
      <c r="H280" s="37"/>
      <c r="I280" s="241"/>
      <c r="J280" s="37"/>
      <c r="K280" s="37"/>
      <c r="L280" s="40"/>
      <c r="M280" s="242"/>
      <c r="N280" s="243"/>
      <c r="O280" s="72"/>
      <c r="P280" s="72"/>
      <c r="Q280" s="72"/>
      <c r="R280" s="72"/>
      <c r="S280" s="72"/>
      <c r="T280" s="73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T280" s="18" t="s">
        <v>253</v>
      </c>
      <c r="AU280" s="18" t="s">
        <v>83</v>
      </c>
    </row>
    <row r="281" spans="1:65" s="2" customFormat="1" ht="16.5" customHeight="1">
      <c r="A281" s="35"/>
      <c r="B281" s="36"/>
      <c r="C281" s="193" t="s">
        <v>354</v>
      </c>
      <c r="D281" s="193" t="s">
        <v>211</v>
      </c>
      <c r="E281" s="194" t="s">
        <v>3662</v>
      </c>
      <c r="F281" s="195" t="s">
        <v>3663</v>
      </c>
      <c r="G281" s="196" t="s">
        <v>340</v>
      </c>
      <c r="H281" s="197">
        <v>3</v>
      </c>
      <c r="I281" s="198"/>
      <c r="J281" s="199">
        <f>ROUND(I281*H281,2)</f>
        <v>0</v>
      </c>
      <c r="K281" s="200"/>
      <c r="L281" s="40"/>
      <c r="M281" s="201" t="s">
        <v>1</v>
      </c>
      <c r="N281" s="202" t="s">
        <v>40</v>
      </c>
      <c r="O281" s="72"/>
      <c r="P281" s="203">
        <f>O281*H281</f>
        <v>0</v>
      </c>
      <c r="Q281" s="203">
        <v>0</v>
      </c>
      <c r="R281" s="203">
        <f>Q281*H281</f>
        <v>0</v>
      </c>
      <c r="S281" s="203">
        <v>0</v>
      </c>
      <c r="T281" s="204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05" t="s">
        <v>215</v>
      </c>
      <c r="AT281" s="205" t="s">
        <v>211</v>
      </c>
      <c r="AU281" s="205" t="s">
        <v>83</v>
      </c>
      <c r="AY281" s="18" t="s">
        <v>209</v>
      </c>
      <c r="BE281" s="206">
        <f>IF(N281="základní",J281,0)</f>
        <v>0</v>
      </c>
      <c r="BF281" s="206">
        <f>IF(N281="snížená",J281,0)</f>
        <v>0</v>
      </c>
      <c r="BG281" s="206">
        <f>IF(N281="zákl. přenesená",J281,0)</f>
        <v>0</v>
      </c>
      <c r="BH281" s="206">
        <f>IF(N281="sníž. přenesená",J281,0)</f>
        <v>0</v>
      </c>
      <c r="BI281" s="206">
        <f>IF(N281="nulová",J281,0)</f>
        <v>0</v>
      </c>
      <c r="BJ281" s="18" t="s">
        <v>83</v>
      </c>
      <c r="BK281" s="206">
        <f>ROUND(I281*H281,2)</f>
        <v>0</v>
      </c>
      <c r="BL281" s="18" t="s">
        <v>215</v>
      </c>
      <c r="BM281" s="205" t="s">
        <v>536</v>
      </c>
    </row>
    <row r="282" spans="1:65" s="2" customFormat="1" ht="19.5">
      <c r="A282" s="35"/>
      <c r="B282" s="36"/>
      <c r="C282" s="37"/>
      <c r="D282" s="209" t="s">
        <v>253</v>
      </c>
      <c r="E282" s="37"/>
      <c r="F282" s="240" t="s">
        <v>3614</v>
      </c>
      <c r="G282" s="37"/>
      <c r="H282" s="37"/>
      <c r="I282" s="241"/>
      <c r="J282" s="37"/>
      <c r="K282" s="37"/>
      <c r="L282" s="40"/>
      <c r="M282" s="242"/>
      <c r="N282" s="243"/>
      <c r="O282" s="72"/>
      <c r="P282" s="72"/>
      <c r="Q282" s="72"/>
      <c r="R282" s="72"/>
      <c r="S282" s="72"/>
      <c r="T282" s="73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T282" s="18" t="s">
        <v>253</v>
      </c>
      <c r="AU282" s="18" t="s">
        <v>83</v>
      </c>
    </row>
    <row r="283" spans="1:65" s="2" customFormat="1" ht="16.5" customHeight="1">
      <c r="A283" s="35"/>
      <c r="B283" s="36"/>
      <c r="C283" s="193" t="s">
        <v>533</v>
      </c>
      <c r="D283" s="193" t="s">
        <v>211</v>
      </c>
      <c r="E283" s="194" t="s">
        <v>3664</v>
      </c>
      <c r="F283" s="195" t="s">
        <v>3665</v>
      </c>
      <c r="G283" s="196" t="s">
        <v>340</v>
      </c>
      <c r="H283" s="197">
        <v>1</v>
      </c>
      <c r="I283" s="198"/>
      <c r="J283" s="199">
        <f>ROUND(I283*H283,2)</f>
        <v>0</v>
      </c>
      <c r="K283" s="200"/>
      <c r="L283" s="40"/>
      <c r="M283" s="201" t="s">
        <v>1</v>
      </c>
      <c r="N283" s="202" t="s">
        <v>40</v>
      </c>
      <c r="O283" s="72"/>
      <c r="P283" s="203">
        <f>O283*H283</f>
        <v>0</v>
      </c>
      <c r="Q283" s="203">
        <v>0</v>
      </c>
      <c r="R283" s="203">
        <f>Q283*H283</f>
        <v>0</v>
      </c>
      <c r="S283" s="203">
        <v>0</v>
      </c>
      <c r="T283" s="204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05" t="s">
        <v>215</v>
      </c>
      <c r="AT283" s="205" t="s">
        <v>211</v>
      </c>
      <c r="AU283" s="205" t="s">
        <v>83</v>
      </c>
      <c r="AY283" s="18" t="s">
        <v>209</v>
      </c>
      <c r="BE283" s="206">
        <f>IF(N283="základní",J283,0)</f>
        <v>0</v>
      </c>
      <c r="BF283" s="206">
        <f>IF(N283="snížená",J283,0)</f>
        <v>0</v>
      </c>
      <c r="BG283" s="206">
        <f>IF(N283="zákl. přenesená",J283,0)</f>
        <v>0</v>
      </c>
      <c r="BH283" s="206">
        <f>IF(N283="sníž. přenesená",J283,0)</f>
        <v>0</v>
      </c>
      <c r="BI283" s="206">
        <f>IF(N283="nulová",J283,0)</f>
        <v>0</v>
      </c>
      <c r="BJ283" s="18" t="s">
        <v>83</v>
      </c>
      <c r="BK283" s="206">
        <f>ROUND(I283*H283,2)</f>
        <v>0</v>
      </c>
      <c r="BL283" s="18" t="s">
        <v>215</v>
      </c>
      <c r="BM283" s="205" t="s">
        <v>539</v>
      </c>
    </row>
    <row r="284" spans="1:65" s="2" customFormat="1" ht="19.5">
      <c r="A284" s="35"/>
      <c r="B284" s="36"/>
      <c r="C284" s="37"/>
      <c r="D284" s="209" t="s">
        <v>253</v>
      </c>
      <c r="E284" s="37"/>
      <c r="F284" s="240" t="s">
        <v>3614</v>
      </c>
      <c r="G284" s="37"/>
      <c r="H284" s="37"/>
      <c r="I284" s="241"/>
      <c r="J284" s="37"/>
      <c r="K284" s="37"/>
      <c r="L284" s="40"/>
      <c r="M284" s="242"/>
      <c r="N284" s="243"/>
      <c r="O284" s="72"/>
      <c r="P284" s="72"/>
      <c r="Q284" s="72"/>
      <c r="R284" s="72"/>
      <c r="S284" s="72"/>
      <c r="T284" s="73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T284" s="18" t="s">
        <v>253</v>
      </c>
      <c r="AU284" s="18" t="s">
        <v>83</v>
      </c>
    </row>
    <row r="285" spans="1:65" s="2" customFormat="1" ht="16.5" customHeight="1">
      <c r="A285" s="35"/>
      <c r="B285" s="36"/>
      <c r="C285" s="193" t="s">
        <v>357</v>
      </c>
      <c r="D285" s="193" t="s">
        <v>211</v>
      </c>
      <c r="E285" s="194" t="s">
        <v>3668</v>
      </c>
      <c r="F285" s="195" t="s">
        <v>3669</v>
      </c>
      <c r="G285" s="196" t="s">
        <v>340</v>
      </c>
      <c r="H285" s="197">
        <v>3</v>
      </c>
      <c r="I285" s="198"/>
      <c r="J285" s="199">
        <f>ROUND(I285*H285,2)</f>
        <v>0</v>
      </c>
      <c r="K285" s="200"/>
      <c r="L285" s="40"/>
      <c r="M285" s="201" t="s">
        <v>1</v>
      </c>
      <c r="N285" s="202" t="s">
        <v>40</v>
      </c>
      <c r="O285" s="72"/>
      <c r="P285" s="203">
        <f>O285*H285</f>
        <v>0</v>
      </c>
      <c r="Q285" s="203">
        <v>0</v>
      </c>
      <c r="R285" s="203">
        <f>Q285*H285</f>
        <v>0</v>
      </c>
      <c r="S285" s="203">
        <v>0</v>
      </c>
      <c r="T285" s="204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05" t="s">
        <v>215</v>
      </c>
      <c r="AT285" s="205" t="s">
        <v>211</v>
      </c>
      <c r="AU285" s="205" t="s">
        <v>83</v>
      </c>
      <c r="AY285" s="18" t="s">
        <v>209</v>
      </c>
      <c r="BE285" s="206">
        <f>IF(N285="základní",J285,0)</f>
        <v>0</v>
      </c>
      <c r="BF285" s="206">
        <f>IF(N285="snížená",J285,0)</f>
        <v>0</v>
      </c>
      <c r="BG285" s="206">
        <f>IF(N285="zákl. přenesená",J285,0)</f>
        <v>0</v>
      </c>
      <c r="BH285" s="206">
        <f>IF(N285="sníž. přenesená",J285,0)</f>
        <v>0</v>
      </c>
      <c r="BI285" s="206">
        <f>IF(N285="nulová",J285,0)</f>
        <v>0</v>
      </c>
      <c r="BJ285" s="18" t="s">
        <v>83</v>
      </c>
      <c r="BK285" s="206">
        <f>ROUND(I285*H285,2)</f>
        <v>0</v>
      </c>
      <c r="BL285" s="18" t="s">
        <v>215</v>
      </c>
      <c r="BM285" s="205" t="s">
        <v>544</v>
      </c>
    </row>
    <row r="286" spans="1:65" s="2" customFormat="1" ht="19.5">
      <c r="A286" s="35"/>
      <c r="B286" s="36"/>
      <c r="C286" s="37"/>
      <c r="D286" s="209" t="s">
        <v>253</v>
      </c>
      <c r="E286" s="37"/>
      <c r="F286" s="240" t="s">
        <v>3614</v>
      </c>
      <c r="G286" s="37"/>
      <c r="H286" s="37"/>
      <c r="I286" s="241"/>
      <c r="J286" s="37"/>
      <c r="K286" s="37"/>
      <c r="L286" s="40"/>
      <c r="M286" s="242"/>
      <c r="N286" s="243"/>
      <c r="O286" s="72"/>
      <c r="P286" s="72"/>
      <c r="Q286" s="72"/>
      <c r="R286" s="72"/>
      <c r="S286" s="72"/>
      <c r="T286" s="73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T286" s="18" t="s">
        <v>253</v>
      </c>
      <c r="AU286" s="18" t="s">
        <v>83</v>
      </c>
    </row>
    <row r="287" spans="1:65" s="2" customFormat="1" ht="16.5" customHeight="1">
      <c r="A287" s="35"/>
      <c r="B287" s="36"/>
      <c r="C287" s="193" t="s">
        <v>541</v>
      </c>
      <c r="D287" s="193" t="s">
        <v>211</v>
      </c>
      <c r="E287" s="194" t="s">
        <v>3666</v>
      </c>
      <c r="F287" s="195" t="s">
        <v>3667</v>
      </c>
      <c r="G287" s="196" t="s">
        <v>340</v>
      </c>
      <c r="H287" s="197">
        <v>1</v>
      </c>
      <c r="I287" s="198"/>
      <c r="J287" s="199">
        <f>ROUND(I287*H287,2)</f>
        <v>0</v>
      </c>
      <c r="K287" s="200"/>
      <c r="L287" s="40"/>
      <c r="M287" s="201" t="s">
        <v>1</v>
      </c>
      <c r="N287" s="202" t="s">
        <v>40</v>
      </c>
      <c r="O287" s="72"/>
      <c r="P287" s="203">
        <f>O287*H287</f>
        <v>0</v>
      </c>
      <c r="Q287" s="203">
        <v>0</v>
      </c>
      <c r="R287" s="203">
        <f>Q287*H287</f>
        <v>0</v>
      </c>
      <c r="S287" s="203">
        <v>0</v>
      </c>
      <c r="T287" s="204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05" t="s">
        <v>215</v>
      </c>
      <c r="AT287" s="205" t="s">
        <v>211</v>
      </c>
      <c r="AU287" s="205" t="s">
        <v>83</v>
      </c>
      <c r="AY287" s="18" t="s">
        <v>209</v>
      </c>
      <c r="BE287" s="206">
        <f>IF(N287="základní",J287,0)</f>
        <v>0</v>
      </c>
      <c r="BF287" s="206">
        <f>IF(N287="snížená",J287,0)</f>
        <v>0</v>
      </c>
      <c r="BG287" s="206">
        <f>IF(N287="zákl. přenesená",J287,0)</f>
        <v>0</v>
      </c>
      <c r="BH287" s="206">
        <f>IF(N287="sníž. přenesená",J287,0)</f>
        <v>0</v>
      </c>
      <c r="BI287" s="206">
        <f>IF(N287="nulová",J287,0)</f>
        <v>0</v>
      </c>
      <c r="BJ287" s="18" t="s">
        <v>83</v>
      </c>
      <c r="BK287" s="206">
        <f>ROUND(I287*H287,2)</f>
        <v>0</v>
      </c>
      <c r="BL287" s="18" t="s">
        <v>215</v>
      </c>
      <c r="BM287" s="205" t="s">
        <v>549</v>
      </c>
    </row>
    <row r="288" spans="1:65" s="2" customFormat="1" ht="19.5">
      <c r="A288" s="35"/>
      <c r="B288" s="36"/>
      <c r="C288" s="37"/>
      <c r="D288" s="209" t="s">
        <v>253</v>
      </c>
      <c r="E288" s="37"/>
      <c r="F288" s="240" t="s">
        <v>3614</v>
      </c>
      <c r="G288" s="37"/>
      <c r="H288" s="37"/>
      <c r="I288" s="241"/>
      <c r="J288" s="37"/>
      <c r="K288" s="37"/>
      <c r="L288" s="40"/>
      <c r="M288" s="242"/>
      <c r="N288" s="243"/>
      <c r="O288" s="72"/>
      <c r="P288" s="72"/>
      <c r="Q288" s="72"/>
      <c r="R288" s="72"/>
      <c r="S288" s="72"/>
      <c r="T288" s="73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T288" s="18" t="s">
        <v>253</v>
      </c>
      <c r="AU288" s="18" t="s">
        <v>83</v>
      </c>
    </row>
    <row r="289" spans="1:65" s="2" customFormat="1" ht="16.5" customHeight="1">
      <c r="A289" s="35"/>
      <c r="B289" s="36"/>
      <c r="C289" s="193" t="s">
        <v>365</v>
      </c>
      <c r="D289" s="193" t="s">
        <v>211</v>
      </c>
      <c r="E289" s="194" t="s">
        <v>3675</v>
      </c>
      <c r="F289" s="195" t="s">
        <v>3676</v>
      </c>
      <c r="G289" s="196" t="s">
        <v>340</v>
      </c>
      <c r="H289" s="197">
        <v>1</v>
      </c>
      <c r="I289" s="198"/>
      <c r="J289" s="199">
        <f>ROUND(I289*H289,2)</f>
        <v>0</v>
      </c>
      <c r="K289" s="200"/>
      <c r="L289" s="40"/>
      <c r="M289" s="201" t="s">
        <v>1</v>
      </c>
      <c r="N289" s="202" t="s">
        <v>40</v>
      </c>
      <c r="O289" s="72"/>
      <c r="P289" s="203">
        <f>O289*H289</f>
        <v>0</v>
      </c>
      <c r="Q289" s="203">
        <v>0</v>
      </c>
      <c r="R289" s="203">
        <f>Q289*H289</f>
        <v>0</v>
      </c>
      <c r="S289" s="203">
        <v>0</v>
      </c>
      <c r="T289" s="204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05" t="s">
        <v>215</v>
      </c>
      <c r="AT289" s="205" t="s">
        <v>211</v>
      </c>
      <c r="AU289" s="205" t="s">
        <v>83</v>
      </c>
      <c r="AY289" s="18" t="s">
        <v>209</v>
      </c>
      <c r="BE289" s="206">
        <f>IF(N289="základní",J289,0)</f>
        <v>0</v>
      </c>
      <c r="BF289" s="206">
        <f>IF(N289="snížená",J289,0)</f>
        <v>0</v>
      </c>
      <c r="BG289" s="206">
        <f>IF(N289="zákl. přenesená",J289,0)</f>
        <v>0</v>
      </c>
      <c r="BH289" s="206">
        <f>IF(N289="sníž. přenesená",J289,0)</f>
        <v>0</v>
      </c>
      <c r="BI289" s="206">
        <f>IF(N289="nulová",J289,0)</f>
        <v>0</v>
      </c>
      <c r="BJ289" s="18" t="s">
        <v>83</v>
      </c>
      <c r="BK289" s="206">
        <f>ROUND(I289*H289,2)</f>
        <v>0</v>
      </c>
      <c r="BL289" s="18" t="s">
        <v>215</v>
      </c>
      <c r="BM289" s="205" t="s">
        <v>556</v>
      </c>
    </row>
    <row r="290" spans="1:65" s="2" customFormat="1" ht="19.5">
      <c r="A290" s="35"/>
      <c r="B290" s="36"/>
      <c r="C290" s="37"/>
      <c r="D290" s="209" t="s">
        <v>253</v>
      </c>
      <c r="E290" s="37"/>
      <c r="F290" s="240" t="s">
        <v>3654</v>
      </c>
      <c r="G290" s="37"/>
      <c r="H290" s="37"/>
      <c r="I290" s="241"/>
      <c r="J290" s="37"/>
      <c r="K290" s="37"/>
      <c r="L290" s="40"/>
      <c r="M290" s="242"/>
      <c r="N290" s="243"/>
      <c r="O290" s="72"/>
      <c r="P290" s="72"/>
      <c r="Q290" s="72"/>
      <c r="R290" s="72"/>
      <c r="S290" s="72"/>
      <c r="T290" s="73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T290" s="18" t="s">
        <v>253</v>
      </c>
      <c r="AU290" s="18" t="s">
        <v>83</v>
      </c>
    </row>
    <row r="291" spans="1:65" s="2" customFormat="1" ht="16.5" customHeight="1">
      <c r="A291" s="35"/>
      <c r="B291" s="36"/>
      <c r="C291" s="193" t="s">
        <v>553</v>
      </c>
      <c r="D291" s="193" t="s">
        <v>211</v>
      </c>
      <c r="E291" s="194" t="s">
        <v>3677</v>
      </c>
      <c r="F291" s="195" t="s">
        <v>3678</v>
      </c>
      <c r="G291" s="196" t="s">
        <v>340</v>
      </c>
      <c r="H291" s="197">
        <v>1</v>
      </c>
      <c r="I291" s="198"/>
      <c r="J291" s="199">
        <f>ROUND(I291*H291,2)</f>
        <v>0</v>
      </c>
      <c r="K291" s="200"/>
      <c r="L291" s="40"/>
      <c r="M291" s="201" t="s">
        <v>1</v>
      </c>
      <c r="N291" s="202" t="s">
        <v>40</v>
      </c>
      <c r="O291" s="72"/>
      <c r="P291" s="203">
        <f>O291*H291</f>
        <v>0</v>
      </c>
      <c r="Q291" s="203">
        <v>0</v>
      </c>
      <c r="R291" s="203">
        <f>Q291*H291</f>
        <v>0</v>
      </c>
      <c r="S291" s="203">
        <v>0</v>
      </c>
      <c r="T291" s="204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05" t="s">
        <v>215</v>
      </c>
      <c r="AT291" s="205" t="s">
        <v>211</v>
      </c>
      <c r="AU291" s="205" t="s">
        <v>83</v>
      </c>
      <c r="AY291" s="18" t="s">
        <v>209</v>
      </c>
      <c r="BE291" s="206">
        <f>IF(N291="základní",J291,0)</f>
        <v>0</v>
      </c>
      <c r="BF291" s="206">
        <f>IF(N291="snížená",J291,0)</f>
        <v>0</v>
      </c>
      <c r="BG291" s="206">
        <f>IF(N291="zákl. přenesená",J291,0)</f>
        <v>0</v>
      </c>
      <c r="BH291" s="206">
        <f>IF(N291="sníž. přenesená",J291,0)</f>
        <v>0</v>
      </c>
      <c r="BI291" s="206">
        <f>IF(N291="nulová",J291,0)</f>
        <v>0</v>
      </c>
      <c r="BJ291" s="18" t="s">
        <v>83</v>
      </c>
      <c r="BK291" s="206">
        <f>ROUND(I291*H291,2)</f>
        <v>0</v>
      </c>
      <c r="BL291" s="18" t="s">
        <v>215</v>
      </c>
      <c r="BM291" s="205" t="s">
        <v>560</v>
      </c>
    </row>
    <row r="292" spans="1:65" s="2" customFormat="1" ht="19.5">
      <c r="A292" s="35"/>
      <c r="B292" s="36"/>
      <c r="C292" s="37"/>
      <c r="D292" s="209" t="s">
        <v>253</v>
      </c>
      <c r="E292" s="37"/>
      <c r="F292" s="240" t="s">
        <v>3654</v>
      </c>
      <c r="G292" s="37"/>
      <c r="H292" s="37"/>
      <c r="I292" s="241"/>
      <c r="J292" s="37"/>
      <c r="K292" s="37"/>
      <c r="L292" s="40"/>
      <c r="M292" s="242"/>
      <c r="N292" s="243"/>
      <c r="O292" s="72"/>
      <c r="P292" s="72"/>
      <c r="Q292" s="72"/>
      <c r="R292" s="72"/>
      <c r="S292" s="72"/>
      <c r="T292" s="73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T292" s="18" t="s">
        <v>253</v>
      </c>
      <c r="AU292" s="18" t="s">
        <v>83</v>
      </c>
    </row>
    <row r="293" spans="1:65" s="2" customFormat="1" ht="16.5" customHeight="1">
      <c r="A293" s="35"/>
      <c r="B293" s="36"/>
      <c r="C293" s="193" t="s">
        <v>369</v>
      </c>
      <c r="D293" s="193" t="s">
        <v>211</v>
      </c>
      <c r="E293" s="194" t="s">
        <v>3679</v>
      </c>
      <c r="F293" s="195" t="s">
        <v>3680</v>
      </c>
      <c r="G293" s="196" t="s">
        <v>340</v>
      </c>
      <c r="H293" s="197">
        <v>1</v>
      </c>
      <c r="I293" s="198"/>
      <c r="J293" s="199">
        <f>ROUND(I293*H293,2)</f>
        <v>0</v>
      </c>
      <c r="K293" s="200"/>
      <c r="L293" s="40"/>
      <c r="M293" s="201" t="s">
        <v>1</v>
      </c>
      <c r="N293" s="202" t="s">
        <v>40</v>
      </c>
      <c r="O293" s="72"/>
      <c r="P293" s="203">
        <f>O293*H293</f>
        <v>0</v>
      </c>
      <c r="Q293" s="203">
        <v>0</v>
      </c>
      <c r="R293" s="203">
        <f>Q293*H293</f>
        <v>0</v>
      </c>
      <c r="S293" s="203">
        <v>0</v>
      </c>
      <c r="T293" s="204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05" t="s">
        <v>215</v>
      </c>
      <c r="AT293" s="205" t="s">
        <v>211</v>
      </c>
      <c r="AU293" s="205" t="s">
        <v>83</v>
      </c>
      <c r="AY293" s="18" t="s">
        <v>209</v>
      </c>
      <c r="BE293" s="206">
        <f>IF(N293="základní",J293,0)</f>
        <v>0</v>
      </c>
      <c r="BF293" s="206">
        <f>IF(N293="snížená",J293,0)</f>
        <v>0</v>
      </c>
      <c r="BG293" s="206">
        <f>IF(N293="zákl. přenesená",J293,0)</f>
        <v>0</v>
      </c>
      <c r="BH293" s="206">
        <f>IF(N293="sníž. přenesená",J293,0)</f>
        <v>0</v>
      </c>
      <c r="BI293" s="206">
        <f>IF(N293="nulová",J293,0)</f>
        <v>0</v>
      </c>
      <c r="BJ293" s="18" t="s">
        <v>83</v>
      </c>
      <c r="BK293" s="206">
        <f>ROUND(I293*H293,2)</f>
        <v>0</v>
      </c>
      <c r="BL293" s="18" t="s">
        <v>215</v>
      </c>
      <c r="BM293" s="205" t="s">
        <v>563</v>
      </c>
    </row>
    <row r="294" spans="1:65" s="2" customFormat="1" ht="19.5">
      <c r="A294" s="35"/>
      <c r="B294" s="36"/>
      <c r="C294" s="37"/>
      <c r="D294" s="209" t="s">
        <v>253</v>
      </c>
      <c r="E294" s="37"/>
      <c r="F294" s="240" t="s">
        <v>3614</v>
      </c>
      <c r="G294" s="37"/>
      <c r="H294" s="37"/>
      <c r="I294" s="241"/>
      <c r="J294" s="37"/>
      <c r="K294" s="37"/>
      <c r="L294" s="40"/>
      <c r="M294" s="242"/>
      <c r="N294" s="243"/>
      <c r="O294" s="72"/>
      <c r="P294" s="72"/>
      <c r="Q294" s="72"/>
      <c r="R294" s="72"/>
      <c r="S294" s="72"/>
      <c r="T294" s="73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T294" s="18" t="s">
        <v>253</v>
      </c>
      <c r="AU294" s="18" t="s">
        <v>83</v>
      </c>
    </row>
    <row r="295" spans="1:65" s="12" customFormat="1" ht="25.9" customHeight="1">
      <c r="B295" s="177"/>
      <c r="C295" s="178"/>
      <c r="D295" s="179" t="s">
        <v>74</v>
      </c>
      <c r="E295" s="180" t="s">
        <v>3692</v>
      </c>
      <c r="F295" s="180" t="s">
        <v>3693</v>
      </c>
      <c r="G295" s="178"/>
      <c r="H295" s="178"/>
      <c r="I295" s="181"/>
      <c r="J295" s="182">
        <f>BK295</f>
        <v>0</v>
      </c>
      <c r="K295" s="178"/>
      <c r="L295" s="183"/>
      <c r="M295" s="184"/>
      <c r="N295" s="185"/>
      <c r="O295" s="185"/>
      <c r="P295" s="186">
        <f>SUM(P296:P335)</f>
        <v>0</v>
      </c>
      <c r="Q295" s="185"/>
      <c r="R295" s="186">
        <f>SUM(R296:R335)</f>
        <v>0</v>
      </c>
      <c r="S295" s="185"/>
      <c r="T295" s="187">
        <f>SUM(T296:T335)</f>
        <v>0</v>
      </c>
      <c r="AR295" s="188" t="s">
        <v>83</v>
      </c>
      <c r="AT295" s="189" t="s">
        <v>74</v>
      </c>
      <c r="AU295" s="189" t="s">
        <v>75</v>
      </c>
      <c r="AY295" s="188" t="s">
        <v>209</v>
      </c>
      <c r="BK295" s="190">
        <f>SUM(BK296:BK335)</f>
        <v>0</v>
      </c>
    </row>
    <row r="296" spans="1:65" s="2" customFormat="1" ht="16.5" customHeight="1">
      <c r="A296" s="35"/>
      <c r="B296" s="36"/>
      <c r="C296" s="193" t="s">
        <v>562</v>
      </c>
      <c r="D296" s="193" t="s">
        <v>211</v>
      </c>
      <c r="E296" s="194" t="s">
        <v>3694</v>
      </c>
      <c r="F296" s="195" t="s">
        <v>3695</v>
      </c>
      <c r="G296" s="196" t="s">
        <v>340</v>
      </c>
      <c r="H296" s="197">
        <v>1</v>
      </c>
      <c r="I296" s="198"/>
      <c r="J296" s="199">
        <f>ROUND(I296*H296,2)</f>
        <v>0</v>
      </c>
      <c r="K296" s="200"/>
      <c r="L296" s="40"/>
      <c r="M296" s="201" t="s">
        <v>1</v>
      </c>
      <c r="N296" s="202" t="s">
        <v>40</v>
      </c>
      <c r="O296" s="72"/>
      <c r="P296" s="203">
        <f>O296*H296</f>
        <v>0</v>
      </c>
      <c r="Q296" s="203">
        <v>0</v>
      </c>
      <c r="R296" s="203">
        <f>Q296*H296</f>
        <v>0</v>
      </c>
      <c r="S296" s="203">
        <v>0</v>
      </c>
      <c r="T296" s="204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05" t="s">
        <v>215</v>
      </c>
      <c r="AT296" s="205" t="s">
        <v>211</v>
      </c>
      <c r="AU296" s="205" t="s">
        <v>83</v>
      </c>
      <c r="AY296" s="18" t="s">
        <v>209</v>
      </c>
      <c r="BE296" s="206">
        <f>IF(N296="základní",J296,0)</f>
        <v>0</v>
      </c>
      <c r="BF296" s="206">
        <f>IF(N296="snížená",J296,0)</f>
        <v>0</v>
      </c>
      <c r="BG296" s="206">
        <f>IF(N296="zákl. přenesená",J296,0)</f>
        <v>0</v>
      </c>
      <c r="BH296" s="206">
        <f>IF(N296="sníž. přenesená",J296,0)</f>
        <v>0</v>
      </c>
      <c r="BI296" s="206">
        <f>IF(N296="nulová",J296,0)</f>
        <v>0</v>
      </c>
      <c r="BJ296" s="18" t="s">
        <v>83</v>
      </c>
      <c r="BK296" s="206">
        <f>ROUND(I296*H296,2)</f>
        <v>0</v>
      </c>
      <c r="BL296" s="18" t="s">
        <v>215</v>
      </c>
      <c r="BM296" s="205" t="s">
        <v>567</v>
      </c>
    </row>
    <row r="297" spans="1:65" s="2" customFormat="1" ht="19.5">
      <c r="A297" s="35"/>
      <c r="B297" s="36"/>
      <c r="C297" s="37"/>
      <c r="D297" s="209" t="s">
        <v>253</v>
      </c>
      <c r="E297" s="37"/>
      <c r="F297" s="240" t="s">
        <v>3654</v>
      </c>
      <c r="G297" s="37"/>
      <c r="H297" s="37"/>
      <c r="I297" s="241"/>
      <c r="J297" s="37"/>
      <c r="K297" s="37"/>
      <c r="L297" s="40"/>
      <c r="M297" s="242"/>
      <c r="N297" s="243"/>
      <c r="O297" s="72"/>
      <c r="P297" s="72"/>
      <c r="Q297" s="72"/>
      <c r="R297" s="72"/>
      <c r="S297" s="72"/>
      <c r="T297" s="73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T297" s="18" t="s">
        <v>253</v>
      </c>
      <c r="AU297" s="18" t="s">
        <v>83</v>
      </c>
    </row>
    <row r="298" spans="1:65" s="2" customFormat="1" ht="16.5" customHeight="1">
      <c r="A298" s="35"/>
      <c r="B298" s="36"/>
      <c r="C298" s="193" t="s">
        <v>373</v>
      </c>
      <c r="D298" s="193" t="s">
        <v>211</v>
      </c>
      <c r="E298" s="194" t="s">
        <v>3696</v>
      </c>
      <c r="F298" s="195" t="s">
        <v>3697</v>
      </c>
      <c r="G298" s="196" t="s">
        <v>340</v>
      </c>
      <c r="H298" s="197">
        <v>1</v>
      </c>
      <c r="I298" s="198"/>
      <c r="J298" s="199">
        <f>ROUND(I298*H298,2)</f>
        <v>0</v>
      </c>
      <c r="K298" s="200"/>
      <c r="L298" s="40"/>
      <c r="M298" s="201" t="s">
        <v>1</v>
      </c>
      <c r="N298" s="202" t="s">
        <v>40</v>
      </c>
      <c r="O298" s="72"/>
      <c r="P298" s="203">
        <f>O298*H298</f>
        <v>0</v>
      </c>
      <c r="Q298" s="203">
        <v>0</v>
      </c>
      <c r="R298" s="203">
        <f>Q298*H298</f>
        <v>0</v>
      </c>
      <c r="S298" s="203">
        <v>0</v>
      </c>
      <c r="T298" s="204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05" t="s">
        <v>215</v>
      </c>
      <c r="AT298" s="205" t="s">
        <v>211</v>
      </c>
      <c r="AU298" s="205" t="s">
        <v>83</v>
      </c>
      <c r="AY298" s="18" t="s">
        <v>209</v>
      </c>
      <c r="BE298" s="206">
        <f>IF(N298="základní",J298,0)</f>
        <v>0</v>
      </c>
      <c r="BF298" s="206">
        <f>IF(N298="snížená",J298,0)</f>
        <v>0</v>
      </c>
      <c r="BG298" s="206">
        <f>IF(N298="zákl. přenesená",J298,0)</f>
        <v>0</v>
      </c>
      <c r="BH298" s="206">
        <f>IF(N298="sníž. přenesená",J298,0)</f>
        <v>0</v>
      </c>
      <c r="BI298" s="206">
        <f>IF(N298="nulová",J298,0)</f>
        <v>0</v>
      </c>
      <c r="BJ298" s="18" t="s">
        <v>83</v>
      </c>
      <c r="BK298" s="206">
        <f>ROUND(I298*H298,2)</f>
        <v>0</v>
      </c>
      <c r="BL298" s="18" t="s">
        <v>215</v>
      </c>
      <c r="BM298" s="205" t="s">
        <v>571</v>
      </c>
    </row>
    <row r="299" spans="1:65" s="2" customFormat="1" ht="19.5">
      <c r="A299" s="35"/>
      <c r="B299" s="36"/>
      <c r="C299" s="37"/>
      <c r="D299" s="209" t="s">
        <v>253</v>
      </c>
      <c r="E299" s="37"/>
      <c r="F299" s="240" t="s">
        <v>3654</v>
      </c>
      <c r="G299" s="37"/>
      <c r="H299" s="37"/>
      <c r="I299" s="241"/>
      <c r="J299" s="37"/>
      <c r="K299" s="37"/>
      <c r="L299" s="40"/>
      <c r="M299" s="242"/>
      <c r="N299" s="243"/>
      <c r="O299" s="72"/>
      <c r="P299" s="72"/>
      <c r="Q299" s="72"/>
      <c r="R299" s="72"/>
      <c r="S299" s="72"/>
      <c r="T299" s="73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T299" s="18" t="s">
        <v>253</v>
      </c>
      <c r="AU299" s="18" t="s">
        <v>83</v>
      </c>
    </row>
    <row r="300" spans="1:65" s="2" customFormat="1" ht="16.5" customHeight="1">
      <c r="A300" s="35"/>
      <c r="B300" s="36"/>
      <c r="C300" s="193" t="s">
        <v>570</v>
      </c>
      <c r="D300" s="193" t="s">
        <v>211</v>
      </c>
      <c r="E300" s="194" t="s">
        <v>3657</v>
      </c>
      <c r="F300" s="195" t="s">
        <v>3658</v>
      </c>
      <c r="G300" s="196" t="s">
        <v>340</v>
      </c>
      <c r="H300" s="197">
        <v>1</v>
      </c>
      <c r="I300" s="198"/>
      <c r="J300" s="199">
        <f>ROUND(I300*H300,2)</f>
        <v>0</v>
      </c>
      <c r="K300" s="200"/>
      <c r="L300" s="40"/>
      <c r="M300" s="201" t="s">
        <v>1</v>
      </c>
      <c r="N300" s="202" t="s">
        <v>40</v>
      </c>
      <c r="O300" s="72"/>
      <c r="P300" s="203">
        <f>O300*H300</f>
        <v>0</v>
      </c>
      <c r="Q300" s="203">
        <v>0</v>
      </c>
      <c r="R300" s="203">
        <f>Q300*H300</f>
        <v>0</v>
      </c>
      <c r="S300" s="203">
        <v>0</v>
      </c>
      <c r="T300" s="204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05" t="s">
        <v>215</v>
      </c>
      <c r="AT300" s="205" t="s">
        <v>211</v>
      </c>
      <c r="AU300" s="205" t="s">
        <v>83</v>
      </c>
      <c r="AY300" s="18" t="s">
        <v>209</v>
      </c>
      <c r="BE300" s="206">
        <f>IF(N300="základní",J300,0)</f>
        <v>0</v>
      </c>
      <c r="BF300" s="206">
        <f>IF(N300="snížená",J300,0)</f>
        <v>0</v>
      </c>
      <c r="BG300" s="206">
        <f>IF(N300="zákl. přenesená",J300,0)</f>
        <v>0</v>
      </c>
      <c r="BH300" s="206">
        <f>IF(N300="sníž. přenesená",J300,0)</f>
        <v>0</v>
      </c>
      <c r="BI300" s="206">
        <f>IF(N300="nulová",J300,0)</f>
        <v>0</v>
      </c>
      <c r="BJ300" s="18" t="s">
        <v>83</v>
      </c>
      <c r="BK300" s="206">
        <f>ROUND(I300*H300,2)</f>
        <v>0</v>
      </c>
      <c r="BL300" s="18" t="s">
        <v>215</v>
      </c>
      <c r="BM300" s="205" t="s">
        <v>575</v>
      </c>
    </row>
    <row r="301" spans="1:65" s="2" customFormat="1" ht="19.5">
      <c r="A301" s="35"/>
      <c r="B301" s="36"/>
      <c r="C301" s="37"/>
      <c r="D301" s="209" t="s">
        <v>253</v>
      </c>
      <c r="E301" s="37"/>
      <c r="F301" s="240" t="s">
        <v>3659</v>
      </c>
      <c r="G301" s="37"/>
      <c r="H301" s="37"/>
      <c r="I301" s="241"/>
      <c r="J301" s="37"/>
      <c r="K301" s="37"/>
      <c r="L301" s="40"/>
      <c r="M301" s="242"/>
      <c r="N301" s="243"/>
      <c r="O301" s="72"/>
      <c r="P301" s="72"/>
      <c r="Q301" s="72"/>
      <c r="R301" s="72"/>
      <c r="S301" s="72"/>
      <c r="T301" s="73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T301" s="18" t="s">
        <v>253</v>
      </c>
      <c r="AU301" s="18" t="s">
        <v>83</v>
      </c>
    </row>
    <row r="302" spans="1:65" s="2" customFormat="1" ht="16.5" customHeight="1">
      <c r="A302" s="35"/>
      <c r="B302" s="36"/>
      <c r="C302" s="193" t="s">
        <v>376</v>
      </c>
      <c r="D302" s="193" t="s">
        <v>211</v>
      </c>
      <c r="E302" s="194" t="s">
        <v>3691</v>
      </c>
      <c r="F302" s="195" t="s">
        <v>3661</v>
      </c>
      <c r="G302" s="196" t="s">
        <v>340</v>
      </c>
      <c r="H302" s="197">
        <v>1</v>
      </c>
      <c r="I302" s="198"/>
      <c r="J302" s="199">
        <f>ROUND(I302*H302,2)</f>
        <v>0</v>
      </c>
      <c r="K302" s="200"/>
      <c r="L302" s="40"/>
      <c r="M302" s="201" t="s">
        <v>1</v>
      </c>
      <c r="N302" s="202" t="s">
        <v>40</v>
      </c>
      <c r="O302" s="72"/>
      <c r="P302" s="203">
        <f>O302*H302</f>
        <v>0</v>
      </c>
      <c r="Q302" s="203">
        <v>0</v>
      </c>
      <c r="R302" s="203">
        <f>Q302*H302</f>
        <v>0</v>
      </c>
      <c r="S302" s="203">
        <v>0</v>
      </c>
      <c r="T302" s="204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05" t="s">
        <v>215</v>
      </c>
      <c r="AT302" s="205" t="s">
        <v>211</v>
      </c>
      <c r="AU302" s="205" t="s">
        <v>83</v>
      </c>
      <c r="AY302" s="18" t="s">
        <v>209</v>
      </c>
      <c r="BE302" s="206">
        <f>IF(N302="základní",J302,0)</f>
        <v>0</v>
      </c>
      <c r="BF302" s="206">
        <f>IF(N302="snížená",J302,0)</f>
        <v>0</v>
      </c>
      <c r="BG302" s="206">
        <f>IF(N302="zákl. přenesená",J302,0)</f>
        <v>0</v>
      </c>
      <c r="BH302" s="206">
        <f>IF(N302="sníž. přenesená",J302,0)</f>
        <v>0</v>
      </c>
      <c r="BI302" s="206">
        <f>IF(N302="nulová",J302,0)</f>
        <v>0</v>
      </c>
      <c r="BJ302" s="18" t="s">
        <v>83</v>
      </c>
      <c r="BK302" s="206">
        <f>ROUND(I302*H302,2)</f>
        <v>0</v>
      </c>
      <c r="BL302" s="18" t="s">
        <v>215</v>
      </c>
      <c r="BM302" s="205" t="s">
        <v>578</v>
      </c>
    </row>
    <row r="303" spans="1:65" s="2" customFormat="1" ht="19.5">
      <c r="A303" s="35"/>
      <c r="B303" s="36"/>
      <c r="C303" s="37"/>
      <c r="D303" s="209" t="s">
        <v>253</v>
      </c>
      <c r="E303" s="37"/>
      <c r="F303" s="240" t="s">
        <v>3603</v>
      </c>
      <c r="G303" s="37"/>
      <c r="H303" s="37"/>
      <c r="I303" s="241"/>
      <c r="J303" s="37"/>
      <c r="K303" s="37"/>
      <c r="L303" s="40"/>
      <c r="M303" s="242"/>
      <c r="N303" s="243"/>
      <c r="O303" s="72"/>
      <c r="P303" s="72"/>
      <c r="Q303" s="72"/>
      <c r="R303" s="72"/>
      <c r="S303" s="72"/>
      <c r="T303" s="73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T303" s="18" t="s">
        <v>253</v>
      </c>
      <c r="AU303" s="18" t="s">
        <v>83</v>
      </c>
    </row>
    <row r="304" spans="1:65" s="2" customFormat="1" ht="24.2" customHeight="1">
      <c r="A304" s="35"/>
      <c r="B304" s="36"/>
      <c r="C304" s="193" t="s">
        <v>577</v>
      </c>
      <c r="D304" s="193" t="s">
        <v>211</v>
      </c>
      <c r="E304" s="194" t="s">
        <v>3604</v>
      </c>
      <c r="F304" s="195" t="s">
        <v>3605</v>
      </c>
      <c r="G304" s="196" t="s">
        <v>340</v>
      </c>
      <c r="H304" s="197">
        <v>1</v>
      </c>
      <c r="I304" s="198"/>
      <c r="J304" s="199">
        <f>ROUND(I304*H304,2)</f>
        <v>0</v>
      </c>
      <c r="K304" s="200"/>
      <c r="L304" s="40"/>
      <c r="M304" s="201" t="s">
        <v>1</v>
      </c>
      <c r="N304" s="202" t="s">
        <v>40</v>
      </c>
      <c r="O304" s="72"/>
      <c r="P304" s="203">
        <f>O304*H304</f>
        <v>0</v>
      </c>
      <c r="Q304" s="203">
        <v>0</v>
      </c>
      <c r="R304" s="203">
        <f>Q304*H304</f>
        <v>0</v>
      </c>
      <c r="S304" s="203">
        <v>0</v>
      </c>
      <c r="T304" s="204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05" t="s">
        <v>215</v>
      </c>
      <c r="AT304" s="205" t="s">
        <v>211</v>
      </c>
      <c r="AU304" s="205" t="s">
        <v>83</v>
      </c>
      <c r="AY304" s="18" t="s">
        <v>209</v>
      </c>
      <c r="BE304" s="206">
        <f>IF(N304="základní",J304,0)</f>
        <v>0</v>
      </c>
      <c r="BF304" s="206">
        <f>IF(N304="snížená",J304,0)</f>
        <v>0</v>
      </c>
      <c r="BG304" s="206">
        <f>IF(N304="zákl. přenesená",J304,0)</f>
        <v>0</v>
      </c>
      <c r="BH304" s="206">
        <f>IF(N304="sníž. přenesená",J304,0)</f>
        <v>0</v>
      </c>
      <c r="BI304" s="206">
        <f>IF(N304="nulová",J304,0)</f>
        <v>0</v>
      </c>
      <c r="BJ304" s="18" t="s">
        <v>83</v>
      </c>
      <c r="BK304" s="206">
        <f>ROUND(I304*H304,2)</f>
        <v>0</v>
      </c>
      <c r="BL304" s="18" t="s">
        <v>215</v>
      </c>
      <c r="BM304" s="205" t="s">
        <v>581</v>
      </c>
    </row>
    <row r="305" spans="1:65" s="2" customFormat="1" ht="19.5">
      <c r="A305" s="35"/>
      <c r="B305" s="36"/>
      <c r="C305" s="37"/>
      <c r="D305" s="209" t="s">
        <v>253</v>
      </c>
      <c r="E305" s="37"/>
      <c r="F305" s="240" t="s">
        <v>3606</v>
      </c>
      <c r="G305" s="37"/>
      <c r="H305" s="37"/>
      <c r="I305" s="241"/>
      <c r="J305" s="37"/>
      <c r="K305" s="37"/>
      <c r="L305" s="40"/>
      <c r="M305" s="242"/>
      <c r="N305" s="243"/>
      <c r="O305" s="72"/>
      <c r="P305" s="72"/>
      <c r="Q305" s="72"/>
      <c r="R305" s="72"/>
      <c r="S305" s="72"/>
      <c r="T305" s="73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T305" s="18" t="s">
        <v>253</v>
      </c>
      <c r="AU305" s="18" t="s">
        <v>83</v>
      </c>
    </row>
    <row r="306" spans="1:65" s="2" customFormat="1" ht="16.5" customHeight="1">
      <c r="A306" s="35"/>
      <c r="B306" s="36"/>
      <c r="C306" s="193" t="s">
        <v>380</v>
      </c>
      <c r="D306" s="193" t="s">
        <v>211</v>
      </c>
      <c r="E306" s="194" t="s">
        <v>3612</v>
      </c>
      <c r="F306" s="195" t="s">
        <v>3613</v>
      </c>
      <c r="G306" s="196" t="s">
        <v>340</v>
      </c>
      <c r="H306" s="197">
        <v>1</v>
      </c>
      <c r="I306" s="198"/>
      <c r="J306" s="199">
        <f>ROUND(I306*H306,2)</f>
        <v>0</v>
      </c>
      <c r="K306" s="200"/>
      <c r="L306" s="40"/>
      <c r="M306" s="201" t="s">
        <v>1</v>
      </c>
      <c r="N306" s="202" t="s">
        <v>40</v>
      </c>
      <c r="O306" s="72"/>
      <c r="P306" s="203">
        <f>O306*H306</f>
        <v>0</v>
      </c>
      <c r="Q306" s="203">
        <v>0</v>
      </c>
      <c r="R306" s="203">
        <f>Q306*H306</f>
        <v>0</v>
      </c>
      <c r="S306" s="203">
        <v>0</v>
      </c>
      <c r="T306" s="204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05" t="s">
        <v>215</v>
      </c>
      <c r="AT306" s="205" t="s">
        <v>211</v>
      </c>
      <c r="AU306" s="205" t="s">
        <v>83</v>
      </c>
      <c r="AY306" s="18" t="s">
        <v>209</v>
      </c>
      <c r="BE306" s="206">
        <f>IF(N306="základní",J306,0)</f>
        <v>0</v>
      </c>
      <c r="BF306" s="206">
        <f>IF(N306="snížená",J306,0)</f>
        <v>0</v>
      </c>
      <c r="BG306" s="206">
        <f>IF(N306="zákl. přenesená",J306,0)</f>
        <v>0</v>
      </c>
      <c r="BH306" s="206">
        <f>IF(N306="sníž. přenesená",J306,0)</f>
        <v>0</v>
      </c>
      <c r="BI306" s="206">
        <f>IF(N306="nulová",J306,0)</f>
        <v>0</v>
      </c>
      <c r="BJ306" s="18" t="s">
        <v>83</v>
      </c>
      <c r="BK306" s="206">
        <f>ROUND(I306*H306,2)</f>
        <v>0</v>
      </c>
      <c r="BL306" s="18" t="s">
        <v>215</v>
      </c>
      <c r="BM306" s="205" t="s">
        <v>583</v>
      </c>
    </row>
    <row r="307" spans="1:65" s="2" customFormat="1" ht="19.5">
      <c r="A307" s="35"/>
      <c r="B307" s="36"/>
      <c r="C307" s="37"/>
      <c r="D307" s="209" t="s">
        <v>253</v>
      </c>
      <c r="E307" s="37"/>
      <c r="F307" s="240" t="s">
        <v>3614</v>
      </c>
      <c r="G307" s="37"/>
      <c r="H307" s="37"/>
      <c r="I307" s="241"/>
      <c r="J307" s="37"/>
      <c r="K307" s="37"/>
      <c r="L307" s="40"/>
      <c r="M307" s="242"/>
      <c r="N307" s="243"/>
      <c r="O307" s="72"/>
      <c r="P307" s="72"/>
      <c r="Q307" s="72"/>
      <c r="R307" s="72"/>
      <c r="S307" s="72"/>
      <c r="T307" s="73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T307" s="18" t="s">
        <v>253</v>
      </c>
      <c r="AU307" s="18" t="s">
        <v>83</v>
      </c>
    </row>
    <row r="308" spans="1:65" s="2" customFormat="1" ht="16.5" customHeight="1">
      <c r="A308" s="35"/>
      <c r="B308" s="36"/>
      <c r="C308" s="193" t="s">
        <v>582</v>
      </c>
      <c r="D308" s="193" t="s">
        <v>211</v>
      </c>
      <c r="E308" s="194" t="s">
        <v>3662</v>
      </c>
      <c r="F308" s="195" t="s">
        <v>3663</v>
      </c>
      <c r="G308" s="196" t="s">
        <v>340</v>
      </c>
      <c r="H308" s="197">
        <v>3</v>
      </c>
      <c r="I308" s="198"/>
      <c r="J308" s="199">
        <f>ROUND(I308*H308,2)</f>
        <v>0</v>
      </c>
      <c r="K308" s="200"/>
      <c r="L308" s="40"/>
      <c r="M308" s="201" t="s">
        <v>1</v>
      </c>
      <c r="N308" s="202" t="s">
        <v>40</v>
      </c>
      <c r="O308" s="72"/>
      <c r="P308" s="203">
        <f>O308*H308</f>
        <v>0</v>
      </c>
      <c r="Q308" s="203">
        <v>0</v>
      </c>
      <c r="R308" s="203">
        <f>Q308*H308</f>
        <v>0</v>
      </c>
      <c r="S308" s="203">
        <v>0</v>
      </c>
      <c r="T308" s="204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05" t="s">
        <v>215</v>
      </c>
      <c r="AT308" s="205" t="s">
        <v>211</v>
      </c>
      <c r="AU308" s="205" t="s">
        <v>83</v>
      </c>
      <c r="AY308" s="18" t="s">
        <v>209</v>
      </c>
      <c r="BE308" s="206">
        <f>IF(N308="základní",J308,0)</f>
        <v>0</v>
      </c>
      <c r="BF308" s="206">
        <f>IF(N308="snížená",J308,0)</f>
        <v>0</v>
      </c>
      <c r="BG308" s="206">
        <f>IF(N308="zákl. přenesená",J308,0)</f>
        <v>0</v>
      </c>
      <c r="BH308" s="206">
        <f>IF(N308="sníž. přenesená",J308,0)</f>
        <v>0</v>
      </c>
      <c r="BI308" s="206">
        <f>IF(N308="nulová",J308,0)</f>
        <v>0</v>
      </c>
      <c r="BJ308" s="18" t="s">
        <v>83</v>
      </c>
      <c r="BK308" s="206">
        <f>ROUND(I308*H308,2)</f>
        <v>0</v>
      </c>
      <c r="BL308" s="18" t="s">
        <v>215</v>
      </c>
      <c r="BM308" s="205" t="s">
        <v>586</v>
      </c>
    </row>
    <row r="309" spans="1:65" s="2" customFormat="1" ht="19.5">
      <c r="A309" s="35"/>
      <c r="B309" s="36"/>
      <c r="C309" s="37"/>
      <c r="D309" s="209" t="s">
        <v>253</v>
      </c>
      <c r="E309" s="37"/>
      <c r="F309" s="240" t="s">
        <v>3614</v>
      </c>
      <c r="G309" s="37"/>
      <c r="H309" s="37"/>
      <c r="I309" s="241"/>
      <c r="J309" s="37"/>
      <c r="K309" s="37"/>
      <c r="L309" s="40"/>
      <c r="M309" s="242"/>
      <c r="N309" s="243"/>
      <c r="O309" s="72"/>
      <c r="P309" s="72"/>
      <c r="Q309" s="72"/>
      <c r="R309" s="72"/>
      <c r="S309" s="72"/>
      <c r="T309" s="73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T309" s="18" t="s">
        <v>253</v>
      </c>
      <c r="AU309" s="18" t="s">
        <v>83</v>
      </c>
    </row>
    <row r="310" spans="1:65" s="2" customFormat="1" ht="16.5" customHeight="1">
      <c r="A310" s="35"/>
      <c r="B310" s="36"/>
      <c r="C310" s="193" t="s">
        <v>389</v>
      </c>
      <c r="D310" s="193" t="s">
        <v>211</v>
      </c>
      <c r="E310" s="194" t="s">
        <v>3664</v>
      </c>
      <c r="F310" s="195" t="s">
        <v>3665</v>
      </c>
      <c r="G310" s="196" t="s">
        <v>340</v>
      </c>
      <c r="H310" s="197">
        <v>3</v>
      </c>
      <c r="I310" s="198"/>
      <c r="J310" s="199">
        <f>ROUND(I310*H310,2)</f>
        <v>0</v>
      </c>
      <c r="K310" s="200"/>
      <c r="L310" s="40"/>
      <c r="M310" s="201" t="s">
        <v>1</v>
      </c>
      <c r="N310" s="202" t="s">
        <v>40</v>
      </c>
      <c r="O310" s="72"/>
      <c r="P310" s="203">
        <f>O310*H310</f>
        <v>0</v>
      </c>
      <c r="Q310" s="203">
        <v>0</v>
      </c>
      <c r="R310" s="203">
        <f>Q310*H310</f>
        <v>0</v>
      </c>
      <c r="S310" s="203">
        <v>0</v>
      </c>
      <c r="T310" s="204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05" t="s">
        <v>215</v>
      </c>
      <c r="AT310" s="205" t="s">
        <v>211</v>
      </c>
      <c r="AU310" s="205" t="s">
        <v>83</v>
      </c>
      <c r="AY310" s="18" t="s">
        <v>209</v>
      </c>
      <c r="BE310" s="206">
        <f>IF(N310="základní",J310,0)</f>
        <v>0</v>
      </c>
      <c r="BF310" s="206">
        <f>IF(N310="snížená",J310,0)</f>
        <v>0</v>
      </c>
      <c r="BG310" s="206">
        <f>IF(N310="zákl. přenesená",J310,0)</f>
        <v>0</v>
      </c>
      <c r="BH310" s="206">
        <f>IF(N310="sníž. přenesená",J310,0)</f>
        <v>0</v>
      </c>
      <c r="BI310" s="206">
        <f>IF(N310="nulová",J310,0)</f>
        <v>0</v>
      </c>
      <c r="BJ310" s="18" t="s">
        <v>83</v>
      </c>
      <c r="BK310" s="206">
        <f>ROUND(I310*H310,2)</f>
        <v>0</v>
      </c>
      <c r="BL310" s="18" t="s">
        <v>215</v>
      </c>
      <c r="BM310" s="205" t="s">
        <v>590</v>
      </c>
    </row>
    <row r="311" spans="1:65" s="2" customFormat="1" ht="19.5">
      <c r="A311" s="35"/>
      <c r="B311" s="36"/>
      <c r="C311" s="37"/>
      <c r="D311" s="209" t="s">
        <v>253</v>
      </c>
      <c r="E311" s="37"/>
      <c r="F311" s="240" t="s">
        <v>3614</v>
      </c>
      <c r="G311" s="37"/>
      <c r="H311" s="37"/>
      <c r="I311" s="241"/>
      <c r="J311" s="37"/>
      <c r="K311" s="37"/>
      <c r="L311" s="40"/>
      <c r="M311" s="242"/>
      <c r="N311" s="243"/>
      <c r="O311" s="72"/>
      <c r="P311" s="72"/>
      <c r="Q311" s="72"/>
      <c r="R311" s="72"/>
      <c r="S311" s="72"/>
      <c r="T311" s="73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T311" s="18" t="s">
        <v>253</v>
      </c>
      <c r="AU311" s="18" t="s">
        <v>83</v>
      </c>
    </row>
    <row r="312" spans="1:65" s="2" customFormat="1" ht="16.5" customHeight="1">
      <c r="A312" s="35"/>
      <c r="B312" s="36"/>
      <c r="C312" s="193" t="s">
        <v>587</v>
      </c>
      <c r="D312" s="193" t="s">
        <v>211</v>
      </c>
      <c r="E312" s="194" t="s">
        <v>3668</v>
      </c>
      <c r="F312" s="195" t="s">
        <v>3669</v>
      </c>
      <c r="G312" s="196" t="s">
        <v>340</v>
      </c>
      <c r="H312" s="197">
        <v>17</v>
      </c>
      <c r="I312" s="198"/>
      <c r="J312" s="199">
        <f>ROUND(I312*H312,2)</f>
        <v>0</v>
      </c>
      <c r="K312" s="200"/>
      <c r="L312" s="40"/>
      <c r="M312" s="201" t="s">
        <v>1</v>
      </c>
      <c r="N312" s="202" t="s">
        <v>40</v>
      </c>
      <c r="O312" s="72"/>
      <c r="P312" s="203">
        <f>O312*H312</f>
        <v>0</v>
      </c>
      <c r="Q312" s="203">
        <v>0</v>
      </c>
      <c r="R312" s="203">
        <f>Q312*H312</f>
        <v>0</v>
      </c>
      <c r="S312" s="203">
        <v>0</v>
      </c>
      <c r="T312" s="204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05" t="s">
        <v>215</v>
      </c>
      <c r="AT312" s="205" t="s">
        <v>211</v>
      </c>
      <c r="AU312" s="205" t="s">
        <v>83</v>
      </c>
      <c r="AY312" s="18" t="s">
        <v>209</v>
      </c>
      <c r="BE312" s="206">
        <f>IF(N312="základní",J312,0)</f>
        <v>0</v>
      </c>
      <c r="BF312" s="206">
        <f>IF(N312="snížená",J312,0)</f>
        <v>0</v>
      </c>
      <c r="BG312" s="206">
        <f>IF(N312="zákl. přenesená",J312,0)</f>
        <v>0</v>
      </c>
      <c r="BH312" s="206">
        <f>IF(N312="sníž. přenesená",J312,0)</f>
        <v>0</v>
      </c>
      <c r="BI312" s="206">
        <f>IF(N312="nulová",J312,0)</f>
        <v>0</v>
      </c>
      <c r="BJ312" s="18" t="s">
        <v>83</v>
      </c>
      <c r="BK312" s="206">
        <f>ROUND(I312*H312,2)</f>
        <v>0</v>
      </c>
      <c r="BL312" s="18" t="s">
        <v>215</v>
      </c>
      <c r="BM312" s="205" t="s">
        <v>593</v>
      </c>
    </row>
    <row r="313" spans="1:65" s="2" customFormat="1" ht="19.5">
      <c r="A313" s="35"/>
      <c r="B313" s="36"/>
      <c r="C313" s="37"/>
      <c r="D313" s="209" t="s">
        <v>253</v>
      </c>
      <c r="E313" s="37"/>
      <c r="F313" s="240" t="s">
        <v>3614</v>
      </c>
      <c r="G313" s="37"/>
      <c r="H313" s="37"/>
      <c r="I313" s="241"/>
      <c r="J313" s="37"/>
      <c r="K313" s="37"/>
      <c r="L313" s="40"/>
      <c r="M313" s="242"/>
      <c r="N313" s="243"/>
      <c r="O313" s="72"/>
      <c r="P313" s="72"/>
      <c r="Q313" s="72"/>
      <c r="R313" s="72"/>
      <c r="S313" s="72"/>
      <c r="T313" s="73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T313" s="18" t="s">
        <v>253</v>
      </c>
      <c r="AU313" s="18" t="s">
        <v>83</v>
      </c>
    </row>
    <row r="314" spans="1:65" s="2" customFormat="1" ht="16.5" customHeight="1">
      <c r="A314" s="35"/>
      <c r="B314" s="36"/>
      <c r="C314" s="193" t="s">
        <v>399</v>
      </c>
      <c r="D314" s="193" t="s">
        <v>211</v>
      </c>
      <c r="E314" s="194" t="s">
        <v>3666</v>
      </c>
      <c r="F314" s="195" t="s">
        <v>3667</v>
      </c>
      <c r="G314" s="196" t="s">
        <v>340</v>
      </c>
      <c r="H314" s="197">
        <v>3</v>
      </c>
      <c r="I314" s="198"/>
      <c r="J314" s="199">
        <f>ROUND(I314*H314,2)</f>
        <v>0</v>
      </c>
      <c r="K314" s="200"/>
      <c r="L314" s="40"/>
      <c r="M314" s="201" t="s">
        <v>1</v>
      </c>
      <c r="N314" s="202" t="s">
        <v>40</v>
      </c>
      <c r="O314" s="72"/>
      <c r="P314" s="203">
        <f>O314*H314</f>
        <v>0</v>
      </c>
      <c r="Q314" s="203">
        <v>0</v>
      </c>
      <c r="R314" s="203">
        <f>Q314*H314</f>
        <v>0</v>
      </c>
      <c r="S314" s="203">
        <v>0</v>
      </c>
      <c r="T314" s="204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05" t="s">
        <v>215</v>
      </c>
      <c r="AT314" s="205" t="s">
        <v>211</v>
      </c>
      <c r="AU314" s="205" t="s">
        <v>83</v>
      </c>
      <c r="AY314" s="18" t="s">
        <v>209</v>
      </c>
      <c r="BE314" s="206">
        <f>IF(N314="základní",J314,0)</f>
        <v>0</v>
      </c>
      <c r="BF314" s="206">
        <f>IF(N314="snížená",J314,0)</f>
        <v>0</v>
      </c>
      <c r="BG314" s="206">
        <f>IF(N314="zákl. přenesená",J314,0)</f>
        <v>0</v>
      </c>
      <c r="BH314" s="206">
        <f>IF(N314="sníž. přenesená",J314,0)</f>
        <v>0</v>
      </c>
      <c r="BI314" s="206">
        <f>IF(N314="nulová",J314,0)</f>
        <v>0</v>
      </c>
      <c r="BJ314" s="18" t="s">
        <v>83</v>
      </c>
      <c r="BK314" s="206">
        <f>ROUND(I314*H314,2)</f>
        <v>0</v>
      </c>
      <c r="BL314" s="18" t="s">
        <v>215</v>
      </c>
      <c r="BM314" s="205" t="s">
        <v>597</v>
      </c>
    </row>
    <row r="315" spans="1:65" s="2" customFormat="1" ht="19.5">
      <c r="A315" s="35"/>
      <c r="B315" s="36"/>
      <c r="C315" s="37"/>
      <c r="D315" s="209" t="s">
        <v>253</v>
      </c>
      <c r="E315" s="37"/>
      <c r="F315" s="240" t="s">
        <v>3614</v>
      </c>
      <c r="G315" s="37"/>
      <c r="H315" s="37"/>
      <c r="I315" s="241"/>
      <c r="J315" s="37"/>
      <c r="K315" s="37"/>
      <c r="L315" s="40"/>
      <c r="M315" s="242"/>
      <c r="N315" s="243"/>
      <c r="O315" s="72"/>
      <c r="P315" s="72"/>
      <c r="Q315" s="72"/>
      <c r="R315" s="72"/>
      <c r="S315" s="72"/>
      <c r="T315" s="73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T315" s="18" t="s">
        <v>253</v>
      </c>
      <c r="AU315" s="18" t="s">
        <v>83</v>
      </c>
    </row>
    <row r="316" spans="1:65" s="2" customFormat="1" ht="16.5" customHeight="1">
      <c r="A316" s="35"/>
      <c r="B316" s="36"/>
      <c r="C316" s="193" t="s">
        <v>594</v>
      </c>
      <c r="D316" s="193" t="s">
        <v>211</v>
      </c>
      <c r="E316" s="194" t="s">
        <v>3698</v>
      </c>
      <c r="F316" s="195" t="s">
        <v>3699</v>
      </c>
      <c r="G316" s="196" t="s">
        <v>340</v>
      </c>
      <c r="H316" s="197">
        <v>4</v>
      </c>
      <c r="I316" s="198"/>
      <c r="J316" s="199">
        <f>ROUND(I316*H316,2)</f>
        <v>0</v>
      </c>
      <c r="K316" s="200"/>
      <c r="L316" s="40"/>
      <c r="M316" s="201" t="s">
        <v>1</v>
      </c>
      <c r="N316" s="202" t="s">
        <v>40</v>
      </c>
      <c r="O316" s="72"/>
      <c r="P316" s="203">
        <f>O316*H316</f>
        <v>0</v>
      </c>
      <c r="Q316" s="203">
        <v>0</v>
      </c>
      <c r="R316" s="203">
        <f>Q316*H316</f>
        <v>0</v>
      </c>
      <c r="S316" s="203">
        <v>0</v>
      </c>
      <c r="T316" s="204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05" t="s">
        <v>215</v>
      </c>
      <c r="AT316" s="205" t="s">
        <v>211</v>
      </c>
      <c r="AU316" s="205" t="s">
        <v>83</v>
      </c>
      <c r="AY316" s="18" t="s">
        <v>209</v>
      </c>
      <c r="BE316" s="206">
        <f>IF(N316="základní",J316,0)</f>
        <v>0</v>
      </c>
      <c r="BF316" s="206">
        <f>IF(N316="snížená",J316,0)</f>
        <v>0</v>
      </c>
      <c r="BG316" s="206">
        <f>IF(N316="zákl. přenesená",J316,0)</f>
        <v>0</v>
      </c>
      <c r="BH316" s="206">
        <f>IF(N316="sníž. přenesená",J316,0)</f>
        <v>0</v>
      </c>
      <c r="BI316" s="206">
        <f>IF(N316="nulová",J316,0)</f>
        <v>0</v>
      </c>
      <c r="BJ316" s="18" t="s">
        <v>83</v>
      </c>
      <c r="BK316" s="206">
        <f>ROUND(I316*H316,2)</f>
        <v>0</v>
      </c>
      <c r="BL316" s="18" t="s">
        <v>215</v>
      </c>
      <c r="BM316" s="205" t="s">
        <v>602</v>
      </c>
    </row>
    <row r="317" spans="1:65" s="2" customFormat="1" ht="19.5">
      <c r="A317" s="35"/>
      <c r="B317" s="36"/>
      <c r="C317" s="37"/>
      <c r="D317" s="209" t="s">
        <v>253</v>
      </c>
      <c r="E317" s="37"/>
      <c r="F317" s="240" t="s">
        <v>3614</v>
      </c>
      <c r="G317" s="37"/>
      <c r="H317" s="37"/>
      <c r="I317" s="241"/>
      <c r="J317" s="37"/>
      <c r="K317" s="37"/>
      <c r="L317" s="40"/>
      <c r="M317" s="242"/>
      <c r="N317" s="243"/>
      <c r="O317" s="72"/>
      <c r="P317" s="72"/>
      <c r="Q317" s="72"/>
      <c r="R317" s="72"/>
      <c r="S317" s="72"/>
      <c r="T317" s="73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T317" s="18" t="s">
        <v>253</v>
      </c>
      <c r="AU317" s="18" t="s">
        <v>83</v>
      </c>
    </row>
    <row r="318" spans="1:65" s="2" customFormat="1" ht="24.2" customHeight="1">
      <c r="A318" s="35"/>
      <c r="B318" s="36"/>
      <c r="C318" s="193" t="s">
        <v>403</v>
      </c>
      <c r="D318" s="193" t="s">
        <v>211</v>
      </c>
      <c r="E318" s="194" t="s">
        <v>3670</v>
      </c>
      <c r="F318" s="195" t="s">
        <v>3671</v>
      </c>
      <c r="G318" s="196" t="s">
        <v>340</v>
      </c>
      <c r="H318" s="197">
        <v>1</v>
      </c>
      <c r="I318" s="198"/>
      <c r="J318" s="199">
        <f>ROUND(I318*H318,2)</f>
        <v>0</v>
      </c>
      <c r="K318" s="200"/>
      <c r="L318" s="40"/>
      <c r="M318" s="201" t="s">
        <v>1</v>
      </c>
      <c r="N318" s="202" t="s">
        <v>40</v>
      </c>
      <c r="O318" s="72"/>
      <c r="P318" s="203">
        <f>O318*H318</f>
        <v>0</v>
      </c>
      <c r="Q318" s="203">
        <v>0</v>
      </c>
      <c r="R318" s="203">
        <f>Q318*H318</f>
        <v>0</v>
      </c>
      <c r="S318" s="203">
        <v>0</v>
      </c>
      <c r="T318" s="204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05" t="s">
        <v>215</v>
      </c>
      <c r="AT318" s="205" t="s">
        <v>211</v>
      </c>
      <c r="AU318" s="205" t="s">
        <v>83</v>
      </c>
      <c r="AY318" s="18" t="s">
        <v>209</v>
      </c>
      <c r="BE318" s="206">
        <f>IF(N318="základní",J318,0)</f>
        <v>0</v>
      </c>
      <c r="BF318" s="206">
        <f>IF(N318="snížená",J318,0)</f>
        <v>0</v>
      </c>
      <c r="BG318" s="206">
        <f>IF(N318="zákl. přenesená",J318,0)</f>
        <v>0</v>
      </c>
      <c r="BH318" s="206">
        <f>IF(N318="sníž. přenesená",J318,0)</f>
        <v>0</v>
      </c>
      <c r="BI318" s="206">
        <f>IF(N318="nulová",J318,0)</f>
        <v>0</v>
      </c>
      <c r="BJ318" s="18" t="s">
        <v>83</v>
      </c>
      <c r="BK318" s="206">
        <f>ROUND(I318*H318,2)</f>
        <v>0</v>
      </c>
      <c r="BL318" s="18" t="s">
        <v>215</v>
      </c>
      <c r="BM318" s="205" t="s">
        <v>606</v>
      </c>
    </row>
    <row r="319" spans="1:65" s="2" customFormat="1" ht="19.5">
      <c r="A319" s="35"/>
      <c r="B319" s="36"/>
      <c r="C319" s="37"/>
      <c r="D319" s="209" t="s">
        <v>253</v>
      </c>
      <c r="E319" s="37"/>
      <c r="F319" s="240" t="s">
        <v>3672</v>
      </c>
      <c r="G319" s="37"/>
      <c r="H319" s="37"/>
      <c r="I319" s="241"/>
      <c r="J319" s="37"/>
      <c r="K319" s="37"/>
      <c r="L319" s="40"/>
      <c r="M319" s="242"/>
      <c r="N319" s="243"/>
      <c r="O319" s="72"/>
      <c r="P319" s="72"/>
      <c r="Q319" s="72"/>
      <c r="R319" s="72"/>
      <c r="S319" s="72"/>
      <c r="T319" s="73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T319" s="18" t="s">
        <v>253</v>
      </c>
      <c r="AU319" s="18" t="s">
        <v>83</v>
      </c>
    </row>
    <row r="320" spans="1:65" s="2" customFormat="1" ht="21.75" customHeight="1">
      <c r="A320" s="35"/>
      <c r="B320" s="36"/>
      <c r="C320" s="193" t="s">
        <v>603</v>
      </c>
      <c r="D320" s="193" t="s">
        <v>211</v>
      </c>
      <c r="E320" s="194" t="s">
        <v>3673</v>
      </c>
      <c r="F320" s="195" t="s">
        <v>3674</v>
      </c>
      <c r="G320" s="196" t="s">
        <v>340</v>
      </c>
      <c r="H320" s="197">
        <v>1</v>
      </c>
      <c r="I320" s="198"/>
      <c r="J320" s="199">
        <f>ROUND(I320*H320,2)</f>
        <v>0</v>
      </c>
      <c r="K320" s="200"/>
      <c r="L320" s="40"/>
      <c r="M320" s="201" t="s">
        <v>1</v>
      </c>
      <c r="N320" s="202" t="s">
        <v>40</v>
      </c>
      <c r="O320" s="72"/>
      <c r="P320" s="203">
        <f>O320*H320</f>
        <v>0</v>
      </c>
      <c r="Q320" s="203">
        <v>0</v>
      </c>
      <c r="R320" s="203">
        <f>Q320*H320</f>
        <v>0</v>
      </c>
      <c r="S320" s="203">
        <v>0</v>
      </c>
      <c r="T320" s="204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05" t="s">
        <v>215</v>
      </c>
      <c r="AT320" s="205" t="s">
        <v>211</v>
      </c>
      <c r="AU320" s="205" t="s">
        <v>83</v>
      </c>
      <c r="AY320" s="18" t="s">
        <v>209</v>
      </c>
      <c r="BE320" s="206">
        <f>IF(N320="základní",J320,0)</f>
        <v>0</v>
      </c>
      <c r="BF320" s="206">
        <f>IF(N320="snížená",J320,0)</f>
        <v>0</v>
      </c>
      <c r="BG320" s="206">
        <f>IF(N320="zákl. přenesená",J320,0)</f>
        <v>0</v>
      </c>
      <c r="BH320" s="206">
        <f>IF(N320="sníž. přenesená",J320,0)</f>
        <v>0</v>
      </c>
      <c r="BI320" s="206">
        <f>IF(N320="nulová",J320,0)</f>
        <v>0</v>
      </c>
      <c r="BJ320" s="18" t="s">
        <v>83</v>
      </c>
      <c r="BK320" s="206">
        <f>ROUND(I320*H320,2)</f>
        <v>0</v>
      </c>
      <c r="BL320" s="18" t="s">
        <v>215</v>
      </c>
      <c r="BM320" s="205" t="s">
        <v>609</v>
      </c>
    </row>
    <row r="321" spans="1:65" s="2" customFormat="1" ht="19.5">
      <c r="A321" s="35"/>
      <c r="B321" s="36"/>
      <c r="C321" s="37"/>
      <c r="D321" s="209" t="s">
        <v>253</v>
      </c>
      <c r="E321" s="37"/>
      <c r="F321" s="240" t="s">
        <v>3672</v>
      </c>
      <c r="G321" s="37"/>
      <c r="H321" s="37"/>
      <c r="I321" s="241"/>
      <c r="J321" s="37"/>
      <c r="K321" s="37"/>
      <c r="L321" s="40"/>
      <c r="M321" s="242"/>
      <c r="N321" s="243"/>
      <c r="O321" s="72"/>
      <c r="P321" s="72"/>
      <c r="Q321" s="72"/>
      <c r="R321" s="72"/>
      <c r="S321" s="72"/>
      <c r="T321" s="73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T321" s="18" t="s">
        <v>253</v>
      </c>
      <c r="AU321" s="18" t="s">
        <v>83</v>
      </c>
    </row>
    <row r="322" spans="1:65" s="2" customFormat="1" ht="16.5" customHeight="1">
      <c r="A322" s="35"/>
      <c r="B322" s="36"/>
      <c r="C322" s="193" t="s">
        <v>408</v>
      </c>
      <c r="D322" s="193" t="s">
        <v>211</v>
      </c>
      <c r="E322" s="194" t="s">
        <v>3681</v>
      </c>
      <c r="F322" s="195" t="s">
        <v>3682</v>
      </c>
      <c r="G322" s="196" t="s">
        <v>340</v>
      </c>
      <c r="H322" s="197">
        <v>100</v>
      </c>
      <c r="I322" s="198"/>
      <c r="J322" s="199">
        <f>ROUND(I322*H322,2)</f>
        <v>0</v>
      </c>
      <c r="K322" s="200"/>
      <c r="L322" s="40"/>
      <c r="M322" s="201" t="s">
        <v>1</v>
      </c>
      <c r="N322" s="202" t="s">
        <v>40</v>
      </c>
      <c r="O322" s="72"/>
      <c r="P322" s="203">
        <f>O322*H322</f>
        <v>0</v>
      </c>
      <c r="Q322" s="203">
        <v>0</v>
      </c>
      <c r="R322" s="203">
        <f>Q322*H322</f>
        <v>0</v>
      </c>
      <c r="S322" s="203">
        <v>0</v>
      </c>
      <c r="T322" s="204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205" t="s">
        <v>215</v>
      </c>
      <c r="AT322" s="205" t="s">
        <v>211</v>
      </c>
      <c r="AU322" s="205" t="s">
        <v>83</v>
      </c>
      <c r="AY322" s="18" t="s">
        <v>209</v>
      </c>
      <c r="BE322" s="206">
        <f>IF(N322="základní",J322,0)</f>
        <v>0</v>
      </c>
      <c r="BF322" s="206">
        <f>IF(N322="snížená",J322,0)</f>
        <v>0</v>
      </c>
      <c r="BG322" s="206">
        <f>IF(N322="zákl. přenesená",J322,0)</f>
        <v>0</v>
      </c>
      <c r="BH322" s="206">
        <f>IF(N322="sníž. přenesená",J322,0)</f>
        <v>0</v>
      </c>
      <c r="BI322" s="206">
        <f>IF(N322="nulová",J322,0)</f>
        <v>0</v>
      </c>
      <c r="BJ322" s="18" t="s">
        <v>83</v>
      </c>
      <c r="BK322" s="206">
        <f>ROUND(I322*H322,2)</f>
        <v>0</v>
      </c>
      <c r="BL322" s="18" t="s">
        <v>215</v>
      </c>
      <c r="BM322" s="205" t="s">
        <v>613</v>
      </c>
    </row>
    <row r="323" spans="1:65" s="2" customFormat="1" ht="19.5">
      <c r="A323" s="35"/>
      <c r="B323" s="36"/>
      <c r="C323" s="37"/>
      <c r="D323" s="209" t="s">
        <v>253</v>
      </c>
      <c r="E323" s="37"/>
      <c r="F323" s="240" t="s">
        <v>3631</v>
      </c>
      <c r="G323" s="37"/>
      <c r="H323" s="37"/>
      <c r="I323" s="241"/>
      <c r="J323" s="37"/>
      <c r="K323" s="37"/>
      <c r="L323" s="40"/>
      <c r="M323" s="242"/>
      <c r="N323" s="243"/>
      <c r="O323" s="72"/>
      <c r="P323" s="72"/>
      <c r="Q323" s="72"/>
      <c r="R323" s="72"/>
      <c r="S323" s="72"/>
      <c r="T323" s="73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T323" s="18" t="s">
        <v>253</v>
      </c>
      <c r="AU323" s="18" t="s">
        <v>83</v>
      </c>
    </row>
    <row r="324" spans="1:65" s="2" customFormat="1" ht="16.5" customHeight="1">
      <c r="A324" s="35"/>
      <c r="B324" s="36"/>
      <c r="C324" s="193" t="s">
        <v>610</v>
      </c>
      <c r="D324" s="193" t="s">
        <v>211</v>
      </c>
      <c r="E324" s="194" t="s">
        <v>3683</v>
      </c>
      <c r="F324" s="195" t="s">
        <v>3684</v>
      </c>
      <c r="G324" s="196" t="s">
        <v>340</v>
      </c>
      <c r="H324" s="197">
        <v>3</v>
      </c>
      <c r="I324" s="198"/>
      <c r="J324" s="199">
        <f>ROUND(I324*H324,2)</f>
        <v>0</v>
      </c>
      <c r="K324" s="200"/>
      <c r="L324" s="40"/>
      <c r="M324" s="201" t="s">
        <v>1</v>
      </c>
      <c r="N324" s="202" t="s">
        <v>40</v>
      </c>
      <c r="O324" s="72"/>
      <c r="P324" s="203">
        <f>O324*H324</f>
        <v>0</v>
      </c>
      <c r="Q324" s="203">
        <v>0</v>
      </c>
      <c r="R324" s="203">
        <f>Q324*H324</f>
        <v>0</v>
      </c>
      <c r="S324" s="203">
        <v>0</v>
      </c>
      <c r="T324" s="204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05" t="s">
        <v>215</v>
      </c>
      <c r="AT324" s="205" t="s">
        <v>211</v>
      </c>
      <c r="AU324" s="205" t="s">
        <v>83</v>
      </c>
      <c r="AY324" s="18" t="s">
        <v>209</v>
      </c>
      <c r="BE324" s="206">
        <f>IF(N324="základní",J324,0)</f>
        <v>0</v>
      </c>
      <c r="BF324" s="206">
        <f>IF(N324="snížená",J324,0)</f>
        <v>0</v>
      </c>
      <c r="BG324" s="206">
        <f>IF(N324="zákl. přenesená",J324,0)</f>
        <v>0</v>
      </c>
      <c r="BH324" s="206">
        <f>IF(N324="sníž. přenesená",J324,0)</f>
        <v>0</v>
      </c>
      <c r="BI324" s="206">
        <f>IF(N324="nulová",J324,0)</f>
        <v>0</v>
      </c>
      <c r="BJ324" s="18" t="s">
        <v>83</v>
      </c>
      <c r="BK324" s="206">
        <f>ROUND(I324*H324,2)</f>
        <v>0</v>
      </c>
      <c r="BL324" s="18" t="s">
        <v>215</v>
      </c>
      <c r="BM324" s="205" t="s">
        <v>616</v>
      </c>
    </row>
    <row r="325" spans="1:65" s="2" customFormat="1" ht="19.5">
      <c r="A325" s="35"/>
      <c r="B325" s="36"/>
      <c r="C325" s="37"/>
      <c r="D325" s="209" t="s">
        <v>253</v>
      </c>
      <c r="E325" s="37"/>
      <c r="F325" s="240" t="s">
        <v>3631</v>
      </c>
      <c r="G325" s="37"/>
      <c r="H325" s="37"/>
      <c r="I325" s="241"/>
      <c r="J325" s="37"/>
      <c r="K325" s="37"/>
      <c r="L325" s="40"/>
      <c r="M325" s="242"/>
      <c r="N325" s="243"/>
      <c r="O325" s="72"/>
      <c r="P325" s="72"/>
      <c r="Q325" s="72"/>
      <c r="R325" s="72"/>
      <c r="S325" s="72"/>
      <c r="T325" s="73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T325" s="18" t="s">
        <v>253</v>
      </c>
      <c r="AU325" s="18" t="s">
        <v>83</v>
      </c>
    </row>
    <row r="326" spans="1:65" s="2" customFormat="1" ht="16.5" customHeight="1">
      <c r="A326" s="35"/>
      <c r="B326" s="36"/>
      <c r="C326" s="193" t="s">
        <v>415</v>
      </c>
      <c r="D326" s="193" t="s">
        <v>211</v>
      </c>
      <c r="E326" s="194" t="s">
        <v>3700</v>
      </c>
      <c r="F326" s="195" t="s">
        <v>3701</v>
      </c>
      <c r="G326" s="196" t="s">
        <v>340</v>
      </c>
      <c r="H326" s="197">
        <v>2</v>
      </c>
      <c r="I326" s="198"/>
      <c r="J326" s="199">
        <f>ROUND(I326*H326,2)</f>
        <v>0</v>
      </c>
      <c r="K326" s="200"/>
      <c r="L326" s="40"/>
      <c r="M326" s="201" t="s">
        <v>1</v>
      </c>
      <c r="N326" s="202" t="s">
        <v>40</v>
      </c>
      <c r="O326" s="72"/>
      <c r="P326" s="203">
        <f>O326*H326</f>
        <v>0</v>
      </c>
      <c r="Q326" s="203">
        <v>0</v>
      </c>
      <c r="R326" s="203">
        <f>Q326*H326</f>
        <v>0</v>
      </c>
      <c r="S326" s="203">
        <v>0</v>
      </c>
      <c r="T326" s="204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205" t="s">
        <v>215</v>
      </c>
      <c r="AT326" s="205" t="s">
        <v>211</v>
      </c>
      <c r="AU326" s="205" t="s">
        <v>83</v>
      </c>
      <c r="AY326" s="18" t="s">
        <v>209</v>
      </c>
      <c r="BE326" s="206">
        <f>IF(N326="základní",J326,0)</f>
        <v>0</v>
      </c>
      <c r="BF326" s="206">
        <f>IF(N326="snížená",J326,0)</f>
        <v>0</v>
      </c>
      <c r="BG326" s="206">
        <f>IF(N326="zákl. přenesená",J326,0)</f>
        <v>0</v>
      </c>
      <c r="BH326" s="206">
        <f>IF(N326="sníž. přenesená",J326,0)</f>
        <v>0</v>
      </c>
      <c r="BI326" s="206">
        <f>IF(N326="nulová",J326,0)</f>
        <v>0</v>
      </c>
      <c r="BJ326" s="18" t="s">
        <v>83</v>
      </c>
      <c r="BK326" s="206">
        <f>ROUND(I326*H326,2)</f>
        <v>0</v>
      </c>
      <c r="BL326" s="18" t="s">
        <v>215</v>
      </c>
      <c r="BM326" s="205" t="s">
        <v>621</v>
      </c>
    </row>
    <row r="327" spans="1:65" s="2" customFormat="1" ht="19.5">
      <c r="A327" s="35"/>
      <c r="B327" s="36"/>
      <c r="C327" s="37"/>
      <c r="D327" s="209" t="s">
        <v>253</v>
      </c>
      <c r="E327" s="37"/>
      <c r="F327" s="240" t="s">
        <v>3654</v>
      </c>
      <c r="G327" s="37"/>
      <c r="H327" s="37"/>
      <c r="I327" s="241"/>
      <c r="J327" s="37"/>
      <c r="K327" s="37"/>
      <c r="L327" s="40"/>
      <c r="M327" s="242"/>
      <c r="N327" s="243"/>
      <c r="O327" s="72"/>
      <c r="P327" s="72"/>
      <c r="Q327" s="72"/>
      <c r="R327" s="72"/>
      <c r="S327" s="72"/>
      <c r="T327" s="73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T327" s="18" t="s">
        <v>253</v>
      </c>
      <c r="AU327" s="18" t="s">
        <v>83</v>
      </c>
    </row>
    <row r="328" spans="1:65" s="2" customFormat="1" ht="16.5" customHeight="1">
      <c r="A328" s="35"/>
      <c r="B328" s="36"/>
      <c r="C328" s="193" t="s">
        <v>618</v>
      </c>
      <c r="D328" s="193" t="s">
        <v>211</v>
      </c>
      <c r="E328" s="194" t="s">
        <v>3702</v>
      </c>
      <c r="F328" s="195" t="s">
        <v>3703</v>
      </c>
      <c r="G328" s="196" t="s">
        <v>340</v>
      </c>
      <c r="H328" s="197">
        <v>2</v>
      </c>
      <c r="I328" s="198"/>
      <c r="J328" s="199">
        <f>ROUND(I328*H328,2)</f>
        <v>0</v>
      </c>
      <c r="K328" s="200"/>
      <c r="L328" s="40"/>
      <c r="M328" s="201" t="s">
        <v>1</v>
      </c>
      <c r="N328" s="202" t="s">
        <v>40</v>
      </c>
      <c r="O328" s="72"/>
      <c r="P328" s="203">
        <f>O328*H328</f>
        <v>0</v>
      </c>
      <c r="Q328" s="203">
        <v>0</v>
      </c>
      <c r="R328" s="203">
        <f>Q328*H328</f>
        <v>0</v>
      </c>
      <c r="S328" s="203">
        <v>0</v>
      </c>
      <c r="T328" s="204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205" t="s">
        <v>215</v>
      </c>
      <c r="AT328" s="205" t="s">
        <v>211</v>
      </c>
      <c r="AU328" s="205" t="s">
        <v>83</v>
      </c>
      <c r="AY328" s="18" t="s">
        <v>209</v>
      </c>
      <c r="BE328" s="206">
        <f>IF(N328="základní",J328,0)</f>
        <v>0</v>
      </c>
      <c r="BF328" s="206">
        <f>IF(N328="snížená",J328,0)</f>
        <v>0</v>
      </c>
      <c r="BG328" s="206">
        <f>IF(N328="zákl. přenesená",J328,0)</f>
        <v>0</v>
      </c>
      <c r="BH328" s="206">
        <f>IF(N328="sníž. přenesená",J328,0)</f>
        <v>0</v>
      </c>
      <c r="BI328" s="206">
        <f>IF(N328="nulová",J328,0)</f>
        <v>0</v>
      </c>
      <c r="BJ328" s="18" t="s">
        <v>83</v>
      </c>
      <c r="BK328" s="206">
        <f>ROUND(I328*H328,2)</f>
        <v>0</v>
      </c>
      <c r="BL328" s="18" t="s">
        <v>215</v>
      </c>
      <c r="BM328" s="205" t="s">
        <v>626</v>
      </c>
    </row>
    <row r="329" spans="1:65" s="2" customFormat="1" ht="19.5">
      <c r="A329" s="35"/>
      <c r="B329" s="36"/>
      <c r="C329" s="37"/>
      <c r="D329" s="209" t="s">
        <v>253</v>
      </c>
      <c r="E329" s="37"/>
      <c r="F329" s="240" t="s">
        <v>3654</v>
      </c>
      <c r="G329" s="37"/>
      <c r="H329" s="37"/>
      <c r="I329" s="241"/>
      <c r="J329" s="37"/>
      <c r="K329" s="37"/>
      <c r="L329" s="40"/>
      <c r="M329" s="242"/>
      <c r="N329" s="243"/>
      <c r="O329" s="72"/>
      <c r="P329" s="72"/>
      <c r="Q329" s="72"/>
      <c r="R329" s="72"/>
      <c r="S329" s="72"/>
      <c r="T329" s="73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T329" s="18" t="s">
        <v>253</v>
      </c>
      <c r="AU329" s="18" t="s">
        <v>83</v>
      </c>
    </row>
    <row r="330" spans="1:65" s="2" customFormat="1" ht="16.5" customHeight="1">
      <c r="A330" s="35"/>
      <c r="B330" s="36"/>
      <c r="C330" s="193" t="s">
        <v>426</v>
      </c>
      <c r="D330" s="193" t="s">
        <v>211</v>
      </c>
      <c r="E330" s="194" t="s">
        <v>3679</v>
      </c>
      <c r="F330" s="195" t="s">
        <v>3680</v>
      </c>
      <c r="G330" s="196" t="s">
        <v>340</v>
      </c>
      <c r="H330" s="197">
        <v>1</v>
      </c>
      <c r="I330" s="198"/>
      <c r="J330" s="199">
        <f>ROUND(I330*H330,2)</f>
        <v>0</v>
      </c>
      <c r="K330" s="200"/>
      <c r="L330" s="40"/>
      <c r="M330" s="201" t="s">
        <v>1</v>
      </c>
      <c r="N330" s="202" t="s">
        <v>40</v>
      </c>
      <c r="O330" s="72"/>
      <c r="P330" s="203">
        <f>O330*H330</f>
        <v>0</v>
      </c>
      <c r="Q330" s="203">
        <v>0</v>
      </c>
      <c r="R330" s="203">
        <f>Q330*H330</f>
        <v>0</v>
      </c>
      <c r="S330" s="203">
        <v>0</v>
      </c>
      <c r="T330" s="204">
        <f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205" t="s">
        <v>215</v>
      </c>
      <c r="AT330" s="205" t="s">
        <v>211</v>
      </c>
      <c r="AU330" s="205" t="s">
        <v>83</v>
      </c>
      <c r="AY330" s="18" t="s">
        <v>209</v>
      </c>
      <c r="BE330" s="206">
        <f>IF(N330="základní",J330,0)</f>
        <v>0</v>
      </c>
      <c r="BF330" s="206">
        <f>IF(N330="snížená",J330,0)</f>
        <v>0</v>
      </c>
      <c r="BG330" s="206">
        <f>IF(N330="zákl. přenesená",J330,0)</f>
        <v>0</v>
      </c>
      <c r="BH330" s="206">
        <f>IF(N330="sníž. přenesená",J330,0)</f>
        <v>0</v>
      </c>
      <c r="BI330" s="206">
        <f>IF(N330="nulová",J330,0)</f>
        <v>0</v>
      </c>
      <c r="BJ330" s="18" t="s">
        <v>83</v>
      </c>
      <c r="BK330" s="206">
        <f>ROUND(I330*H330,2)</f>
        <v>0</v>
      </c>
      <c r="BL330" s="18" t="s">
        <v>215</v>
      </c>
      <c r="BM330" s="205" t="s">
        <v>630</v>
      </c>
    </row>
    <row r="331" spans="1:65" s="2" customFormat="1" ht="19.5">
      <c r="A331" s="35"/>
      <c r="B331" s="36"/>
      <c r="C331" s="37"/>
      <c r="D331" s="209" t="s">
        <v>253</v>
      </c>
      <c r="E331" s="37"/>
      <c r="F331" s="240" t="s">
        <v>3614</v>
      </c>
      <c r="G331" s="37"/>
      <c r="H331" s="37"/>
      <c r="I331" s="241"/>
      <c r="J331" s="37"/>
      <c r="K331" s="37"/>
      <c r="L331" s="40"/>
      <c r="M331" s="242"/>
      <c r="N331" s="243"/>
      <c r="O331" s="72"/>
      <c r="P331" s="72"/>
      <c r="Q331" s="72"/>
      <c r="R331" s="72"/>
      <c r="S331" s="72"/>
      <c r="T331" s="73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T331" s="18" t="s">
        <v>253</v>
      </c>
      <c r="AU331" s="18" t="s">
        <v>83</v>
      </c>
    </row>
    <row r="332" spans="1:65" s="2" customFormat="1" ht="16.5" customHeight="1">
      <c r="A332" s="35"/>
      <c r="B332" s="36"/>
      <c r="C332" s="193" t="s">
        <v>627</v>
      </c>
      <c r="D332" s="193" t="s">
        <v>211</v>
      </c>
      <c r="E332" s="194" t="s">
        <v>3704</v>
      </c>
      <c r="F332" s="195" t="s">
        <v>3705</v>
      </c>
      <c r="G332" s="196" t="s">
        <v>340</v>
      </c>
      <c r="H332" s="197">
        <v>1</v>
      </c>
      <c r="I332" s="198"/>
      <c r="J332" s="199">
        <f>ROUND(I332*H332,2)</f>
        <v>0</v>
      </c>
      <c r="K332" s="200"/>
      <c r="L332" s="40"/>
      <c r="M332" s="201" t="s">
        <v>1</v>
      </c>
      <c r="N332" s="202" t="s">
        <v>40</v>
      </c>
      <c r="O332" s="72"/>
      <c r="P332" s="203">
        <f>O332*H332</f>
        <v>0</v>
      </c>
      <c r="Q332" s="203">
        <v>0</v>
      </c>
      <c r="R332" s="203">
        <f>Q332*H332</f>
        <v>0</v>
      </c>
      <c r="S332" s="203">
        <v>0</v>
      </c>
      <c r="T332" s="204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205" t="s">
        <v>215</v>
      </c>
      <c r="AT332" s="205" t="s">
        <v>211</v>
      </c>
      <c r="AU332" s="205" t="s">
        <v>83</v>
      </c>
      <c r="AY332" s="18" t="s">
        <v>209</v>
      </c>
      <c r="BE332" s="206">
        <f>IF(N332="základní",J332,0)</f>
        <v>0</v>
      </c>
      <c r="BF332" s="206">
        <f>IF(N332="snížená",J332,0)</f>
        <v>0</v>
      </c>
      <c r="BG332" s="206">
        <f>IF(N332="zákl. přenesená",J332,0)</f>
        <v>0</v>
      </c>
      <c r="BH332" s="206">
        <f>IF(N332="sníž. přenesená",J332,0)</f>
        <v>0</v>
      </c>
      <c r="BI332" s="206">
        <f>IF(N332="nulová",J332,0)</f>
        <v>0</v>
      </c>
      <c r="BJ332" s="18" t="s">
        <v>83</v>
      </c>
      <c r="BK332" s="206">
        <f>ROUND(I332*H332,2)</f>
        <v>0</v>
      </c>
      <c r="BL332" s="18" t="s">
        <v>215</v>
      </c>
      <c r="BM332" s="205" t="s">
        <v>633</v>
      </c>
    </row>
    <row r="333" spans="1:65" s="2" customFormat="1" ht="19.5">
      <c r="A333" s="35"/>
      <c r="B333" s="36"/>
      <c r="C333" s="37"/>
      <c r="D333" s="209" t="s">
        <v>253</v>
      </c>
      <c r="E333" s="37"/>
      <c r="F333" s="240" t="s">
        <v>3614</v>
      </c>
      <c r="G333" s="37"/>
      <c r="H333" s="37"/>
      <c r="I333" s="241"/>
      <c r="J333" s="37"/>
      <c r="K333" s="37"/>
      <c r="L333" s="40"/>
      <c r="M333" s="242"/>
      <c r="N333" s="243"/>
      <c r="O333" s="72"/>
      <c r="P333" s="72"/>
      <c r="Q333" s="72"/>
      <c r="R333" s="72"/>
      <c r="S333" s="72"/>
      <c r="T333" s="73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T333" s="18" t="s">
        <v>253</v>
      </c>
      <c r="AU333" s="18" t="s">
        <v>83</v>
      </c>
    </row>
    <row r="334" spans="1:65" s="2" customFormat="1" ht="16.5" customHeight="1">
      <c r="A334" s="35"/>
      <c r="B334" s="36"/>
      <c r="C334" s="193" t="s">
        <v>429</v>
      </c>
      <c r="D334" s="193" t="s">
        <v>211</v>
      </c>
      <c r="E334" s="194" t="s">
        <v>3706</v>
      </c>
      <c r="F334" s="195" t="s">
        <v>3707</v>
      </c>
      <c r="G334" s="196" t="s">
        <v>340</v>
      </c>
      <c r="H334" s="197">
        <v>1</v>
      </c>
      <c r="I334" s="198"/>
      <c r="J334" s="199">
        <f>ROUND(I334*H334,2)</f>
        <v>0</v>
      </c>
      <c r="K334" s="200"/>
      <c r="L334" s="40"/>
      <c r="M334" s="201" t="s">
        <v>1</v>
      </c>
      <c r="N334" s="202" t="s">
        <v>40</v>
      </c>
      <c r="O334" s="72"/>
      <c r="P334" s="203">
        <f>O334*H334</f>
        <v>0</v>
      </c>
      <c r="Q334" s="203">
        <v>0</v>
      </c>
      <c r="R334" s="203">
        <f>Q334*H334</f>
        <v>0</v>
      </c>
      <c r="S334" s="203">
        <v>0</v>
      </c>
      <c r="T334" s="204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205" t="s">
        <v>215</v>
      </c>
      <c r="AT334" s="205" t="s">
        <v>211</v>
      </c>
      <c r="AU334" s="205" t="s">
        <v>83</v>
      </c>
      <c r="AY334" s="18" t="s">
        <v>209</v>
      </c>
      <c r="BE334" s="206">
        <f>IF(N334="základní",J334,0)</f>
        <v>0</v>
      </c>
      <c r="BF334" s="206">
        <f>IF(N334="snížená",J334,0)</f>
        <v>0</v>
      </c>
      <c r="BG334" s="206">
        <f>IF(N334="zákl. přenesená",J334,0)</f>
        <v>0</v>
      </c>
      <c r="BH334" s="206">
        <f>IF(N334="sníž. přenesená",J334,0)</f>
        <v>0</v>
      </c>
      <c r="BI334" s="206">
        <f>IF(N334="nulová",J334,0)</f>
        <v>0</v>
      </c>
      <c r="BJ334" s="18" t="s">
        <v>83</v>
      </c>
      <c r="BK334" s="206">
        <f>ROUND(I334*H334,2)</f>
        <v>0</v>
      </c>
      <c r="BL334" s="18" t="s">
        <v>215</v>
      </c>
      <c r="BM334" s="205" t="s">
        <v>637</v>
      </c>
    </row>
    <row r="335" spans="1:65" s="2" customFormat="1" ht="19.5">
      <c r="A335" s="35"/>
      <c r="B335" s="36"/>
      <c r="C335" s="37"/>
      <c r="D335" s="209" t="s">
        <v>253</v>
      </c>
      <c r="E335" s="37"/>
      <c r="F335" s="240" t="s">
        <v>3654</v>
      </c>
      <c r="G335" s="37"/>
      <c r="H335" s="37"/>
      <c r="I335" s="241"/>
      <c r="J335" s="37"/>
      <c r="K335" s="37"/>
      <c r="L335" s="40"/>
      <c r="M335" s="242"/>
      <c r="N335" s="243"/>
      <c r="O335" s="72"/>
      <c r="P335" s="72"/>
      <c r="Q335" s="72"/>
      <c r="R335" s="72"/>
      <c r="S335" s="72"/>
      <c r="T335" s="73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T335" s="18" t="s">
        <v>253</v>
      </c>
      <c r="AU335" s="18" t="s">
        <v>83</v>
      </c>
    </row>
    <row r="336" spans="1:65" s="12" customFormat="1" ht="25.9" customHeight="1">
      <c r="B336" s="177"/>
      <c r="C336" s="178"/>
      <c r="D336" s="179" t="s">
        <v>74</v>
      </c>
      <c r="E336" s="180" t="s">
        <v>3708</v>
      </c>
      <c r="F336" s="180" t="s">
        <v>3709</v>
      </c>
      <c r="G336" s="178"/>
      <c r="H336" s="178"/>
      <c r="I336" s="181"/>
      <c r="J336" s="182">
        <f>BK336</f>
        <v>0</v>
      </c>
      <c r="K336" s="178"/>
      <c r="L336" s="183"/>
      <c r="M336" s="184"/>
      <c r="N336" s="185"/>
      <c r="O336" s="185"/>
      <c r="P336" s="186">
        <f>SUM(P337:P384)</f>
        <v>0</v>
      </c>
      <c r="Q336" s="185"/>
      <c r="R336" s="186">
        <f>SUM(R337:R384)</f>
        <v>0</v>
      </c>
      <c r="S336" s="185"/>
      <c r="T336" s="187">
        <f>SUM(T337:T384)</f>
        <v>0</v>
      </c>
      <c r="AR336" s="188" t="s">
        <v>83</v>
      </c>
      <c r="AT336" s="189" t="s">
        <v>74</v>
      </c>
      <c r="AU336" s="189" t="s">
        <v>75</v>
      </c>
      <c r="AY336" s="188" t="s">
        <v>209</v>
      </c>
      <c r="BK336" s="190">
        <f>SUM(BK337:BK384)</f>
        <v>0</v>
      </c>
    </row>
    <row r="337" spans="1:65" s="2" customFormat="1" ht="16.5" customHeight="1">
      <c r="A337" s="35"/>
      <c r="B337" s="36"/>
      <c r="C337" s="193" t="s">
        <v>634</v>
      </c>
      <c r="D337" s="193" t="s">
        <v>211</v>
      </c>
      <c r="E337" s="194" t="s">
        <v>3710</v>
      </c>
      <c r="F337" s="195" t="s">
        <v>3711</v>
      </c>
      <c r="G337" s="196" t="s">
        <v>340</v>
      </c>
      <c r="H337" s="197">
        <v>1</v>
      </c>
      <c r="I337" s="198"/>
      <c r="J337" s="199">
        <f>ROUND(I337*H337,2)</f>
        <v>0</v>
      </c>
      <c r="K337" s="200"/>
      <c r="L337" s="40"/>
      <c r="M337" s="201" t="s">
        <v>1</v>
      </c>
      <c r="N337" s="202" t="s">
        <v>40</v>
      </c>
      <c r="O337" s="72"/>
      <c r="P337" s="203">
        <f>O337*H337</f>
        <v>0</v>
      </c>
      <c r="Q337" s="203">
        <v>0</v>
      </c>
      <c r="R337" s="203">
        <f>Q337*H337</f>
        <v>0</v>
      </c>
      <c r="S337" s="203">
        <v>0</v>
      </c>
      <c r="T337" s="204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205" t="s">
        <v>215</v>
      </c>
      <c r="AT337" s="205" t="s">
        <v>211</v>
      </c>
      <c r="AU337" s="205" t="s">
        <v>83</v>
      </c>
      <c r="AY337" s="18" t="s">
        <v>209</v>
      </c>
      <c r="BE337" s="206">
        <f>IF(N337="základní",J337,0)</f>
        <v>0</v>
      </c>
      <c r="BF337" s="206">
        <f>IF(N337="snížená",J337,0)</f>
        <v>0</v>
      </c>
      <c r="BG337" s="206">
        <f>IF(N337="zákl. přenesená",J337,0)</f>
        <v>0</v>
      </c>
      <c r="BH337" s="206">
        <f>IF(N337="sníž. přenesená",J337,0)</f>
        <v>0</v>
      </c>
      <c r="BI337" s="206">
        <f>IF(N337="nulová",J337,0)</f>
        <v>0</v>
      </c>
      <c r="BJ337" s="18" t="s">
        <v>83</v>
      </c>
      <c r="BK337" s="206">
        <f>ROUND(I337*H337,2)</f>
        <v>0</v>
      </c>
      <c r="BL337" s="18" t="s">
        <v>215</v>
      </c>
      <c r="BM337" s="205" t="s">
        <v>644</v>
      </c>
    </row>
    <row r="338" spans="1:65" s="2" customFormat="1" ht="19.5">
      <c r="A338" s="35"/>
      <c r="B338" s="36"/>
      <c r="C338" s="37"/>
      <c r="D338" s="209" t="s">
        <v>253</v>
      </c>
      <c r="E338" s="37"/>
      <c r="F338" s="240" t="s">
        <v>3654</v>
      </c>
      <c r="G338" s="37"/>
      <c r="H338" s="37"/>
      <c r="I338" s="241"/>
      <c r="J338" s="37"/>
      <c r="K338" s="37"/>
      <c r="L338" s="40"/>
      <c r="M338" s="242"/>
      <c r="N338" s="243"/>
      <c r="O338" s="72"/>
      <c r="P338" s="72"/>
      <c r="Q338" s="72"/>
      <c r="R338" s="72"/>
      <c r="S338" s="72"/>
      <c r="T338" s="73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T338" s="18" t="s">
        <v>253</v>
      </c>
      <c r="AU338" s="18" t="s">
        <v>83</v>
      </c>
    </row>
    <row r="339" spans="1:65" s="2" customFormat="1" ht="16.5" customHeight="1">
      <c r="A339" s="35"/>
      <c r="B339" s="36"/>
      <c r="C339" s="193" t="s">
        <v>433</v>
      </c>
      <c r="D339" s="193" t="s">
        <v>211</v>
      </c>
      <c r="E339" s="194" t="s">
        <v>3712</v>
      </c>
      <c r="F339" s="195" t="s">
        <v>3713</v>
      </c>
      <c r="G339" s="196" t="s">
        <v>340</v>
      </c>
      <c r="H339" s="197">
        <v>1</v>
      </c>
      <c r="I339" s="198"/>
      <c r="J339" s="199">
        <f>ROUND(I339*H339,2)</f>
        <v>0</v>
      </c>
      <c r="K339" s="200"/>
      <c r="L339" s="40"/>
      <c r="M339" s="201" t="s">
        <v>1</v>
      </c>
      <c r="N339" s="202" t="s">
        <v>40</v>
      </c>
      <c r="O339" s="72"/>
      <c r="P339" s="203">
        <f>O339*H339</f>
        <v>0</v>
      </c>
      <c r="Q339" s="203">
        <v>0</v>
      </c>
      <c r="R339" s="203">
        <f>Q339*H339</f>
        <v>0</v>
      </c>
      <c r="S339" s="203">
        <v>0</v>
      </c>
      <c r="T339" s="204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205" t="s">
        <v>215</v>
      </c>
      <c r="AT339" s="205" t="s">
        <v>211</v>
      </c>
      <c r="AU339" s="205" t="s">
        <v>83</v>
      </c>
      <c r="AY339" s="18" t="s">
        <v>209</v>
      </c>
      <c r="BE339" s="206">
        <f>IF(N339="základní",J339,0)</f>
        <v>0</v>
      </c>
      <c r="BF339" s="206">
        <f>IF(N339="snížená",J339,0)</f>
        <v>0</v>
      </c>
      <c r="BG339" s="206">
        <f>IF(N339="zákl. přenesená",J339,0)</f>
        <v>0</v>
      </c>
      <c r="BH339" s="206">
        <f>IF(N339="sníž. přenesená",J339,0)</f>
        <v>0</v>
      </c>
      <c r="BI339" s="206">
        <f>IF(N339="nulová",J339,0)</f>
        <v>0</v>
      </c>
      <c r="BJ339" s="18" t="s">
        <v>83</v>
      </c>
      <c r="BK339" s="206">
        <f>ROUND(I339*H339,2)</f>
        <v>0</v>
      </c>
      <c r="BL339" s="18" t="s">
        <v>215</v>
      </c>
      <c r="BM339" s="205" t="s">
        <v>647</v>
      </c>
    </row>
    <row r="340" spans="1:65" s="2" customFormat="1" ht="19.5">
      <c r="A340" s="35"/>
      <c r="B340" s="36"/>
      <c r="C340" s="37"/>
      <c r="D340" s="209" t="s">
        <v>253</v>
      </c>
      <c r="E340" s="37"/>
      <c r="F340" s="240" t="s">
        <v>3654</v>
      </c>
      <c r="G340" s="37"/>
      <c r="H340" s="37"/>
      <c r="I340" s="241"/>
      <c r="J340" s="37"/>
      <c r="K340" s="37"/>
      <c r="L340" s="40"/>
      <c r="M340" s="242"/>
      <c r="N340" s="243"/>
      <c r="O340" s="72"/>
      <c r="P340" s="72"/>
      <c r="Q340" s="72"/>
      <c r="R340" s="72"/>
      <c r="S340" s="72"/>
      <c r="T340" s="73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T340" s="18" t="s">
        <v>253</v>
      </c>
      <c r="AU340" s="18" t="s">
        <v>83</v>
      </c>
    </row>
    <row r="341" spans="1:65" s="2" customFormat="1" ht="16.5" customHeight="1">
      <c r="A341" s="35"/>
      <c r="B341" s="36"/>
      <c r="C341" s="193" t="s">
        <v>646</v>
      </c>
      <c r="D341" s="193" t="s">
        <v>211</v>
      </c>
      <c r="E341" s="194" t="s">
        <v>3657</v>
      </c>
      <c r="F341" s="195" t="s">
        <v>3658</v>
      </c>
      <c r="G341" s="196" t="s">
        <v>340</v>
      </c>
      <c r="H341" s="197">
        <v>1</v>
      </c>
      <c r="I341" s="198"/>
      <c r="J341" s="199">
        <f>ROUND(I341*H341,2)</f>
        <v>0</v>
      </c>
      <c r="K341" s="200"/>
      <c r="L341" s="40"/>
      <c r="M341" s="201" t="s">
        <v>1</v>
      </c>
      <c r="N341" s="202" t="s">
        <v>40</v>
      </c>
      <c r="O341" s="72"/>
      <c r="P341" s="203">
        <f>O341*H341</f>
        <v>0</v>
      </c>
      <c r="Q341" s="203">
        <v>0</v>
      </c>
      <c r="R341" s="203">
        <f>Q341*H341</f>
        <v>0</v>
      </c>
      <c r="S341" s="203">
        <v>0</v>
      </c>
      <c r="T341" s="204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205" t="s">
        <v>215</v>
      </c>
      <c r="AT341" s="205" t="s">
        <v>211</v>
      </c>
      <c r="AU341" s="205" t="s">
        <v>83</v>
      </c>
      <c r="AY341" s="18" t="s">
        <v>209</v>
      </c>
      <c r="BE341" s="206">
        <f>IF(N341="základní",J341,0)</f>
        <v>0</v>
      </c>
      <c r="BF341" s="206">
        <f>IF(N341="snížená",J341,0)</f>
        <v>0</v>
      </c>
      <c r="BG341" s="206">
        <f>IF(N341="zákl. přenesená",J341,0)</f>
        <v>0</v>
      </c>
      <c r="BH341" s="206">
        <f>IF(N341="sníž. přenesená",J341,0)</f>
        <v>0</v>
      </c>
      <c r="BI341" s="206">
        <f>IF(N341="nulová",J341,0)</f>
        <v>0</v>
      </c>
      <c r="BJ341" s="18" t="s">
        <v>83</v>
      </c>
      <c r="BK341" s="206">
        <f>ROUND(I341*H341,2)</f>
        <v>0</v>
      </c>
      <c r="BL341" s="18" t="s">
        <v>215</v>
      </c>
      <c r="BM341" s="205" t="s">
        <v>652</v>
      </c>
    </row>
    <row r="342" spans="1:65" s="2" customFormat="1" ht="19.5">
      <c r="A342" s="35"/>
      <c r="B342" s="36"/>
      <c r="C342" s="37"/>
      <c r="D342" s="209" t="s">
        <v>253</v>
      </c>
      <c r="E342" s="37"/>
      <c r="F342" s="240" t="s">
        <v>3659</v>
      </c>
      <c r="G342" s="37"/>
      <c r="H342" s="37"/>
      <c r="I342" s="241"/>
      <c r="J342" s="37"/>
      <c r="K342" s="37"/>
      <c r="L342" s="40"/>
      <c r="M342" s="242"/>
      <c r="N342" s="243"/>
      <c r="O342" s="72"/>
      <c r="P342" s="72"/>
      <c r="Q342" s="72"/>
      <c r="R342" s="72"/>
      <c r="S342" s="72"/>
      <c r="T342" s="73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T342" s="18" t="s">
        <v>253</v>
      </c>
      <c r="AU342" s="18" t="s">
        <v>83</v>
      </c>
    </row>
    <row r="343" spans="1:65" s="2" customFormat="1" ht="16.5" customHeight="1">
      <c r="A343" s="35"/>
      <c r="B343" s="36"/>
      <c r="C343" s="193" t="s">
        <v>440</v>
      </c>
      <c r="D343" s="193" t="s">
        <v>211</v>
      </c>
      <c r="E343" s="194" t="s">
        <v>3691</v>
      </c>
      <c r="F343" s="195" t="s">
        <v>3661</v>
      </c>
      <c r="G343" s="196" t="s">
        <v>340</v>
      </c>
      <c r="H343" s="197">
        <v>1</v>
      </c>
      <c r="I343" s="198"/>
      <c r="J343" s="199">
        <f>ROUND(I343*H343,2)</f>
        <v>0</v>
      </c>
      <c r="K343" s="200"/>
      <c r="L343" s="40"/>
      <c r="M343" s="201" t="s">
        <v>1</v>
      </c>
      <c r="N343" s="202" t="s">
        <v>40</v>
      </c>
      <c r="O343" s="72"/>
      <c r="P343" s="203">
        <f>O343*H343</f>
        <v>0</v>
      </c>
      <c r="Q343" s="203">
        <v>0</v>
      </c>
      <c r="R343" s="203">
        <f>Q343*H343</f>
        <v>0</v>
      </c>
      <c r="S343" s="203">
        <v>0</v>
      </c>
      <c r="T343" s="204">
        <f>S343*H343</f>
        <v>0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205" t="s">
        <v>215</v>
      </c>
      <c r="AT343" s="205" t="s">
        <v>211</v>
      </c>
      <c r="AU343" s="205" t="s">
        <v>83</v>
      </c>
      <c r="AY343" s="18" t="s">
        <v>209</v>
      </c>
      <c r="BE343" s="206">
        <f>IF(N343="základní",J343,0)</f>
        <v>0</v>
      </c>
      <c r="BF343" s="206">
        <f>IF(N343="snížená",J343,0)</f>
        <v>0</v>
      </c>
      <c r="BG343" s="206">
        <f>IF(N343="zákl. přenesená",J343,0)</f>
        <v>0</v>
      </c>
      <c r="BH343" s="206">
        <f>IF(N343="sníž. přenesená",J343,0)</f>
        <v>0</v>
      </c>
      <c r="BI343" s="206">
        <f>IF(N343="nulová",J343,0)</f>
        <v>0</v>
      </c>
      <c r="BJ343" s="18" t="s">
        <v>83</v>
      </c>
      <c r="BK343" s="206">
        <f>ROUND(I343*H343,2)</f>
        <v>0</v>
      </c>
      <c r="BL343" s="18" t="s">
        <v>215</v>
      </c>
      <c r="BM343" s="205" t="s">
        <v>662</v>
      </c>
    </row>
    <row r="344" spans="1:65" s="2" customFormat="1" ht="19.5">
      <c r="A344" s="35"/>
      <c r="B344" s="36"/>
      <c r="C344" s="37"/>
      <c r="D344" s="209" t="s">
        <v>253</v>
      </c>
      <c r="E344" s="37"/>
      <c r="F344" s="240" t="s">
        <v>3603</v>
      </c>
      <c r="G344" s="37"/>
      <c r="H344" s="37"/>
      <c r="I344" s="241"/>
      <c r="J344" s="37"/>
      <c r="K344" s="37"/>
      <c r="L344" s="40"/>
      <c r="M344" s="242"/>
      <c r="N344" s="243"/>
      <c r="O344" s="72"/>
      <c r="P344" s="72"/>
      <c r="Q344" s="72"/>
      <c r="R344" s="72"/>
      <c r="S344" s="72"/>
      <c r="T344" s="73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T344" s="18" t="s">
        <v>253</v>
      </c>
      <c r="AU344" s="18" t="s">
        <v>83</v>
      </c>
    </row>
    <row r="345" spans="1:65" s="2" customFormat="1" ht="24.2" customHeight="1">
      <c r="A345" s="35"/>
      <c r="B345" s="36"/>
      <c r="C345" s="193" t="s">
        <v>659</v>
      </c>
      <c r="D345" s="193" t="s">
        <v>211</v>
      </c>
      <c r="E345" s="194" t="s">
        <v>3604</v>
      </c>
      <c r="F345" s="195" t="s">
        <v>3605</v>
      </c>
      <c r="G345" s="196" t="s">
        <v>340</v>
      </c>
      <c r="H345" s="197">
        <v>1</v>
      </c>
      <c r="I345" s="198"/>
      <c r="J345" s="199">
        <f>ROUND(I345*H345,2)</f>
        <v>0</v>
      </c>
      <c r="K345" s="200"/>
      <c r="L345" s="40"/>
      <c r="M345" s="201" t="s">
        <v>1</v>
      </c>
      <c r="N345" s="202" t="s">
        <v>40</v>
      </c>
      <c r="O345" s="72"/>
      <c r="P345" s="203">
        <f>O345*H345</f>
        <v>0</v>
      </c>
      <c r="Q345" s="203">
        <v>0</v>
      </c>
      <c r="R345" s="203">
        <f>Q345*H345</f>
        <v>0</v>
      </c>
      <c r="S345" s="203">
        <v>0</v>
      </c>
      <c r="T345" s="204">
        <f>S345*H345</f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205" t="s">
        <v>215</v>
      </c>
      <c r="AT345" s="205" t="s">
        <v>211</v>
      </c>
      <c r="AU345" s="205" t="s">
        <v>83</v>
      </c>
      <c r="AY345" s="18" t="s">
        <v>209</v>
      </c>
      <c r="BE345" s="206">
        <f>IF(N345="základní",J345,0)</f>
        <v>0</v>
      </c>
      <c r="BF345" s="206">
        <f>IF(N345="snížená",J345,0)</f>
        <v>0</v>
      </c>
      <c r="BG345" s="206">
        <f>IF(N345="zákl. přenesená",J345,0)</f>
        <v>0</v>
      </c>
      <c r="BH345" s="206">
        <f>IF(N345="sníž. přenesená",J345,0)</f>
        <v>0</v>
      </c>
      <c r="BI345" s="206">
        <f>IF(N345="nulová",J345,0)</f>
        <v>0</v>
      </c>
      <c r="BJ345" s="18" t="s">
        <v>83</v>
      </c>
      <c r="BK345" s="206">
        <f>ROUND(I345*H345,2)</f>
        <v>0</v>
      </c>
      <c r="BL345" s="18" t="s">
        <v>215</v>
      </c>
      <c r="BM345" s="205" t="s">
        <v>666</v>
      </c>
    </row>
    <row r="346" spans="1:65" s="2" customFormat="1" ht="19.5">
      <c r="A346" s="35"/>
      <c r="B346" s="36"/>
      <c r="C346" s="37"/>
      <c r="D346" s="209" t="s">
        <v>253</v>
      </c>
      <c r="E346" s="37"/>
      <c r="F346" s="240" t="s">
        <v>3606</v>
      </c>
      <c r="G346" s="37"/>
      <c r="H346" s="37"/>
      <c r="I346" s="241"/>
      <c r="J346" s="37"/>
      <c r="K346" s="37"/>
      <c r="L346" s="40"/>
      <c r="M346" s="242"/>
      <c r="N346" s="243"/>
      <c r="O346" s="72"/>
      <c r="P346" s="72"/>
      <c r="Q346" s="72"/>
      <c r="R346" s="72"/>
      <c r="S346" s="72"/>
      <c r="T346" s="73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T346" s="18" t="s">
        <v>253</v>
      </c>
      <c r="AU346" s="18" t="s">
        <v>83</v>
      </c>
    </row>
    <row r="347" spans="1:65" s="2" customFormat="1" ht="16.5" customHeight="1">
      <c r="A347" s="35"/>
      <c r="B347" s="36"/>
      <c r="C347" s="193" t="s">
        <v>446</v>
      </c>
      <c r="D347" s="193" t="s">
        <v>211</v>
      </c>
      <c r="E347" s="194" t="s">
        <v>3612</v>
      </c>
      <c r="F347" s="195" t="s">
        <v>3613</v>
      </c>
      <c r="G347" s="196" t="s">
        <v>340</v>
      </c>
      <c r="H347" s="197">
        <v>3</v>
      </c>
      <c r="I347" s="198"/>
      <c r="J347" s="199">
        <f>ROUND(I347*H347,2)</f>
        <v>0</v>
      </c>
      <c r="K347" s="200"/>
      <c r="L347" s="40"/>
      <c r="M347" s="201" t="s">
        <v>1</v>
      </c>
      <c r="N347" s="202" t="s">
        <v>40</v>
      </c>
      <c r="O347" s="72"/>
      <c r="P347" s="203">
        <f>O347*H347</f>
        <v>0</v>
      </c>
      <c r="Q347" s="203">
        <v>0</v>
      </c>
      <c r="R347" s="203">
        <f>Q347*H347</f>
        <v>0</v>
      </c>
      <c r="S347" s="203">
        <v>0</v>
      </c>
      <c r="T347" s="204">
        <f>S347*H347</f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205" t="s">
        <v>215</v>
      </c>
      <c r="AT347" s="205" t="s">
        <v>211</v>
      </c>
      <c r="AU347" s="205" t="s">
        <v>83</v>
      </c>
      <c r="AY347" s="18" t="s">
        <v>209</v>
      </c>
      <c r="BE347" s="206">
        <f>IF(N347="základní",J347,0)</f>
        <v>0</v>
      </c>
      <c r="BF347" s="206">
        <f>IF(N347="snížená",J347,0)</f>
        <v>0</v>
      </c>
      <c r="BG347" s="206">
        <f>IF(N347="zákl. přenesená",J347,0)</f>
        <v>0</v>
      </c>
      <c r="BH347" s="206">
        <f>IF(N347="sníž. přenesená",J347,0)</f>
        <v>0</v>
      </c>
      <c r="BI347" s="206">
        <f>IF(N347="nulová",J347,0)</f>
        <v>0</v>
      </c>
      <c r="BJ347" s="18" t="s">
        <v>83</v>
      </c>
      <c r="BK347" s="206">
        <f>ROUND(I347*H347,2)</f>
        <v>0</v>
      </c>
      <c r="BL347" s="18" t="s">
        <v>215</v>
      </c>
      <c r="BM347" s="205" t="s">
        <v>672</v>
      </c>
    </row>
    <row r="348" spans="1:65" s="2" customFormat="1" ht="19.5">
      <c r="A348" s="35"/>
      <c r="B348" s="36"/>
      <c r="C348" s="37"/>
      <c r="D348" s="209" t="s">
        <v>253</v>
      </c>
      <c r="E348" s="37"/>
      <c r="F348" s="240" t="s">
        <v>3614</v>
      </c>
      <c r="G348" s="37"/>
      <c r="H348" s="37"/>
      <c r="I348" s="241"/>
      <c r="J348" s="37"/>
      <c r="K348" s="37"/>
      <c r="L348" s="40"/>
      <c r="M348" s="242"/>
      <c r="N348" s="243"/>
      <c r="O348" s="72"/>
      <c r="P348" s="72"/>
      <c r="Q348" s="72"/>
      <c r="R348" s="72"/>
      <c r="S348" s="72"/>
      <c r="T348" s="73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T348" s="18" t="s">
        <v>253</v>
      </c>
      <c r="AU348" s="18" t="s">
        <v>83</v>
      </c>
    </row>
    <row r="349" spans="1:65" s="2" customFormat="1" ht="16.5" customHeight="1">
      <c r="A349" s="35"/>
      <c r="B349" s="36"/>
      <c r="C349" s="193" t="s">
        <v>669</v>
      </c>
      <c r="D349" s="193" t="s">
        <v>211</v>
      </c>
      <c r="E349" s="194" t="s">
        <v>3714</v>
      </c>
      <c r="F349" s="195" t="s">
        <v>3715</v>
      </c>
      <c r="G349" s="196" t="s">
        <v>340</v>
      </c>
      <c r="H349" s="197">
        <v>1</v>
      </c>
      <c r="I349" s="198"/>
      <c r="J349" s="199">
        <f>ROUND(I349*H349,2)</f>
        <v>0</v>
      </c>
      <c r="K349" s="200"/>
      <c r="L349" s="40"/>
      <c r="M349" s="201" t="s">
        <v>1</v>
      </c>
      <c r="N349" s="202" t="s">
        <v>40</v>
      </c>
      <c r="O349" s="72"/>
      <c r="P349" s="203">
        <f>O349*H349</f>
        <v>0</v>
      </c>
      <c r="Q349" s="203">
        <v>0</v>
      </c>
      <c r="R349" s="203">
        <f>Q349*H349</f>
        <v>0</v>
      </c>
      <c r="S349" s="203">
        <v>0</v>
      </c>
      <c r="T349" s="204">
        <f>S349*H349</f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205" t="s">
        <v>215</v>
      </c>
      <c r="AT349" s="205" t="s">
        <v>211</v>
      </c>
      <c r="AU349" s="205" t="s">
        <v>83</v>
      </c>
      <c r="AY349" s="18" t="s">
        <v>209</v>
      </c>
      <c r="BE349" s="206">
        <f>IF(N349="základní",J349,0)</f>
        <v>0</v>
      </c>
      <c r="BF349" s="206">
        <f>IF(N349="snížená",J349,0)</f>
        <v>0</v>
      </c>
      <c r="BG349" s="206">
        <f>IF(N349="zákl. přenesená",J349,0)</f>
        <v>0</v>
      </c>
      <c r="BH349" s="206">
        <f>IF(N349="sníž. přenesená",J349,0)</f>
        <v>0</v>
      </c>
      <c r="BI349" s="206">
        <f>IF(N349="nulová",J349,0)</f>
        <v>0</v>
      </c>
      <c r="BJ349" s="18" t="s">
        <v>83</v>
      </c>
      <c r="BK349" s="206">
        <f>ROUND(I349*H349,2)</f>
        <v>0</v>
      </c>
      <c r="BL349" s="18" t="s">
        <v>215</v>
      </c>
      <c r="BM349" s="205" t="s">
        <v>676</v>
      </c>
    </row>
    <row r="350" spans="1:65" s="2" customFormat="1" ht="19.5">
      <c r="A350" s="35"/>
      <c r="B350" s="36"/>
      <c r="C350" s="37"/>
      <c r="D350" s="209" t="s">
        <v>253</v>
      </c>
      <c r="E350" s="37"/>
      <c r="F350" s="240" t="s">
        <v>3614</v>
      </c>
      <c r="G350" s="37"/>
      <c r="H350" s="37"/>
      <c r="I350" s="241"/>
      <c r="J350" s="37"/>
      <c r="K350" s="37"/>
      <c r="L350" s="40"/>
      <c r="M350" s="242"/>
      <c r="N350" s="243"/>
      <c r="O350" s="72"/>
      <c r="P350" s="72"/>
      <c r="Q350" s="72"/>
      <c r="R350" s="72"/>
      <c r="S350" s="72"/>
      <c r="T350" s="73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T350" s="18" t="s">
        <v>253</v>
      </c>
      <c r="AU350" s="18" t="s">
        <v>83</v>
      </c>
    </row>
    <row r="351" spans="1:65" s="2" customFormat="1" ht="16.5" customHeight="1">
      <c r="A351" s="35"/>
      <c r="B351" s="36"/>
      <c r="C351" s="193" t="s">
        <v>450</v>
      </c>
      <c r="D351" s="193" t="s">
        <v>211</v>
      </c>
      <c r="E351" s="194" t="s">
        <v>3615</v>
      </c>
      <c r="F351" s="195" t="s">
        <v>3616</v>
      </c>
      <c r="G351" s="196" t="s">
        <v>340</v>
      </c>
      <c r="H351" s="197">
        <v>2</v>
      </c>
      <c r="I351" s="198"/>
      <c r="J351" s="199">
        <f>ROUND(I351*H351,2)</f>
        <v>0</v>
      </c>
      <c r="K351" s="200"/>
      <c r="L351" s="40"/>
      <c r="M351" s="201" t="s">
        <v>1</v>
      </c>
      <c r="N351" s="202" t="s">
        <v>40</v>
      </c>
      <c r="O351" s="72"/>
      <c r="P351" s="203">
        <f>O351*H351</f>
        <v>0</v>
      </c>
      <c r="Q351" s="203">
        <v>0</v>
      </c>
      <c r="R351" s="203">
        <f>Q351*H351</f>
        <v>0</v>
      </c>
      <c r="S351" s="203">
        <v>0</v>
      </c>
      <c r="T351" s="204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205" t="s">
        <v>215</v>
      </c>
      <c r="AT351" s="205" t="s">
        <v>211</v>
      </c>
      <c r="AU351" s="205" t="s">
        <v>83</v>
      </c>
      <c r="AY351" s="18" t="s">
        <v>209</v>
      </c>
      <c r="BE351" s="206">
        <f>IF(N351="základní",J351,0)</f>
        <v>0</v>
      </c>
      <c r="BF351" s="206">
        <f>IF(N351="snížená",J351,0)</f>
        <v>0</v>
      </c>
      <c r="BG351" s="206">
        <f>IF(N351="zákl. přenesená",J351,0)</f>
        <v>0</v>
      </c>
      <c r="BH351" s="206">
        <f>IF(N351="sníž. přenesená",J351,0)</f>
        <v>0</v>
      </c>
      <c r="BI351" s="206">
        <f>IF(N351="nulová",J351,0)</f>
        <v>0</v>
      </c>
      <c r="BJ351" s="18" t="s">
        <v>83</v>
      </c>
      <c r="BK351" s="206">
        <f>ROUND(I351*H351,2)</f>
        <v>0</v>
      </c>
      <c r="BL351" s="18" t="s">
        <v>215</v>
      </c>
      <c r="BM351" s="205" t="s">
        <v>680</v>
      </c>
    </row>
    <row r="352" spans="1:65" s="2" customFormat="1" ht="19.5">
      <c r="A352" s="35"/>
      <c r="B352" s="36"/>
      <c r="C352" s="37"/>
      <c r="D352" s="209" t="s">
        <v>253</v>
      </c>
      <c r="E352" s="37"/>
      <c r="F352" s="240" t="s">
        <v>3614</v>
      </c>
      <c r="G352" s="37"/>
      <c r="H352" s="37"/>
      <c r="I352" s="241"/>
      <c r="J352" s="37"/>
      <c r="K352" s="37"/>
      <c r="L352" s="40"/>
      <c r="M352" s="242"/>
      <c r="N352" s="243"/>
      <c r="O352" s="72"/>
      <c r="P352" s="72"/>
      <c r="Q352" s="72"/>
      <c r="R352" s="72"/>
      <c r="S352" s="72"/>
      <c r="T352" s="73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T352" s="18" t="s">
        <v>253</v>
      </c>
      <c r="AU352" s="18" t="s">
        <v>83</v>
      </c>
    </row>
    <row r="353" spans="1:65" s="2" customFormat="1" ht="16.5" customHeight="1">
      <c r="A353" s="35"/>
      <c r="B353" s="36"/>
      <c r="C353" s="193" t="s">
        <v>677</v>
      </c>
      <c r="D353" s="193" t="s">
        <v>211</v>
      </c>
      <c r="E353" s="194" t="s">
        <v>3662</v>
      </c>
      <c r="F353" s="195" t="s">
        <v>3663</v>
      </c>
      <c r="G353" s="196" t="s">
        <v>340</v>
      </c>
      <c r="H353" s="197">
        <v>4</v>
      </c>
      <c r="I353" s="198"/>
      <c r="J353" s="199">
        <f>ROUND(I353*H353,2)</f>
        <v>0</v>
      </c>
      <c r="K353" s="200"/>
      <c r="L353" s="40"/>
      <c r="M353" s="201" t="s">
        <v>1</v>
      </c>
      <c r="N353" s="202" t="s">
        <v>40</v>
      </c>
      <c r="O353" s="72"/>
      <c r="P353" s="203">
        <f>O353*H353</f>
        <v>0</v>
      </c>
      <c r="Q353" s="203">
        <v>0</v>
      </c>
      <c r="R353" s="203">
        <f>Q353*H353</f>
        <v>0</v>
      </c>
      <c r="S353" s="203">
        <v>0</v>
      </c>
      <c r="T353" s="204">
        <f>S353*H353</f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205" t="s">
        <v>215</v>
      </c>
      <c r="AT353" s="205" t="s">
        <v>211</v>
      </c>
      <c r="AU353" s="205" t="s">
        <v>83</v>
      </c>
      <c r="AY353" s="18" t="s">
        <v>209</v>
      </c>
      <c r="BE353" s="206">
        <f>IF(N353="základní",J353,0)</f>
        <v>0</v>
      </c>
      <c r="BF353" s="206">
        <f>IF(N353="snížená",J353,0)</f>
        <v>0</v>
      </c>
      <c r="BG353" s="206">
        <f>IF(N353="zákl. přenesená",J353,0)</f>
        <v>0</v>
      </c>
      <c r="BH353" s="206">
        <f>IF(N353="sníž. přenesená",J353,0)</f>
        <v>0</v>
      </c>
      <c r="BI353" s="206">
        <f>IF(N353="nulová",J353,0)</f>
        <v>0</v>
      </c>
      <c r="BJ353" s="18" t="s">
        <v>83</v>
      </c>
      <c r="BK353" s="206">
        <f>ROUND(I353*H353,2)</f>
        <v>0</v>
      </c>
      <c r="BL353" s="18" t="s">
        <v>215</v>
      </c>
      <c r="BM353" s="205" t="s">
        <v>683</v>
      </c>
    </row>
    <row r="354" spans="1:65" s="2" customFormat="1" ht="19.5">
      <c r="A354" s="35"/>
      <c r="B354" s="36"/>
      <c r="C354" s="37"/>
      <c r="D354" s="209" t="s">
        <v>253</v>
      </c>
      <c r="E354" s="37"/>
      <c r="F354" s="240" t="s">
        <v>3614</v>
      </c>
      <c r="G354" s="37"/>
      <c r="H354" s="37"/>
      <c r="I354" s="241"/>
      <c r="J354" s="37"/>
      <c r="K354" s="37"/>
      <c r="L354" s="40"/>
      <c r="M354" s="242"/>
      <c r="N354" s="243"/>
      <c r="O354" s="72"/>
      <c r="P354" s="72"/>
      <c r="Q354" s="72"/>
      <c r="R354" s="72"/>
      <c r="S354" s="72"/>
      <c r="T354" s="73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T354" s="18" t="s">
        <v>253</v>
      </c>
      <c r="AU354" s="18" t="s">
        <v>83</v>
      </c>
    </row>
    <row r="355" spans="1:65" s="2" customFormat="1" ht="16.5" customHeight="1">
      <c r="A355" s="35"/>
      <c r="B355" s="36"/>
      <c r="C355" s="193" t="s">
        <v>454</v>
      </c>
      <c r="D355" s="193" t="s">
        <v>211</v>
      </c>
      <c r="E355" s="194" t="s">
        <v>3664</v>
      </c>
      <c r="F355" s="195" t="s">
        <v>3665</v>
      </c>
      <c r="G355" s="196" t="s">
        <v>340</v>
      </c>
      <c r="H355" s="197">
        <v>9</v>
      </c>
      <c r="I355" s="198"/>
      <c r="J355" s="199">
        <f>ROUND(I355*H355,2)</f>
        <v>0</v>
      </c>
      <c r="K355" s="200"/>
      <c r="L355" s="40"/>
      <c r="M355" s="201" t="s">
        <v>1</v>
      </c>
      <c r="N355" s="202" t="s">
        <v>40</v>
      </c>
      <c r="O355" s="72"/>
      <c r="P355" s="203">
        <f>O355*H355</f>
        <v>0</v>
      </c>
      <c r="Q355" s="203">
        <v>0</v>
      </c>
      <c r="R355" s="203">
        <f>Q355*H355</f>
        <v>0</v>
      </c>
      <c r="S355" s="203">
        <v>0</v>
      </c>
      <c r="T355" s="204">
        <f>S355*H355</f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205" t="s">
        <v>215</v>
      </c>
      <c r="AT355" s="205" t="s">
        <v>211</v>
      </c>
      <c r="AU355" s="205" t="s">
        <v>83</v>
      </c>
      <c r="AY355" s="18" t="s">
        <v>209</v>
      </c>
      <c r="BE355" s="206">
        <f>IF(N355="základní",J355,0)</f>
        <v>0</v>
      </c>
      <c r="BF355" s="206">
        <f>IF(N355="snížená",J355,0)</f>
        <v>0</v>
      </c>
      <c r="BG355" s="206">
        <f>IF(N355="zákl. přenesená",J355,0)</f>
        <v>0</v>
      </c>
      <c r="BH355" s="206">
        <f>IF(N355="sníž. přenesená",J355,0)</f>
        <v>0</v>
      </c>
      <c r="BI355" s="206">
        <f>IF(N355="nulová",J355,0)</f>
        <v>0</v>
      </c>
      <c r="BJ355" s="18" t="s">
        <v>83</v>
      </c>
      <c r="BK355" s="206">
        <f>ROUND(I355*H355,2)</f>
        <v>0</v>
      </c>
      <c r="BL355" s="18" t="s">
        <v>215</v>
      </c>
      <c r="BM355" s="205" t="s">
        <v>688</v>
      </c>
    </row>
    <row r="356" spans="1:65" s="2" customFormat="1" ht="19.5">
      <c r="A356" s="35"/>
      <c r="B356" s="36"/>
      <c r="C356" s="37"/>
      <c r="D356" s="209" t="s">
        <v>253</v>
      </c>
      <c r="E356" s="37"/>
      <c r="F356" s="240" t="s">
        <v>3614</v>
      </c>
      <c r="G356" s="37"/>
      <c r="H356" s="37"/>
      <c r="I356" s="241"/>
      <c r="J356" s="37"/>
      <c r="K356" s="37"/>
      <c r="L356" s="40"/>
      <c r="M356" s="242"/>
      <c r="N356" s="243"/>
      <c r="O356" s="72"/>
      <c r="P356" s="72"/>
      <c r="Q356" s="72"/>
      <c r="R356" s="72"/>
      <c r="S356" s="72"/>
      <c r="T356" s="73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T356" s="18" t="s">
        <v>253</v>
      </c>
      <c r="AU356" s="18" t="s">
        <v>83</v>
      </c>
    </row>
    <row r="357" spans="1:65" s="2" customFormat="1" ht="16.5" customHeight="1">
      <c r="A357" s="35"/>
      <c r="B357" s="36"/>
      <c r="C357" s="193" t="s">
        <v>685</v>
      </c>
      <c r="D357" s="193" t="s">
        <v>211</v>
      </c>
      <c r="E357" s="194" t="s">
        <v>3668</v>
      </c>
      <c r="F357" s="195" t="s">
        <v>3669</v>
      </c>
      <c r="G357" s="196" t="s">
        <v>340</v>
      </c>
      <c r="H357" s="197">
        <v>25</v>
      </c>
      <c r="I357" s="198"/>
      <c r="J357" s="199">
        <f>ROUND(I357*H357,2)</f>
        <v>0</v>
      </c>
      <c r="K357" s="200"/>
      <c r="L357" s="40"/>
      <c r="M357" s="201" t="s">
        <v>1</v>
      </c>
      <c r="N357" s="202" t="s">
        <v>40</v>
      </c>
      <c r="O357" s="72"/>
      <c r="P357" s="203">
        <f>O357*H357</f>
        <v>0</v>
      </c>
      <c r="Q357" s="203">
        <v>0</v>
      </c>
      <c r="R357" s="203">
        <f>Q357*H357</f>
        <v>0</v>
      </c>
      <c r="S357" s="203">
        <v>0</v>
      </c>
      <c r="T357" s="204">
        <f>S357*H357</f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205" t="s">
        <v>215</v>
      </c>
      <c r="AT357" s="205" t="s">
        <v>211</v>
      </c>
      <c r="AU357" s="205" t="s">
        <v>83</v>
      </c>
      <c r="AY357" s="18" t="s">
        <v>209</v>
      </c>
      <c r="BE357" s="206">
        <f>IF(N357="základní",J357,0)</f>
        <v>0</v>
      </c>
      <c r="BF357" s="206">
        <f>IF(N357="snížená",J357,0)</f>
        <v>0</v>
      </c>
      <c r="BG357" s="206">
        <f>IF(N357="zákl. přenesená",J357,0)</f>
        <v>0</v>
      </c>
      <c r="BH357" s="206">
        <f>IF(N357="sníž. přenesená",J357,0)</f>
        <v>0</v>
      </c>
      <c r="BI357" s="206">
        <f>IF(N357="nulová",J357,0)</f>
        <v>0</v>
      </c>
      <c r="BJ357" s="18" t="s">
        <v>83</v>
      </c>
      <c r="BK357" s="206">
        <f>ROUND(I357*H357,2)</f>
        <v>0</v>
      </c>
      <c r="BL357" s="18" t="s">
        <v>215</v>
      </c>
      <c r="BM357" s="205" t="s">
        <v>694</v>
      </c>
    </row>
    <row r="358" spans="1:65" s="2" customFormat="1" ht="19.5">
      <c r="A358" s="35"/>
      <c r="B358" s="36"/>
      <c r="C358" s="37"/>
      <c r="D358" s="209" t="s">
        <v>253</v>
      </c>
      <c r="E358" s="37"/>
      <c r="F358" s="240" t="s">
        <v>3614</v>
      </c>
      <c r="G358" s="37"/>
      <c r="H358" s="37"/>
      <c r="I358" s="241"/>
      <c r="J358" s="37"/>
      <c r="K358" s="37"/>
      <c r="L358" s="40"/>
      <c r="M358" s="242"/>
      <c r="N358" s="243"/>
      <c r="O358" s="72"/>
      <c r="P358" s="72"/>
      <c r="Q358" s="72"/>
      <c r="R358" s="72"/>
      <c r="S358" s="72"/>
      <c r="T358" s="73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T358" s="18" t="s">
        <v>253</v>
      </c>
      <c r="AU358" s="18" t="s">
        <v>83</v>
      </c>
    </row>
    <row r="359" spans="1:65" s="2" customFormat="1" ht="16.5" customHeight="1">
      <c r="A359" s="35"/>
      <c r="B359" s="36"/>
      <c r="C359" s="193" t="s">
        <v>457</v>
      </c>
      <c r="D359" s="193" t="s">
        <v>211</v>
      </c>
      <c r="E359" s="194" t="s">
        <v>3716</v>
      </c>
      <c r="F359" s="195" t="s">
        <v>3717</v>
      </c>
      <c r="G359" s="196" t="s">
        <v>340</v>
      </c>
      <c r="H359" s="197">
        <v>1</v>
      </c>
      <c r="I359" s="198"/>
      <c r="J359" s="199">
        <f>ROUND(I359*H359,2)</f>
        <v>0</v>
      </c>
      <c r="K359" s="200"/>
      <c r="L359" s="40"/>
      <c r="M359" s="201" t="s">
        <v>1</v>
      </c>
      <c r="N359" s="202" t="s">
        <v>40</v>
      </c>
      <c r="O359" s="72"/>
      <c r="P359" s="203">
        <f>O359*H359</f>
        <v>0</v>
      </c>
      <c r="Q359" s="203">
        <v>0</v>
      </c>
      <c r="R359" s="203">
        <f>Q359*H359</f>
        <v>0</v>
      </c>
      <c r="S359" s="203">
        <v>0</v>
      </c>
      <c r="T359" s="204">
        <f>S359*H359</f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205" t="s">
        <v>215</v>
      </c>
      <c r="AT359" s="205" t="s">
        <v>211</v>
      </c>
      <c r="AU359" s="205" t="s">
        <v>83</v>
      </c>
      <c r="AY359" s="18" t="s">
        <v>209</v>
      </c>
      <c r="BE359" s="206">
        <f>IF(N359="základní",J359,0)</f>
        <v>0</v>
      </c>
      <c r="BF359" s="206">
        <f>IF(N359="snížená",J359,0)</f>
        <v>0</v>
      </c>
      <c r="BG359" s="206">
        <f>IF(N359="zákl. přenesená",J359,0)</f>
        <v>0</v>
      </c>
      <c r="BH359" s="206">
        <f>IF(N359="sníž. přenesená",J359,0)</f>
        <v>0</v>
      </c>
      <c r="BI359" s="206">
        <f>IF(N359="nulová",J359,0)</f>
        <v>0</v>
      </c>
      <c r="BJ359" s="18" t="s">
        <v>83</v>
      </c>
      <c r="BK359" s="206">
        <f>ROUND(I359*H359,2)</f>
        <v>0</v>
      </c>
      <c r="BL359" s="18" t="s">
        <v>215</v>
      </c>
      <c r="BM359" s="205" t="s">
        <v>697</v>
      </c>
    </row>
    <row r="360" spans="1:65" s="2" customFormat="1" ht="19.5">
      <c r="A360" s="35"/>
      <c r="B360" s="36"/>
      <c r="C360" s="37"/>
      <c r="D360" s="209" t="s">
        <v>253</v>
      </c>
      <c r="E360" s="37"/>
      <c r="F360" s="240" t="s">
        <v>3614</v>
      </c>
      <c r="G360" s="37"/>
      <c r="H360" s="37"/>
      <c r="I360" s="241"/>
      <c r="J360" s="37"/>
      <c r="K360" s="37"/>
      <c r="L360" s="40"/>
      <c r="M360" s="242"/>
      <c r="N360" s="243"/>
      <c r="O360" s="72"/>
      <c r="P360" s="72"/>
      <c r="Q360" s="72"/>
      <c r="R360" s="72"/>
      <c r="S360" s="72"/>
      <c r="T360" s="73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T360" s="18" t="s">
        <v>253</v>
      </c>
      <c r="AU360" s="18" t="s">
        <v>83</v>
      </c>
    </row>
    <row r="361" spans="1:65" s="2" customFormat="1" ht="24.2" customHeight="1">
      <c r="A361" s="35"/>
      <c r="B361" s="36"/>
      <c r="C361" s="193" t="s">
        <v>696</v>
      </c>
      <c r="D361" s="193" t="s">
        <v>211</v>
      </c>
      <c r="E361" s="194" t="s">
        <v>3670</v>
      </c>
      <c r="F361" s="195" t="s">
        <v>3671</v>
      </c>
      <c r="G361" s="196" t="s">
        <v>340</v>
      </c>
      <c r="H361" s="197">
        <v>2</v>
      </c>
      <c r="I361" s="198"/>
      <c r="J361" s="199">
        <f>ROUND(I361*H361,2)</f>
        <v>0</v>
      </c>
      <c r="K361" s="200"/>
      <c r="L361" s="40"/>
      <c r="M361" s="201" t="s">
        <v>1</v>
      </c>
      <c r="N361" s="202" t="s">
        <v>40</v>
      </c>
      <c r="O361" s="72"/>
      <c r="P361" s="203">
        <f>O361*H361</f>
        <v>0</v>
      </c>
      <c r="Q361" s="203">
        <v>0</v>
      </c>
      <c r="R361" s="203">
        <f>Q361*H361</f>
        <v>0</v>
      </c>
      <c r="S361" s="203">
        <v>0</v>
      </c>
      <c r="T361" s="204">
        <f>S361*H361</f>
        <v>0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205" t="s">
        <v>215</v>
      </c>
      <c r="AT361" s="205" t="s">
        <v>211</v>
      </c>
      <c r="AU361" s="205" t="s">
        <v>83</v>
      </c>
      <c r="AY361" s="18" t="s">
        <v>209</v>
      </c>
      <c r="BE361" s="206">
        <f>IF(N361="základní",J361,0)</f>
        <v>0</v>
      </c>
      <c r="BF361" s="206">
        <f>IF(N361="snížená",J361,0)</f>
        <v>0</v>
      </c>
      <c r="BG361" s="206">
        <f>IF(N361="zákl. přenesená",J361,0)</f>
        <v>0</v>
      </c>
      <c r="BH361" s="206">
        <f>IF(N361="sníž. přenesená",J361,0)</f>
        <v>0</v>
      </c>
      <c r="BI361" s="206">
        <f>IF(N361="nulová",J361,0)</f>
        <v>0</v>
      </c>
      <c r="BJ361" s="18" t="s">
        <v>83</v>
      </c>
      <c r="BK361" s="206">
        <f>ROUND(I361*H361,2)</f>
        <v>0</v>
      </c>
      <c r="BL361" s="18" t="s">
        <v>215</v>
      </c>
      <c r="BM361" s="205" t="s">
        <v>701</v>
      </c>
    </row>
    <row r="362" spans="1:65" s="2" customFormat="1" ht="19.5">
      <c r="A362" s="35"/>
      <c r="B362" s="36"/>
      <c r="C362" s="37"/>
      <c r="D362" s="209" t="s">
        <v>253</v>
      </c>
      <c r="E362" s="37"/>
      <c r="F362" s="240" t="s">
        <v>3672</v>
      </c>
      <c r="G362" s="37"/>
      <c r="H362" s="37"/>
      <c r="I362" s="241"/>
      <c r="J362" s="37"/>
      <c r="K362" s="37"/>
      <c r="L362" s="40"/>
      <c r="M362" s="242"/>
      <c r="N362" s="243"/>
      <c r="O362" s="72"/>
      <c r="P362" s="72"/>
      <c r="Q362" s="72"/>
      <c r="R362" s="72"/>
      <c r="S362" s="72"/>
      <c r="T362" s="73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T362" s="18" t="s">
        <v>253</v>
      </c>
      <c r="AU362" s="18" t="s">
        <v>83</v>
      </c>
    </row>
    <row r="363" spans="1:65" s="2" customFormat="1" ht="21.75" customHeight="1">
      <c r="A363" s="35"/>
      <c r="B363" s="36"/>
      <c r="C363" s="193" t="s">
        <v>461</v>
      </c>
      <c r="D363" s="193" t="s">
        <v>211</v>
      </c>
      <c r="E363" s="194" t="s">
        <v>3673</v>
      </c>
      <c r="F363" s="195" t="s">
        <v>3674</v>
      </c>
      <c r="G363" s="196" t="s">
        <v>340</v>
      </c>
      <c r="H363" s="197">
        <v>3</v>
      </c>
      <c r="I363" s="198"/>
      <c r="J363" s="199">
        <f>ROUND(I363*H363,2)</f>
        <v>0</v>
      </c>
      <c r="K363" s="200"/>
      <c r="L363" s="40"/>
      <c r="M363" s="201" t="s">
        <v>1</v>
      </c>
      <c r="N363" s="202" t="s">
        <v>40</v>
      </c>
      <c r="O363" s="72"/>
      <c r="P363" s="203">
        <f>O363*H363</f>
        <v>0</v>
      </c>
      <c r="Q363" s="203">
        <v>0</v>
      </c>
      <c r="R363" s="203">
        <f>Q363*H363</f>
        <v>0</v>
      </c>
      <c r="S363" s="203">
        <v>0</v>
      </c>
      <c r="T363" s="204">
        <f>S363*H363</f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205" t="s">
        <v>215</v>
      </c>
      <c r="AT363" s="205" t="s">
        <v>211</v>
      </c>
      <c r="AU363" s="205" t="s">
        <v>83</v>
      </c>
      <c r="AY363" s="18" t="s">
        <v>209</v>
      </c>
      <c r="BE363" s="206">
        <f>IF(N363="základní",J363,0)</f>
        <v>0</v>
      </c>
      <c r="BF363" s="206">
        <f>IF(N363="snížená",J363,0)</f>
        <v>0</v>
      </c>
      <c r="BG363" s="206">
        <f>IF(N363="zákl. přenesená",J363,0)</f>
        <v>0</v>
      </c>
      <c r="BH363" s="206">
        <f>IF(N363="sníž. přenesená",J363,0)</f>
        <v>0</v>
      </c>
      <c r="BI363" s="206">
        <f>IF(N363="nulová",J363,0)</f>
        <v>0</v>
      </c>
      <c r="BJ363" s="18" t="s">
        <v>83</v>
      </c>
      <c r="BK363" s="206">
        <f>ROUND(I363*H363,2)</f>
        <v>0</v>
      </c>
      <c r="BL363" s="18" t="s">
        <v>215</v>
      </c>
      <c r="BM363" s="205" t="s">
        <v>711</v>
      </c>
    </row>
    <row r="364" spans="1:65" s="2" customFormat="1" ht="19.5">
      <c r="A364" s="35"/>
      <c r="B364" s="36"/>
      <c r="C364" s="37"/>
      <c r="D364" s="209" t="s">
        <v>253</v>
      </c>
      <c r="E364" s="37"/>
      <c r="F364" s="240" t="s">
        <v>3672</v>
      </c>
      <c r="G364" s="37"/>
      <c r="H364" s="37"/>
      <c r="I364" s="241"/>
      <c r="J364" s="37"/>
      <c r="K364" s="37"/>
      <c r="L364" s="40"/>
      <c r="M364" s="242"/>
      <c r="N364" s="243"/>
      <c r="O364" s="72"/>
      <c r="P364" s="72"/>
      <c r="Q364" s="72"/>
      <c r="R364" s="72"/>
      <c r="S364" s="72"/>
      <c r="T364" s="73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T364" s="18" t="s">
        <v>253</v>
      </c>
      <c r="AU364" s="18" t="s">
        <v>83</v>
      </c>
    </row>
    <row r="365" spans="1:65" s="2" customFormat="1" ht="16.5" customHeight="1">
      <c r="A365" s="35"/>
      <c r="B365" s="36"/>
      <c r="C365" s="193" t="s">
        <v>708</v>
      </c>
      <c r="D365" s="193" t="s">
        <v>211</v>
      </c>
      <c r="E365" s="194" t="s">
        <v>3718</v>
      </c>
      <c r="F365" s="195" t="s">
        <v>3719</v>
      </c>
      <c r="G365" s="196" t="s">
        <v>340</v>
      </c>
      <c r="H365" s="197">
        <v>1</v>
      </c>
      <c r="I365" s="198"/>
      <c r="J365" s="199">
        <f>ROUND(I365*H365,2)</f>
        <v>0</v>
      </c>
      <c r="K365" s="200"/>
      <c r="L365" s="40"/>
      <c r="M365" s="201" t="s">
        <v>1</v>
      </c>
      <c r="N365" s="202" t="s">
        <v>40</v>
      </c>
      <c r="O365" s="72"/>
      <c r="P365" s="203">
        <f>O365*H365</f>
        <v>0</v>
      </c>
      <c r="Q365" s="203">
        <v>0</v>
      </c>
      <c r="R365" s="203">
        <f>Q365*H365</f>
        <v>0</v>
      </c>
      <c r="S365" s="203">
        <v>0</v>
      </c>
      <c r="T365" s="204">
        <f>S365*H365</f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205" t="s">
        <v>215</v>
      </c>
      <c r="AT365" s="205" t="s">
        <v>211</v>
      </c>
      <c r="AU365" s="205" t="s">
        <v>83</v>
      </c>
      <c r="AY365" s="18" t="s">
        <v>209</v>
      </c>
      <c r="BE365" s="206">
        <f>IF(N365="základní",J365,0)</f>
        <v>0</v>
      </c>
      <c r="BF365" s="206">
        <f>IF(N365="snížená",J365,0)</f>
        <v>0</v>
      </c>
      <c r="BG365" s="206">
        <f>IF(N365="zákl. přenesená",J365,0)</f>
        <v>0</v>
      </c>
      <c r="BH365" s="206">
        <f>IF(N365="sníž. přenesená",J365,0)</f>
        <v>0</v>
      </c>
      <c r="BI365" s="206">
        <f>IF(N365="nulová",J365,0)</f>
        <v>0</v>
      </c>
      <c r="BJ365" s="18" t="s">
        <v>83</v>
      </c>
      <c r="BK365" s="206">
        <f>ROUND(I365*H365,2)</f>
        <v>0</v>
      </c>
      <c r="BL365" s="18" t="s">
        <v>215</v>
      </c>
      <c r="BM365" s="205" t="s">
        <v>717</v>
      </c>
    </row>
    <row r="366" spans="1:65" s="2" customFormat="1" ht="19.5">
      <c r="A366" s="35"/>
      <c r="B366" s="36"/>
      <c r="C366" s="37"/>
      <c r="D366" s="209" t="s">
        <v>253</v>
      </c>
      <c r="E366" s="37"/>
      <c r="F366" s="240" t="s">
        <v>3614</v>
      </c>
      <c r="G366" s="37"/>
      <c r="H366" s="37"/>
      <c r="I366" s="241"/>
      <c r="J366" s="37"/>
      <c r="K366" s="37"/>
      <c r="L366" s="40"/>
      <c r="M366" s="242"/>
      <c r="N366" s="243"/>
      <c r="O366" s="72"/>
      <c r="P366" s="72"/>
      <c r="Q366" s="72"/>
      <c r="R366" s="72"/>
      <c r="S366" s="72"/>
      <c r="T366" s="73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T366" s="18" t="s">
        <v>253</v>
      </c>
      <c r="AU366" s="18" t="s">
        <v>83</v>
      </c>
    </row>
    <row r="367" spans="1:65" s="2" customFormat="1" ht="16.5" customHeight="1">
      <c r="A367" s="35"/>
      <c r="B367" s="36"/>
      <c r="C367" s="193" t="s">
        <v>464</v>
      </c>
      <c r="D367" s="193" t="s">
        <v>211</v>
      </c>
      <c r="E367" s="194" t="s">
        <v>3720</v>
      </c>
      <c r="F367" s="195" t="s">
        <v>3721</v>
      </c>
      <c r="G367" s="196" t="s">
        <v>340</v>
      </c>
      <c r="H367" s="197">
        <v>1</v>
      </c>
      <c r="I367" s="198"/>
      <c r="J367" s="199">
        <f>ROUND(I367*H367,2)</f>
        <v>0</v>
      </c>
      <c r="K367" s="200"/>
      <c r="L367" s="40"/>
      <c r="M367" s="201" t="s">
        <v>1</v>
      </c>
      <c r="N367" s="202" t="s">
        <v>40</v>
      </c>
      <c r="O367" s="72"/>
      <c r="P367" s="203">
        <f>O367*H367</f>
        <v>0</v>
      </c>
      <c r="Q367" s="203">
        <v>0</v>
      </c>
      <c r="R367" s="203">
        <f>Q367*H367</f>
        <v>0</v>
      </c>
      <c r="S367" s="203">
        <v>0</v>
      </c>
      <c r="T367" s="204">
        <f>S367*H367</f>
        <v>0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205" t="s">
        <v>215</v>
      </c>
      <c r="AT367" s="205" t="s">
        <v>211</v>
      </c>
      <c r="AU367" s="205" t="s">
        <v>83</v>
      </c>
      <c r="AY367" s="18" t="s">
        <v>209</v>
      </c>
      <c r="BE367" s="206">
        <f>IF(N367="základní",J367,0)</f>
        <v>0</v>
      </c>
      <c r="BF367" s="206">
        <f>IF(N367="snížená",J367,0)</f>
        <v>0</v>
      </c>
      <c r="BG367" s="206">
        <f>IF(N367="zákl. přenesená",J367,0)</f>
        <v>0</v>
      </c>
      <c r="BH367" s="206">
        <f>IF(N367="sníž. přenesená",J367,0)</f>
        <v>0</v>
      </c>
      <c r="BI367" s="206">
        <f>IF(N367="nulová",J367,0)</f>
        <v>0</v>
      </c>
      <c r="BJ367" s="18" t="s">
        <v>83</v>
      </c>
      <c r="BK367" s="206">
        <f>ROUND(I367*H367,2)</f>
        <v>0</v>
      </c>
      <c r="BL367" s="18" t="s">
        <v>215</v>
      </c>
      <c r="BM367" s="205" t="s">
        <v>722</v>
      </c>
    </row>
    <row r="368" spans="1:65" s="2" customFormat="1" ht="19.5">
      <c r="A368" s="35"/>
      <c r="B368" s="36"/>
      <c r="C368" s="37"/>
      <c r="D368" s="209" t="s">
        <v>253</v>
      </c>
      <c r="E368" s="37"/>
      <c r="F368" s="240" t="s">
        <v>3722</v>
      </c>
      <c r="G368" s="37"/>
      <c r="H368" s="37"/>
      <c r="I368" s="241"/>
      <c r="J368" s="37"/>
      <c r="K368" s="37"/>
      <c r="L368" s="40"/>
      <c r="M368" s="242"/>
      <c r="N368" s="243"/>
      <c r="O368" s="72"/>
      <c r="P368" s="72"/>
      <c r="Q368" s="72"/>
      <c r="R368" s="72"/>
      <c r="S368" s="72"/>
      <c r="T368" s="73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T368" s="18" t="s">
        <v>253</v>
      </c>
      <c r="AU368" s="18" t="s">
        <v>83</v>
      </c>
    </row>
    <row r="369" spans="1:65" s="2" customFormat="1" ht="16.5" customHeight="1">
      <c r="A369" s="35"/>
      <c r="B369" s="36"/>
      <c r="C369" s="193" t="s">
        <v>719</v>
      </c>
      <c r="D369" s="193" t="s">
        <v>211</v>
      </c>
      <c r="E369" s="194" t="s">
        <v>3723</v>
      </c>
      <c r="F369" s="195" t="s">
        <v>3724</v>
      </c>
      <c r="G369" s="196" t="s">
        <v>340</v>
      </c>
      <c r="H369" s="197">
        <v>1</v>
      </c>
      <c r="I369" s="198"/>
      <c r="J369" s="199">
        <f>ROUND(I369*H369,2)</f>
        <v>0</v>
      </c>
      <c r="K369" s="200"/>
      <c r="L369" s="40"/>
      <c r="M369" s="201" t="s">
        <v>1</v>
      </c>
      <c r="N369" s="202" t="s">
        <v>40</v>
      </c>
      <c r="O369" s="72"/>
      <c r="P369" s="203">
        <f>O369*H369</f>
        <v>0</v>
      </c>
      <c r="Q369" s="203">
        <v>0</v>
      </c>
      <c r="R369" s="203">
        <f>Q369*H369</f>
        <v>0</v>
      </c>
      <c r="S369" s="203">
        <v>0</v>
      </c>
      <c r="T369" s="204">
        <f>S369*H369</f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205" t="s">
        <v>215</v>
      </c>
      <c r="AT369" s="205" t="s">
        <v>211</v>
      </c>
      <c r="AU369" s="205" t="s">
        <v>83</v>
      </c>
      <c r="AY369" s="18" t="s">
        <v>209</v>
      </c>
      <c r="BE369" s="206">
        <f>IF(N369="základní",J369,0)</f>
        <v>0</v>
      </c>
      <c r="BF369" s="206">
        <f>IF(N369="snížená",J369,0)</f>
        <v>0</v>
      </c>
      <c r="BG369" s="206">
        <f>IF(N369="zákl. přenesená",J369,0)</f>
        <v>0</v>
      </c>
      <c r="BH369" s="206">
        <f>IF(N369="sníž. přenesená",J369,0)</f>
        <v>0</v>
      </c>
      <c r="BI369" s="206">
        <f>IF(N369="nulová",J369,0)</f>
        <v>0</v>
      </c>
      <c r="BJ369" s="18" t="s">
        <v>83</v>
      </c>
      <c r="BK369" s="206">
        <f>ROUND(I369*H369,2)</f>
        <v>0</v>
      </c>
      <c r="BL369" s="18" t="s">
        <v>215</v>
      </c>
      <c r="BM369" s="205" t="s">
        <v>726</v>
      </c>
    </row>
    <row r="370" spans="1:65" s="2" customFormat="1" ht="19.5">
      <c r="A370" s="35"/>
      <c r="B370" s="36"/>
      <c r="C370" s="37"/>
      <c r="D370" s="209" t="s">
        <v>253</v>
      </c>
      <c r="E370" s="37"/>
      <c r="F370" s="240" t="s">
        <v>3722</v>
      </c>
      <c r="G370" s="37"/>
      <c r="H370" s="37"/>
      <c r="I370" s="241"/>
      <c r="J370" s="37"/>
      <c r="K370" s="37"/>
      <c r="L370" s="40"/>
      <c r="M370" s="242"/>
      <c r="N370" s="243"/>
      <c r="O370" s="72"/>
      <c r="P370" s="72"/>
      <c r="Q370" s="72"/>
      <c r="R370" s="72"/>
      <c r="S370" s="72"/>
      <c r="T370" s="73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T370" s="18" t="s">
        <v>253</v>
      </c>
      <c r="AU370" s="18" t="s">
        <v>83</v>
      </c>
    </row>
    <row r="371" spans="1:65" s="2" customFormat="1" ht="16.5" customHeight="1">
      <c r="A371" s="35"/>
      <c r="B371" s="36"/>
      <c r="C371" s="193" t="s">
        <v>469</v>
      </c>
      <c r="D371" s="193" t="s">
        <v>211</v>
      </c>
      <c r="E371" s="194" t="s">
        <v>3681</v>
      </c>
      <c r="F371" s="195" t="s">
        <v>3682</v>
      </c>
      <c r="G371" s="196" t="s">
        <v>340</v>
      </c>
      <c r="H371" s="197">
        <v>120</v>
      </c>
      <c r="I371" s="198"/>
      <c r="J371" s="199">
        <f>ROUND(I371*H371,2)</f>
        <v>0</v>
      </c>
      <c r="K371" s="200"/>
      <c r="L371" s="40"/>
      <c r="M371" s="201" t="s">
        <v>1</v>
      </c>
      <c r="N371" s="202" t="s">
        <v>40</v>
      </c>
      <c r="O371" s="72"/>
      <c r="P371" s="203">
        <f>O371*H371</f>
        <v>0</v>
      </c>
      <c r="Q371" s="203">
        <v>0</v>
      </c>
      <c r="R371" s="203">
        <f>Q371*H371</f>
        <v>0</v>
      </c>
      <c r="S371" s="203">
        <v>0</v>
      </c>
      <c r="T371" s="204">
        <f>S371*H371</f>
        <v>0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205" t="s">
        <v>215</v>
      </c>
      <c r="AT371" s="205" t="s">
        <v>211</v>
      </c>
      <c r="AU371" s="205" t="s">
        <v>83</v>
      </c>
      <c r="AY371" s="18" t="s">
        <v>209</v>
      </c>
      <c r="BE371" s="206">
        <f>IF(N371="základní",J371,0)</f>
        <v>0</v>
      </c>
      <c r="BF371" s="206">
        <f>IF(N371="snížená",J371,0)</f>
        <v>0</v>
      </c>
      <c r="BG371" s="206">
        <f>IF(N371="zákl. přenesená",J371,0)</f>
        <v>0</v>
      </c>
      <c r="BH371" s="206">
        <f>IF(N371="sníž. přenesená",J371,0)</f>
        <v>0</v>
      </c>
      <c r="BI371" s="206">
        <f>IF(N371="nulová",J371,0)</f>
        <v>0</v>
      </c>
      <c r="BJ371" s="18" t="s">
        <v>83</v>
      </c>
      <c r="BK371" s="206">
        <f>ROUND(I371*H371,2)</f>
        <v>0</v>
      </c>
      <c r="BL371" s="18" t="s">
        <v>215</v>
      </c>
      <c r="BM371" s="205" t="s">
        <v>729</v>
      </c>
    </row>
    <row r="372" spans="1:65" s="2" customFormat="1" ht="19.5">
      <c r="A372" s="35"/>
      <c r="B372" s="36"/>
      <c r="C372" s="37"/>
      <c r="D372" s="209" t="s">
        <v>253</v>
      </c>
      <c r="E372" s="37"/>
      <c r="F372" s="240" t="s">
        <v>3631</v>
      </c>
      <c r="G372" s="37"/>
      <c r="H372" s="37"/>
      <c r="I372" s="241"/>
      <c r="J372" s="37"/>
      <c r="K372" s="37"/>
      <c r="L372" s="40"/>
      <c r="M372" s="242"/>
      <c r="N372" s="243"/>
      <c r="O372" s="72"/>
      <c r="P372" s="72"/>
      <c r="Q372" s="72"/>
      <c r="R372" s="72"/>
      <c r="S372" s="72"/>
      <c r="T372" s="73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T372" s="18" t="s">
        <v>253</v>
      </c>
      <c r="AU372" s="18" t="s">
        <v>83</v>
      </c>
    </row>
    <row r="373" spans="1:65" s="2" customFormat="1" ht="16.5" customHeight="1">
      <c r="A373" s="35"/>
      <c r="B373" s="36"/>
      <c r="C373" s="193" t="s">
        <v>728</v>
      </c>
      <c r="D373" s="193" t="s">
        <v>211</v>
      </c>
      <c r="E373" s="194" t="s">
        <v>3683</v>
      </c>
      <c r="F373" s="195" t="s">
        <v>3684</v>
      </c>
      <c r="G373" s="196" t="s">
        <v>340</v>
      </c>
      <c r="H373" s="197">
        <v>3</v>
      </c>
      <c r="I373" s="198"/>
      <c r="J373" s="199">
        <f>ROUND(I373*H373,2)</f>
        <v>0</v>
      </c>
      <c r="K373" s="200"/>
      <c r="L373" s="40"/>
      <c r="M373" s="201" t="s">
        <v>1</v>
      </c>
      <c r="N373" s="202" t="s">
        <v>40</v>
      </c>
      <c r="O373" s="72"/>
      <c r="P373" s="203">
        <f>O373*H373</f>
        <v>0</v>
      </c>
      <c r="Q373" s="203">
        <v>0</v>
      </c>
      <c r="R373" s="203">
        <f>Q373*H373</f>
        <v>0</v>
      </c>
      <c r="S373" s="203">
        <v>0</v>
      </c>
      <c r="T373" s="204">
        <f>S373*H373</f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205" t="s">
        <v>215</v>
      </c>
      <c r="AT373" s="205" t="s">
        <v>211</v>
      </c>
      <c r="AU373" s="205" t="s">
        <v>83</v>
      </c>
      <c r="AY373" s="18" t="s">
        <v>209</v>
      </c>
      <c r="BE373" s="206">
        <f>IF(N373="základní",J373,0)</f>
        <v>0</v>
      </c>
      <c r="BF373" s="206">
        <f>IF(N373="snížená",J373,0)</f>
        <v>0</v>
      </c>
      <c r="BG373" s="206">
        <f>IF(N373="zákl. přenesená",J373,0)</f>
        <v>0</v>
      </c>
      <c r="BH373" s="206">
        <f>IF(N373="sníž. přenesená",J373,0)</f>
        <v>0</v>
      </c>
      <c r="BI373" s="206">
        <f>IF(N373="nulová",J373,0)</f>
        <v>0</v>
      </c>
      <c r="BJ373" s="18" t="s">
        <v>83</v>
      </c>
      <c r="BK373" s="206">
        <f>ROUND(I373*H373,2)</f>
        <v>0</v>
      </c>
      <c r="BL373" s="18" t="s">
        <v>215</v>
      </c>
      <c r="BM373" s="205" t="s">
        <v>736</v>
      </c>
    </row>
    <row r="374" spans="1:65" s="2" customFormat="1" ht="19.5">
      <c r="A374" s="35"/>
      <c r="B374" s="36"/>
      <c r="C374" s="37"/>
      <c r="D374" s="209" t="s">
        <v>253</v>
      </c>
      <c r="E374" s="37"/>
      <c r="F374" s="240" t="s">
        <v>3631</v>
      </c>
      <c r="G374" s="37"/>
      <c r="H374" s="37"/>
      <c r="I374" s="241"/>
      <c r="J374" s="37"/>
      <c r="K374" s="37"/>
      <c r="L374" s="40"/>
      <c r="M374" s="242"/>
      <c r="N374" s="243"/>
      <c r="O374" s="72"/>
      <c r="P374" s="72"/>
      <c r="Q374" s="72"/>
      <c r="R374" s="72"/>
      <c r="S374" s="72"/>
      <c r="T374" s="73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T374" s="18" t="s">
        <v>253</v>
      </c>
      <c r="AU374" s="18" t="s">
        <v>83</v>
      </c>
    </row>
    <row r="375" spans="1:65" s="2" customFormat="1" ht="16.5" customHeight="1">
      <c r="A375" s="35"/>
      <c r="B375" s="36"/>
      <c r="C375" s="193" t="s">
        <v>473</v>
      </c>
      <c r="D375" s="193" t="s">
        <v>211</v>
      </c>
      <c r="E375" s="194" t="s">
        <v>3700</v>
      </c>
      <c r="F375" s="195" t="s">
        <v>3701</v>
      </c>
      <c r="G375" s="196" t="s">
        <v>340</v>
      </c>
      <c r="H375" s="197">
        <v>2</v>
      </c>
      <c r="I375" s="198"/>
      <c r="J375" s="199">
        <f>ROUND(I375*H375,2)</f>
        <v>0</v>
      </c>
      <c r="K375" s="200"/>
      <c r="L375" s="40"/>
      <c r="M375" s="201" t="s">
        <v>1</v>
      </c>
      <c r="N375" s="202" t="s">
        <v>40</v>
      </c>
      <c r="O375" s="72"/>
      <c r="P375" s="203">
        <f>O375*H375</f>
        <v>0</v>
      </c>
      <c r="Q375" s="203">
        <v>0</v>
      </c>
      <c r="R375" s="203">
        <f>Q375*H375</f>
        <v>0</v>
      </c>
      <c r="S375" s="203">
        <v>0</v>
      </c>
      <c r="T375" s="204">
        <f>S375*H375</f>
        <v>0</v>
      </c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R375" s="205" t="s">
        <v>215</v>
      </c>
      <c r="AT375" s="205" t="s">
        <v>211</v>
      </c>
      <c r="AU375" s="205" t="s">
        <v>83</v>
      </c>
      <c r="AY375" s="18" t="s">
        <v>209</v>
      </c>
      <c r="BE375" s="206">
        <f>IF(N375="základní",J375,0)</f>
        <v>0</v>
      </c>
      <c r="BF375" s="206">
        <f>IF(N375="snížená",J375,0)</f>
        <v>0</v>
      </c>
      <c r="BG375" s="206">
        <f>IF(N375="zákl. přenesená",J375,0)</f>
        <v>0</v>
      </c>
      <c r="BH375" s="206">
        <f>IF(N375="sníž. přenesená",J375,0)</f>
        <v>0</v>
      </c>
      <c r="BI375" s="206">
        <f>IF(N375="nulová",J375,0)</f>
        <v>0</v>
      </c>
      <c r="BJ375" s="18" t="s">
        <v>83</v>
      </c>
      <c r="BK375" s="206">
        <f>ROUND(I375*H375,2)</f>
        <v>0</v>
      </c>
      <c r="BL375" s="18" t="s">
        <v>215</v>
      </c>
      <c r="BM375" s="205" t="s">
        <v>742</v>
      </c>
    </row>
    <row r="376" spans="1:65" s="2" customFormat="1" ht="19.5">
      <c r="A376" s="35"/>
      <c r="B376" s="36"/>
      <c r="C376" s="37"/>
      <c r="D376" s="209" t="s">
        <v>253</v>
      </c>
      <c r="E376" s="37"/>
      <c r="F376" s="240" t="s">
        <v>3654</v>
      </c>
      <c r="G376" s="37"/>
      <c r="H376" s="37"/>
      <c r="I376" s="241"/>
      <c r="J376" s="37"/>
      <c r="K376" s="37"/>
      <c r="L376" s="40"/>
      <c r="M376" s="242"/>
      <c r="N376" s="243"/>
      <c r="O376" s="72"/>
      <c r="P376" s="72"/>
      <c r="Q376" s="72"/>
      <c r="R376" s="72"/>
      <c r="S376" s="72"/>
      <c r="T376" s="73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T376" s="18" t="s">
        <v>253</v>
      </c>
      <c r="AU376" s="18" t="s">
        <v>83</v>
      </c>
    </row>
    <row r="377" spans="1:65" s="2" customFormat="1" ht="16.5" customHeight="1">
      <c r="A377" s="35"/>
      <c r="B377" s="36"/>
      <c r="C377" s="193" t="s">
        <v>739</v>
      </c>
      <c r="D377" s="193" t="s">
        <v>211</v>
      </c>
      <c r="E377" s="194" t="s">
        <v>3702</v>
      </c>
      <c r="F377" s="195" t="s">
        <v>3703</v>
      </c>
      <c r="G377" s="196" t="s">
        <v>340</v>
      </c>
      <c r="H377" s="197">
        <v>2</v>
      </c>
      <c r="I377" s="198"/>
      <c r="J377" s="199">
        <f>ROUND(I377*H377,2)</f>
        <v>0</v>
      </c>
      <c r="K377" s="200"/>
      <c r="L377" s="40"/>
      <c r="M377" s="201" t="s">
        <v>1</v>
      </c>
      <c r="N377" s="202" t="s">
        <v>40</v>
      </c>
      <c r="O377" s="72"/>
      <c r="P377" s="203">
        <f>O377*H377</f>
        <v>0</v>
      </c>
      <c r="Q377" s="203">
        <v>0</v>
      </c>
      <c r="R377" s="203">
        <f>Q377*H377</f>
        <v>0</v>
      </c>
      <c r="S377" s="203">
        <v>0</v>
      </c>
      <c r="T377" s="204">
        <f>S377*H377</f>
        <v>0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205" t="s">
        <v>215</v>
      </c>
      <c r="AT377" s="205" t="s">
        <v>211</v>
      </c>
      <c r="AU377" s="205" t="s">
        <v>83</v>
      </c>
      <c r="AY377" s="18" t="s">
        <v>209</v>
      </c>
      <c r="BE377" s="206">
        <f>IF(N377="základní",J377,0)</f>
        <v>0</v>
      </c>
      <c r="BF377" s="206">
        <f>IF(N377="snížená",J377,0)</f>
        <v>0</v>
      </c>
      <c r="BG377" s="206">
        <f>IF(N377="zákl. přenesená",J377,0)</f>
        <v>0</v>
      </c>
      <c r="BH377" s="206">
        <f>IF(N377="sníž. přenesená",J377,0)</f>
        <v>0</v>
      </c>
      <c r="BI377" s="206">
        <f>IF(N377="nulová",J377,0)</f>
        <v>0</v>
      </c>
      <c r="BJ377" s="18" t="s">
        <v>83</v>
      </c>
      <c r="BK377" s="206">
        <f>ROUND(I377*H377,2)</f>
        <v>0</v>
      </c>
      <c r="BL377" s="18" t="s">
        <v>215</v>
      </c>
      <c r="BM377" s="205" t="s">
        <v>743</v>
      </c>
    </row>
    <row r="378" spans="1:65" s="2" customFormat="1" ht="19.5">
      <c r="A378" s="35"/>
      <c r="B378" s="36"/>
      <c r="C378" s="37"/>
      <c r="D378" s="209" t="s">
        <v>253</v>
      </c>
      <c r="E378" s="37"/>
      <c r="F378" s="240" t="s">
        <v>3654</v>
      </c>
      <c r="G378" s="37"/>
      <c r="H378" s="37"/>
      <c r="I378" s="241"/>
      <c r="J378" s="37"/>
      <c r="K378" s="37"/>
      <c r="L378" s="40"/>
      <c r="M378" s="242"/>
      <c r="N378" s="243"/>
      <c r="O378" s="72"/>
      <c r="P378" s="72"/>
      <c r="Q378" s="72"/>
      <c r="R378" s="72"/>
      <c r="S378" s="72"/>
      <c r="T378" s="73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T378" s="18" t="s">
        <v>253</v>
      </c>
      <c r="AU378" s="18" t="s">
        <v>83</v>
      </c>
    </row>
    <row r="379" spans="1:65" s="2" customFormat="1" ht="16.5" customHeight="1">
      <c r="A379" s="35"/>
      <c r="B379" s="36"/>
      <c r="C379" s="193" t="s">
        <v>479</v>
      </c>
      <c r="D379" s="193" t="s">
        <v>211</v>
      </c>
      <c r="E379" s="194" t="s">
        <v>3679</v>
      </c>
      <c r="F379" s="195" t="s">
        <v>3680</v>
      </c>
      <c r="G379" s="196" t="s">
        <v>340</v>
      </c>
      <c r="H379" s="197">
        <v>1</v>
      </c>
      <c r="I379" s="198"/>
      <c r="J379" s="199">
        <f>ROUND(I379*H379,2)</f>
        <v>0</v>
      </c>
      <c r="K379" s="200"/>
      <c r="L379" s="40"/>
      <c r="M379" s="201" t="s">
        <v>1</v>
      </c>
      <c r="N379" s="202" t="s">
        <v>40</v>
      </c>
      <c r="O379" s="72"/>
      <c r="P379" s="203">
        <f>O379*H379</f>
        <v>0</v>
      </c>
      <c r="Q379" s="203">
        <v>0</v>
      </c>
      <c r="R379" s="203">
        <f>Q379*H379</f>
        <v>0</v>
      </c>
      <c r="S379" s="203">
        <v>0</v>
      </c>
      <c r="T379" s="204">
        <f>S379*H379</f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205" t="s">
        <v>215</v>
      </c>
      <c r="AT379" s="205" t="s">
        <v>211</v>
      </c>
      <c r="AU379" s="205" t="s">
        <v>83</v>
      </c>
      <c r="AY379" s="18" t="s">
        <v>209</v>
      </c>
      <c r="BE379" s="206">
        <f>IF(N379="základní",J379,0)</f>
        <v>0</v>
      </c>
      <c r="BF379" s="206">
        <f>IF(N379="snížená",J379,0)</f>
        <v>0</v>
      </c>
      <c r="BG379" s="206">
        <f>IF(N379="zákl. přenesená",J379,0)</f>
        <v>0</v>
      </c>
      <c r="BH379" s="206">
        <f>IF(N379="sníž. přenesená",J379,0)</f>
        <v>0</v>
      </c>
      <c r="BI379" s="206">
        <f>IF(N379="nulová",J379,0)</f>
        <v>0</v>
      </c>
      <c r="BJ379" s="18" t="s">
        <v>83</v>
      </c>
      <c r="BK379" s="206">
        <f>ROUND(I379*H379,2)</f>
        <v>0</v>
      </c>
      <c r="BL379" s="18" t="s">
        <v>215</v>
      </c>
      <c r="BM379" s="205" t="s">
        <v>747</v>
      </c>
    </row>
    <row r="380" spans="1:65" s="2" customFormat="1" ht="19.5">
      <c r="A380" s="35"/>
      <c r="B380" s="36"/>
      <c r="C380" s="37"/>
      <c r="D380" s="209" t="s">
        <v>253</v>
      </c>
      <c r="E380" s="37"/>
      <c r="F380" s="240" t="s">
        <v>3614</v>
      </c>
      <c r="G380" s="37"/>
      <c r="H380" s="37"/>
      <c r="I380" s="241"/>
      <c r="J380" s="37"/>
      <c r="K380" s="37"/>
      <c r="L380" s="40"/>
      <c r="M380" s="242"/>
      <c r="N380" s="243"/>
      <c r="O380" s="72"/>
      <c r="P380" s="72"/>
      <c r="Q380" s="72"/>
      <c r="R380" s="72"/>
      <c r="S380" s="72"/>
      <c r="T380" s="73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T380" s="18" t="s">
        <v>253</v>
      </c>
      <c r="AU380" s="18" t="s">
        <v>83</v>
      </c>
    </row>
    <row r="381" spans="1:65" s="2" customFormat="1" ht="16.5" customHeight="1">
      <c r="A381" s="35"/>
      <c r="B381" s="36"/>
      <c r="C381" s="193" t="s">
        <v>744</v>
      </c>
      <c r="D381" s="193" t="s">
        <v>211</v>
      </c>
      <c r="E381" s="194" t="s">
        <v>3704</v>
      </c>
      <c r="F381" s="195" t="s">
        <v>3705</v>
      </c>
      <c r="G381" s="196" t="s">
        <v>340</v>
      </c>
      <c r="H381" s="197">
        <v>1</v>
      </c>
      <c r="I381" s="198"/>
      <c r="J381" s="199">
        <f>ROUND(I381*H381,2)</f>
        <v>0</v>
      </c>
      <c r="K381" s="200"/>
      <c r="L381" s="40"/>
      <c r="M381" s="201" t="s">
        <v>1</v>
      </c>
      <c r="N381" s="202" t="s">
        <v>40</v>
      </c>
      <c r="O381" s="72"/>
      <c r="P381" s="203">
        <f>O381*H381</f>
        <v>0</v>
      </c>
      <c r="Q381" s="203">
        <v>0</v>
      </c>
      <c r="R381" s="203">
        <f>Q381*H381</f>
        <v>0</v>
      </c>
      <c r="S381" s="203">
        <v>0</v>
      </c>
      <c r="T381" s="204">
        <f>S381*H381</f>
        <v>0</v>
      </c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R381" s="205" t="s">
        <v>215</v>
      </c>
      <c r="AT381" s="205" t="s">
        <v>211</v>
      </c>
      <c r="AU381" s="205" t="s">
        <v>83</v>
      </c>
      <c r="AY381" s="18" t="s">
        <v>209</v>
      </c>
      <c r="BE381" s="206">
        <f>IF(N381="základní",J381,0)</f>
        <v>0</v>
      </c>
      <c r="BF381" s="206">
        <f>IF(N381="snížená",J381,0)</f>
        <v>0</v>
      </c>
      <c r="BG381" s="206">
        <f>IF(N381="zákl. přenesená",J381,0)</f>
        <v>0</v>
      </c>
      <c r="BH381" s="206">
        <f>IF(N381="sníž. přenesená",J381,0)</f>
        <v>0</v>
      </c>
      <c r="BI381" s="206">
        <f>IF(N381="nulová",J381,0)</f>
        <v>0</v>
      </c>
      <c r="BJ381" s="18" t="s">
        <v>83</v>
      </c>
      <c r="BK381" s="206">
        <f>ROUND(I381*H381,2)</f>
        <v>0</v>
      </c>
      <c r="BL381" s="18" t="s">
        <v>215</v>
      </c>
      <c r="BM381" s="205" t="s">
        <v>750</v>
      </c>
    </row>
    <row r="382" spans="1:65" s="2" customFormat="1" ht="19.5">
      <c r="A382" s="35"/>
      <c r="B382" s="36"/>
      <c r="C382" s="37"/>
      <c r="D382" s="209" t="s">
        <v>253</v>
      </c>
      <c r="E382" s="37"/>
      <c r="F382" s="240" t="s">
        <v>3614</v>
      </c>
      <c r="G382" s="37"/>
      <c r="H382" s="37"/>
      <c r="I382" s="241"/>
      <c r="J382" s="37"/>
      <c r="K382" s="37"/>
      <c r="L382" s="40"/>
      <c r="M382" s="242"/>
      <c r="N382" s="243"/>
      <c r="O382" s="72"/>
      <c r="P382" s="72"/>
      <c r="Q382" s="72"/>
      <c r="R382" s="72"/>
      <c r="S382" s="72"/>
      <c r="T382" s="73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T382" s="18" t="s">
        <v>253</v>
      </c>
      <c r="AU382" s="18" t="s">
        <v>83</v>
      </c>
    </row>
    <row r="383" spans="1:65" s="2" customFormat="1" ht="16.5" customHeight="1">
      <c r="A383" s="35"/>
      <c r="B383" s="36"/>
      <c r="C383" s="193" t="s">
        <v>486</v>
      </c>
      <c r="D383" s="193" t="s">
        <v>211</v>
      </c>
      <c r="E383" s="194" t="s">
        <v>3725</v>
      </c>
      <c r="F383" s="195" t="s">
        <v>3707</v>
      </c>
      <c r="G383" s="196" t="s">
        <v>340</v>
      </c>
      <c r="H383" s="197">
        <v>1</v>
      </c>
      <c r="I383" s="198"/>
      <c r="J383" s="199">
        <f>ROUND(I383*H383,2)</f>
        <v>0</v>
      </c>
      <c r="K383" s="200"/>
      <c r="L383" s="40"/>
      <c r="M383" s="201" t="s">
        <v>1</v>
      </c>
      <c r="N383" s="202" t="s">
        <v>40</v>
      </c>
      <c r="O383" s="72"/>
      <c r="P383" s="203">
        <f>O383*H383</f>
        <v>0</v>
      </c>
      <c r="Q383" s="203">
        <v>0</v>
      </c>
      <c r="R383" s="203">
        <f>Q383*H383</f>
        <v>0</v>
      </c>
      <c r="S383" s="203">
        <v>0</v>
      </c>
      <c r="T383" s="204">
        <f>S383*H383</f>
        <v>0</v>
      </c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R383" s="205" t="s">
        <v>215</v>
      </c>
      <c r="AT383" s="205" t="s">
        <v>211</v>
      </c>
      <c r="AU383" s="205" t="s">
        <v>83</v>
      </c>
      <c r="AY383" s="18" t="s">
        <v>209</v>
      </c>
      <c r="BE383" s="206">
        <f>IF(N383="základní",J383,0)</f>
        <v>0</v>
      </c>
      <c r="BF383" s="206">
        <f>IF(N383="snížená",J383,0)</f>
        <v>0</v>
      </c>
      <c r="BG383" s="206">
        <f>IF(N383="zákl. přenesená",J383,0)</f>
        <v>0</v>
      </c>
      <c r="BH383" s="206">
        <f>IF(N383="sníž. přenesená",J383,0)</f>
        <v>0</v>
      </c>
      <c r="BI383" s="206">
        <f>IF(N383="nulová",J383,0)</f>
        <v>0</v>
      </c>
      <c r="BJ383" s="18" t="s">
        <v>83</v>
      </c>
      <c r="BK383" s="206">
        <f>ROUND(I383*H383,2)</f>
        <v>0</v>
      </c>
      <c r="BL383" s="18" t="s">
        <v>215</v>
      </c>
      <c r="BM383" s="205" t="s">
        <v>758</v>
      </c>
    </row>
    <row r="384" spans="1:65" s="2" customFormat="1" ht="19.5">
      <c r="A384" s="35"/>
      <c r="B384" s="36"/>
      <c r="C384" s="37"/>
      <c r="D384" s="209" t="s">
        <v>253</v>
      </c>
      <c r="E384" s="37"/>
      <c r="F384" s="240" t="s">
        <v>3654</v>
      </c>
      <c r="G384" s="37"/>
      <c r="H384" s="37"/>
      <c r="I384" s="241"/>
      <c r="J384" s="37"/>
      <c r="K384" s="37"/>
      <c r="L384" s="40"/>
      <c r="M384" s="242"/>
      <c r="N384" s="243"/>
      <c r="O384" s="72"/>
      <c r="P384" s="72"/>
      <c r="Q384" s="72"/>
      <c r="R384" s="72"/>
      <c r="S384" s="72"/>
      <c r="T384" s="73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T384" s="18" t="s">
        <v>253</v>
      </c>
      <c r="AU384" s="18" t="s">
        <v>83</v>
      </c>
    </row>
    <row r="385" spans="1:65" s="12" customFormat="1" ht="25.9" customHeight="1">
      <c r="B385" s="177"/>
      <c r="C385" s="178"/>
      <c r="D385" s="179" t="s">
        <v>74</v>
      </c>
      <c r="E385" s="180" t="s">
        <v>3726</v>
      </c>
      <c r="F385" s="180" t="s">
        <v>3727</v>
      </c>
      <c r="G385" s="178"/>
      <c r="H385" s="178"/>
      <c r="I385" s="181"/>
      <c r="J385" s="182">
        <f>BK385</f>
        <v>0</v>
      </c>
      <c r="K385" s="178"/>
      <c r="L385" s="183"/>
      <c r="M385" s="184"/>
      <c r="N385" s="185"/>
      <c r="O385" s="185"/>
      <c r="P385" s="186">
        <f>SUM(P386:P425)</f>
        <v>0</v>
      </c>
      <c r="Q385" s="185"/>
      <c r="R385" s="186">
        <f>SUM(R386:R425)</f>
        <v>0</v>
      </c>
      <c r="S385" s="185"/>
      <c r="T385" s="187">
        <f>SUM(T386:T425)</f>
        <v>0</v>
      </c>
      <c r="AR385" s="188" t="s">
        <v>83</v>
      </c>
      <c r="AT385" s="189" t="s">
        <v>74</v>
      </c>
      <c r="AU385" s="189" t="s">
        <v>75</v>
      </c>
      <c r="AY385" s="188" t="s">
        <v>209</v>
      </c>
      <c r="BK385" s="190">
        <f>SUM(BK386:BK425)</f>
        <v>0</v>
      </c>
    </row>
    <row r="386" spans="1:65" s="2" customFormat="1" ht="16.5" customHeight="1">
      <c r="A386" s="35"/>
      <c r="B386" s="36"/>
      <c r="C386" s="193" t="s">
        <v>755</v>
      </c>
      <c r="D386" s="193" t="s">
        <v>211</v>
      </c>
      <c r="E386" s="194" t="s">
        <v>3710</v>
      </c>
      <c r="F386" s="195" t="s">
        <v>3711</v>
      </c>
      <c r="G386" s="196" t="s">
        <v>340</v>
      </c>
      <c r="H386" s="197">
        <v>1</v>
      </c>
      <c r="I386" s="198"/>
      <c r="J386" s="199">
        <f>ROUND(I386*H386,2)</f>
        <v>0</v>
      </c>
      <c r="K386" s="200"/>
      <c r="L386" s="40"/>
      <c r="M386" s="201" t="s">
        <v>1</v>
      </c>
      <c r="N386" s="202" t="s">
        <v>40</v>
      </c>
      <c r="O386" s="72"/>
      <c r="P386" s="203">
        <f>O386*H386</f>
        <v>0</v>
      </c>
      <c r="Q386" s="203">
        <v>0</v>
      </c>
      <c r="R386" s="203">
        <f>Q386*H386</f>
        <v>0</v>
      </c>
      <c r="S386" s="203">
        <v>0</v>
      </c>
      <c r="T386" s="204">
        <f>S386*H386</f>
        <v>0</v>
      </c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R386" s="205" t="s">
        <v>215</v>
      </c>
      <c r="AT386" s="205" t="s">
        <v>211</v>
      </c>
      <c r="AU386" s="205" t="s">
        <v>83</v>
      </c>
      <c r="AY386" s="18" t="s">
        <v>209</v>
      </c>
      <c r="BE386" s="206">
        <f>IF(N386="základní",J386,0)</f>
        <v>0</v>
      </c>
      <c r="BF386" s="206">
        <f>IF(N386="snížená",J386,0)</f>
        <v>0</v>
      </c>
      <c r="BG386" s="206">
        <f>IF(N386="zákl. přenesená",J386,0)</f>
        <v>0</v>
      </c>
      <c r="BH386" s="206">
        <f>IF(N386="sníž. přenesená",J386,0)</f>
        <v>0</v>
      </c>
      <c r="BI386" s="206">
        <f>IF(N386="nulová",J386,0)</f>
        <v>0</v>
      </c>
      <c r="BJ386" s="18" t="s">
        <v>83</v>
      </c>
      <c r="BK386" s="206">
        <f>ROUND(I386*H386,2)</f>
        <v>0</v>
      </c>
      <c r="BL386" s="18" t="s">
        <v>215</v>
      </c>
      <c r="BM386" s="205" t="s">
        <v>763</v>
      </c>
    </row>
    <row r="387" spans="1:65" s="2" customFormat="1" ht="19.5">
      <c r="A387" s="35"/>
      <c r="B387" s="36"/>
      <c r="C387" s="37"/>
      <c r="D387" s="209" t="s">
        <v>253</v>
      </c>
      <c r="E387" s="37"/>
      <c r="F387" s="240" t="s">
        <v>3654</v>
      </c>
      <c r="G387" s="37"/>
      <c r="H387" s="37"/>
      <c r="I387" s="241"/>
      <c r="J387" s="37"/>
      <c r="K387" s="37"/>
      <c r="L387" s="40"/>
      <c r="M387" s="242"/>
      <c r="N387" s="243"/>
      <c r="O387" s="72"/>
      <c r="P387" s="72"/>
      <c r="Q387" s="72"/>
      <c r="R387" s="72"/>
      <c r="S387" s="72"/>
      <c r="T387" s="73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T387" s="18" t="s">
        <v>253</v>
      </c>
      <c r="AU387" s="18" t="s">
        <v>83</v>
      </c>
    </row>
    <row r="388" spans="1:65" s="2" customFormat="1" ht="16.5" customHeight="1">
      <c r="A388" s="35"/>
      <c r="B388" s="36"/>
      <c r="C388" s="193" t="s">
        <v>494</v>
      </c>
      <c r="D388" s="193" t="s">
        <v>211</v>
      </c>
      <c r="E388" s="194" t="s">
        <v>3712</v>
      </c>
      <c r="F388" s="195" t="s">
        <v>3713</v>
      </c>
      <c r="G388" s="196" t="s">
        <v>340</v>
      </c>
      <c r="H388" s="197">
        <v>1</v>
      </c>
      <c r="I388" s="198"/>
      <c r="J388" s="199">
        <f>ROUND(I388*H388,2)</f>
        <v>0</v>
      </c>
      <c r="K388" s="200"/>
      <c r="L388" s="40"/>
      <c r="M388" s="201" t="s">
        <v>1</v>
      </c>
      <c r="N388" s="202" t="s">
        <v>40</v>
      </c>
      <c r="O388" s="72"/>
      <c r="P388" s="203">
        <f>O388*H388</f>
        <v>0</v>
      </c>
      <c r="Q388" s="203">
        <v>0</v>
      </c>
      <c r="R388" s="203">
        <f>Q388*H388</f>
        <v>0</v>
      </c>
      <c r="S388" s="203">
        <v>0</v>
      </c>
      <c r="T388" s="204">
        <f>S388*H388</f>
        <v>0</v>
      </c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R388" s="205" t="s">
        <v>215</v>
      </c>
      <c r="AT388" s="205" t="s">
        <v>211</v>
      </c>
      <c r="AU388" s="205" t="s">
        <v>83</v>
      </c>
      <c r="AY388" s="18" t="s">
        <v>209</v>
      </c>
      <c r="BE388" s="206">
        <f>IF(N388="základní",J388,0)</f>
        <v>0</v>
      </c>
      <c r="BF388" s="206">
        <f>IF(N388="snížená",J388,0)</f>
        <v>0</v>
      </c>
      <c r="BG388" s="206">
        <f>IF(N388="zákl. přenesená",J388,0)</f>
        <v>0</v>
      </c>
      <c r="BH388" s="206">
        <f>IF(N388="sníž. přenesená",J388,0)</f>
        <v>0</v>
      </c>
      <c r="BI388" s="206">
        <f>IF(N388="nulová",J388,0)</f>
        <v>0</v>
      </c>
      <c r="BJ388" s="18" t="s">
        <v>83</v>
      </c>
      <c r="BK388" s="206">
        <f>ROUND(I388*H388,2)</f>
        <v>0</v>
      </c>
      <c r="BL388" s="18" t="s">
        <v>215</v>
      </c>
      <c r="BM388" s="205" t="s">
        <v>770</v>
      </c>
    </row>
    <row r="389" spans="1:65" s="2" customFormat="1" ht="19.5">
      <c r="A389" s="35"/>
      <c r="B389" s="36"/>
      <c r="C389" s="37"/>
      <c r="D389" s="209" t="s">
        <v>253</v>
      </c>
      <c r="E389" s="37"/>
      <c r="F389" s="240" t="s">
        <v>3654</v>
      </c>
      <c r="G389" s="37"/>
      <c r="H389" s="37"/>
      <c r="I389" s="241"/>
      <c r="J389" s="37"/>
      <c r="K389" s="37"/>
      <c r="L389" s="40"/>
      <c r="M389" s="242"/>
      <c r="N389" s="243"/>
      <c r="O389" s="72"/>
      <c r="P389" s="72"/>
      <c r="Q389" s="72"/>
      <c r="R389" s="72"/>
      <c r="S389" s="72"/>
      <c r="T389" s="73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T389" s="18" t="s">
        <v>253</v>
      </c>
      <c r="AU389" s="18" t="s">
        <v>83</v>
      </c>
    </row>
    <row r="390" spans="1:65" s="2" customFormat="1" ht="16.5" customHeight="1">
      <c r="A390" s="35"/>
      <c r="B390" s="36"/>
      <c r="C390" s="193" t="s">
        <v>767</v>
      </c>
      <c r="D390" s="193" t="s">
        <v>211</v>
      </c>
      <c r="E390" s="194" t="s">
        <v>3657</v>
      </c>
      <c r="F390" s="195" t="s">
        <v>3658</v>
      </c>
      <c r="G390" s="196" t="s">
        <v>340</v>
      </c>
      <c r="H390" s="197">
        <v>1</v>
      </c>
      <c r="I390" s="198"/>
      <c r="J390" s="199">
        <f>ROUND(I390*H390,2)</f>
        <v>0</v>
      </c>
      <c r="K390" s="200"/>
      <c r="L390" s="40"/>
      <c r="M390" s="201" t="s">
        <v>1</v>
      </c>
      <c r="N390" s="202" t="s">
        <v>40</v>
      </c>
      <c r="O390" s="72"/>
      <c r="P390" s="203">
        <f>O390*H390</f>
        <v>0</v>
      </c>
      <c r="Q390" s="203">
        <v>0</v>
      </c>
      <c r="R390" s="203">
        <f>Q390*H390</f>
        <v>0</v>
      </c>
      <c r="S390" s="203">
        <v>0</v>
      </c>
      <c r="T390" s="204">
        <f>S390*H390</f>
        <v>0</v>
      </c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R390" s="205" t="s">
        <v>215</v>
      </c>
      <c r="AT390" s="205" t="s">
        <v>211</v>
      </c>
      <c r="AU390" s="205" t="s">
        <v>83</v>
      </c>
      <c r="AY390" s="18" t="s">
        <v>209</v>
      </c>
      <c r="BE390" s="206">
        <f>IF(N390="základní",J390,0)</f>
        <v>0</v>
      </c>
      <c r="BF390" s="206">
        <f>IF(N390="snížená",J390,0)</f>
        <v>0</v>
      </c>
      <c r="BG390" s="206">
        <f>IF(N390="zákl. přenesená",J390,0)</f>
        <v>0</v>
      </c>
      <c r="BH390" s="206">
        <f>IF(N390="sníž. přenesená",J390,0)</f>
        <v>0</v>
      </c>
      <c r="BI390" s="206">
        <f>IF(N390="nulová",J390,0)</f>
        <v>0</v>
      </c>
      <c r="BJ390" s="18" t="s">
        <v>83</v>
      </c>
      <c r="BK390" s="206">
        <f>ROUND(I390*H390,2)</f>
        <v>0</v>
      </c>
      <c r="BL390" s="18" t="s">
        <v>215</v>
      </c>
      <c r="BM390" s="205" t="s">
        <v>776</v>
      </c>
    </row>
    <row r="391" spans="1:65" s="2" customFormat="1" ht="19.5">
      <c r="A391" s="35"/>
      <c r="B391" s="36"/>
      <c r="C391" s="37"/>
      <c r="D391" s="209" t="s">
        <v>253</v>
      </c>
      <c r="E391" s="37"/>
      <c r="F391" s="240" t="s">
        <v>3659</v>
      </c>
      <c r="G391" s="37"/>
      <c r="H391" s="37"/>
      <c r="I391" s="241"/>
      <c r="J391" s="37"/>
      <c r="K391" s="37"/>
      <c r="L391" s="40"/>
      <c r="M391" s="242"/>
      <c r="N391" s="243"/>
      <c r="O391" s="72"/>
      <c r="P391" s="72"/>
      <c r="Q391" s="72"/>
      <c r="R391" s="72"/>
      <c r="S391" s="72"/>
      <c r="T391" s="73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T391" s="18" t="s">
        <v>253</v>
      </c>
      <c r="AU391" s="18" t="s">
        <v>83</v>
      </c>
    </row>
    <row r="392" spans="1:65" s="2" customFormat="1" ht="16.5" customHeight="1">
      <c r="A392" s="35"/>
      <c r="B392" s="36"/>
      <c r="C392" s="193" t="s">
        <v>498</v>
      </c>
      <c r="D392" s="193" t="s">
        <v>211</v>
      </c>
      <c r="E392" s="194" t="s">
        <v>3691</v>
      </c>
      <c r="F392" s="195" t="s">
        <v>3661</v>
      </c>
      <c r="G392" s="196" t="s">
        <v>340</v>
      </c>
      <c r="H392" s="197">
        <v>1</v>
      </c>
      <c r="I392" s="198"/>
      <c r="J392" s="199">
        <f>ROUND(I392*H392,2)</f>
        <v>0</v>
      </c>
      <c r="K392" s="200"/>
      <c r="L392" s="40"/>
      <c r="M392" s="201" t="s">
        <v>1</v>
      </c>
      <c r="N392" s="202" t="s">
        <v>40</v>
      </c>
      <c r="O392" s="72"/>
      <c r="P392" s="203">
        <f>O392*H392</f>
        <v>0</v>
      </c>
      <c r="Q392" s="203">
        <v>0</v>
      </c>
      <c r="R392" s="203">
        <f>Q392*H392</f>
        <v>0</v>
      </c>
      <c r="S392" s="203">
        <v>0</v>
      </c>
      <c r="T392" s="204">
        <f>S392*H392</f>
        <v>0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205" t="s">
        <v>215</v>
      </c>
      <c r="AT392" s="205" t="s">
        <v>211</v>
      </c>
      <c r="AU392" s="205" t="s">
        <v>83</v>
      </c>
      <c r="AY392" s="18" t="s">
        <v>209</v>
      </c>
      <c r="BE392" s="206">
        <f>IF(N392="základní",J392,0)</f>
        <v>0</v>
      </c>
      <c r="BF392" s="206">
        <f>IF(N392="snížená",J392,0)</f>
        <v>0</v>
      </c>
      <c r="BG392" s="206">
        <f>IF(N392="zákl. přenesená",J392,0)</f>
        <v>0</v>
      </c>
      <c r="BH392" s="206">
        <f>IF(N392="sníž. přenesená",J392,0)</f>
        <v>0</v>
      </c>
      <c r="BI392" s="206">
        <f>IF(N392="nulová",J392,0)</f>
        <v>0</v>
      </c>
      <c r="BJ392" s="18" t="s">
        <v>83</v>
      </c>
      <c r="BK392" s="206">
        <f>ROUND(I392*H392,2)</f>
        <v>0</v>
      </c>
      <c r="BL392" s="18" t="s">
        <v>215</v>
      </c>
      <c r="BM392" s="205" t="s">
        <v>783</v>
      </c>
    </row>
    <row r="393" spans="1:65" s="2" customFormat="1" ht="19.5">
      <c r="A393" s="35"/>
      <c r="B393" s="36"/>
      <c r="C393" s="37"/>
      <c r="D393" s="209" t="s">
        <v>253</v>
      </c>
      <c r="E393" s="37"/>
      <c r="F393" s="240" t="s">
        <v>3603</v>
      </c>
      <c r="G393" s="37"/>
      <c r="H393" s="37"/>
      <c r="I393" s="241"/>
      <c r="J393" s="37"/>
      <c r="K393" s="37"/>
      <c r="L393" s="40"/>
      <c r="M393" s="242"/>
      <c r="N393" s="243"/>
      <c r="O393" s="72"/>
      <c r="P393" s="72"/>
      <c r="Q393" s="72"/>
      <c r="R393" s="72"/>
      <c r="S393" s="72"/>
      <c r="T393" s="73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T393" s="18" t="s">
        <v>253</v>
      </c>
      <c r="AU393" s="18" t="s">
        <v>83</v>
      </c>
    </row>
    <row r="394" spans="1:65" s="2" customFormat="1" ht="24.2" customHeight="1">
      <c r="A394" s="35"/>
      <c r="B394" s="36"/>
      <c r="C394" s="193" t="s">
        <v>780</v>
      </c>
      <c r="D394" s="193" t="s">
        <v>211</v>
      </c>
      <c r="E394" s="194" t="s">
        <v>3604</v>
      </c>
      <c r="F394" s="195" t="s">
        <v>3605</v>
      </c>
      <c r="G394" s="196" t="s">
        <v>340</v>
      </c>
      <c r="H394" s="197">
        <v>1</v>
      </c>
      <c r="I394" s="198"/>
      <c r="J394" s="199">
        <f>ROUND(I394*H394,2)</f>
        <v>0</v>
      </c>
      <c r="K394" s="200"/>
      <c r="L394" s="40"/>
      <c r="M394" s="201" t="s">
        <v>1</v>
      </c>
      <c r="N394" s="202" t="s">
        <v>40</v>
      </c>
      <c r="O394" s="72"/>
      <c r="P394" s="203">
        <f>O394*H394</f>
        <v>0</v>
      </c>
      <c r="Q394" s="203">
        <v>0</v>
      </c>
      <c r="R394" s="203">
        <f>Q394*H394</f>
        <v>0</v>
      </c>
      <c r="S394" s="203">
        <v>0</v>
      </c>
      <c r="T394" s="204">
        <f>S394*H394</f>
        <v>0</v>
      </c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R394" s="205" t="s">
        <v>215</v>
      </c>
      <c r="AT394" s="205" t="s">
        <v>211</v>
      </c>
      <c r="AU394" s="205" t="s">
        <v>83</v>
      </c>
      <c r="AY394" s="18" t="s">
        <v>209</v>
      </c>
      <c r="BE394" s="206">
        <f>IF(N394="základní",J394,0)</f>
        <v>0</v>
      </c>
      <c r="BF394" s="206">
        <f>IF(N394="snížená",J394,0)</f>
        <v>0</v>
      </c>
      <c r="BG394" s="206">
        <f>IF(N394="zákl. přenesená",J394,0)</f>
        <v>0</v>
      </c>
      <c r="BH394" s="206">
        <f>IF(N394="sníž. přenesená",J394,0)</f>
        <v>0</v>
      </c>
      <c r="BI394" s="206">
        <f>IF(N394="nulová",J394,0)</f>
        <v>0</v>
      </c>
      <c r="BJ394" s="18" t="s">
        <v>83</v>
      </c>
      <c r="BK394" s="206">
        <f>ROUND(I394*H394,2)</f>
        <v>0</v>
      </c>
      <c r="BL394" s="18" t="s">
        <v>215</v>
      </c>
      <c r="BM394" s="205" t="s">
        <v>788</v>
      </c>
    </row>
    <row r="395" spans="1:65" s="2" customFormat="1" ht="19.5">
      <c r="A395" s="35"/>
      <c r="B395" s="36"/>
      <c r="C395" s="37"/>
      <c r="D395" s="209" t="s">
        <v>253</v>
      </c>
      <c r="E395" s="37"/>
      <c r="F395" s="240" t="s">
        <v>3606</v>
      </c>
      <c r="G395" s="37"/>
      <c r="H395" s="37"/>
      <c r="I395" s="241"/>
      <c r="J395" s="37"/>
      <c r="K395" s="37"/>
      <c r="L395" s="40"/>
      <c r="M395" s="242"/>
      <c r="N395" s="243"/>
      <c r="O395" s="72"/>
      <c r="P395" s="72"/>
      <c r="Q395" s="72"/>
      <c r="R395" s="72"/>
      <c r="S395" s="72"/>
      <c r="T395" s="73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T395" s="18" t="s">
        <v>253</v>
      </c>
      <c r="AU395" s="18" t="s">
        <v>83</v>
      </c>
    </row>
    <row r="396" spans="1:65" s="2" customFormat="1" ht="16.5" customHeight="1">
      <c r="A396" s="35"/>
      <c r="B396" s="36"/>
      <c r="C396" s="193" t="s">
        <v>502</v>
      </c>
      <c r="D396" s="193" t="s">
        <v>211</v>
      </c>
      <c r="E396" s="194" t="s">
        <v>3612</v>
      </c>
      <c r="F396" s="195" t="s">
        <v>3613</v>
      </c>
      <c r="G396" s="196" t="s">
        <v>340</v>
      </c>
      <c r="H396" s="197">
        <v>2</v>
      </c>
      <c r="I396" s="198"/>
      <c r="J396" s="199">
        <f>ROUND(I396*H396,2)</f>
        <v>0</v>
      </c>
      <c r="K396" s="200"/>
      <c r="L396" s="40"/>
      <c r="M396" s="201" t="s">
        <v>1</v>
      </c>
      <c r="N396" s="202" t="s">
        <v>40</v>
      </c>
      <c r="O396" s="72"/>
      <c r="P396" s="203">
        <f>O396*H396</f>
        <v>0</v>
      </c>
      <c r="Q396" s="203">
        <v>0</v>
      </c>
      <c r="R396" s="203">
        <f>Q396*H396</f>
        <v>0</v>
      </c>
      <c r="S396" s="203">
        <v>0</v>
      </c>
      <c r="T396" s="204">
        <f>S396*H396</f>
        <v>0</v>
      </c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R396" s="205" t="s">
        <v>215</v>
      </c>
      <c r="AT396" s="205" t="s">
        <v>211</v>
      </c>
      <c r="AU396" s="205" t="s">
        <v>83</v>
      </c>
      <c r="AY396" s="18" t="s">
        <v>209</v>
      </c>
      <c r="BE396" s="206">
        <f>IF(N396="základní",J396,0)</f>
        <v>0</v>
      </c>
      <c r="BF396" s="206">
        <f>IF(N396="snížená",J396,0)</f>
        <v>0</v>
      </c>
      <c r="BG396" s="206">
        <f>IF(N396="zákl. přenesená",J396,0)</f>
        <v>0</v>
      </c>
      <c r="BH396" s="206">
        <f>IF(N396="sníž. přenesená",J396,0)</f>
        <v>0</v>
      </c>
      <c r="BI396" s="206">
        <f>IF(N396="nulová",J396,0)</f>
        <v>0</v>
      </c>
      <c r="BJ396" s="18" t="s">
        <v>83</v>
      </c>
      <c r="BK396" s="206">
        <f>ROUND(I396*H396,2)</f>
        <v>0</v>
      </c>
      <c r="BL396" s="18" t="s">
        <v>215</v>
      </c>
      <c r="BM396" s="205" t="s">
        <v>795</v>
      </c>
    </row>
    <row r="397" spans="1:65" s="2" customFormat="1" ht="19.5">
      <c r="A397" s="35"/>
      <c r="B397" s="36"/>
      <c r="C397" s="37"/>
      <c r="D397" s="209" t="s">
        <v>253</v>
      </c>
      <c r="E397" s="37"/>
      <c r="F397" s="240" t="s">
        <v>3614</v>
      </c>
      <c r="G397" s="37"/>
      <c r="H397" s="37"/>
      <c r="I397" s="241"/>
      <c r="J397" s="37"/>
      <c r="K397" s="37"/>
      <c r="L397" s="40"/>
      <c r="M397" s="242"/>
      <c r="N397" s="243"/>
      <c r="O397" s="72"/>
      <c r="P397" s="72"/>
      <c r="Q397" s="72"/>
      <c r="R397" s="72"/>
      <c r="S397" s="72"/>
      <c r="T397" s="73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T397" s="18" t="s">
        <v>253</v>
      </c>
      <c r="AU397" s="18" t="s">
        <v>83</v>
      </c>
    </row>
    <row r="398" spans="1:65" s="2" customFormat="1" ht="16.5" customHeight="1">
      <c r="A398" s="35"/>
      <c r="B398" s="36"/>
      <c r="C398" s="193" t="s">
        <v>792</v>
      </c>
      <c r="D398" s="193" t="s">
        <v>211</v>
      </c>
      <c r="E398" s="194" t="s">
        <v>3662</v>
      </c>
      <c r="F398" s="195" t="s">
        <v>3663</v>
      </c>
      <c r="G398" s="196" t="s">
        <v>340</v>
      </c>
      <c r="H398" s="197">
        <v>15</v>
      </c>
      <c r="I398" s="198"/>
      <c r="J398" s="199">
        <f>ROUND(I398*H398,2)</f>
        <v>0</v>
      </c>
      <c r="K398" s="200"/>
      <c r="L398" s="40"/>
      <c r="M398" s="201" t="s">
        <v>1</v>
      </c>
      <c r="N398" s="202" t="s">
        <v>40</v>
      </c>
      <c r="O398" s="72"/>
      <c r="P398" s="203">
        <f>O398*H398</f>
        <v>0</v>
      </c>
      <c r="Q398" s="203">
        <v>0</v>
      </c>
      <c r="R398" s="203">
        <f>Q398*H398</f>
        <v>0</v>
      </c>
      <c r="S398" s="203">
        <v>0</v>
      </c>
      <c r="T398" s="204">
        <f>S398*H398</f>
        <v>0</v>
      </c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R398" s="205" t="s">
        <v>215</v>
      </c>
      <c r="AT398" s="205" t="s">
        <v>211</v>
      </c>
      <c r="AU398" s="205" t="s">
        <v>83</v>
      </c>
      <c r="AY398" s="18" t="s">
        <v>209</v>
      </c>
      <c r="BE398" s="206">
        <f>IF(N398="základní",J398,0)</f>
        <v>0</v>
      </c>
      <c r="BF398" s="206">
        <f>IF(N398="snížená",J398,0)</f>
        <v>0</v>
      </c>
      <c r="BG398" s="206">
        <f>IF(N398="zákl. přenesená",J398,0)</f>
        <v>0</v>
      </c>
      <c r="BH398" s="206">
        <f>IF(N398="sníž. přenesená",J398,0)</f>
        <v>0</v>
      </c>
      <c r="BI398" s="206">
        <f>IF(N398="nulová",J398,0)</f>
        <v>0</v>
      </c>
      <c r="BJ398" s="18" t="s">
        <v>83</v>
      </c>
      <c r="BK398" s="206">
        <f>ROUND(I398*H398,2)</f>
        <v>0</v>
      </c>
      <c r="BL398" s="18" t="s">
        <v>215</v>
      </c>
      <c r="BM398" s="205" t="s">
        <v>802</v>
      </c>
    </row>
    <row r="399" spans="1:65" s="2" customFormat="1" ht="19.5">
      <c r="A399" s="35"/>
      <c r="B399" s="36"/>
      <c r="C399" s="37"/>
      <c r="D399" s="209" t="s">
        <v>253</v>
      </c>
      <c r="E399" s="37"/>
      <c r="F399" s="240" t="s">
        <v>3614</v>
      </c>
      <c r="G399" s="37"/>
      <c r="H399" s="37"/>
      <c r="I399" s="241"/>
      <c r="J399" s="37"/>
      <c r="K399" s="37"/>
      <c r="L399" s="40"/>
      <c r="M399" s="242"/>
      <c r="N399" s="243"/>
      <c r="O399" s="72"/>
      <c r="P399" s="72"/>
      <c r="Q399" s="72"/>
      <c r="R399" s="72"/>
      <c r="S399" s="72"/>
      <c r="T399" s="73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T399" s="18" t="s">
        <v>253</v>
      </c>
      <c r="AU399" s="18" t="s">
        <v>83</v>
      </c>
    </row>
    <row r="400" spans="1:65" s="2" customFormat="1" ht="16.5" customHeight="1">
      <c r="A400" s="35"/>
      <c r="B400" s="36"/>
      <c r="C400" s="193" t="s">
        <v>799</v>
      </c>
      <c r="D400" s="193" t="s">
        <v>211</v>
      </c>
      <c r="E400" s="194" t="s">
        <v>3664</v>
      </c>
      <c r="F400" s="195" t="s">
        <v>3665</v>
      </c>
      <c r="G400" s="196" t="s">
        <v>340</v>
      </c>
      <c r="H400" s="197">
        <v>3</v>
      </c>
      <c r="I400" s="198"/>
      <c r="J400" s="199">
        <f>ROUND(I400*H400,2)</f>
        <v>0</v>
      </c>
      <c r="K400" s="200"/>
      <c r="L400" s="40"/>
      <c r="M400" s="201" t="s">
        <v>1</v>
      </c>
      <c r="N400" s="202" t="s">
        <v>40</v>
      </c>
      <c r="O400" s="72"/>
      <c r="P400" s="203">
        <f>O400*H400</f>
        <v>0</v>
      </c>
      <c r="Q400" s="203">
        <v>0</v>
      </c>
      <c r="R400" s="203">
        <f>Q400*H400</f>
        <v>0</v>
      </c>
      <c r="S400" s="203">
        <v>0</v>
      </c>
      <c r="T400" s="204">
        <f>S400*H400</f>
        <v>0</v>
      </c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R400" s="205" t="s">
        <v>215</v>
      </c>
      <c r="AT400" s="205" t="s">
        <v>211</v>
      </c>
      <c r="AU400" s="205" t="s">
        <v>83</v>
      </c>
      <c r="AY400" s="18" t="s">
        <v>209</v>
      </c>
      <c r="BE400" s="206">
        <f>IF(N400="základní",J400,0)</f>
        <v>0</v>
      </c>
      <c r="BF400" s="206">
        <f>IF(N400="snížená",J400,0)</f>
        <v>0</v>
      </c>
      <c r="BG400" s="206">
        <f>IF(N400="zákl. přenesená",J400,0)</f>
        <v>0</v>
      </c>
      <c r="BH400" s="206">
        <f>IF(N400="sníž. přenesená",J400,0)</f>
        <v>0</v>
      </c>
      <c r="BI400" s="206">
        <f>IF(N400="nulová",J400,0)</f>
        <v>0</v>
      </c>
      <c r="BJ400" s="18" t="s">
        <v>83</v>
      </c>
      <c r="BK400" s="206">
        <f>ROUND(I400*H400,2)</f>
        <v>0</v>
      </c>
      <c r="BL400" s="18" t="s">
        <v>215</v>
      </c>
      <c r="BM400" s="205" t="s">
        <v>810</v>
      </c>
    </row>
    <row r="401" spans="1:65" s="2" customFormat="1" ht="19.5">
      <c r="A401" s="35"/>
      <c r="B401" s="36"/>
      <c r="C401" s="37"/>
      <c r="D401" s="209" t="s">
        <v>253</v>
      </c>
      <c r="E401" s="37"/>
      <c r="F401" s="240" t="s">
        <v>3614</v>
      </c>
      <c r="G401" s="37"/>
      <c r="H401" s="37"/>
      <c r="I401" s="241"/>
      <c r="J401" s="37"/>
      <c r="K401" s="37"/>
      <c r="L401" s="40"/>
      <c r="M401" s="242"/>
      <c r="N401" s="243"/>
      <c r="O401" s="72"/>
      <c r="P401" s="72"/>
      <c r="Q401" s="72"/>
      <c r="R401" s="72"/>
      <c r="S401" s="72"/>
      <c r="T401" s="73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T401" s="18" t="s">
        <v>253</v>
      </c>
      <c r="AU401" s="18" t="s">
        <v>83</v>
      </c>
    </row>
    <row r="402" spans="1:65" s="2" customFormat="1" ht="16.5" customHeight="1">
      <c r="A402" s="35"/>
      <c r="B402" s="36"/>
      <c r="C402" s="193" t="s">
        <v>807</v>
      </c>
      <c r="D402" s="193" t="s">
        <v>211</v>
      </c>
      <c r="E402" s="194" t="s">
        <v>3716</v>
      </c>
      <c r="F402" s="195" t="s">
        <v>3717</v>
      </c>
      <c r="G402" s="196" t="s">
        <v>340</v>
      </c>
      <c r="H402" s="197">
        <v>1</v>
      </c>
      <c r="I402" s="198"/>
      <c r="J402" s="199">
        <f>ROUND(I402*H402,2)</f>
        <v>0</v>
      </c>
      <c r="K402" s="200"/>
      <c r="L402" s="40"/>
      <c r="M402" s="201" t="s">
        <v>1</v>
      </c>
      <c r="N402" s="202" t="s">
        <v>40</v>
      </c>
      <c r="O402" s="72"/>
      <c r="P402" s="203">
        <f>O402*H402</f>
        <v>0</v>
      </c>
      <c r="Q402" s="203">
        <v>0</v>
      </c>
      <c r="R402" s="203">
        <f>Q402*H402</f>
        <v>0</v>
      </c>
      <c r="S402" s="203">
        <v>0</v>
      </c>
      <c r="T402" s="204">
        <f>S402*H402</f>
        <v>0</v>
      </c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R402" s="205" t="s">
        <v>215</v>
      </c>
      <c r="AT402" s="205" t="s">
        <v>211</v>
      </c>
      <c r="AU402" s="205" t="s">
        <v>83</v>
      </c>
      <c r="AY402" s="18" t="s">
        <v>209</v>
      </c>
      <c r="BE402" s="206">
        <f>IF(N402="základní",J402,0)</f>
        <v>0</v>
      </c>
      <c r="BF402" s="206">
        <f>IF(N402="snížená",J402,0)</f>
        <v>0</v>
      </c>
      <c r="BG402" s="206">
        <f>IF(N402="zákl. přenesená",J402,0)</f>
        <v>0</v>
      </c>
      <c r="BH402" s="206">
        <f>IF(N402="sníž. přenesená",J402,0)</f>
        <v>0</v>
      </c>
      <c r="BI402" s="206">
        <f>IF(N402="nulová",J402,0)</f>
        <v>0</v>
      </c>
      <c r="BJ402" s="18" t="s">
        <v>83</v>
      </c>
      <c r="BK402" s="206">
        <f>ROUND(I402*H402,2)</f>
        <v>0</v>
      </c>
      <c r="BL402" s="18" t="s">
        <v>215</v>
      </c>
      <c r="BM402" s="205" t="s">
        <v>817</v>
      </c>
    </row>
    <row r="403" spans="1:65" s="2" customFormat="1" ht="19.5">
      <c r="A403" s="35"/>
      <c r="B403" s="36"/>
      <c r="C403" s="37"/>
      <c r="D403" s="209" t="s">
        <v>253</v>
      </c>
      <c r="E403" s="37"/>
      <c r="F403" s="240" t="s">
        <v>3614</v>
      </c>
      <c r="G403" s="37"/>
      <c r="H403" s="37"/>
      <c r="I403" s="241"/>
      <c r="J403" s="37"/>
      <c r="K403" s="37"/>
      <c r="L403" s="40"/>
      <c r="M403" s="242"/>
      <c r="N403" s="243"/>
      <c r="O403" s="72"/>
      <c r="P403" s="72"/>
      <c r="Q403" s="72"/>
      <c r="R403" s="72"/>
      <c r="S403" s="72"/>
      <c r="T403" s="73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T403" s="18" t="s">
        <v>253</v>
      </c>
      <c r="AU403" s="18" t="s">
        <v>83</v>
      </c>
    </row>
    <row r="404" spans="1:65" s="2" customFormat="1" ht="16.5" customHeight="1">
      <c r="A404" s="35"/>
      <c r="B404" s="36"/>
      <c r="C404" s="193" t="s">
        <v>815</v>
      </c>
      <c r="D404" s="193" t="s">
        <v>211</v>
      </c>
      <c r="E404" s="194" t="s">
        <v>3668</v>
      </c>
      <c r="F404" s="195" t="s">
        <v>3669</v>
      </c>
      <c r="G404" s="196" t="s">
        <v>340</v>
      </c>
      <c r="H404" s="197">
        <v>7</v>
      </c>
      <c r="I404" s="198"/>
      <c r="J404" s="199">
        <f>ROUND(I404*H404,2)</f>
        <v>0</v>
      </c>
      <c r="K404" s="200"/>
      <c r="L404" s="40"/>
      <c r="M404" s="201" t="s">
        <v>1</v>
      </c>
      <c r="N404" s="202" t="s">
        <v>40</v>
      </c>
      <c r="O404" s="72"/>
      <c r="P404" s="203">
        <f>O404*H404</f>
        <v>0</v>
      </c>
      <c r="Q404" s="203">
        <v>0</v>
      </c>
      <c r="R404" s="203">
        <f>Q404*H404</f>
        <v>0</v>
      </c>
      <c r="S404" s="203">
        <v>0</v>
      </c>
      <c r="T404" s="204">
        <f>S404*H404</f>
        <v>0</v>
      </c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R404" s="205" t="s">
        <v>215</v>
      </c>
      <c r="AT404" s="205" t="s">
        <v>211</v>
      </c>
      <c r="AU404" s="205" t="s">
        <v>83</v>
      </c>
      <c r="AY404" s="18" t="s">
        <v>209</v>
      </c>
      <c r="BE404" s="206">
        <f>IF(N404="základní",J404,0)</f>
        <v>0</v>
      </c>
      <c r="BF404" s="206">
        <f>IF(N404="snížená",J404,0)</f>
        <v>0</v>
      </c>
      <c r="BG404" s="206">
        <f>IF(N404="zákl. přenesená",J404,0)</f>
        <v>0</v>
      </c>
      <c r="BH404" s="206">
        <f>IF(N404="sníž. přenesená",J404,0)</f>
        <v>0</v>
      </c>
      <c r="BI404" s="206">
        <f>IF(N404="nulová",J404,0)</f>
        <v>0</v>
      </c>
      <c r="BJ404" s="18" t="s">
        <v>83</v>
      </c>
      <c r="BK404" s="206">
        <f>ROUND(I404*H404,2)</f>
        <v>0</v>
      </c>
      <c r="BL404" s="18" t="s">
        <v>215</v>
      </c>
      <c r="BM404" s="205" t="s">
        <v>831</v>
      </c>
    </row>
    <row r="405" spans="1:65" s="2" customFormat="1" ht="19.5">
      <c r="A405" s="35"/>
      <c r="B405" s="36"/>
      <c r="C405" s="37"/>
      <c r="D405" s="209" t="s">
        <v>253</v>
      </c>
      <c r="E405" s="37"/>
      <c r="F405" s="240" t="s">
        <v>3614</v>
      </c>
      <c r="G405" s="37"/>
      <c r="H405" s="37"/>
      <c r="I405" s="241"/>
      <c r="J405" s="37"/>
      <c r="K405" s="37"/>
      <c r="L405" s="40"/>
      <c r="M405" s="242"/>
      <c r="N405" s="243"/>
      <c r="O405" s="72"/>
      <c r="P405" s="72"/>
      <c r="Q405" s="72"/>
      <c r="R405" s="72"/>
      <c r="S405" s="72"/>
      <c r="T405" s="73"/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T405" s="18" t="s">
        <v>253</v>
      </c>
      <c r="AU405" s="18" t="s">
        <v>83</v>
      </c>
    </row>
    <row r="406" spans="1:65" s="2" customFormat="1" ht="16.5" customHeight="1">
      <c r="A406" s="35"/>
      <c r="B406" s="36"/>
      <c r="C406" s="193" t="s">
        <v>828</v>
      </c>
      <c r="D406" s="193" t="s">
        <v>211</v>
      </c>
      <c r="E406" s="194" t="s">
        <v>3698</v>
      </c>
      <c r="F406" s="195" t="s">
        <v>3699</v>
      </c>
      <c r="G406" s="196" t="s">
        <v>340</v>
      </c>
      <c r="H406" s="197">
        <v>16</v>
      </c>
      <c r="I406" s="198"/>
      <c r="J406" s="199">
        <f>ROUND(I406*H406,2)</f>
        <v>0</v>
      </c>
      <c r="K406" s="200"/>
      <c r="L406" s="40"/>
      <c r="M406" s="201" t="s">
        <v>1</v>
      </c>
      <c r="N406" s="202" t="s">
        <v>40</v>
      </c>
      <c r="O406" s="72"/>
      <c r="P406" s="203">
        <f>O406*H406</f>
        <v>0</v>
      </c>
      <c r="Q406" s="203">
        <v>0</v>
      </c>
      <c r="R406" s="203">
        <f>Q406*H406</f>
        <v>0</v>
      </c>
      <c r="S406" s="203">
        <v>0</v>
      </c>
      <c r="T406" s="204">
        <f>S406*H406</f>
        <v>0</v>
      </c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R406" s="205" t="s">
        <v>215</v>
      </c>
      <c r="AT406" s="205" t="s">
        <v>211</v>
      </c>
      <c r="AU406" s="205" t="s">
        <v>83</v>
      </c>
      <c r="AY406" s="18" t="s">
        <v>209</v>
      </c>
      <c r="BE406" s="206">
        <f>IF(N406="základní",J406,0)</f>
        <v>0</v>
      </c>
      <c r="BF406" s="206">
        <f>IF(N406="snížená",J406,0)</f>
        <v>0</v>
      </c>
      <c r="BG406" s="206">
        <f>IF(N406="zákl. přenesená",J406,0)</f>
        <v>0</v>
      </c>
      <c r="BH406" s="206">
        <f>IF(N406="sníž. přenesená",J406,0)</f>
        <v>0</v>
      </c>
      <c r="BI406" s="206">
        <f>IF(N406="nulová",J406,0)</f>
        <v>0</v>
      </c>
      <c r="BJ406" s="18" t="s">
        <v>83</v>
      </c>
      <c r="BK406" s="206">
        <f>ROUND(I406*H406,2)</f>
        <v>0</v>
      </c>
      <c r="BL406" s="18" t="s">
        <v>215</v>
      </c>
      <c r="BM406" s="205" t="s">
        <v>838</v>
      </c>
    </row>
    <row r="407" spans="1:65" s="2" customFormat="1" ht="19.5">
      <c r="A407" s="35"/>
      <c r="B407" s="36"/>
      <c r="C407" s="37"/>
      <c r="D407" s="209" t="s">
        <v>253</v>
      </c>
      <c r="E407" s="37"/>
      <c r="F407" s="240" t="s">
        <v>3614</v>
      </c>
      <c r="G407" s="37"/>
      <c r="H407" s="37"/>
      <c r="I407" s="241"/>
      <c r="J407" s="37"/>
      <c r="K407" s="37"/>
      <c r="L407" s="40"/>
      <c r="M407" s="242"/>
      <c r="N407" s="243"/>
      <c r="O407" s="72"/>
      <c r="P407" s="72"/>
      <c r="Q407" s="72"/>
      <c r="R407" s="72"/>
      <c r="S407" s="72"/>
      <c r="T407" s="73"/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T407" s="18" t="s">
        <v>253</v>
      </c>
      <c r="AU407" s="18" t="s">
        <v>83</v>
      </c>
    </row>
    <row r="408" spans="1:65" s="2" customFormat="1" ht="24.2" customHeight="1">
      <c r="A408" s="35"/>
      <c r="B408" s="36"/>
      <c r="C408" s="193" t="s">
        <v>524</v>
      </c>
      <c r="D408" s="193" t="s">
        <v>211</v>
      </c>
      <c r="E408" s="194" t="s">
        <v>3670</v>
      </c>
      <c r="F408" s="195" t="s">
        <v>3671</v>
      </c>
      <c r="G408" s="196" t="s">
        <v>340</v>
      </c>
      <c r="H408" s="197">
        <v>2</v>
      </c>
      <c r="I408" s="198"/>
      <c r="J408" s="199">
        <f>ROUND(I408*H408,2)</f>
        <v>0</v>
      </c>
      <c r="K408" s="200"/>
      <c r="L408" s="40"/>
      <c r="M408" s="201" t="s">
        <v>1</v>
      </c>
      <c r="N408" s="202" t="s">
        <v>40</v>
      </c>
      <c r="O408" s="72"/>
      <c r="P408" s="203">
        <f>O408*H408</f>
        <v>0</v>
      </c>
      <c r="Q408" s="203">
        <v>0</v>
      </c>
      <c r="R408" s="203">
        <f>Q408*H408</f>
        <v>0</v>
      </c>
      <c r="S408" s="203">
        <v>0</v>
      </c>
      <c r="T408" s="204">
        <f>S408*H408</f>
        <v>0</v>
      </c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R408" s="205" t="s">
        <v>215</v>
      </c>
      <c r="AT408" s="205" t="s">
        <v>211</v>
      </c>
      <c r="AU408" s="205" t="s">
        <v>83</v>
      </c>
      <c r="AY408" s="18" t="s">
        <v>209</v>
      </c>
      <c r="BE408" s="206">
        <f>IF(N408="základní",J408,0)</f>
        <v>0</v>
      </c>
      <c r="BF408" s="206">
        <f>IF(N408="snížená",J408,0)</f>
        <v>0</v>
      </c>
      <c r="BG408" s="206">
        <f>IF(N408="zákl. přenesená",J408,0)</f>
        <v>0</v>
      </c>
      <c r="BH408" s="206">
        <f>IF(N408="sníž. přenesená",J408,0)</f>
        <v>0</v>
      </c>
      <c r="BI408" s="206">
        <f>IF(N408="nulová",J408,0)</f>
        <v>0</v>
      </c>
      <c r="BJ408" s="18" t="s">
        <v>83</v>
      </c>
      <c r="BK408" s="206">
        <f>ROUND(I408*H408,2)</f>
        <v>0</v>
      </c>
      <c r="BL408" s="18" t="s">
        <v>215</v>
      </c>
      <c r="BM408" s="205" t="s">
        <v>843</v>
      </c>
    </row>
    <row r="409" spans="1:65" s="2" customFormat="1" ht="19.5">
      <c r="A409" s="35"/>
      <c r="B409" s="36"/>
      <c r="C409" s="37"/>
      <c r="D409" s="209" t="s">
        <v>253</v>
      </c>
      <c r="E409" s="37"/>
      <c r="F409" s="240" t="s">
        <v>3672</v>
      </c>
      <c r="G409" s="37"/>
      <c r="H409" s="37"/>
      <c r="I409" s="241"/>
      <c r="J409" s="37"/>
      <c r="K409" s="37"/>
      <c r="L409" s="40"/>
      <c r="M409" s="242"/>
      <c r="N409" s="243"/>
      <c r="O409" s="72"/>
      <c r="P409" s="72"/>
      <c r="Q409" s="72"/>
      <c r="R409" s="72"/>
      <c r="S409" s="72"/>
      <c r="T409" s="73"/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T409" s="18" t="s">
        <v>253</v>
      </c>
      <c r="AU409" s="18" t="s">
        <v>83</v>
      </c>
    </row>
    <row r="410" spans="1:65" s="2" customFormat="1" ht="21.75" customHeight="1">
      <c r="A410" s="35"/>
      <c r="B410" s="36"/>
      <c r="C410" s="193" t="s">
        <v>840</v>
      </c>
      <c r="D410" s="193" t="s">
        <v>211</v>
      </c>
      <c r="E410" s="194" t="s">
        <v>3673</v>
      </c>
      <c r="F410" s="195" t="s">
        <v>3674</v>
      </c>
      <c r="G410" s="196" t="s">
        <v>340</v>
      </c>
      <c r="H410" s="197">
        <v>2</v>
      </c>
      <c r="I410" s="198"/>
      <c r="J410" s="199">
        <f>ROUND(I410*H410,2)</f>
        <v>0</v>
      </c>
      <c r="K410" s="200"/>
      <c r="L410" s="40"/>
      <c r="M410" s="201" t="s">
        <v>1</v>
      </c>
      <c r="N410" s="202" t="s">
        <v>40</v>
      </c>
      <c r="O410" s="72"/>
      <c r="P410" s="203">
        <f>O410*H410</f>
        <v>0</v>
      </c>
      <c r="Q410" s="203">
        <v>0</v>
      </c>
      <c r="R410" s="203">
        <f>Q410*H410</f>
        <v>0</v>
      </c>
      <c r="S410" s="203">
        <v>0</v>
      </c>
      <c r="T410" s="204">
        <f>S410*H410</f>
        <v>0</v>
      </c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R410" s="205" t="s">
        <v>215</v>
      </c>
      <c r="AT410" s="205" t="s">
        <v>211</v>
      </c>
      <c r="AU410" s="205" t="s">
        <v>83</v>
      </c>
      <c r="AY410" s="18" t="s">
        <v>209</v>
      </c>
      <c r="BE410" s="206">
        <f>IF(N410="základní",J410,0)</f>
        <v>0</v>
      </c>
      <c r="BF410" s="206">
        <f>IF(N410="snížená",J410,0)</f>
        <v>0</v>
      </c>
      <c r="BG410" s="206">
        <f>IF(N410="zákl. přenesená",J410,0)</f>
        <v>0</v>
      </c>
      <c r="BH410" s="206">
        <f>IF(N410="sníž. přenesená",J410,0)</f>
        <v>0</v>
      </c>
      <c r="BI410" s="206">
        <f>IF(N410="nulová",J410,0)</f>
        <v>0</v>
      </c>
      <c r="BJ410" s="18" t="s">
        <v>83</v>
      </c>
      <c r="BK410" s="206">
        <f>ROUND(I410*H410,2)</f>
        <v>0</v>
      </c>
      <c r="BL410" s="18" t="s">
        <v>215</v>
      </c>
      <c r="BM410" s="205" t="s">
        <v>846</v>
      </c>
    </row>
    <row r="411" spans="1:65" s="2" customFormat="1" ht="19.5">
      <c r="A411" s="35"/>
      <c r="B411" s="36"/>
      <c r="C411" s="37"/>
      <c r="D411" s="209" t="s">
        <v>253</v>
      </c>
      <c r="E411" s="37"/>
      <c r="F411" s="240" t="s">
        <v>3672</v>
      </c>
      <c r="G411" s="37"/>
      <c r="H411" s="37"/>
      <c r="I411" s="241"/>
      <c r="J411" s="37"/>
      <c r="K411" s="37"/>
      <c r="L411" s="40"/>
      <c r="M411" s="242"/>
      <c r="N411" s="243"/>
      <c r="O411" s="72"/>
      <c r="P411" s="72"/>
      <c r="Q411" s="72"/>
      <c r="R411" s="72"/>
      <c r="S411" s="72"/>
      <c r="T411" s="73"/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T411" s="18" t="s">
        <v>253</v>
      </c>
      <c r="AU411" s="18" t="s">
        <v>83</v>
      </c>
    </row>
    <row r="412" spans="1:65" s="2" customFormat="1" ht="16.5" customHeight="1">
      <c r="A412" s="35"/>
      <c r="B412" s="36"/>
      <c r="C412" s="193" t="s">
        <v>532</v>
      </c>
      <c r="D412" s="193" t="s">
        <v>211</v>
      </c>
      <c r="E412" s="194" t="s">
        <v>3681</v>
      </c>
      <c r="F412" s="195" t="s">
        <v>3682</v>
      </c>
      <c r="G412" s="196" t="s">
        <v>340</v>
      </c>
      <c r="H412" s="197">
        <v>120</v>
      </c>
      <c r="I412" s="198"/>
      <c r="J412" s="199">
        <f>ROUND(I412*H412,2)</f>
        <v>0</v>
      </c>
      <c r="K412" s="200"/>
      <c r="L412" s="40"/>
      <c r="M412" s="201" t="s">
        <v>1</v>
      </c>
      <c r="N412" s="202" t="s">
        <v>40</v>
      </c>
      <c r="O412" s="72"/>
      <c r="P412" s="203">
        <f>O412*H412</f>
        <v>0</v>
      </c>
      <c r="Q412" s="203">
        <v>0</v>
      </c>
      <c r="R412" s="203">
        <f>Q412*H412</f>
        <v>0</v>
      </c>
      <c r="S412" s="203">
        <v>0</v>
      </c>
      <c r="T412" s="204">
        <f>S412*H412</f>
        <v>0</v>
      </c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R412" s="205" t="s">
        <v>215</v>
      </c>
      <c r="AT412" s="205" t="s">
        <v>211</v>
      </c>
      <c r="AU412" s="205" t="s">
        <v>83</v>
      </c>
      <c r="AY412" s="18" t="s">
        <v>209</v>
      </c>
      <c r="BE412" s="206">
        <f>IF(N412="základní",J412,0)</f>
        <v>0</v>
      </c>
      <c r="BF412" s="206">
        <f>IF(N412="snížená",J412,0)</f>
        <v>0</v>
      </c>
      <c r="BG412" s="206">
        <f>IF(N412="zákl. přenesená",J412,0)</f>
        <v>0</v>
      </c>
      <c r="BH412" s="206">
        <f>IF(N412="sníž. přenesená",J412,0)</f>
        <v>0</v>
      </c>
      <c r="BI412" s="206">
        <f>IF(N412="nulová",J412,0)</f>
        <v>0</v>
      </c>
      <c r="BJ412" s="18" t="s">
        <v>83</v>
      </c>
      <c r="BK412" s="206">
        <f>ROUND(I412*H412,2)</f>
        <v>0</v>
      </c>
      <c r="BL412" s="18" t="s">
        <v>215</v>
      </c>
      <c r="BM412" s="205" t="s">
        <v>850</v>
      </c>
    </row>
    <row r="413" spans="1:65" s="2" customFormat="1" ht="19.5">
      <c r="A413" s="35"/>
      <c r="B413" s="36"/>
      <c r="C413" s="37"/>
      <c r="D413" s="209" t="s">
        <v>253</v>
      </c>
      <c r="E413" s="37"/>
      <c r="F413" s="240" t="s">
        <v>3631</v>
      </c>
      <c r="G413" s="37"/>
      <c r="H413" s="37"/>
      <c r="I413" s="241"/>
      <c r="J413" s="37"/>
      <c r="K413" s="37"/>
      <c r="L413" s="40"/>
      <c r="M413" s="242"/>
      <c r="N413" s="243"/>
      <c r="O413" s="72"/>
      <c r="P413" s="72"/>
      <c r="Q413" s="72"/>
      <c r="R413" s="72"/>
      <c r="S413" s="72"/>
      <c r="T413" s="73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T413" s="18" t="s">
        <v>253</v>
      </c>
      <c r="AU413" s="18" t="s">
        <v>83</v>
      </c>
    </row>
    <row r="414" spans="1:65" s="2" customFormat="1" ht="16.5" customHeight="1">
      <c r="A414" s="35"/>
      <c r="B414" s="36"/>
      <c r="C414" s="193" t="s">
        <v>847</v>
      </c>
      <c r="D414" s="193" t="s">
        <v>211</v>
      </c>
      <c r="E414" s="194" t="s">
        <v>3683</v>
      </c>
      <c r="F414" s="195" t="s">
        <v>3684</v>
      </c>
      <c r="G414" s="196" t="s">
        <v>340</v>
      </c>
      <c r="H414" s="197">
        <v>3</v>
      </c>
      <c r="I414" s="198"/>
      <c r="J414" s="199">
        <f>ROUND(I414*H414,2)</f>
        <v>0</v>
      </c>
      <c r="K414" s="200"/>
      <c r="L414" s="40"/>
      <c r="M414" s="201" t="s">
        <v>1</v>
      </c>
      <c r="N414" s="202" t="s">
        <v>40</v>
      </c>
      <c r="O414" s="72"/>
      <c r="P414" s="203">
        <f>O414*H414</f>
        <v>0</v>
      </c>
      <c r="Q414" s="203">
        <v>0</v>
      </c>
      <c r="R414" s="203">
        <f>Q414*H414</f>
        <v>0</v>
      </c>
      <c r="S414" s="203">
        <v>0</v>
      </c>
      <c r="T414" s="204">
        <f>S414*H414</f>
        <v>0</v>
      </c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R414" s="205" t="s">
        <v>215</v>
      </c>
      <c r="AT414" s="205" t="s">
        <v>211</v>
      </c>
      <c r="AU414" s="205" t="s">
        <v>83</v>
      </c>
      <c r="AY414" s="18" t="s">
        <v>209</v>
      </c>
      <c r="BE414" s="206">
        <f>IF(N414="základní",J414,0)</f>
        <v>0</v>
      </c>
      <c r="BF414" s="206">
        <f>IF(N414="snížená",J414,0)</f>
        <v>0</v>
      </c>
      <c r="BG414" s="206">
        <f>IF(N414="zákl. přenesená",J414,0)</f>
        <v>0</v>
      </c>
      <c r="BH414" s="206">
        <f>IF(N414="sníž. přenesená",J414,0)</f>
        <v>0</v>
      </c>
      <c r="BI414" s="206">
        <f>IF(N414="nulová",J414,0)</f>
        <v>0</v>
      </c>
      <c r="BJ414" s="18" t="s">
        <v>83</v>
      </c>
      <c r="BK414" s="206">
        <f>ROUND(I414*H414,2)</f>
        <v>0</v>
      </c>
      <c r="BL414" s="18" t="s">
        <v>215</v>
      </c>
      <c r="BM414" s="205" t="s">
        <v>853</v>
      </c>
    </row>
    <row r="415" spans="1:65" s="2" customFormat="1" ht="19.5">
      <c r="A415" s="35"/>
      <c r="B415" s="36"/>
      <c r="C415" s="37"/>
      <c r="D415" s="209" t="s">
        <v>253</v>
      </c>
      <c r="E415" s="37"/>
      <c r="F415" s="240" t="s">
        <v>3631</v>
      </c>
      <c r="G415" s="37"/>
      <c r="H415" s="37"/>
      <c r="I415" s="241"/>
      <c r="J415" s="37"/>
      <c r="K415" s="37"/>
      <c r="L415" s="40"/>
      <c r="M415" s="242"/>
      <c r="N415" s="243"/>
      <c r="O415" s="72"/>
      <c r="P415" s="72"/>
      <c r="Q415" s="72"/>
      <c r="R415" s="72"/>
      <c r="S415" s="72"/>
      <c r="T415" s="73"/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T415" s="18" t="s">
        <v>253</v>
      </c>
      <c r="AU415" s="18" t="s">
        <v>83</v>
      </c>
    </row>
    <row r="416" spans="1:65" s="2" customFormat="1" ht="16.5" customHeight="1">
      <c r="A416" s="35"/>
      <c r="B416" s="36"/>
      <c r="C416" s="193" t="s">
        <v>536</v>
      </c>
      <c r="D416" s="193" t="s">
        <v>211</v>
      </c>
      <c r="E416" s="194" t="s">
        <v>3700</v>
      </c>
      <c r="F416" s="195" t="s">
        <v>3701</v>
      </c>
      <c r="G416" s="196" t="s">
        <v>340</v>
      </c>
      <c r="H416" s="197">
        <v>2</v>
      </c>
      <c r="I416" s="198"/>
      <c r="J416" s="199">
        <f>ROUND(I416*H416,2)</f>
        <v>0</v>
      </c>
      <c r="K416" s="200"/>
      <c r="L416" s="40"/>
      <c r="M416" s="201" t="s">
        <v>1</v>
      </c>
      <c r="N416" s="202" t="s">
        <v>40</v>
      </c>
      <c r="O416" s="72"/>
      <c r="P416" s="203">
        <f>O416*H416</f>
        <v>0</v>
      </c>
      <c r="Q416" s="203">
        <v>0</v>
      </c>
      <c r="R416" s="203">
        <f>Q416*H416</f>
        <v>0</v>
      </c>
      <c r="S416" s="203">
        <v>0</v>
      </c>
      <c r="T416" s="204">
        <f>S416*H416</f>
        <v>0</v>
      </c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R416" s="205" t="s">
        <v>215</v>
      </c>
      <c r="AT416" s="205" t="s">
        <v>211</v>
      </c>
      <c r="AU416" s="205" t="s">
        <v>83</v>
      </c>
      <c r="AY416" s="18" t="s">
        <v>209</v>
      </c>
      <c r="BE416" s="206">
        <f>IF(N416="základní",J416,0)</f>
        <v>0</v>
      </c>
      <c r="BF416" s="206">
        <f>IF(N416="snížená",J416,0)</f>
        <v>0</v>
      </c>
      <c r="BG416" s="206">
        <f>IF(N416="zákl. přenesená",J416,0)</f>
        <v>0</v>
      </c>
      <c r="BH416" s="206">
        <f>IF(N416="sníž. přenesená",J416,0)</f>
        <v>0</v>
      </c>
      <c r="BI416" s="206">
        <f>IF(N416="nulová",J416,0)</f>
        <v>0</v>
      </c>
      <c r="BJ416" s="18" t="s">
        <v>83</v>
      </c>
      <c r="BK416" s="206">
        <f>ROUND(I416*H416,2)</f>
        <v>0</v>
      </c>
      <c r="BL416" s="18" t="s">
        <v>215</v>
      </c>
      <c r="BM416" s="205" t="s">
        <v>857</v>
      </c>
    </row>
    <row r="417" spans="1:65" s="2" customFormat="1" ht="19.5">
      <c r="A417" s="35"/>
      <c r="B417" s="36"/>
      <c r="C417" s="37"/>
      <c r="D417" s="209" t="s">
        <v>253</v>
      </c>
      <c r="E417" s="37"/>
      <c r="F417" s="240" t="s">
        <v>3654</v>
      </c>
      <c r="G417" s="37"/>
      <c r="H417" s="37"/>
      <c r="I417" s="241"/>
      <c r="J417" s="37"/>
      <c r="K417" s="37"/>
      <c r="L417" s="40"/>
      <c r="M417" s="242"/>
      <c r="N417" s="243"/>
      <c r="O417" s="72"/>
      <c r="P417" s="72"/>
      <c r="Q417" s="72"/>
      <c r="R417" s="72"/>
      <c r="S417" s="72"/>
      <c r="T417" s="73"/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T417" s="18" t="s">
        <v>253</v>
      </c>
      <c r="AU417" s="18" t="s">
        <v>83</v>
      </c>
    </row>
    <row r="418" spans="1:65" s="2" customFormat="1" ht="16.5" customHeight="1">
      <c r="A418" s="35"/>
      <c r="B418" s="36"/>
      <c r="C418" s="193" t="s">
        <v>854</v>
      </c>
      <c r="D418" s="193" t="s">
        <v>211</v>
      </c>
      <c r="E418" s="194" t="s">
        <v>3702</v>
      </c>
      <c r="F418" s="195" t="s">
        <v>3703</v>
      </c>
      <c r="G418" s="196" t="s">
        <v>340</v>
      </c>
      <c r="H418" s="197">
        <v>2</v>
      </c>
      <c r="I418" s="198"/>
      <c r="J418" s="199">
        <f>ROUND(I418*H418,2)</f>
        <v>0</v>
      </c>
      <c r="K418" s="200"/>
      <c r="L418" s="40"/>
      <c r="M418" s="201" t="s">
        <v>1</v>
      </c>
      <c r="N418" s="202" t="s">
        <v>40</v>
      </c>
      <c r="O418" s="72"/>
      <c r="P418" s="203">
        <f>O418*H418</f>
        <v>0</v>
      </c>
      <c r="Q418" s="203">
        <v>0</v>
      </c>
      <c r="R418" s="203">
        <f>Q418*H418</f>
        <v>0</v>
      </c>
      <c r="S418" s="203">
        <v>0</v>
      </c>
      <c r="T418" s="204">
        <f>S418*H418</f>
        <v>0</v>
      </c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R418" s="205" t="s">
        <v>215</v>
      </c>
      <c r="AT418" s="205" t="s">
        <v>211</v>
      </c>
      <c r="AU418" s="205" t="s">
        <v>83</v>
      </c>
      <c r="AY418" s="18" t="s">
        <v>209</v>
      </c>
      <c r="BE418" s="206">
        <f>IF(N418="základní",J418,0)</f>
        <v>0</v>
      </c>
      <c r="BF418" s="206">
        <f>IF(N418="snížená",J418,0)</f>
        <v>0</v>
      </c>
      <c r="BG418" s="206">
        <f>IF(N418="zákl. přenesená",J418,0)</f>
        <v>0</v>
      </c>
      <c r="BH418" s="206">
        <f>IF(N418="sníž. přenesená",J418,0)</f>
        <v>0</v>
      </c>
      <c r="BI418" s="206">
        <f>IF(N418="nulová",J418,0)</f>
        <v>0</v>
      </c>
      <c r="BJ418" s="18" t="s">
        <v>83</v>
      </c>
      <c r="BK418" s="206">
        <f>ROUND(I418*H418,2)</f>
        <v>0</v>
      </c>
      <c r="BL418" s="18" t="s">
        <v>215</v>
      </c>
      <c r="BM418" s="205" t="s">
        <v>860</v>
      </c>
    </row>
    <row r="419" spans="1:65" s="2" customFormat="1" ht="19.5">
      <c r="A419" s="35"/>
      <c r="B419" s="36"/>
      <c r="C419" s="37"/>
      <c r="D419" s="209" t="s">
        <v>253</v>
      </c>
      <c r="E419" s="37"/>
      <c r="F419" s="240" t="s">
        <v>3654</v>
      </c>
      <c r="G419" s="37"/>
      <c r="H419" s="37"/>
      <c r="I419" s="241"/>
      <c r="J419" s="37"/>
      <c r="K419" s="37"/>
      <c r="L419" s="40"/>
      <c r="M419" s="242"/>
      <c r="N419" s="243"/>
      <c r="O419" s="72"/>
      <c r="P419" s="72"/>
      <c r="Q419" s="72"/>
      <c r="R419" s="72"/>
      <c r="S419" s="72"/>
      <c r="T419" s="73"/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T419" s="18" t="s">
        <v>253</v>
      </c>
      <c r="AU419" s="18" t="s">
        <v>83</v>
      </c>
    </row>
    <row r="420" spans="1:65" s="2" customFormat="1" ht="16.5" customHeight="1">
      <c r="A420" s="35"/>
      <c r="B420" s="36"/>
      <c r="C420" s="193" t="s">
        <v>539</v>
      </c>
      <c r="D420" s="193" t="s">
        <v>211</v>
      </c>
      <c r="E420" s="194" t="s">
        <v>3679</v>
      </c>
      <c r="F420" s="195" t="s">
        <v>3680</v>
      </c>
      <c r="G420" s="196" t="s">
        <v>340</v>
      </c>
      <c r="H420" s="197">
        <v>1</v>
      </c>
      <c r="I420" s="198"/>
      <c r="J420" s="199">
        <f>ROUND(I420*H420,2)</f>
        <v>0</v>
      </c>
      <c r="K420" s="200"/>
      <c r="L420" s="40"/>
      <c r="M420" s="201" t="s">
        <v>1</v>
      </c>
      <c r="N420" s="202" t="s">
        <v>40</v>
      </c>
      <c r="O420" s="72"/>
      <c r="P420" s="203">
        <f>O420*H420</f>
        <v>0</v>
      </c>
      <c r="Q420" s="203">
        <v>0</v>
      </c>
      <c r="R420" s="203">
        <f>Q420*H420</f>
        <v>0</v>
      </c>
      <c r="S420" s="203">
        <v>0</v>
      </c>
      <c r="T420" s="204">
        <f>S420*H420</f>
        <v>0</v>
      </c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R420" s="205" t="s">
        <v>215</v>
      </c>
      <c r="AT420" s="205" t="s">
        <v>211</v>
      </c>
      <c r="AU420" s="205" t="s">
        <v>83</v>
      </c>
      <c r="AY420" s="18" t="s">
        <v>209</v>
      </c>
      <c r="BE420" s="206">
        <f>IF(N420="základní",J420,0)</f>
        <v>0</v>
      </c>
      <c r="BF420" s="206">
        <f>IF(N420="snížená",J420,0)</f>
        <v>0</v>
      </c>
      <c r="BG420" s="206">
        <f>IF(N420="zákl. přenesená",J420,0)</f>
        <v>0</v>
      </c>
      <c r="BH420" s="206">
        <f>IF(N420="sníž. přenesená",J420,0)</f>
        <v>0</v>
      </c>
      <c r="BI420" s="206">
        <f>IF(N420="nulová",J420,0)</f>
        <v>0</v>
      </c>
      <c r="BJ420" s="18" t="s">
        <v>83</v>
      </c>
      <c r="BK420" s="206">
        <f>ROUND(I420*H420,2)</f>
        <v>0</v>
      </c>
      <c r="BL420" s="18" t="s">
        <v>215</v>
      </c>
      <c r="BM420" s="205" t="s">
        <v>864</v>
      </c>
    </row>
    <row r="421" spans="1:65" s="2" customFormat="1" ht="19.5">
      <c r="A421" s="35"/>
      <c r="B421" s="36"/>
      <c r="C421" s="37"/>
      <c r="D421" s="209" t="s">
        <v>253</v>
      </c>
      <c r="E421" s="37"/>
      <c r="F421" s="240" t="s">
        <v>3614</v>
      </c>
      <c r="G421" s="37"/>
      <c r="H421" s="37"/>
      <c r="I421" s="241"/>
      <c r="J421" s="37"/>
      <c r="K421" s="37"/>
      <c r="L421" s="40"/>
      <c r="M421" s="242"/>
      <c r="N421" s="243"/>
      <c r="O421" s="72"/>
      <c r="P421" s="72"/>
      <c r="Q421" s="72"/>
      <c r="R421" s="72"/>
      <c r="S421" s="72"/>
      <c r="T421" s="73"/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T421" s="18" t="s">
        <v>253</v>
      </c>
      <c r="AU421" s="18" t="s">
        <v>83</v>
      </c>
    </row>
    <row r="422" spans="1:65" s="2" customFormat="1" ht="16.5" customHeight="1">
      <c r="A422" s="35"/>
      <c r="B422" s="36"/>
      <c r="C422" s="193" t="s">
        <v>861</v>
      </c>
      <c r="D422" s="193" t="s">
        <v>211</v>
      </c>
      <c r="E422" s="194" t="s">
        <v>3704</v>
      </c>
      <c r="F422" s="195" t="s">
        <v>3705</v>
      </c>
      <c r="G422" s="196" t="s">
        <v>340</v>
      </c>
      <c r="H422" s="197">
        <v>1</v>
      </c>
      <c r="I422" s="198"/>
      <c r="J422" s="199">
        <f>ROUND(I422*H422,2)</f>
        <v>0</v>
      </c>
      <c r="K422" s="200"/>
      <c r="L422" s="40"/>
      <c r="M422" s="201" t="s">
        <v>1</v>
      </c>
      <c r="N422" s="202" t="s">
        <v>40</v>
      </c>
      <c r="O422" s="72"/>
      <c r="P422" s="203">
        <f>O422*H422</f>
        <v>0</v>
      </c>
      <c r="Q422" s="203">
        <v>0</v>
      </c>
      <c r="R422" s="203">
        <f>Q422*H422</f>
        <v>0</v>
      </c>
      <c r="S422" s="203">
        <v>0</v>
      </c>
      <c r="T422" s="204">
        <f>S422*H422</f>
        <v>0</v>
      </c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R422" s="205" t="s">
        <v>215</v>
      </c>
      <c r="AT422" s="205" t="s">
        <v>211</v>
      </c>
      <c r="AU422" s="205" t="s">
        <v>83</v>
      </c>
      <c r="AY422" s="18" t="s">
        <v>209</v>
      </c>
      <c r="BE422" s="206">
        <f>IF(N422="základní",J422,0)</f>
        <v>0</v>
      </c>
      <c r="BF422" s="206">
        <f>IF(N422="snížená",J422,0)</f>
        <v>0</v>
      </c>
      <c r="BG422" s="206">
        <f>IF(N422="zákl. přenesená",J422,0)</f>
        <v>0</v>
      </c>
      <c r="BH422" s="206">
        <f>IF(N422="sníž. přenesená",J422,0)</f>
        <v>0</v>
      </c>
      <c r="BI422" s="206">
        <f>IF(N422="nulová",J422,0)</f>
        <v>0</v>
      </c>
      <c r="BJ422" s="18" t="s">
        <v>83</v>
      </c>
      <c r="BK422" s="206">
        <f>ROUND(I422*H422,2)</f>
        <v>0</v>
      </c>
      <c r="BL422" s="18" t="s">
        <v>215</v>
      </c>
      <c r="BM422" s="205" t="s">
        <v>867</v>
      </c>
    </row>
    <row r="423" spans="1:65" s="2" customFormat="1" ht="19.5">
      <c r="A423" s="35"/>
      <c r="B423" s="36"/>
      <c r="C423" s="37"/>
      <c r="D423" s="209" t="s">
        <v>253</v>
      </c>
      <c r="E423" s="37"/>
      <c r="F423" s="240" t="s">
        <v>3614</v>
      </c>
      <c r="G423" s="37"/>
      <c r="H423" s="37"/>
      <c r="I423" s="241"/>
      <c r="J423" s="37"/>
      <c r="K423" s="37"/>
      <c r="L423" s="40"/>
      <c r="M423" s="242"/>
      <c r="N423" s="243"/>
      <c r="O423" s="72"/>
      <c r="P423" s="72"/>
      <c r="Q423" s="72"/>
      <c r="R423" s="72"/>
      <c r="S423" s="72"/>
      <c r="T423" s="73"/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T423" s="18" t="s">
        <v>253</v>
      </c>
      <c r="AU423" s="18" t="s">
        <v>83</v>
      </c>
    </row>
    <row r="424" spans="1:65" s="2" customFormat="1" ht="16.5" customHeight="1">
      <c r="A424" s="35"/>
      <c r="B424" s="36"/>
      <c r="C424" s="193" t="s">
        <v>544</v>
      </c>
      <c r="D424" s="193" t="s">
        <v>211</v>
      </c>
      <c r="E424" s="194" t="s">
        <v>3706</v>
      </c>
      <c r="F424" s="195" t="s">
        <v>3707</v>
      </c>
      <c r="G424" s="196" t="s">
        <v>340</v>
      </c>
      <c r="H424" s="197">
        <v>1</v>
      </c>
      <c r="I424" s="198"/>
      <c r="J424" s="199">
        <f>ROUND(I424*H424,2)</f>
        <v>0</v>
      </c>
      <c r="K424" s="200"/>
      <c r="L424" s="40"/>
      <c r="M424" s="201" t="s">
        <v>1</v>
      </c>
      <c r="N424" s="202" t="s">
        <v>40</v>
      </c>
      <c r="O424" s="72"/>
      <c r="P424" s="203">
        <f>O424*H424</f>
        <v>0</v>
      </c>
      <c r="Q424" s="203">
        <v>0</v>
      </c>
      <c r="R424" s="203">
        <f>Q424*H424</f>
        <v>0</v>
      </c>
      <c r="S424" s="203">
        <v>0</v>
      </c>
      <c r="T424" s="204">
        <f>S424*H424</f>
        <v>0</v>
      </c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R424" s="205" t="s">
        <v>215</v>
      </c>
      <c r="AT424" s="205" t="s">
        <v>211</v>
      </c>
      <c r="AU424" s="205" t="s">
        <v>83</v>
      </c>
      <c r="AY424" s="18" t="s">
        <v>209</v>
      </c>
      <c r="BE424" s="206">
        <f>IF(N424="základní",J424,0)</f>
        <v>0</v>
      </c>
      <c r="BF424" s="206">
        <f>IF(N424="snížená",J424,0)</f>
        <v>0</v>
      </c>
      <c r="BG424" s="206">
        <f>IF(N424="zákl. přenesená",J424,0)</f>
        <v>0</v>
      </c>
      <c r="BH424" s="206">
        <f>IF(N424="sníž. přenesená",J424,0)</f>
        <v>0</v>
      </c>
      <c r="BI424" s="206">
        <f>IF(N424="nulová",J424,0)</f>
        <v>0</v>
      </c>
      <c r="BJ424" s="18" t="s">
        <v>83</v>
      </c>
      <c r="BK424" s="206">
        <f>ROUND(I424*H424,2)</f>
        <v>0</v>
      </c>
      <c r="BL424" s="18" t="s">
        <v>215</v>
      </c>
      <c r="BM424" s="205" t="s">
        <v>871</v>
      </c>
    </row>
    <row r="425" spans="1:65" s="2" customFormat="1" ht="19.5">
      <c r="A425" s="35"/>
      <c r="B425" s="36"/>
      <c r="C425" s="37"/>
      <c r="D425" s="209" t="s">
        <v>253</v>
      </c>
      <c r="E425" s="37"/>
      <c r="F425" s="240" t="s">
        <v>3654</v>
      </c>
      <c r="G425" s="37"/>
      <c r="H425" s="37"/>
      <c r="I425" s="241"/>
      <c r="J425" s="37"/>
      <c r="K425" s="37"/>
      <c r="L425" s="40"/>
      <c r="M425" s="242"/>
      <c r="N425" s="243"/>
      <c r="O425" s="72"/>
      <c r="P425" s="72"/>
      <c r="Q425" s="72"/>
      <c r="R425" s="72"/>
      <c r="S425" s="72"/>
      <c r="T425" s="73"/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T425" s="18" t="s">
        <v>253</v>
      </c>
      <c r="AU425" s="18" t="s">
        <v>83</v>
      </c>
    </row>
    <row r="426" spans="1:65" s="12" customFormat="1" ht="25.9" customHeight="1">
      <c r="B426" s="177"/>
      <c r="C426" s="178"/>
      <c r="D426" s="179" t="s">
        <v>74</v>
      </c>
      <c r="E426" s="180" t="s">
        <v>3728</v>
      </c>
      <c r="F426" s="180" t="s">
        <v>3729</v>
      </c>
      <c r="G426" s="178"/>
      <c r="H426" s="178"/>
      <c r="I426" s="181"/>
      <c r="J426" s="182">
        <f>BK426</f>
        <v>0</v>
      </c>
      <c r="K426" s="178"/>
      <c r="L426" s="183"/>
      <c r="M426" s="184"/>
      <c r="N426" s="185"/>
      <c r="O426" s="185"/>
      <c r="P426" s="186">
        <f>SUM(P427:P470)</f>
        <v>0</v>
      </c>
      <c r="Q426" s="185"/>
      <c r="R426" s="186">
        <f>SUM(R427:R470)</f>
        <v>0</v>
      </c>
      <c r="S426" s="185"/>
      <c r="T426" s="187">
        <f>SUM(T427:T470)</f>
        <v>0</v>
      </c>
      <c r="AR426" s="188" t="s">
        <v>83</v>
      </c>
      <c r="AT426" s="189" t="s">
        <v>74</v>
      </c>
      <c r="AU426" s="189" t="s">
        <v>75</v>
      </c>
      <c r="AY426" s="188" t="s">
        <v>209</v>
      </c>
      <c r="BK426" s="190">
        <f>SUM(BK427:BK470)</f>
        <v>0</v>
      </c>
    </row>
    <row r="427" spans="1:65" s="2" customFormat="1" ht="16.5" customHeight="1">
      <c r="A427" s="35"/>
      <c r="B427" s="36"/>
      <c r="C427" s="193" t="s">
        <v>868</v>
      </c>
      <c r="D427" s="193" t="s">
        <v>211</v>
      </c>
      <c r="E427" s="194" t="s">
        <v>3710</v>
      </c>
      <c r="F427" s="195" t="s">
        <v>3711</v>
      </c>
      <c r="G427" s="196" t="s">
        <v>340</v>
      </c>
      <c r="H427" s="197">
        <v>1</v>
      </c>
      <c r="I427" s="198"/>
      <c r="J427" s="199">
        <f>ROUND(I427*H427,2)</f>
        <v>0</v>
      </c>
      <c r="K427" s="200"/>
      <c r="L427" s="40"/>
      <c r="M427" s="201" t="s">
        <v>1</v>
      </c>
      <c r="N427" s="202" t="s">
        <v>40</v>
      </c>
      <c r="O427" s="72"/>
      <c r="P427" s="203">
        <f>O427*H427</f>
        <v>0</v>
      </c>
      <c r="Q427" s="203">
        <v>0</v>
      </c>
      <c r="R427" s="203">
        <f>Q427*H427</f>
        <v>0</v>
      </c>
      <c r="S427" s="203">
        <v>0</v>
      </c>
      <c r="T427" s="204">
        <f>S427*H427</f>
        <v>0</v>
      </c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R427" s="205" t="s">
        <v>215</v>
      </c>
      <c r="AT427" s="205" t="s">
        <v>211</v>
      </c>
      <c r="AU427" s="205" t="s">
        <v>83</v>
      </c>
      <c r="AY427" s="18" t="s">
        <v>209</v>
      </c>
      <c r="BE427" s="206">
        <f>IF(N427="základní",J427,0)</f>
        <v>0</v>
      </c>
      <c r="BF427" s="206">
        <f>IF(N427="snížená",J427,0)</f>
        <v>0</v>
      </c>
      <c r="BG427" s="206">
        <f>IF(N427="zákl. přenesená",J427,0)</f>
        <v>0</v>
      </c>
      <c r="BH427" s="206">
        <f>IF(N427="sníž. přenesená",J427,0)</f>
        <v>0</v>
      </c>
      <c r="BI427" s="206">
        <f>IF(N427="nulová",J427,0)</f>
        <v>0</v>
      </c>
      <c r="BJ427" s="18" t="s">
        <v>83</v>
      </c>
      <c r="BK427" s="206">
        <f>ROUND(I427*H427,2)</f>
        <v>0</v>
      </c>
      <c r="BL427" s="18" t="s">
        <v>215</v>
      </c>
      <c r="BM427" s="205" t="s">
        <v>875</v>
      </c>
    </row>
    <row r="428" spans="1:65" s="2" customFormat="1" ht="19.5">
      <c r="A428" s="35"/>
      <c r="B428" s="36"/>
      <c r="C428" s="37"/>
      <c r="D428" s="209" t="s">
        <v>253</v>
      </c>
      <c r="E428" s="37"/>
      <c r="F428" s="240" t="s">
        <v>3654</v>
      </c>
      <c r="G428" s="37"/>
      <c r="H428" s="37"/>
      <c r="I428" s="241"/>
      <c r="J428" s="37"/>
      <c r="K428" s="37"/>
      <c r="L428" s="40"/>
      <c r="M428" s="242"/>
      <c r="N428" s="243"/>
      <c r="O428" s="72"/>
      <c r="P428" s="72"/>
      <c r="Q428" s="72"/>
      <c r="R428" s="72"/>
      <c r="S428" s="72"/>
      <c r="T428" s="73"/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T428" s="18" t="s">
        <v>253</v>
      </c>
      <c r="AU428" s="18" t="s">
        <v>83</v>
      </c>
    </row>
    <row r="429" spans="1:65" s="2" customFormat="1" ht="16.5" customHeight="1">
      <c r="A429" s="35"/>
      <c r="B429" s="36"/>
      <c r="C429" s="193" t="s">
        <v>549</v>
      </c>
      <c r="D429" s="193" t="s">
        <v>211</v>
      </c>
      <c r="E429" s="194" t="s">
        <v>3712</v>
      </c>
      <c r="F429" s="195" t="s">
        <v>3713</v>
      </c>
      <c r="G429" s="196" t="s">
        <v>340</v>
      </c>
      <c r="H429" s="197">
        <v>1</v>
      </c>
      <c r="I429" s="198"/>
      <c r="J429" s="199">
        <f>ROUND(I429*H429,2)</f>
        <v>0</v>
      </c>
      <c r="K429" s="200"/>
      <c r="L429" s="40"/>
      <c r="M429" s="201" t="s">
        <v>1</v>
      </c>
      <c r="N429" s="202" t="s">
        <v>40</v>
      </c>
      <c r="O429" s="72"/>
      <c r="P429" s="203">
        <f>O429*H429</f>
        <v>0</v>
      </c>
      <c r="Q429" s="203">
        <v>0</v>
      </c>
      <c r="R429" s="203">
        <f>Q429*H429</f>
        <v>0</v>
      </c>
      <c r="S429" s="203">
        <v>0</v>
      </c>
      <c r="T429" s="204">
        <f>S429*H429</f>
        <v>0</v>
      </c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R429" s="205" t="s">
        <v>215</v>
      </c>
      <c r="AT429" s="205" t="s">
        <v>211</v>
      </c>
      <c r="AU429" s="205" t="s">
        <v>83</v>
      </c>
      <c r="AY429" s="18" t="s">
        <v>209</v>
      </c>
      <c r="BE429" s="206">
        <f>IF(N429="základní",J429,0)</f>
        <v>0</v>
      </c>
      <c r="BF429" s="206">
        <f>IF(N429="snížená",J429,0)</f>
        <v>0</v>
      </c>
      <c r="BG429" s="206">
        <f>IF(N429="zákl. přenesená",J429,0)</f>
        <v>0</v>
      </c>
      <c r="BH429" s="206">
        <f>IF(N429="sníž. přenesená",J429,0)</f>
        <v>0</v>
      </c>
      <c r="BI429" s="206">
        <f>IF(N429="nulová",J429,0)</f>
        <v>0</v>
      </c>
      <c r="BJ429" s="18" t="s">
        <v>83</v>
      </c>
      <c r="BK429" s="206">
        <f>ROUND(I429*H429,2)</f>
        <v>0</v>
      </c>
      <c r="BL429" s="18" t="s">
        <v>215</v>
      </c>
      <c r="BM429" s="205" t="s">
        <v>883</v>
      </c>
    </row>
    <row r="430" spans="1:65" s="2" customFormat="1" ht="19.5">
      <c r="A430" s="35"/>
      <c r="B430" s="36"/>
      <c r="C430" s="37"/>
      <c r="D430" s="209" t="s">
        <v>253</v>
      </c>
      <c r="E430" s="37"/>
      <c r="F430" s="240" t="s">
        <v>3654</v>
      </c>
      <c r="G430" s="37"/>
      <c r="H430" s="37"/>
      <c r="I430" s="241"/>
      <c r="J430" s="37"/>
      <c r="K430" s="37"/>
      <c r="L430" s="40"/>
      <c r="M430" s="242"/>
      <c r="N430" s="243"/>
      <c r="O430" s="72"/>
      <c r="P430" s="72"/>
      <c r="Q430" s="72"/>
      <c r="R430" s="72"/>
      <c r="S430" s="72"/>
      <c r="T430" s="73"/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T430" s="18" t="s">
        <v>253</v>
      </c>
      <c r="AU430" s="18" t="s">
        <v>83</v>
      </c>
    </row>
    <row r="431" spans="1:65" s="2" customFormat="1" ht="16.5" customHeight="1">
      <c r="A431" s="35"/>
      <c r="B431" s="36"/>
      <c r="C431" s="193" t="s">
        <v>880</v>
      </c>
      <c r="D431" s="193" t="s">
        <v>211</v>
      </c>
      <c r="E431" s="194" t="s">
        <v>3657</v>
      </c>
      <c r="F431" s="195" t="s">
        <v>3658</v>
      </c>
      <c r="G431" s="196" t="s">
        <v>340</v>
      </c>
      <c r="H431" s="197">
        <v>1</v>
      </c>
      <c r="I431" s="198"/>
      <c r="J431" s="199">
        <f>ROUND(I431*H431,2)</f>
        <v>0</v>
      </c>
      <c r="K431" s="200"/>
      <c r="L431" s="40"/>
      <c r="M431" s="201" t="s">
        <v>1</v>
      </c>
      <c r="N431" s="202" t="s">
        <v>40</v>
      </c>
      <c r="O431" s="72"/>
      <c r="P431" s="203">
        <f>O431*H431</f>
        <v>0</v>
      </c>
      <c r="Q431" s="203">
        <v>0</v>
      </c>
      <c r="R431" s="203">
        <f>Q431*H431</f>
        <v>0</v>
      </c>
      <c r="S431" s="203">
        <v>0</v>
      </c>
      <c r="T431" s="204">
        <f>S431*H431</f>
        <v>0</v>
      </c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R431" s="205" t="s">
        <v>215</v>
      </c>
      <c r="AT431" s="205" t="s">
        <v>211</v>
      </c>
      <c r="AU431" s="205" t="s">
        <v>83</v>
      </c>
      <c r="AY431" s="18" t="s">
        <v>209</v>
      </c>
      <c r="BE431" s="206">
        <f>IF(N431="základní",J431,0)</f>
        <v>0</v>
      </c>
      <c r="BF431" s="206">
        <f>IF(N431="snížená",J431,0)</f>
        <v>0</v>
      </c>
      <c r="BG431" s="206">
        <f>IF(N431="zákl. přenesená",J431,0)</f>
        <v>0</v>
      </c>
      <c r="BH431" s="206">
        <f>IF(N431="sníž. přenesená",J431,0)</f>
        <v>0</v>
      </c>
      <c r="BI431" s="206">
        <f>IF(N431="nulová",J431,0)</f>
        <v>0</v>
      </c>
      <c r="BJ431" s="18" t="s">
        <v>83</v>
      </c>
      <c r="BK431" s="206">
        <f>ROUND(I431*H431,2)</f>
        <v>0</v>
      </c>
      <c r="BL431" s="18" t="s">
        <v>215</v>
      </c>
      <c r="BM431" s="205" t="s">
        <v>888</v>
      </c>
    </row>
    <row r="432" spans="1:65" s="2" customFormat="1" ht="19.5">
      <c r="A432" s="35"/>
      <c r="B432" s="36"/>
      <c r="C432" s="37"/>
      <c r="D432" s="209" t="s">
        <v>253</v>
      </c>
      <c r="E432" s="37"/>
      <c r="F432" s="240" t="s">
        <v>3659</v>
      </c>
      <c r="G432" s="37"/>
      <c r="H432" s="37"/>
      <c r="I432" s="241"/>
      <c r="J432" s="37"/>
      <c r="K432" s="37"/>
      <c r="L432" s="40"/>
      <c r="M432" s="242"/>
      <c r="N432" s="243"/>
      <c r="O432" s="72"/>
      <c r="P432" s="72"/>
      <c r="Q432" s="72"/>
      <c r="R432" s="72"/>
      <c r="S432" s="72"/>
      <c r="T432" s="73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T432" s="18" t="s">
        <v>253</v>
      </c>
      <c r="AU432" s="18" t="s">
        <v>83</v>
      </c>
    </row>
    <row r="433" spans="1:65" s="2" customFormat="1" ht="16.5" customHeight="1">
      <c r="A433" s="35"/>
      <c r="B433" s="36"/>
      <c r="C433" s="193" t="s">
        <v>556</v>
      </c>
      <c r="D433" s="193" t="s">
        <v>211</v>
      </c>
      <c r="E433" s="194" t="s">
        <v>3691</v>
      </c>
      <c r="F433" s="195" t="s">
        <v>3661</v>
      </c>
      <c r="G433" s="196" t="s">
        <v>340</v>
      </c>
      <c r="H433" s="197">
        <v>1</v>
      </c>
      <c r="I433" s="198"/>
      <c r="J433" s="199">
        <f>ROUND(I433*H433,2)</f>
        <v>0</v>
      </c>
      <c r="K433" s="200"/>
      <c r="L433" s="40"/>
      <c r="M433" s="201" t="s">
        <v>1</v>
      </c>
      <c r="N433" s="202" t="s">
        <v>40</v>
      </c>
      <c r="O433" s="72"/>
      <c r="P433" s="203">
        <f>O433*H433</f>
        <v>0</v>
      </c>
      <c r="Q433" s="203">
        <v>0</v>
      </c>
      <c r="R433" s="203">
        <f>Q433*H433</f>
        <v>0</v>
      </c>
      <c r="S433" s="203">
        <v>0</v>
      </c>
      <c r="T433" s="204">
        <f>S433*H433</f>
        <v>0</v>
      </c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R433" s="205" t="s">
        <v>215</v>
      </c>
      <c r="AT433" s="205" t="s">
        <v>211</v>
      </c>
      <c r="AU433" s="205" t="s">
        <v>83</v>
      </c>
      <c r="AY433" s="18" t="s">
        <v>209</v>
      </c>
      <c r="BE433" s="206">
        <f>IF(N433="základní",J433,0)</f>
        <v>0</v>
      </c>
      <c r="BF433" s="206">
        <f>IF(N433="snížená",J433,0)</f>
        <v>0</v>
      </c>
      <c r="BG433" s="206">
        <f>IF(N433="zákl. přenesená",J433,0)</f>
        <v>0</v>
      </c>
      <c r="BH433" s="206">
        <f>IF(N433="sníž. přenesená",J433,0)</f>
        <v>0</v>
      </c>
      <c r="BI433" s="206">
        <f>IF(N433="nulová",J433,0)</f>
        <v>0</v>
      </c>
      <c r="BJ433" s="18" t="s">
        <v>83</v>
      </c>
      <c r="BK433" s="206">
        <f>ROUND(I433*H433,2)</f>
        <v>0</v>
      </c>
      <c r="BL433" s="18" t="s">
        <v>215</v>
      </c>
      <c r="BM433" s="205" t="s">
        <v>894</v>
      </c>
    </row>
    <row r="434" spans="1:65" s="2" customFormat="1" ht="19.5">
      <c r="A434" s="35"/>
      <c r="B434" s="36"/>
      <c r="C434" s="37"/>
      <c r="D434" s="209" t="s">
        <v>253</v>
      </c>
      <c r="E434" s="37"/>
      <c r="F434" s="240" t="s">
        <v>3603</v>
      </c>
      <c r="G434" s="37"/>
      <c r="H434" s="37"/>
      <c r="I434" s="241"/>
      <c r="J434" s="37"/>
      <c r="K434" s="37"/>
      <c r="L434" s="40"/>
      <c r="M434" s="242"/>
      <c r="N434" s="243"/>
      <c r="O434" s="72"/>
      <c r="P434" s="72"/>
      <c r="Q434" s="72"/>
      <c r="R434" s="72"/>
      <c r="S434" s="72"/>
      <c r="T434" s="73"/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T434" s="18" t="s">
        <v>253</v>
      </c>
      <c r="AU434" s="18" t="s">
        <v>83</v>
      </c>
    </row>
    <row r="435" spans="1:65" s="2" customFormat="1" ht="24.2" customHeight="1">
      <c r="A435" s="35"/>
      <c r="B435" s="36"/>
      <c r="C435" s="193" t="s">
        <v>891</v>
      </c>
      <c r="D435" s="193" t="s">
        <v>211</v>
      </c>
      <c r="E435" s="194" t="s">
        <v>3604</v>
      </c>
      <c r="F435" s="195" t="s">
        <v>3605</v>
      </c>
      <c r="G435" s="196" t="s">
        <v>340</v>
      </c>
      <c r="H435" s="197">
        <v>1</v>
      </c>
      <c r="I435" s="198"/>
      <c r="J435" s="199">
        <f>ROUND(I435*H435,2)</f>
        <v>0</v>
      </c>
      <c r="K435" s="200"/>
      <c r="L435" s="40"/>
      <c r="M435" s="201" t="s">
        <v>1</v>
      </c>
      <c r="N435" s="202" t="s">
        <v>40</v>
      </c>
      <c r="O435" s="72"/>
      <c r="P435" s="203">
        <f>O435*H435</f>
        <v>0</v>
      </c>
      <c r="Q435" s="203">
        <v>0</v>
      </c>
      <c r="R435" s="203">
        <f>Q435*H435</f>
        <v>0</v>
      </c>
      <c r="S435" s="203">
        <v>0</v>
      </c>
      <c r="T435" s="204">
        <f>S435*H435</f>
        <v>0</v>
      </c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R435" s="205" t="s">
        <v>215</v>
      </c>
      <c r="AT435" s="205" t="s">
        <v>211</v>
      </c>
      <c r="AU435" s="205" t="s">
        <v>83</v>
      </c>
      <c r="AY435" s="18" t="s">
        <v>209</v>
      </c>
      <c r="BE435" s="206">
        <f>IF(N435="základní",J435,0)</f>
        <v>0</v>
      </c>
      <c r="BF435" s="206">
        <f>IF(N435="snížená",J435,0)</f>
        <v>0</v>
      </c>
      <c r="BG435" s="206">
        <f>IF(N435="zákl. přenesená",J435,0)</f>
        <v>0</v>
      </c>
      <c r="BH435" s="206">
        <f>IF(N435="sníž. přenesená",J435,0)</f>
        <v>0</v>
      </c>
      <c r="BI435" s="206">
        <f>IF(N435="nulová",J435,0)</f>
        <v>0</v>
      </c>
      <c r="BJ435" s="18" t="s">
        <v>83</v>
      </c>
      <c r="BK435" s="206">
        <f>ROUND(I435*H435,2)</f>
        <v>0</v>
      </c>
      <c r="BL435" s="18" t="s">
        <v>215</v>
      </c>
      <c r="BM435" s="205" t="s">
        <v>899</v>
      </c>
    </row>
    <row r="436" spans="1:65" s="2" customFormat="1" ht="19.5">
      <c r="A436" s="35"/>
      <c r="B436" s="36"/>
      <c r="C436" s="37"/>
      <c r="D436" s="209" t="s">
        <v>253</v>
      </c>
      <c r="E436" s="37"/>
      <c r="F436" s="240" t="s">
        <v>3606</v>
      </c>
      <c r="G436" s="37"/>
      <c r="H436" s="37"/>
      <c r="I436" s="241"/>
      <c r="J436" s="37"/>
      <c r="K436" s="37"/>
      <c r="L436" s="40"/>
      <c r="M436" s="242"/>
      <c r="N436" s="243"/>
      <c r="O436" s="72"/>
      <c r="P436" s="72"/>
      <c r="Q436" s="72"/>
      <c r="R436" s="72"/>
      <c r="S436" s="72"/>
      <c r="T436" s="73"/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T436" s="18" t="s">
        <v>253</v>
      </c>
      <c r="AU436" s="18" t="s">
        <v>83</v>
      </c>
    </row>
    <row r="437" spans="1:65" s="2" customFormat="1" ht="16.5" customHeight="1">
      <c r="A437" s="35"/>
      <c r="B437" s="36"/>
      <c r="C437" s="193" t="s">
        <v>560</v>
      </c>
      <c r="D437" s="193" t="s">
        <v>211</v>
      </c>
      <c r="E437" s="194" t="s">
        <v>3612</v>
      </c>
      <c r="F437" s="195" t="s">
        <v>3613</v>
      </c>
      <c r="G437" s="196" t="s">
        <v>340</v>
      </c>
      <c r="H437" s="197">
        <v>2</v>
      </c>
      <c r="I437" s="198"/>
      <c r="J437" s="199">
        <f>ROUND(I437*H437,2)</f>
        <v>0</v>
      </c>
      <c r="K437" s="200"/>
      <c r="L437" s="40"/>
      <c r="M437" s="201" t="s">
        <v>1</v>
      </c>
      <c r="N437" s="202" t="s">
        <v>40</v>
      </c>
      <c r="O437" s="72"/>
      <c r="P437" s="203">
        <f>O437*H437</f>
        <v>0</v>
      </c>
      <c r="Q437" s="203">
        <v>0</v>
      </c>
      <c r="R437" s="203">
        <f>Q437*H437</f>
        <v>0</v>
      </c>
      <c r="S437" s="203">
        <v>0</v>
      </c>
      <c r="T437" s="204">
        <f>S437*H437</f>
        <v>0</v>
      </c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R437" s="205" t="s">
        <v>215</v>
      </c>
      <c r="AT437" s="205" t="s">
        <v>211</v>
      </c>
      <c r="AU437" s="205" t="s">
        <v>83</v>
      </c>
      <c r="AY437" s="18" t="s">
        <v>209</v>
      </c>
      <c r="BE437" s="206">
        <f>IF(N437="základní",J437,0)</f>
        <v>0</v>
      </c>
      <c r="BF437" s="206">
        <f>IF(N437="snížená",J437,0)</f>
        <v>0</v>
      </c>
      <c r="BG437" s="206">
        <f>IF(N437="zákl. přenesená",J437,0)</f>
        <v>0</v>
      </c>
      <c r="BH437" s="206">
        <f>IF(N437="sníž. přenesená",J437,0)</f>
        <v>0</v>
      </c>
      <c r="BI437" s="206">
        <f>IF(N437="nulová",J437,0)</f>
        <v>0</v>
      </c>
      <c r="BJ437" s="18" t="s">
        <v>83</v>
      </c>
      <c r="BK437" s="206">
        <f>ROUND(I437*H437,2)</f>
        <v>0</v>
      </c>
      <c r="BL437" s="18" t="s">
        <v>215</v>
      </c>
      <c r="BM437" s="205" t="s">
        <v>905</v>
      </c>
    </row>
    <row r="438" spans="1:65" s="2" customFormat="1" ht="19.5">
      <c r="A438" s="35"/>
      <c r="B438" s="36"/>
      <c r="C438" s="37"/>
      <c r="D438" s="209" t="s">
        <v>253</v>
      </c>
      <c r="E438" s="37"/>
      <c r="F438" s="240" t="s">
        <v>3614</v>
      </c>
      <c r="G438" s="37"/>
      <c r="H438" s="37"/>
      <c r="I438" s="241"/>
      <c r="J438" s="37"/>
      <c r="K438" s="37"/>
      <c r="L438" s="40"/>
      <c r="M438" s="242"/>
      <c r="N438" s="243"/>
      <c r="O438" s="72"/>
      <c r="P438" s="72"/>
      <c r="Q438" s="72"/>
      <c r="R438" s="72"/>
      <c r="S438" s="72"/>
      <c r="T438" s="73"/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T438" s="18" t="s">
        <v>253</v>
      </c>
      <c r="AU438" s="18" t="s">
        <v>83</v>
      </c>
    </row>
    <row r="439" spans="1:65" s="2" customFormat="1" ht="16.5" customHeight="1">
      <c r="A439" s="35"/>
      <c r="B439" s="36"/>
      <c r="C439" s="193" t="s">
        <v>902</v>
      </c>
      <c r="D439" s="193" t="s">
        <v>211</v>
      </c>
      <c r="E439" s="194" t="s">
        <v>3714</v>
      </c>
      <c r="F439" s="195" t="s">
        <v>3715</v>
      </c>
      <c r="G439" s="196" t="s">
        <v>340</v>
      </c>
      <c r="H439" s="197">
        <v>1</v>
      </c>
      <c r="I439" s="198"/>
      <c r="J439" s="199">
        <f>ROUND(I439*H439,2)</f>
        <v>0</v>
      </c>
      <c r="K439" s="200"/>
      <c r="L439" s="40"/>
      <c r="M439" s="201" t="s">
        <v>1</v>
      </c>
      <c r="N439" s="202" t="s">
        <v>40</v>
      </c>
      <c r="O439" s="72"/>
      <c r="P439" s="203">
        <f>O439*H439</f>
        <v>0</v>
      </c>
      <c r="Q439" s="203">
        <v>0</v>
      </c>
      <c r="R439" s="203">
        <f>Q439*H439</f>
        <v>0</v>
      </c>
      <c r="S439" s="203">
        <v>0</v>
      </c>
      <c r="T439" s="204">
        <f>S439*H439</f>
        <v>0</v>
      </c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R439" s="205" t="s">
        <v>215</v>
      </c>
      <c r="AT439" s="205" t="s">
        <v>211</v>
      </c>
      <c r="AU439" s="205" t="s">
        <v>83</v>
      </c>
      <c r="AY439" s="18" t="s">
        <v>209</v>
      </c>
      <c r="BE439" s="206">
        <f>IF(N439="základní",J439,0)</f>
        <v>0</v>
      </c>
      <c r="BF439" s="206">
        <f>IF(N439="snížená",J439,0)</f>
        <v>0</v>
      </c>
      <c r="BG439" s="206">
        <f>IF(N439="zákl. přenesená",J439,0)</f>
        <v>0</v>
      </c>
      <c r="BH439" s="206">
        <f>IF(N439="sníž. přenesená",J439,0)</f>
        <v>0</v>
      </c>
      <c r="BI439" s="206">
        <f>IF(N439="nulová",J439,0)</f>
        <v>0</v>
      </c>
      <c r="BJ439" s="18" t="s">
        <v>83</v>
      </c>
      <c r="BK439" s="206">
        <f>ROUND(I439*H439,2)</f>
        <v>0</v>
      </c>
      <c r="BL439" s="18" t="s">
        <v>215</v>
      </c>
      <c r="BM439" s="205" t="s">
        <v>909</v>
      </c>
    </row>
    <row r="440" spans="1:65" s="2" customFormat="1" ht="19.5">
      <c r="A440" s="35"/>
      <c r="B440" s="36"/>
      <c r="C440" s="37"/>
      <c r="D440" s="209" t="s">
        <v>253</v>
      </c>
      <c r="E440" s="37"/>
      <c r="F440" s="240" t="s">
        <v>3614</v>
      </c>
      <c r="G440" s="37"/>
      <c r="H440" s="37"/>
      <c r="I440" s="241"/>
      <c r="J440" s="37"/>
      <c r="K440" s="37"/>
      <c r="L440" s="40"/>
      <c r="M440" s="242"/>
      <c r="N440" s="243"/>
      <c r="O440" s="72"/>
      <c r="P440" s="72"/>
      <c r="Q440" s="72"/>
      <c r="R440" s="72"/>
      <c r="S440" s="72"/>
      <c r="T440" s="73"/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T440" s="18" t="s">
        <v>253</v>
      </c>
      <c r="AU440" s="18" t="s">
        <v>83</v>
      </c>
    </row>
    <row r="441" spans="1:65" s="2" customFormat="1" ht="16.5" customHeight="1">
      <c r="A441" s="35"/>
      <c r="B441" s="36"/>
      <c r="C441" s="193" t="s">
        <v>563</v>
      </c>
      <c r="D441" s="193" t="s">
        <v>211</v>
      </c>
      <c r="E441" s="194" t="s">
        <v>3662</v>
      </c>
      <c r="F441" s="195" t="s">
        <v>3663</v>
      </c>
      <c r="G441" s="196" t="s">
        <v>340</v>
      </c>
      <c r="H441" s="197">
        <v>3</v>
      </c>
      <c r="I441" s="198"/>
      <c r="J441" s="199">
        <f>ROUND(I441*H441,2)</f>
        <v>0</v>
      </c>
      <c r="K441" s="200"/>
      <c r="L441" s="40"/>
      <c r="M441" s="201" t="s">
        <v>1</v>
      </c>
      <c r="N441" s="202" t="s">
        <v>40</v>
      </c>
      <c r="O441" s="72"/>
      <c r="P441" s="203">
        <f>O441*H441</f>
        <v>0</v>
      </c>
      <c r="Q441" s="203">
        <v>0</v>
      </c>
      <c r="R441" s="203">
        <f>Q441*H441</f>
        <v>0</v>
      </c>
      <c r="S441" s="203">
        <v>0</v>
      </c>
      <c r="T441" s="204">
        <f>S441*H441</f>
        <v>0</v>
      </c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R441" s="205" t="s">
        <v>215</v>
      </c>
      <c r="AT441" s="205" t="s">
        <v>211</v>
      </c>
      <c r="AU441" s="205" t="s">
        <v>83</v>
      </c>
      <c r="AY441" s="18" t="s">
        <v>209</v>
      </c>
      <c r="BE441" s="206">
        <f>IF(N441="základní",J441,0)</f>
        <v>0</v>
      </c>
      <c r="BF441" s="206">
        <f>IF(N441="snížená",J441,0)</f>
        <v>0</v>
      </c>
      <c r="BG441" s="206">
        <f>IF(N441="zákl. přenesená",J441,0)</f>
        <v>0</v>
      </c>
      <c r="BH441" s="206">
        <f>IF(N441="sníž. přenesená",J441,0)</f>
        <v>0</v>
      </c>
      <c r="BI441" s="206">
        <f>IF(N441="nulová",J441,0)</f>
        <v>0</v>
      </c>
      <c r="BJ441" s="18" t="s">
        <v>83</v>
      </c>
      <c r="BK441" s="206">
        <f>ROUND(I441*H441,2)</f>
        <v>0</v>
      </c>
      <c r="BL441" s="18" t="s">
        <v>215</v>
      </c>
      <c r="BM441" s="205" t="s">
        <v>914</v>
      </c>
    </row>
    <row r="442" spans="1:65" s="2" customFormat="1" ht="19.5">
      <c r="A442" s="35"/>
      <c r="B442" s="36"/>
      <c r="C442" s="37"/>
      <c r="D442" s="209" t="s">
        <v>253</v>
      </c>
      <c r="E442" s="37"/>
      <c r="F442" s="240" t="s">
        <v>3614</v>
      </c>
      <c r="G442" s="37"/>
      <c r="H442" s="37"/>
      <c r="I442" s="241"/>
      <c r="J442" s="37"/>
      <c r="K442" s="37"/>
      <c r="L442" s="40"/>
      <c r="M442" s="242"/>
      <c r="N442" s="243"/>
      <c r="O442" s="72"/>
      <c r="P442" s="72"/>
      <c r="Q442" s="72"/>
      <c r="R442" s="72"/>
      <c r="S442" s="72"/>
      <c r="T442" s="73"/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T442" s="18" t="s">
        <v>253</v>
      </c>
      <c r="AU442" s="18" t="s">
        <v>83</v>
      </c>
    </row>
    <row r="443" spans="1:65" s="2" customFormat="1" ht="16.5" customHeight="1">
      <c r="A443" s="35"/>
      <c r="B443" s="36"/>
      <c r="C443" s="193" t="s">
        <v>911</v>
      </c>
      <c r="D443" s="193" t="s">
        <v>211</v>
      </c>
      <c r="E443" s="194" t="s">
        <v>3664</v>
      </c>
      <c r="F443" s="195" t="s">
        <v>3665</v>
      </c>
      <c r="G443" s="196" t="s">
        <v>340</v>
      </c>
      <c r="H443" s="197">
        <v>5</v>
      </c>
      <c r="I443" s="198"/>
      <c r="J443" s="199">
        <f>ROUND(I443*H443,2)</f>
        <v>0</v>
      </c>
      <c r="K443" s="200"/>
      <c r="L443" s="40"/>
      <c r="M443" s="201" t="s">
        <v>1</v>
      </c>
      <c r="N443" s="202" t="s">
        <v>40</v>
      </c>
      <c r="O443" s="72"/>
      <c r="P443" s="203">
        <f>O443*H443</f>
        <v>0</v>
      </c>
      <c r="Q443" s="203">
        <v>0</v>
      </c>
      <c r="R443" s="203">
        <f>Q443*H443</f>
        <v>0</v>
      </c>
      <c r="S443" s="203">
        <v>0</v>
      </c>
      <c r="T443" s="204">
        <f>S443*H443</f>
        <v>0</v>
      </c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R443" s="205" t="s">
        <v>215</v>
      </c>
      <c r="AT443" s="205" t="s">
        <v>211</v>
      </c>
      <c r="AU443" s="205" t="s">
        <v>83</v>
      </c>
      <c r="AY443" s="18" t="s">
        <v>209</v>
      </c>
      <c r="BE443" s="206">
        <f>IF(N443="základní",J443,0)</f>
        <v>0</v>
      </c>
      <c r="BF443" s="206">
        <f>IF(N443="snížená",J443,0)</f>
        <v>0</v>
      </c>
      <c r="BG443" s="206">
        <f>IF(N443="zákl. přenesená",J443,0)</f>
        <v>0</v>
      </c>
      <c r="BH443" s="206">
        <f>IF(N443="sníž. přenesená",J443,0)</f>
        <v>0</v>
      </c>
      <c r="BI443" s="206">
        <f>IF(N443="nulová",J443,0)</f>
        <v>0</v>
      </c>
      <c r="BJ443" s="18" t="s">
        <v>83</v>
      </c>
      <c r="BK443" s="206">
        <f>ROUND(I443*H443,2)</f>
        <v>0</v>
      </c>
      <c r="BL443" s="18" t="s">
        <v>215</v>
      </c>
      <c r="BM443" s="205" t="s">
        <v>918</v>
      </c>
    </row>
    <row r="444" spans="1:65" s="2" customFormat="1" ht="19.5">
      <c r="A444" s="35"/>
      <c r="B444" s="36"/>
      <c r="C444" s="37"/>
      <c r="D444" s="209" t="s">
        <v>253</v>
      </c>
      <c r="E444" s="37"/>
      <c r="F444" s="240" t="s">
        <v>3614</v>
      </c>
      <c r="G444" s="37"/>
      <c r="H444" s="37"/>
      <c r="I444" s="241"/>
      <c r="J444" s="37"/>
      <c r="K444" s="37"/>
      <c r="L444" s="40"/>
      <c r="M444" s="242"/>
      <c r="N444" s="243"/>
      <c r="O444" s="72"/>
      <c r="P444" s="72"/>
      <c r="Q444" s="72"/>
      <c r="R444" s="72"/>
      <c r="S444" s="72"/>
      <c r="T444" s="73"/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T444" s="18" t="s">
        <v>253</v>
      </c>
      <c r="AU444" s="18" t="s">
        <v>83</v>
      </c>
    </row>
    <row r="445" spans="1:65" s="2" customFormat="1" ht="16.5" customHeight="1">
      <c r="A445" s="35"/>
      <c r="B445" s="36"/>
      <c r="C445" s="193" t="s">
        <v>567</v>
      </c>
      <c r="D445" s="193" t="s">
        <v>211</v>
      </c>
      <c r="E445" s="194" t="s">
        <v>3668</v>
      </c>
      <c r="F445" s="195" t="s">
        <v>3669</v>
      </c>
      <c r="G445" s="196" t="s">
        <v>340</v>
      </c>
      <c r="H445" s="197">
        <v>22</v>
      </c>
      <c r="I445" s="198"/>
      <c r="J445" s="199">
        <f>ROUND(I445*H445,2)</f>
        <v>0</v>
      </c>
      <c r="K445" s="200"/>
      <c r="L445" s="40"/>
      <c r="M445" s="201" t="s">
        <v>1</v>
      </c>
      <c r="N445" s="202" t="s">
        <v>40</v>
      </c>
      <c r="O445" s="72"/>
      <c r="P445" s="203">
        <f>O445*H445</f>
        <v>0</v>
      </c>
      <c r="Q445" s="203">
        <v>0</v>
      </c>
      <c r="R445" s="203">
        <f>Q445*H445</f>
        <v>0</v>
      </c>
      <c r="S445" s="203">
        <v>0</v>
      </c>
      <c r="T445" s="204">
        <f>S445*H445</f>
        <v>0</v>
      </c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R445" s="205" t="s">
        <v>215</v>
      </c>
      <c r="AT445" s="205" t="s">
        <v>211</v>
      </c>
      <c r="AU445" s="205" t="s">
        <v>83</v>
      </c>
      <c r="AY445" s="18" t="s">
        <v>209</v>
      </c>
      <c r="BE445" s="206">
        <f>IF(N445="základní",J445,0)</f>
        <v>0</v>
      </c>
      <c r="BF445" s="206">
        <f>IF(N445="snížená",J445,0)</f>
        <v>0</v>
      </c>
      <c r="BG445" s="206">
        <f>IF(N445="zákl. přenesená",J445,0)</f>
        <v>0</v>
      </c>
      <c r="BH445" s="206">
        <f>IF(N445="sníž. přenesená",J445,0)</f>
        <v>0</v>
      </c>
      <c r="BI445" s="206">
        <f>IF(N445="nulová",J445,0)</f>
        <v>0</v>
      </c>
      <c r="BJ445" s="18" t="s">
        <v>83</v>
      </c>
      <c r="BK445" s="206">
        <f>ROUND(I445*H445,2)</f>
        <v>0</v>
      </c>
      <c r="BL445" s="18" t="s">
        <v>215</v>
      </c>
      <c r="BM445" s="205" t="s">
        <v>920</v>
      </c>
    </row>
    <row r="446" spans="1:65" s="2" customFormat="1" ht="19.5">
      <c r="A446" s="35"/>
      <c r="B446" s="36"/>
      <c r="C446" s="37"/>
      <c r="D446" s="209" t="s">
        <v>253</v>
      </c>
      <c r="E446" s="37"/>
      <c r="F446" s="240" t="s">
        <v>3614</v>
      </c>
      <c r="G446" s="37"/>
      <c r="H446" s="37"/>
      <c r="I446" s="241"/>
      <c r="J446" s="37"/>
      <c r="K446" s="37"/>
      <c r="L446" s="40"/>
      <c r="M446" s="242"/>
      <c r="N446" s="243"/>
      <c r="O446" s="72"/>
      <c r="P446" s="72"/>
      <c r="Q446" s="72"/>
      <c r="R446" s="72"/>
      <c r="S446" s="72"/>
      <c r="T446" s="73"/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T446" s="18" t="s">
        <v>253</v>
      </c>
      <c r="AU446" s="18" t="s">
        <v>83</v>
      </c>
    </row>
    <row r="447" spans="1:65" s="2" customFormat="1" ht="16.5" customHeight="1">
      <c r="A447" s="35"/>
      <c r="B447" s="36"/>
      <c r="C447" s="193" t="s">
        <v>919</v>
      </c>
      <c r="D447" s="193" t="s">
        <v>211</v>
      </c>
      <c r="E447" s="194" t="s">
        <v>3666</v>
      </c>
      <c r="F447" s="195" t="s">
        <v>3667</v>
      </c>
      <c r="G447" s="196" t="s">
        <v>340</v>
      </c>
      <c r="H447" s="197">
        <v>2</v>
      </c>
      <c r="I447" s="198"/>
      <c r="J447" s="199">
        <f>ROUND(I447*H447,2)</f>
        <v>0</v>
      </c>
      <c r="K447" s="200"/>
      <c r="L447" s="40"/>
      <c r="M447" s="201" t="s">
        <v>1</v>
      </c>
      <c r="N447" s="202" t="s">
        <v>40</v>
      </c>
      <c r="O447" s="72"/>
      <c r="P447" s="203">
        <f>O447*H447</f>
        <v>0</v>
      </c>
      <c r="Q447" s="203">
        <v>0</v>
      </c>
      <c r="R447" s="203">
        <f>Q447*H447</f>
        <v>0</v>
      </c>
      <c r="S447" s="203">
        <v>0</v>
      </c>
      <c r="T447" s="204">
        <f>S447*H447</f>
        <v>0</v>
      </c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R447" s="205" t="s">
        <v>215</v>
      </c>
      <c r="AT447" s="205" t="s">
        <v>211</v>
      </c>
      <c r="AU447" s="205" t="s">
        <v>83</v>
      </c>
      <c r="AY447" s="18" t="s">
        <v>209</v>
      </c>
      <c r="BE447" s="206">
        <f>IF(N447="základní",J447,0)</f>
        <v>0</v>
      </c>
      <c r="BF447" s="206">
        <f>IF(N447="snížená",J447,0)</f>
        <v>0</v>
      </c>
      <c r="BG447" s="206">
        <f>IF(N447="zákl. přenesená",J447,0)</f>
        <v>0</v>
      </c>
      <c r="BH447" s="206">
        <f>IF(N447="sníž. přenesená",J447,0)</f>
        <v>0</v>
      </c>
      <c r="BI447" s="206">
        <f>IF(N447="nulová",J447,0)</f>
        <v>0</v>
      </c>
      <c r="BJ447" s="18" t="s">
        <v>83</v>
      </c>
      <c r="BK447" s="206">
        <f>ROUND(I447*H447,2)</f>
        <v>0</v>
      </c>
      <c r="BL447" s="18" t="s">
        <v>215</v>
      </c>
      <c r="BM447" s="205" t="s">
        <v>925</v>
      </c>
    </row>
    <row r="448" spans="1:65" s="2" customFormat="1" ht="19.5">
      <c r="A448" s="35"/>
      <c r="B448" s="36"/>
      <c r="C448" s="37"/>
      <c r="D448" s="209" t="s">
        <v>253</v>
      </c>
      <c r="E448" s="37"/>
      <c r="F448" s="240" t="s">
        <v>3614</v>
      </c>
      <c r="G448" s="37"/>
      <c r="H448" s="37"/>
      <c r="I448" s="241"/>
      <c r="J448" s="37"/>
      <c r="K448" s="37"/>
      <c r="L448" s="40"/>
      <c r="M448" s="242"/>
      <c r="N448" s="243"/>
      <c r="O448" s="72"/>
      <c r="P448" s="72"/>
      <c r="Q448" s="72"/>
      <c r="R448" s="72"/>
      <c r="S448" s="72"/>
      <c r="T448" s="73"/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T448" s="18" t="s">
        <v>253</v>
      </c>
      <c r="AU448" s="18" t="s">
        <v>83</v>
      </c>
    </row>
    <row r="449" spans="1:65" s="2" customFormat="1" ht="16.5" customHeight="1">
      <c r="A449" s="35"/>
      <c r="B449" s="36"/>
      <c r="C449" s="193" t="s">
        <v>571</v>
      </c>
      <c r="D449" s="193" t="s">
        <v>211</v>
      </c>
      <c r="E449" s="194" t="s">
        <v>3698</v>
      </c>
      <c r="F449" s="195" t="s">
        <v>3699</v>
      </c>
      <c r="G449" s="196" t="s">
        <v>340</v>
      </c>
      <c r="H449" s="197">
        <v>5</v>
      </c>
      <c r="I449" s="198"/>
      <c r="J449" s="199">
        <f>ROUND(I449*H449,2)</f>
        <v>0</v>
      </c>
      <c r="K449" s="200"/>
      <c r="L449" s="40"/>
      <c r="M449" s="201" t="s">
        <v>1</v>
      </c>
      <c r="N449" s="202" t="s">
        <v>40</v>
      </c>
      <c r="O449" s="72"/>
      <c r="P449" s="203">
        <f>O449*H449</f>
        <v>0</v>
      </c>
      <c r="Q449" s="203">
        <v>0</v>
      </c>
      <c r="R449" s="203">
        <f>Q449*H449</f>
        <v>0</v>
      </c>
      <c r="S449" s="203">
        <v>0</v>
      </c>
      <c r="T449" s="204">
        <f>S449*H449</f>
        <v>0</v>
      </c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R449" s="205" t="s">
        <v>215</v>
      </c>
      <c r="AT449" s="205" t="s">
        <v>211</v>
      </c>
      <c r="AU449" s="205" t="s">
        <v>83</v>
      </c>
      <c r="AY449" s="18" t="s">
        <v>209</v>
      </c>
      <c r="BE449" s="206">
        <f>IF(N449="základní",J449,0)</f>
        <v>0</v>
      </c>
      <c r="BF449" s="206">
        <f>IF(N449="snížená",J449,0)</f>
        <v>0</v>
      </c>
      <c r="BG449" s="206">
        <f>IF(N449="zákl. přenesená",J449,0)</f>
        <v>0</v>
      </c>
      <c r="BH449" s="206">
        <f>IF(N449="sníž. přenesená",J449,0)</f>
        <v>0</v>
      </c>
      <c r="BI449" s="206">
        <f>IF(N449="nulová",J449,0)</f>
        <v>0</v>
      </c>
      <c r="BJ449" s="18" t="s">
        <v>83</v>
      </c>
      <c r="BK449" s="206">
        <f>ROUND(I449*H449,2)</f>
        <v>0</v>
      </c>
      <c r="BL449" s="18" t="s">
        <v>215</v>
      </c>
      <c r="BM449" s="205" t="s">
        <v>931</v>
      </c>
    </row>
    <row r="450" spans="1:65" s="2" customFormat="1" ht="19.5">
      <c r="A450" s="35"/>
      <c r="B450" s="36"/>
      <c r="C450" s="37"/>
      <c r="D450" s="209" t="s">
        <v>253</v>
      </c>
      <c r="E450" s="37"/>
      <c r="F450" s="240" t="s">
        <v>3614</v>
      </c>
      <c r="G450" s="37"/>
      <c r="H450" s="37"/>
      <c r="I450" s="241"/>
      <c r="J450" s="37"/>
      <c r="K450" s="37"/>
      <c r="L450" s="40"/>
      <c r="M450" s="242"/>
      <c r="N450" s="243"/>
      <c r="O450" s="72"/>
      <c r="P450" s="72"/>
      <c r="Q450" s="72"/>
      <c r="R450" s="72"/>
      <c r="S450" s="72"/>
      <c r="T450" s="73"/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T450" s="18" t="s">
        <v>253</v>
      </c>
      <c r="AU450" s="18" t="s">
        <v>83</v>
      </c>
    </row>
    <row r="451" spans="1:65" s="2" customFormat="1" ht="24.2" customHeight="1">
      <c r="A451" s="35"/>
      <c r="B451" s="36"/>
      <c r="C451" s="193" t="s">
        <v>928</v>
      </c>
      <c r="D451" s="193" t="s">
        <v>211</v>
      </c>
      <c r="E451" s="194" t="s">
        <v>3670</v>
      </c>
      <c r="F451" s="195" t="s">
        <v>3671</v>
      </c>
      <c r="G451" s="196" t="s">
        <v>340</v>
      </c>
      <c r="H451" s="197">
        <v>1</v>
      </c>
      <c r="I451" s="198"/>
      <c r="J451" s="199">
        <f>ROUND(I451*H451,2)</f>
        <v>0</v>
      </c>
      <c r="K451" s="200"/>
      <c r="L451" s="40"/>
      <c r="M451" s="201" t="s">
        <v>1</v>
      </c>
      <c r="N451" s="202" t="s">
        <v>40</v>
      </c>
      <c r="O451" s="72"/>
      <c r="P451" s="203">
        <f>O451*H451</f>
        <v>0</v>
      </c>
      <c r="Q451" s="203">
        <v>0</v>
      </c>
      <c r="R451" s="203">
        <f>Q451*H451</f>
        <v>0</v>
      </c>
      <c r="S451" s="203">
        <v>0</v>
      </c>
      <c r="T451" s="204">
        <f>S451*H451</f>
        <v>0</v>
      </c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R451" s="205" t="s">
        <v>215</v>
      </c>
      <c r="AT451" s="205" t="s">
        <v>211</v>
      </c>
      <c r="AU451" s="205" t="s">
        <v>83</v>
      </c>
      <c r="AY451" s="18" t="s">
        <v>209</v>
      </c>
      <c r="BE451" s="206">
        <f>IF(N451="základní",J451,0)</f>
        <v>0</v>
      </c>
      <c r="BF451" s="206">
        <f>IF(N451="snížená",J451,0)</f>
        <v>0</v>
      </c>
      <c r="BG451" s="206">
        <f>IF(N451="zákl. přenesená",J451,0)</f>
        <v>0</v>
      </c>
      <c r="BH451" s="206">
        <f>IF(N451="sníž. přenesená",J451,0)</f>
        <v>0</v>
      </c>
      <c r="BI451" s="206">
        <f>IF(N451="nulová",J451,0)</f>
        <v>0</v>
      </c>
      <c r="BJ451" s="18" t="s">
        <v>83</v>
      </c>
      <c r="BK451" s="206">
        <f>ROUND(I451*H451,2)</f>
        <v>0</v>
      </c>
      <c r="BL451" s="18" t="s">
        <v>215</v>
      </c>
      <c r="BM451" s="205" t="s">
        <v>939</v>
      </c>
    </row>
    <row r="452" spans="1:65" s="2" customFormat="1" ht="19.5">
      <c r="A452" s="35"/>
      <c r="B452" s="36"/>
      <c r="C452" s="37"/>
      <c r="D452" s="209" t="s">
        <v>253</v>
      </c>
      <c r="E452" s="37"/>
      <c r="F452" s="240" t="s">
        <v>3672</v>
      </c>
      <c r="G452" s="37"/>
      <c r="H452" s="37"/>
      <c r="I452" s="241"/>
      <c r="J452" s="37"/>
      <c r="K452" s="37"/>
      <c r="L452" s="40"/>
      <c r="M452" s="242"/>
      <c r="N452" s="243"/>
      <c r="O452" s="72"/>
      <c r="P452" s="72"/>
      <c r="Q452" s="72"/>
      <c r="R452" s="72"/>
      <c r="S452" s="72"/>
      <c r="T452" s="73"/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T452" s="18" t="s">
        <v>253</v>
      </c>
      <c r="AU452" s="18" t="s">
        <v>83</v>
      </c>
    </row>
    <row r="453" spans="1:65" s="2" customFormat="1" ht="21.75" customHeight="1">
      <c r="A453" s="35"/>
      <c r="B453" s="36"/>
      <c r="C453" s="193" t="s">
        <v>575</v>
      </c>
      <c r="D453" s="193" t="s">
        <v>211</v>
      </c>
      <c r="E453" s="194" t="s">
        <v>3673</v>
      </c>
      <c r="F453" s="195" t="s">
        <v>3674</v>
      </c>
      <c r="G453" s="196" t="s">
        <v>340</v>
      </c>
      <c r="H453" s="197">
        <v>2</v>
      </c>
      <c r="I453" s="198"/>
      <c r="J453" s="199">
        <f>ROUND(I453*H453,2)</f>
        <v>0</v>
      </c>
      <c r="K453" s="200"/>
      <c r="L453" s="40"/>
      <c r="M453" s="201" t="s">
        <v>1</v>
      </c>
      <c r="N453" s="202" t="s">
        <v>40</v>
      </c>
      <c r="O453" s="72"/>
      <c r="P453" s="203">
        <f>O453*H453</f>
        <v>0</v>
      </c>
      <c r="Q453" s="203">
        <v>0</v>
      </c>
      <c r="R453" s="203">
        <f>Q453*H453</f>
        <v>0</v>
      </c>
      <c r="S453" s="203">
        <v>0</v>
      </c>
      <c r="T453" s="204">
        <f>S453*H453</f>
        <v>0</v>
      </c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R453" s="205" t="s">
        <v>215</v>
      </c>
      <c r="AT453" s="205" t="s">
        <v>211</v>
      </c>
      <c r="AU453" s="205" t="s">
        <v>83</v>
      </c>
      <c r="AY453" s="18" t="s">
        <v>209</v>
      </c>
      <c r="BE453" s="206">
        <f>IF(N453="základní",J453,0)</f>
        <v>0</v>
      </c>
      <c r="BF453" s="206">
        <f>IF(N453="snížená",J453,0)</f>
        <v>0</v>
      </c>
      <c r="BG453" s="206">
        <f>IF(N453="zákl. přenesená",J453,0)</f>
        <v>0</v>
      </c>
      <c r="BH453" s="206">
        <f>IF(N453="sníž. přenesená",J453,0)</f>
        <v>0</v>
      </c>
      <c r="BI453" s="206">
        <f>IF(N453="nulová",J453,0)</f>
        <v>0</v>
      </c>
      <c r="BJ453" s="18" t="s">
        <v>83</v>
      </c>
      <c r="BK453" s="206">
        <f>ROUND(I453*H453,2)</f>
        <v>0</v>
      </c>
      <c r="BL453" s="18" t="s">
        <v>215</v>
      </c>
      <c r="BM453" s="205" t="s">
        <v>947</v>
      </c>
    </row>
    <row r="454" spans="1:65" s="2" customFormat="1" ht="19.5">
      <c r="A454" s="35"/>
      <c r="B454" s="36"/>
      <c r="C454" s="37"/>
      <c r="D454" s="209" t="s">
        <v>253</v>
      </c>
      <c r="E454" s="37"/>
      <c r="F454" s="240" t="s">
        <v>3672</v>
      </c>
      <c r="G454" s="37"/>
      <c r="H454" s="37"/>
      <c r="I454" s="241"/>
      <c r="J454" s="37"/>
      <c r="K454" s="37"/>
      <c r="L454" s="40"/>
      <c r="M454" s="242"/>
      <c r="N454" s="243"/>
      <c r="O454" s="72"/>
      <c r="P454" s="72"/>
      <c r="Q454" s="72"/>
      <c r="R454" s="72"/>
      <c r="S454" s="72"/>
      <c r="T454" s="73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T454" s="18" t="s">
        <v>253</v>
      </c>
      <c r="AU454" s="18" t="s">
        <v>83</v>
      </c>
    </row>
    <row r="455" spans="1:65" s="2" customFormat="1" ht="16.5" customHeight="1">
      <c r="A455" s="35"/>
      <c r="B455" s="36"/>
      <c r="C455" s="193" t="s">
        <v>944</v>
      </c>
      <c r="D455" s="193" t="s">
        <v>211</v>
      </c>
      <c r="E455" s="194" t="s">
        <v>3720</v>
      </c>
      <c r="F455" s="195" t="s">
        <v>3721</v>
      </c>
      <c r="G455" s="196" t="s">
        <v>340</v>
      </c>
      <c r="H455" s="197">
        <v>1</v>
      </c>
      <c r="I455" s="198"/>
      <c r="J455" s="199">
        <f>ROUND(I455*H455,2)</f>
        <v>0</v>
      </c>
      <c r="K455" s="200"/>
      <c r="L455" s="40"/>
      <c r="M455" s="201" t="s">
        <v>1</v>
      </c>
      <c r="N455" s="202" t="s">
        <v>40</v>
      </c>
      <c r="O455" s="72"/>
      <c r="P455" s="203">
        <f>O455*H455</f>
        <v>0</v>
      </c>
      <c r="Q455" s="203">
        <v>0</v>
      </c>
      <c r="R455" s="203">
        <f>Q455*H455</f>
        <v>0</v>
      </c>
      <c r="S455" s="203">
        <v>0</v>
      </c>
      <c r="T455" s="204">
        <f>S455*H455</f>
        <v>0</v>
      </c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R455" s="205" t="s">
        <v>215</v>
      </c>
      <c r="AT455" s="205" t="s">
        <v>211</v>
      </c>
      <c r="AU455" s="205" t="s">
        <v>83</v>
      </c>
      <c r="AY455" s="18" t="s">
        <v>209</v>
      </c>
      <c r="BE455" s="206">
        <f>IF(N455="základní",J455,0)</f>
        <v>0</v>
      </c>
      <c r="BF455" s="206">
        <f>IF(N455="snížená",J455,0)</f>
        <v>0</v>
      </c>
      <c r="BG455" s="206">
        <f>IF(N455="zákl. přenesená",J455,0)</f>
        <v>0</v>
      </c>
      <c r="BH455" s="206">
        <f>IF(N455="sníž. přenesená",J455,0)</f>
        <v>0</v>
      </c>
      <c r="BI455" s="206">
        <f>IF(N455="nulová",J455,0)</f>
        <v>0</v>
      </c>
      <c r="BJ455" s="18" t="s">
        <v>83</v>
      </c>
      <c r="BK455" s="206">
        <f>ROUND(I455*H455,2)</f>
        <v>0</v>
      </c>
      <c r="BL455" s="18" t="s">
        <v>215</v>
      </c>
      <c r="BM455" s="205" t="s">
        <v>953</v>
      </c>
    </row>
    <row r="456" spans="1:65" s="2" customFormat="1" ht="19.5">
      <c r="A456" s="35"/>
      <c r="B456" s="36"/>
      <c r="C456" s="37"/>
      <c r="D456" s="209" t="s">
        <v>253</v>
      </c>
      <c r="E456" s="37"/>
      <c r="F456" s="240" t="s">
        <v>3722</v>
      </c>
      <c r="G456" s="37"/>
      <c r="H456" s="37"/>
      <c r="I456" s="241"/>
      <c r="J456" s="37"/>
      <c r="K456" s="37"/>
      <c r="L456" s="40"/>
      <c r="M456" s="242"/>
      <c r="N456" s="243"/>
      <c r="O456" s="72"/>
      <c r="P456" s="72"/>
      <c r="Q456" s="72"/>
      <c r="R456" s="72"/>
      <c r="S456" s="72"/>
      <c r="T456" s="73"/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T456" s="18" t="s">
        <v>253</v>
      </c>
      <c r="AU456" s="18" t="s">
        <v>83</v>
      </c>
    </row>
    <row r="457" spans="1:65" s="2" customFormat="1" ht="16.5" customHeight="1">
      <c r="A457" s="35"/>
      <c r="B457" s="36"/>
      <c r="C457" s="193" t="s">
        <v>578</v>
      </c>
      <c r="D457" s="193" t="s">
        <v>211</v>
      </c>
      <c r="E457" s="194" t="s">
        <v>3723</v>
      </c>
      <c r="F457" s="195" t="s">
        <v>3724</v>
      </c>
      <c r="G457" s="196" t="s">
        <v>340</v>
      </c>
      <c r="H457" s="197">
        <v>1</v>
      </c>
      <c r="I457" s="198"/>
      <c r="J457" s="199">
        <f>ROUND(I457*H457,2)</f>
        <v>0</v>
      </c>
      <c r="K457" s="200"/>
      <c r="L457" s="40"/>
      <c r="M457" s="201" t="s">
        <v>1</v>
      </c>
      <c r="N457" s="202" t="s">
        <v>40</v>
      </c>
      <c r="O457" s="72"/>
      <c r="P457" s="203">
        <f>O457*H457</f>
        <v>0</v>
      </c>
      <c r="Q457" s="203">
        <v>0</v>
      </c>
      <c r="R457" s="203">
        <f>Q457*H457</f>
        <v>0</v>
      </c>
      <c r="S457" s="203">
        <v>0</v>
      </c>
      <c r="T457" s="204">
        <f>S457*H457</f>
        <v>0</v>
      </c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R457" s="205" t="s">
        <v>215</v>
      </c>
      <c r="AT457" s="205" t="s">
        <v>211</v>
      </c>
      <c r="AU457" s="205" t="s">
        <v>83</v>
      </c>
      <c r="AY457" s="18" t="s">
        <v>209</v>
      </c>
      <c r="BE457" s="206">
        <f>IF(N457="základní",J457,0)</f>
        <v>0</v>
      </c>
      <c r="BF457" s="206">
        <f>IF(N457="snížená",J457,0)</f>
        <v>0</v>
      </c>
      <c r="BG457" s="206">
        <f>IF(N457="zákl. přenesená",J457,0)</f>
        <v>0</v>
      </c>
      <c r="BH457" s="206">
        <f>IF(N457="sníž. přenesená",J457,0)</f>
        <v>0</v>
      </c>
      <c r="BI457" s="206">
        <f>IF(N457="nulová",J457,0)</f>
        <v>0</v>
      </c>
      <c r="BJ457" s="18" t="s">
        <v>83</v>
      </c>
      <c r="BK457" s="206">
        <f>ROUND(I457*H457,2)</f>
        <v>0</v>
      </c>
      <c r="BL457" s="18" t="s">
        <v>215</v>
      </c>
      <c r="BM457" s="205" t="s">
        <v>958</v>
      </c>
    </row>
    <row r="458" spans="1:65" s="2" customFormat="1" ht="19.5">
      <c r="A458" s="35"/>
      <c r="B458" s="36"/>
      <c r="C458" s="37"/>
      <c r="D458" s="209" t="s">
        <v>253</v>
      </c>
      <c r="E458" s="37"/>
      <c r="F458" s="240" t="s">
        <v>3722</v>
      </c>
      <c r="G458" s="37"/>
      <c r="H458" s="37"/>
      <c r="I458" s="241"/>
      <c r="J458" s="37"/>
      <c r="K458" s="37"/>
      <c r="L458" s="40"/>
      <c r="M458" s="242"/>
      <c r="N458" s="243"/>
      <c r="O458" s="72"/>
      <c r="P458" s="72"/>
      <c r="Q458" s="72"/>
      <c r="R458" s="72"/>
      <c r="S458" s="72"/>
      <c r="T458" s="73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T458" s="18" t="s">
        <v>253</v>
      </c>
      <c r="AU458" s="18" t="s">
        <v>83</v>
      </c>
    </row>
    <row r="459" spans="1:65" s="2" customFormat="1" ht="16.5" customHeight="1">
      <c r="A459" s="35"/>
      <c r="B459" s="36"/>
      <c r="C459" s="193" t="s">
        <v>955</v>
      </c>
      <c r="D459" s="193" t="s">
        <v>211</v>
      </c>
      <c r="E459" s="194" t="s">
        <v>3681</v>
      </c>
      <c r="F459" s="195" t="s">
        <v>3682</v>
      </c>
      <c r="G459" s="196" t="s">
        <v>340</v>
      </c>
      <c r="H459" s="197">
        <v>100</v>
      </c>
      <c r="I459" s="198"/>
      <c r="J459" s="199">
        <f>ROUND(I459*H459,2)</f>
        <v>0</v>
      </c>
      <c r="K459" s="200"/>
      <c r="L459" s="40"/>
      <c r="M459" s="201" t="s">
        <v>1</v>
      </c>
      <c r="N459" s="202" t="s">
        <v>40</v>
      </c>
      <c r="O459" s="72"/>
      <c r="P459" s="203">
        <f>O459*H459</f>
        <v>0</v>
      </c>
      <c r="Q459" s="203">
        <v>0</v>
      </c>
      <c r="R459" s="203">
        <f>Q459*H459</f>
        <v>0</v>
      </c>
      <c r="S459" s="203">
        <v>0</v>
      </c>
      <c r="T459" s="204">
        <f>S459*H459</f>
        <v>0</v>
      </c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R459" s="205" t="s">
        <v>215</v>
      </c>
      <c r="AT459" s="205" t="s">
        <v>211</v>
      </c>
      <c r="AU459" s="205" t="s">
        <v>83</v>
      </c>
      <c r="AY459" s="18" t="s">
        <v>209</v>
      </c>
      <c r="BE459" s="206">
        <f>IF(N459="základní",J459,0)</f>
        <v>0</v>
      </c>
      <c r="BF459" s="206">
        <f>IF(N459="snížená",J459,0)</f>
        <v>0</v>
      </c>
      <c r="BG459" s="206">
        <f>IF(N459="zákl. přenesená",J459,0)</f>
        <v>0</v>
      </c>
      <c r="BH459" s="206">
        <f>IF(N459="sníž. přenesená",J459,0)</f>
        <v>0</v>
      </c>
      <c r="BI459" s="206">
        <f>IF(N459="nulová",J459,0)</f>
        <v>0</v>
      </c>
      <c r="BJ459" s="18" t="s">
        <v>83</v>
      </c>
      <c r="BK459" s="206">
        <f>ROUND(I459*H459,2)</f>
        <v>0</v>
      </c>
      <c r="BL459" s="18" t="s">
        <v>215</v>
      </c>
      <c r="BM459" s="205" t="s">
        <v>962</v>
      </c>
    </row>
    <row r="460" spans="1:65" s="2" customFormat="1" ht="19.5">
      <c r="A460" s="35"/>
      <c r="B460" s="36"/>
      <c r="C460" s="37"/>
      <c r="D460" s="209" t="s">
        <v>253</v>
      </c>
      <c r="E460" s="37"/>
      <c r="F460" s="240" t="s">
        <v>3631</v>
      </c>
      <c r="G460" s="37"/>
      <c r="H460" s="37"/>
      <c r="I460" s="241"/>
      <c r="J460" s="37"/>
      <c r="K460" s="37"/>
      <c r="L460" s="40"/>
      <c r="M460" s="242"/>
      <c r="N460" s="243"/>
      <c r="O460" s="72"/>
      <c r="P460" s="72"/>
      <c r="Q460" s="72"/>
      <c r="R460" s="72"/>
      <c r="S460" s="72"/>
      <c r="T460" s="73"/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T460" s="18" t="s">
        <v>253</v>
      </c>
      <c r="AU460" s="18" t="s">
        <v>83</v>
      </c>
    </row>
    <row r="461" spans="1:65" s="2" customFormat="1" ht="16.5" customHeight="1">
      <c r="A461" s="35"/>
      <c r="B461" s="36"/>
      <c r="C461" s="193" t="s">
        <v>581</v>
      </c>
      <c r="D461" s="193" t="s">
        <v>211</v>
      </c>
      <c r="E461" s="194" t="s">
        <v>3683</v>
      </c>
      <c r="F461" s="195" t="s">
        <v>3684</v>
      </c>
      <c r="G461" s="196" t="s">
        <v>340</v>
      </c>
      <c r="H461" s="197">
        <v>3</v>
      </c>
      <c r="I461" s="198"/>
      <c r="J461" s="199">
        <f>ROUND(I461*H461,2)</f>
        <v>0</v>
      </c>
      <c r="K461" s="200"/>
      <c r="L461" s="40"/>
      <c r="M461" s="201" t="s">
        <v>1</v>
      </c>
      <c r="N461" s="202" t="s">
        <v>40</v>
      </c>
      <c r="O461" s="72"/>
      <c r="P461" s="203">
        <f>O461*H461</f>
        <v>0</v>
      </c>
      <c r="Q461" s="203">
        <v>0</v>
      </c>
      <c r="R461" s="203">
        <f>Q461*H461</f>
        <v>0</v>
      </c>
      <c r="S461" s="203">
        <v>0</v>
      </c>
      <c r="T461" s="204">
        <f>S461*H461</f>
        <v>0</v>
      </c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R461" s="205" t="s">
        <v>215</v>
      </c>
      <c r="AT461" s="205" t="s">
        <v>211</v>
      </c>
      <c r="AU461" s="205" t="s">
        <v>83</v>
      </c>
      <c r="AY461" s="18" t="s">
        <v>209</v>
      </c>
      <c r="BE461" s="206">
        <f>IF(N461="základní",J461,0)</f>
        <v>0</v>
      </c>
      <c r="BF461" s="206">
        <f>IF(N461="snížená",J461,0)</f>
        <v>0</v>
      </c>
      <c r="BG461" s="206">
        <f>IF(N461="zákl. přenesená",J461,0)</f>
        <v>0</v>
      </c>
      <c r="BH461" s="206">
        <f>IF(N461="sníž. přenesená",J461,0)</f>
        <v>0</v>
      </c>
      <c r="BI461" s="206">
        <f>IF(N461="nulová",J461,0)</f>
        <v>0</v>
      </c>
      <c r="BJ461" s="18" t="s">
        <v>83</v>
      </c>
      <c r="BK461" s="206">
        <f>ROUND(I461*H461,2)</f>
        <v>0</v>
      </c>
      <c r="BL461" s="18" t="s">
        <v>215</v>
      </c>
      <c r="BM461" s="205" t="s">
        <v>967</v>
      </c>
    </row>
    <row r="462" spans="1:65" s="2" customFormat="1" ht="19.5">
      <c r="A462" s="35"/>
      <c r="B462" s="36"/>
      <c r="C462" s="37"/>
      <c r="D462" s="209" t="s">
        <v>253</v>
      </c>
      <c r="E462" s="37"/>
      <c r="F462" s="240" t="s">
        <v>3631</v>
      </c>
      <c r="G462" s="37"/>
      <c r="H462" s="37"/>
      <c r="I462" s="241"/>
      <c r="J462" s="37"/>
      <c r="K462" s="37"/>
      <c r="L462" s="40"/>
      <c r="M462" s="242"/>
      <c r="N462" s="243"/>
      <c r="O462" s="72"/>
      <c r="P462" s="72"/>
      <c r="Q462" s="72"/>
      <c r="R462" s="72"/>
      <c r="S462" s="72"/>
      <c r="T462" s="73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T462" s="18" t="s">
        <v>253</v>
      </c>
      <c r="AU462" s="18" t="s">
        <v>83</v>
      </c>
    </row>
    <row r="463" spans="1:65" s="2" customFormat="1" ht="16.5" customHeight="1">
      <c r="A463" s="35"/>
      <c r="B463" s="36"/>
      <c r="C463" s="193" t="s">
        <v>964</v>
      </c>
      <c r="D463" s="193" t="s">
        <v>211</v>
      </c>
      <c r="E463" s="194" t="s">
        <v>3700</v>
      </c>
      <c r="F463" s="195" t="s">
        <v>3701</v>
      </c>
      <c r="G463" s="196" t="s">
        <v>340</v>
      </c>
      <c r="H463" s="197">
        <v>2</v>
      </c>
      <c r="I463" s="198"/>
      <c r="J463" s="199">
        <f>ROUND(I463*H463,2)</f>
        <v>0</v>
      </c>
      <c r="K463" s="200"/>
      <c r="L463" s="40"/>
      <c r="M463" s="201" t="s">
        <v>1</v>
      </c>
      <c r="N463" s="202" t="s">
        <v>40</v>
      </c>
      <c r="O463" s="72"/>
      <c r="P463" s="203">
        <f>O463*H463</f>
        <v>0</v>
      </c>
      <c r="Q463" s="203">
        <v>0</v>
      </c>
      <c r="R463" s="203">
        <f>Q463*H463</f>
        <v>0</v>
      </c>
      <c r="S463" s="203">
        <v>0</v>
      </c>
      <c r="T463" s="204">
        <f>S463*H463</f>
        <v>0</v>
      </c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R463" s="205" t="s">
        <v>215</v>
      </c>
      <c r="AT463" s="205" t="s">
        <v>211</v>
      </c>
      <c r="AU463" s="205" t="s">
        <v>83</v>
      </c>
      <c r="AY463" s="18" t="s">
        <v>209</v>
      </c>
      <c r="BE463" s="206">
        <f>IF(N463="základní",J463,0)</f>
        <v>0</v>
      </c>
      <c r="BF463" s="206">
        <f>IF(N463="snížená",J463,0)</f>
        <v>0</v>
      </c>
      <c r="BG463" s="206">
        <f>IF(N463="zákl. přenesená",J463,0)</f>
        <v>0</v>
      </c>
      <c r="BH463" s="206">
        <f>IF(N463="sníž. přenesená",J463,0)</f>
        <v>0</v>
      </c>
      <c r="BI463" s="206">
        <f>IF(N463="nulová",J463,0)</f>
        <v>0</v>
      </c>
      <c r="BJ463" s="18" t="s">
        <v>83</v>
      </c>
      <c r="BK463" s="206">
        <f>ROUND(I463*H463,2)</f>
        <v>0</v>
      </c>
      <c r="BL463" s="18" t="s">
        <v>215</v>
      </c>
      <c r="BM463" s="205" t="s">
        <v>971</v>
      </c>
    </row>
    <row r="464" spans="1:65" s="2" customFormat="1" ht="19.5">
      <c r="A464" s="35"/>
      <c r="B464" s="36"/>
      <c r="C464" s="37"/>
      <c r="D464" s="209" t="s">
        <v>253</v>
      </c>
      <c r="E464" s="37"/>
      <c r="F464" s="240" t="s">
        <v>3654</v>
      </c>
      <c r="G464" s="37"/>
      <c r="H464" s="37"/>
      <c r="I464" s="241"/>
      <c r="J464" s="37"/>
      <c r="K464" s="37"/>
      <c r="L464" s="40"/>
      <c r="M464" s="242"/>
      <c r="N464" s="243"/>
      <c r="O464" s="72"/>
      <c r="P464" s="72"/>
      <c r="Q464" s="72"/>
      <c r="R464" s="72"/>
      <c r="S464" s="72"/>
      <c r="T464" s="73"/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T464" s="18" t="s">
        <v>253</v>
      </c>
      <c r="AU464" s="18" t="s">
        <v>83</v>
      </c>
    </row>
    <row r="465" spans="1:65" s="2" customFormat="1" ht="16.5" customHeight="1">
      <c r="A465" s="35"/>
      <c r="B465" s="36"/>
      <c r="C465" s="193" t="s">
        <v>583</v>
      </c>
      <c r="D465" s="193" t="s">
        <v>211</v>
      </c>
      <c r="E465" s="194" t="s">
        <v>3702</v>
      </c>
      <c r="F465" s="195" t="s">
        <v>3703</v>
      </c>
      <c r="G465" s="196" t="s">
        <v>340</v>
      </c>
      <c r="H465" s="197">
        <v>1</v>
      </c>
      <c r="I465" s="198"/>
      <c r="J465" s="199">
        <f>ROUND(I465*H465,2)</f>
        <v>0</v>
      </c>
      <c r="K465" s="200"/>
      <c r="L465" s="40"/>
      <c r="M465" s="201" t="s">
        <v>1</v>
      </c>
      <c r="N465" s="202" t="s">
        <v>40</v>
      </c>
      <c r="O465" s="72"/>
      <c r="P465" s="203">
        <f>O465*H465</f>
        <v>0</v>
      </c>
      <c r="Q465" s="203">
        <v>0</v>
      </c>
      <c r="R465" s="203">
        <f>Q465*H465</f>
        <v>0</v>
      </c>
      <c r="S465" s="203">
        <v>0</v>
      </c>
      <c r="T465" s="204">
        <f>S465*H465</f>
        <v>0</v>
      </c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R465" s="205" t="s">
        <v>215</v>
      </c>
      <c r="AT465" s="205" t="s">
        <v>211</v>
      </c>
      <c r="AU465" s="205" t="s">
        <v>83</v>
      </c>
      <c r="AY465" s="18" t="s">
        <v>209</v>
      </c>
      <c r="BE465" s="206">
        <f>IF(N465="základní",J465,0)</f>
        <v>0</v>
      </c>
      <c r="BF465" s="206">
        <f>IF(N465="snížená",J465,0)</f>
        <v>0</v>
      </c>
      <c r="BG465" s="206">
        <f>IF(N465="zákl. přenesená",J465,0)</f>
        <v>0</v>
      </c>
      <c r="BH465" s="206">
        <f>IF(N465="sníž. přenesená",J465,0)</f>
        <v>0</v>
      </c>
      <c r="BI465" s="206">
        <f>IF(N465="nulová",J465,0)</f>
        <v>0</v>
      </c>
      <c r="BJ465" s="18" t="s">
        <v>83</v>
      </c>
      <c r="BK465" s="206">
        <f>ROUND(I465*H465,2)</f>
        <v>0</v>
      </c>
      <c r="BL465" s="18" t="s">
        <v>215</v>
      </c>
      <c r="BM465" s="205" t="s">
        <v>975</v>
      </c>
    </row>
    <row r="466" spans="1:65" s="2" customFormat="1" ht="19.5">
      <c r="A466" s="35"/>
      <c r="B466" s="36"/>
      <c r="C466" s="37"/>
      <c r="D466" s="209" t="s">
        <v>253</v>
      </c>
      <c r="E466" s="37"/>
      <c r="F466" s="240" t="s">
        <v>3654</v>
      </c>
      <c r="G466" s="37"/>
      <c r="H466" s="37"/>
      <c r="I466" s="241"/>
      <c r="J466" s="37"/>
      <c r="K466" s="37"/>
      <c r="L466" s="40"/>
      <c r="M466" s="242"/>
      <c r="N466" s="243"/>
      <c r="O466" s="72"/>
      <c r="P466" s="72"/>
      <c r="Q466" s="72"/>
      <c r="R466" s="72"/>
      <c r="S466" s="72"/>
      <c r="T466" s="73"/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T466" s="18" t="s">
        <v>253</v>
      </c>
      <c r="AU466" s="18" t="s">
        <v>83</v>
      </c>
    </row>
    <row r="467" spans="1:65" s="2" customFormat="1" ht="16.5" customHeight="1">
      <c r="A467" s="35"/>
      <c r="B467" s="36"/>
      <c r="C467" s="193" t="s">
        <v>972</v>
      </c>
      <c r="D467" s="193" t="s">
        <v>211</v>
      </c>
      <c r="E467" s="194" t="s">
        <v>3679</v>
      </c>
      <c r="F467" s="195" t="s">
        <v>3680</v>
      </c>
      <c r="G467" s="196" t="s">
        <v>340</v>
      </c>
      <c r="H467" s="197">
        <v>1</v>
      </c>
      <c r="I467" s="198"/>
      <c r="J467" s="199">
        <f>ROUND(I467*H467,2)</f>
        <v>0</v>
      </c>
      <c r="K467" s="200"/>
      <c r="L467" s="40"/>
      <c r="M467" s="201" t="s">
        <v>1</v>
      </c>
      <c r="N467" s="202" t="s">
        <v>40</v>
      </c>
      <c r="O467" s="72"/>
      <c r="P467" s="203">
        <f>O467*H467</f>
        <v>0</v>
      </c>
      <c r="Q467" s="203">
        <v>0</v>
      </c>
      <c r="R467" s="203">
        <f>Q467*H467</f>
        <v>0</v>
      </c>
      <c r="S467" s="203">
        <v>0</v>
      </c>
      <c r="T467" s="204">
        <f>S467*H467</f>
        <v>0</v>
      </c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R467" s="205" t="s">
        <v>215</v>
      </c>
      <c r="AT467" s="205" t="s">
        <v>211</v>
      </c>
      <c r="AU467" s="205" t="s">
        <v>83</v>
      </c>
      <c r="AY467" s="18" t="s">
        <v>209</v>
      </c>
      <c r="BE467" s="206">
        <f>IF(N467="základní",J467,0)</f>
        <v>0</v>
      </c>
      <c r="BF467" s="206">
        <f>IF(N467="snížená",J467,0)</f>
        <v>0</v>
      </c>
      <c r="BG467" s="206">
        <f>IF(N467="zákl. přenesená",J467,0)</f>
        <v>0</v>
      </c>
      <c r="BH467" s="206">
        <f>IF(N467="sníž. přenesená",J467,0)</f>
        <v>0</v>
      </c>
      <c r="BI467" s="206">
        <f>IF(N467="nulová",J467,0)</f>
        <v>0</v>
      </c>
      <c r="BJ467" s="18" t="s">
        <v>83</v>
      </c>
      <c r="BK467" s="206">
        <f>ROUND(I467*H467,2)</f>
        <v>0</v>
      </c>
      <c r="BL467" s="18" t="s">
        <v>215</v>
      </c>
      <c r="BM467" s="205" t="s">
        <v>979</v>
      </c>
    </row>
    <row r="468" spans="1:65" s="2" customFormat="1" ht="19.5">
      <c r="A468" s="35"/>
      <c r="B468" s="36"/>
      <c r="C468" s="37"/>
      <c r="D468" s="209" t="s">
        <v>253</v>
      </c>
      <c r="E468" s="37"/>
      <c r="F468" s="240" t="s">
        <v>3614</v>
      </c>
      <c r="G468" s="37"/>
      <c r="H468" s="37"/>
      <c r="I468" s="241"/>
      <c r="J468" s="37"/>
      <c r="K468" s="37"/>
      <c r="L468" s="40"/>
      <c r="M468" s="242"/>
      <c r="N468" s="243"/>
      <c r="O468" s="72"/>
      <c r="P468" s="72"/>
      <c r="Q468" s="72"/>
      <c r="R468" s="72"/>
      <c r="S468" s="72"/>
      <c r="T468" s="73"/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T468" s="18" t="s">
        <v>253</v>
      </c>
      <c r="AU468" s="18" t="s">
        <v>83</v>
      </c>
    </row>
    <row r="469" spans="1:65" s="2" customFormat="1" ht="16.5" customHeight="1">
      <c r="A469" s="35"/>
      <c r="B469" s="36"/>
      <c r="C469" s="193" t="s">
        <v>586</v>
      </c>
      <c r="D469" s="193" t="s">
        <v>211</v>
      </c>
      <c r="E469" s="194" t="s">
        <v>3704</v>
      </c>
      <c r="F469" s="195" t="s">
        <v>3705</v>
      </c>
      <c r="G469" s="196" t="s">
        <v>340</v>
      </c>
      <c r="H469" s="197">
        <v>1</v>
      </c>
      <c r="I469" s="198"/>
      <c r="J469" s="199">
        <f>ROUND(I469*H469,2)</f>
        <v>0</v>
      </c>
      <c r="K469" s="200"/>
      <c r="L469" s="40"/>
      <c r="M469" s="201" t="s">
        <v>1</v>
      </c>
      <c r="N469" s="202" t="s">
        <v>40</v>
      </c>
      <c r="O469" s="72"/>
      <c r="P469" s="203">
        <f>O469*H469</f>
        <v>0</v>
      </c>
      <c r="Q469" s="203">
        <v>0</v>
      </c>
      <c r="R469" s="203">
        <f>Q469*H469</f>
        <v>0</v>
      </c>
      <c r="S469" s="203">
        <v>0</v>
      </c>
      <c r="T469" s="204">
        <f>S469*H469</f>
        <v>0</v>
      </c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R469" s="205" t="s">
        <v>215</v>
      </c>
      <c r="AT469" s="205" t="s">
        <v>211</v>
      </c>
      <c r="AU469" s="205" t="s">
        <v>83</v>
      </c>
      <c r="AY469" s="18" t="s">
        <v>209</v>
      </c>
      <c r="BE469" s="206">
        <f>IF(N469="základní",J469,0)</f>
        <v>0</v>
      </c>
      <c r="BF469" s="206">
        <f>IF(N469="snížená",J469,0)</f>
        <v>0</v>
      </c>
      <c r="BG469" s="206">
        <f>IF(N469="zákl. přenesená",J469,0)</f>
        <v>0</v>
      </c>
      <c r="BH469" s="206">
        <f>IF(N469="sníž. přenesená",J469,0)</f>
        <v>0</v>
      </c>
      <c r="BI469" s="206">
        <f>IF(N469="nulová",J469,0)</f>
        <v>0</v>
      </c>
      <c r="BJ469" s="18" t="s">
        <v>83</v>
      </c>
      <c r="BK469" s="206">
        <f>ROUND(I469*H469,2)</f>
        <v>0</v>
      </c>
      <c r="BL469" s="18" t="s">
        <v>215</v>
      </c>
      <c r="BM469" s="205" t="s">
        <v>985</v>
      </c>
    </row>
    <row r="470" spans="1:65" s="2" customFormat="1" ht="19.5">
      <c r="A470" s="35"/>
      <c r="B470" s="36"/>
      <c r="C470" s="37"/>
      <c r="D470" s="209" t="s">
        <v>253</v>
      </c>
      <c r="E470" s="37"/>
      <c r="F470" s="240" t="s">
        <v>3614</v>
      </c>
      <c r="G470" s="37"/>
      <c r="H470" s="37"/>
      <c r="I470" s="241"/>
      <c r="J470" s="37"/>
      <c r="K470" s="37"/>
      <c r="L470" s="40"/>
      <c r="M470" s="242"/>
      <c r="N470" s="243"/>
      <c r="O470" s="72"/>
      <c r="P470" s="72"/>
      <c r="Q470" s="72"/>
      <c r="R470" s="72"/>
      <c r="S470" s="72"/>
      <c r="T470" s="73"/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T470" s="18" t="s">
        <v>253</v>
      </c>
      <c r="AU470" s="18" t="s">
        <v>83</v>
      </c>
    </row>
    <row r="471" spans="1:65" s="12" customFormat="1" ht="25.9" customHeight="1">
      <c r="B471" s="177"/>
      <c r="C471" s="178"/>
      <c r="D471" s="179" t="s">
        <v>74</v>
      </c>
      <c r="E471" s="180" t="s">
        <v>3730</v>
      </c>
      <c r="F471" s="180" t="s">
        <v>3731</v>
      </c>
      <c r="G471" s="178"/>
      <c r="H471" s="178"/>
      <c r="I471" s="181"/>
      <c r="J471" s="182">
        <f>BK471</f>
        <v>0</v>
      </c>
      <c r="K471" s="178"/>
      <c r="L471" s="183"/>
      <c r="M471" s="184"/>
      <c r="N471" s="185"/>
      <c r="O471" s="185"/>
      <c r="P471" s="186">
        <f>SUM(P472:P511)</f>
        <v>0</v>
      </c>
      <c r="Q471" s="185"/>
      <c r="R471" s="186">
        <f>SUM(R472:R511)</f>
        <v>0</v>
      </c>
      <c r="S471" s="185"/>
      <c r="T471" s="187">
        <f>SUM(T472:T511)</f>
        <v>0</v>
      </c>
      <c r="AR471" s="188" t="s">
        <v>83</v>
      </c>
      <c r="AT471" s="189" t="s">
        <v>74</v>
      </c>
      <c r="AU471" s="189" t="s">
        <v>75</v>
      </c>
      <c r="AY471" s="188" t="s">
        <v>209</v>
      </c>
      <c r="BK471" s="190">
        <f>SUM(BK472:BK511)</f>
        <v>0</v>
      </c>
    </row>
    <row r="472" spans="1:65" s="2" customFormat="1" ht="16.5" customHeight="1">
      <c r="A472" s="35"/>
      <c r="B472" s="36"/>
      <c r="C472" s="193" t="s">
        <v>982</v>
      </c>
      <c r="D472" s="193" t="s">
        <v>211</v>
      </c>
      <c r="E472" s="194" t="s">
        <v>3732</v>
      </c>
      <c r="F472" s="195" t="s">
        <v>3733</v>
      </c>
      <c r="G472" s="196" t="s">
        <v>340</v>
      </c>
      <c r="H472" s="197">
        <v>1</v>
      </c>
      <c r="I472" s="198"/>
      <c r="J472" s="199">
        <f>ROUND(I472*H472,2)</f>
        <v>0</v>
      </c>
      <c r="K472" s="200"/>
      <c r="L472" s="40"/>
      <c r="M472" s="201" t="s">
        <v>1</v>
      </c>
      <c r="N472" s="202" t="s">
        <v>40</v>
      </c>
      <c r="O472" s="72"/>
      <c r="P472" s="203">
        <f>O472*H472</f>
        <v>0</v>
      </c>
      <c r="Q472" s="203">
        <v>0</v>
      </c>
      <c r="R472" s="203">
        <f>Q472*H472</f>
        <v>0</v>
      </c>
      <c r="S472" s="203">
        <v>0</v>
      </c>
      <c r="T472" s="204">
        <f>S472*H472</f>
        <v>0</v>
      </c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R472" s="205" t="s">
        <v>215</v>
      </c>
      <c r="AT472" s="205" t="s">
        <v>211</v>
      </c>
      <c r="AU472" s="205" t="s">
        <v>83</v>
      </c>
      <c r="AY472" s="18" t="s">
        <v>209</v>
      </c>
      <c r="BE472" s="206">
        <f>IF(N472="základní",J472,0)</f>
        <v>0</v>
      </c>
      <c r="BF472" s="206">
        <f>IF(N472="snížená",J472,0)</f>
        <v>0</v>
      </c>
      <c r="BG472" s="206">
        <f>IF(N472="zákl. přenesená",J472,0)</f>
        <v>0</v>
      </c>
      <c r="BH472" s="206">
        <f>IF(N472="sníž. přenesená",J472,0)</f>
        <v>0</v>
      </c>
      <c r="BI472" s="206">
        <f>IF(N472="nulová",J472,0)</f>
        <v>0</v>
      </c>
      <c r="BJ472" s="18" t="s">
        <v>83</v>
      </c>
      <c r="BK472" s="206">
        <f>ROUND(I472*H472,2)</f>
        <v>0</v>
      </c>
      <c r="BL472" s="18" t="s">
        <v>215</v>
      </c>
      <c r="BM472" s="205" t="s">
        <v>989</v>
      </c>
    </row>
    <row r="473" spans="1:65" s="2" customFormat="1" ht="19.5">
      <c r="A473" s="35"/>
      <c r="B473" s="36"/>
      <c r="C473" s="37"/>
      <c r="D473" s="209" t="s">
        <v>253</v>
      </c>
      <c r="E473" s="37"/>
      <c r="F473" s="240" t="s">
        <v>3654</v>
      </c>
      <c r="G473" s="37"/>
      <c r="H473" s="37"/>
      <c r="I473" s="241"/>
      <c r="J473" s="37"/>
      <c r="K473" s="37"/>
      <c r="L473" s="40"/>
      <c r="M473" s="242"/>
      <c r="N473" s="243"/>
      <c r="O473" s="72"/>
      <c r="P473" s="72"/>
      <c r="Q473" s="72"/>
      <c r="R473" s="72"/>
      <c r="S473" s="72"/>
      <c r="T473" s="73"/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T473" s="18" t="s">
        <v>253</v>
      </c>
      <c r="AU473" s="18" t="s">
        <v>83</v>
      </c>
    </row>
    <row r="474" spans="1:65" s="2" customFormat="1" ht="16.5" customHeight="1">
      <c r="A474" s="35"/>
      <c r="B474" s="36"/>
      <c r="C474" s="193" t="s">
        <v>590</v>
      </c>
      <c r="D474" s="193" t="s">
        <v>211</v>
      </c>
      <c r="E474" s="194" t="s">
        <v>3734</v>
      </c>
      <c r="F474" s="195" t="s">
        <v>3735</v>
      </c>
      <c r="G474" s="196" t="s">
        <v>340</v>
      </c>
      <c r="H474" s="197">
        <v>1</v>
      </c>
      <c r="I474" s="198"/>
      <c r="J474" s="199">
        <f>ROUND(I474*H474,2)</f>
        <v>0</v>
      </c>
      <c r="K474" s="200"/>
      <c r="L474" s="40"/>
      <c r="M474" s="201" t="s">
        <v>1</v>
      </c>
      <c r="N474" s="202" t="s">
        <v>40</v>
      </c>
      <c r="O474" s="72"/>
      <c r="P474" s="203">
        <f>O474*H474</f>
        <v>0</v>
      </c>
      <c r="Q474" s="203">
        <v>0</v>
      </c>
      <c r="R474" s="203">
        <f>Q474*H474</f>
        <v>0</v>
      </c>
      <c r="S474" s="203">
        <v>0</v>
      </c>
      <c r="T474" s="204">
        <f>S474*H474</f>
        <v>0</v>
      </c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R474" s="205" t="s">
        <v>215</v>
      </c>
      <c r="AT474" s="205" t="s">
        <v>211</v>
      </c>
      <c r="AU474" s="205" t="s">
        <v>83</v>
      </c>
      <c r="AY474" s="18" t="s">
        <v>209</v>
      </c>
      <c r="BE474" s="206">
        <f>IF(N474="základní",J474,0)</f>
        <v>0</v>
      </c>
      <c r="BF474" s="206">
        <f>IF(N474="snížená",J474,0)</f>
        <v>0</v>
      </c>
      <c r="BG474" s="206">
        <f>IF(N474="zákl. přenesená",J474,0)</f>
        <v>0</v>
      </c>
      <c r="BH474" s="206">
        <f>IF(N474="sníž. přenesená",J474,0)</f>
        <v>0</v>
      </c>
      <c r="BI474" s="206">
        <f>IF(N474="nulová",J474,0)</f>
        <v>0</v>
      </c>
      <c r="BJ474" s="18" t="s">
        <v>83</v>
      </c>
      <c r="BK474" s="206">
        <f>ROUND(I474*H474,2)</f>
        <v>0</v>
      </c>
      <c r="BL474" s="18" t="s">
        <v>215</v>
      </c>
      <c r="BM474" s="205" t="s">
        <v>994</v>
      </c>
    </row>
    <row r="475" spans="1:65" s="2" customFormat="1" ht="19.5">
      <c r="A475" s="35"/>
      <c r="B475" s="36"/>
      <c r="C475" s="37"/>
      <c r="D475" s="209" t="s">
        <v>253</v>
      </c>
      <c r="E475" s="37"/>
      <c r="F475" s="240" t="s">
        <v>3654</v>
      </c>
      <c r="G475" s="37"/>
      <c r="H475" s="37"/>
      <c r="I475" s="241"/>
      <c r="J475" s="37"/>
      <c r="K475" s="37"/>
      <c r="L475" s="40"/>
      <c r="M475" s="242"/>
      <c r="N475" s="243"/>
      <c r="O475" s="72"/>
      <c r="P475" s="72"/>
      <c r="Q475" s="72"/>
      <c r="R475" s="72"/>
      <c r="S475" s="72"/>
      <c r="T475" s="73"/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T475" s="18" t="s">
        <v>253</v>
      </c>
      <c r="AU475" s="18" t="s">
        <v>83</v>
      </c>
    </row>
    <row r="476" spans="1:65" s="2" customFormat="1" ht="16.5" customHeight="1">
      <c r="A476" s="35"/>
      <c r="B476" s="36"/>
      <c r="C476" s="193" t="s">
        <v>991</v>
      </c>
      <c r="D476" s="193" t="s">
        <v>211</v>
      </c>
      <c r="E476" s="194" t="s">
        <v>3736</v>
      </c>
      <c r="F476" s="195" t="s">
        <v>3737</v>
      </c>
      <c r="G476" s="196" t="s">
        <v>340</v>
      </c>
      <c r="H476" s="197">
        <v>1</v>
      </c>
      <c r="I476" s="198"/>
      <c r="J476" s="199">
        <f>ROUND(I476*H476,2)</f>
        <v>0</v>
      </c>
      <c r="K476" s="200"/>
      <c r="L476" s="40"/>
      <c r="M476" s="201" t="s">
        <v>1</v>
      </c>
      <c r="N476" s="202" t="s">
        <v>40</v>
      </c>
      <c r="O476" s="72"/>
      <c r="P476" s="203">
        <f>O476*H476</f>
        <v>0</v>
      </c>
      <c r="Q476" s="203">
        <v>0</v>
      </c>
      <c r="R476" s="203">
        <f>Q476*H476</f>
        <v>0</v>
      </c>
      <c r="S476" s="203">
        <v>0</v>
      </c>
      <c r="T476" s="204">
        <f>S476*H476</f>
        <v>0</v>
      </c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R476" s="205" t="s">
        <v>215</v>
      </c>
      <c r="AT476" s="205" t="s">
        <v>211</v>
      </c>
      <c r="AU476" s="205" t="s">
        <v>83</v>
      </c>
      <c r="AY476" s="18" t="s">
        <v>209</v>
      </c>
      <c r="BE476" s="206">
        <f>IF(N476="základní",J476,0)</f>
        <v>0</v>
      </c>
      <c r="BF476" s="206">
        <f>IF(N476="snížená",J476,0)</f>
        <v>0</v>
      </c>
      <c r="BG476" s="206">
        <f>IF(N476="zákl. přenesená",J476,0)</f>
        <v>0</v>
      </c>
      <c r="BH476" s="206">
        <f>IF(N476="sníž. přenesená",J476,0)</f>
        <v>0</v>
      </c>
      <c r="BI476" s="206">
        <f>IF(N476="nulová",J476,0)</f>
        <v>0</v>
      </c>
      <c r="BJ476" s="18" t="s">
        <v>83</v>
      </c>
      <c r="BK476" s="206">
        <f>ROUND(I476*H476,2)</f>
        <v>0</v>
      </c>
      <c r="BL476" s="18" t="s">
        <v>215</v>
      </c>
      <c r="BM476" s="205" t="s">
        <v>1001</v>
      </c>
    </row>
    <row r="477" spans="1:65" s="2" customFormat="1" ht="19.5">
      <c r="A477" s="35"/>
      <c r="B477" s="36"/>
      <c r="C477" s="37"/>
      <c r="D477" s="209" t="s">
        <v>253</v>
      </c>
      <c r="E477" s="37"/>
      <c r="F477" s="240" t="s">
        <v>3659</v>
      </c>
      <c r="G477" s="37"/>
      <c r="H477" s="37"/>
      <c r="I477" s="241"/>
      <c r="J477" s="37"/>
      <c r="K477" s="37"/>
      <c r="L477" s="40"/>
      <c r="M477" s="242"/>
      <c r="N477" s="243"/>
      <c r="O477" s="72"/>
      <c r="P477" s="72"/>
      <c r="Q477" s="72"/>
      <c r="R477" s="72"/>
      <c r="S477" s="72"/>
      <c r="T477" s="73"/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T477" s="18" t="s">
        <v>253</v>
      </c>
      <c r="AU477" s="18" t="s">
        <v>83</v>
      </c>
    </row>
    <row r="478" spans="1:65" s="2" customFormat="1" ht="16.5" customHeight="1">
      <c r="A478" s="35"/>
      <c r="B478" s="36"/>
      <c r="C478" s="193" t="s">
        <v>593</v>
      </c>
      <c r="D478" s="193" t="s">
        <v>211</v>
      </c>
      <c r="E478" s="194" t="s">
        <v>3691</v>
      </c>
      <c r="F478" s="195" t="s">
        <v>3661</v>
      </c>
      <c r="G478" s="196" t="s">
        <v>340</v>
      </c>
      <c r="H478" s="197">
        <v>1</v>
      </c>
      <c r="I478" s="198"/>
      <c r="J478" s="199">
        <f>ROUND(I478*H478,2)</f>
        <v>0</v>
      </c>
      <c r="K478" s="200"/>
      <c r="L478" s="40"/>
      <c r="M478" s="201" t="s">
        <v>1</v>
      </c>
      <c r="N478" s="202" t="s">
        <v>40</v>
      </c>
      <c r="O478" s="72"/>
      <c r="P478" s="203">
        <f>O478*H478</f>
        <v>0</v>
      </c>
      <c r="Q478" s="203">
        <v>0</v>
      </c>
      <c r="R478" s="203">
        <f>Q478*H478</f>
        <v>0</v>
      </c>
      <c r="S478" s="203">
        <v>0</v>
      </c>
      <c r="T478" s="204">
        <f>S478*H478</f>
        <v>0</v>
      </c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R478" s="205" t="s">
        <v>215</v>
      </c>
      <c r="AT478" s="205" t="s">
        <v>211</v>
      </c>
      <c r="AU478" s="205" t="s">
        <v>83</v>
      </c>
      <c r="AY478" s="18" t="s">
        <v>209</v>
      </c>
      <c r="BE478" s="206">
        <f>IF(N478="základní",J478,0)</f>
        <v>0</v>
      </c>
      <c r="BF478" s="206">
        <f>IF(N478="snížená",J478,0)</f>
        <v>0</v>
      </c>
      <c r="BG478" s="206">
        <f>IF(N478="zákl. přenesená",J478,0)</f>
        <v>0</v>
      </c>
      <c r="BH478" s="206">
        <f>IF(N478="sníž. přenesená",J478,0)</f>
        <v>0</v>
      </c>
      <c r="BI478" s="206">
        <f>IF(N478="nulová",J478,0)</f>
        <v>0</v>
      </c>
      <c r="BJ478" s="18" t="s">
        <v>83</v>
      </c>
      <c r="BK478" s="206">
        <f>ROUND(I478*H478,2)</f>
        <v>0</v>
      </c>
      <c r="BL478" s="18" t="s">
        <v>215</v>
      </c>
      <c r="BM478" s="205" t="s">
        <v>1006</v>
      </c>
    </row>
    <row r="479" spans="1:65" s="2" customFormat="1" ht="19.5">
      <c r="A479" s="35"/>
      <c r="B479" s="36"/>
      <c r="C479" s="37"/>
      <c r="D479" s="209" t="s">
        <v>253</v>
      </c>
      <c r="E479" s="37"/>
      <c r="F479" s="240" t="s">
        <v>3603</v>
      </c>
      <c r="G479" s="37"/>
      <c r="H479" s="37"/>
      <c r="I479" s="241"/>
      <c r="J479" s="37"/>
      <c r="K479" s="37"/>
      <c r="L479" s="40"/>
      <c r="M479" s="242"/>
      <c r="N479" s="243"/>
      <c r="O479" s="72"/>
      <c r="P479" s="72"/>
      <c r="Q479" s="72"/>
      <c r="R479" s="72"/>
      <c r="S479" s="72"/>
      <c r="T479" s="73"/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T479" s="18" t="s">
        <v>253</v>
      </c>
      <c r="AU479" s="18" t="s">
        <v>83</v>
      </c>
    </row>
    <row r="480" spans="1:65" s="2" customFormat="1" ht="24.2" customHeight="1">
      <c r="A480" s="35"/>
      <c r="B480" s="36"/>
      <c r="C480" s="193" t="s">
        <v>1003</v>
      </c>
      <c r="D480" s="193" t="s">
        <v>211</v>
      </c>
      <c r="E480" s="194" t="s">
        <v>3604</v>
      </c>
      <c r="F480" s="195" t="s">
        <v>3605</v>
      </c>
      <c r="G480" s="196" t="s">
        <v>340</v>
      </c>
      <c r="H480" s="197">
        <v>1</v>
      </c>
      <c r="I480" s="198"/>
      <c r="J480" s="199">
        <f>ROUND(I480*H480,2)</f>
        <v>0</v>
      </c>
      <c r="K480" s="200"/>
      <c r="L480" s="40"/>
      <c r="M480" s="201" t="s">
        <v>1</v>
      </c>
      <c r="N480" s="202" t="s">
        <v>40</v>
      </c>
      <c r="O480" s="72"/>
      <c r="P480" s="203">
        <f>O480*H480</f>
        <v>0</v>
      </c>
      <c r="Q480" s="203">
        <v>0</v>
      </c>
      <c r="R480" s="203">
        <f>Q480*H480</f>
        <v>0</v>
      </c>
      <c r="S480" s="203">
        <v>0</v>
      </c>
      <c r="T480" s="204">
        <f>S480*H480</f>
        <v>0</v>
      </c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R480" s="205" t="s">
        <v>215</v>
      </c>
      <c r="AT480" s="205" t="s">
        <v>211</v>
      </c>
      <c r="AU480" s="205" t="s">
        <v>83</v>
      </c>
      <c r="AY480" s="18" t="s">
        <v>209</v>
      </c>
      <c r="BE480" s="206">
        <f>IF(N480="základní",J480,0)</f>
        <v>0</v>
      </c>
      <c r="BF480" s="206">
        <f>IF(N480="snížená",J480,0)</f>
        <v>0</v>
      </c>
      <c r="BG480" s="206">
        <f>IF(N480="zákl. přenesená",J480,0)</f>
        <v>0</v>
      </c>
      <c r="BH480" s="206">
        <f>IF(N480="sníž. přenesená",J480,0)</f>
        <v>0</v>
      </c>
      <c r="BI480" s="206">
        <f>IF(N480="nulová",J480,0)</f>
        <v>0</v>
      </c>
      <c r="BJ480" s="18" t="s">
        <v>83</v>
      </c>
      <c r="BK480" s="206">
        <f>ROUND(I480*H480,2)</f>
        <v>0</v>
      </c>
      <c r="BL480" s="18" t="s">
        <v>215</v>
      </c>
      <c r="BM480" s="205" t="s">
        <v>1010</v>
      </c>
    </row>
    <row r="481" spans="1:65" s="2" customFormat="1" ht="19.5">
      <c r="A481" s="35"/>
      <c r="B481" s="36"/>
      <c r="C481" s="37"/>
      <c r="D481" s="209" t="s">
        <v>253</v>
      </c>
      <c r="E481" s="37"/>
      <c r="F481" s="240" t="s">
        <v>3606</v>
      </c>
      <c r="G481" s="37"/>
      <c r="H481" s="37"/>
      <c r="I481" s="241"/>
      <c r="J481" s="37"/>
      <c r="K481" s="37"/>
      <c r="L481" s="40"/>
      <c r="M481" s="242"/>
      <c r="N481" s="243"/>
      <c r="O481" s="72"/>
      <c r="P481" s="72"/>
      <c r="Q481" s="72"/>
      <c r="R481" s="72"/>
      <c r="S481" s="72"/>
      <c r="T481" s="73"/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T481" s="18" t="s">
        <v>253</v>
      </c>
      <c r="AU481" s="18" t="s">
        <v>83</v>
      </c>
    </row>
    <row r="482" spans="1:65" s="2" customFormat="1" ht="16.5" customHeight="1">
      <c r="A482" s="35"/>
      <c r="B482" s="36"/>
      <c r="C482" s="193" t="s">
        <v>597</v>
      </c>
      <c r="D482" s="193" t="s">
        <v>211</v>
      </c>
      <c r="E482" s="194" t="s">
        <v>3612</v>
      </c>
      <c r="F482" s="195" t="s">
        <v>3613</v>
      </c>
      <c r="G482" s="196" t="s">
        <v>340</v>
      </c>
      <c r="H482" s="197">
        <v>1</v>
      </c>
      <c r="I482" s="198"/>
      <c r="J482" s="199">
        <f>ROUND(I482*H482,2)</f>
        <v>0</v>
      </c>
      <c r="K482" s="200"/>
      <c r="L482" s="40"/>
      <c r="M482" s="201" t="s">
        <v>1</v>
      </c>
      <c r="N482" s="202" t="s">
        <v>40</v>
      </c>
      <c r="O482" s="72"/>
      <c r="P482" s="203">
        <f>O482*H482</f>
        <v>0</v>
      </c>
      <c r="Q482" s="203">
        <v>0</v>
      </c>
      <c r="R482" s="203">
        <f>Q482*H482</f>
        <v>0</v>
      </c>
      <c r="S482" s="203">
        <v>0</v>
      </c>
      <c r="T482" s="204">
        <f>S482*H482</f>
        <v>0</v>
      </c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R482" s="205" t="s">
        <v>215</v>
      </c>
      <c r="AT482" s="205" t="s">
        <v>211</v>
      </c>
      <c r="AU482" s="205" t="s">
        <v>83</v>
      </c>
      <c r="AY482" s="18" t="s">
        <v>209</v>
      </c>
      <c r="BE482" s="206">
        <f>IF(N482="základní",J482,0)</f>
        <v>0</v>
      </c>
      <c r="BF482" s="206">
        <f>IF(N482="snížená",J482,0)</f>
        <v>0</v>
      </c>
      <c r="BG482" s="206">
        <f>IF(N482="zákl. přenesená",J482,0)</f>
        <v>0</v>
      </c>
      <c r="BH482" s="206">
        <f>IF(N482="sníž. přenesená",J482,0)</f>
        <v>0</v>
      </c>
      <c r="BI482" s="206">
        <f>IF(N482="nulová",J482,0)</f>
        <v>0</v>
      </c>
      <c r="BJ482" s="18" t="s">
        <v>83</v>
      </c>
      <c r="BK482" s="206">
        <f>ROUND(I482*H482,2)</f>
        <v>0</v>
      </c>
      <c r="BL482" s="18" t="s">
        <v>215</v>
      </c>
      <c r="BM482" s="205" t="s">
        <v>1012</v>
      </c>
    </row>
    <row r="483" spans="1:65" s="2" customFormat="1" ht="19.5">
      <c r="A483" s="35"/>
      <c r="B483" s="36"/>
      <c r="C483" s="37"/>
      <c r="D483" s="209" t="s">
        <v>253</v>
      </c>
      <c r="E483" s="37"/>
      <c r="F483" s="240" t="s">
        <v>3614</v>
      </c>
      <c r="G483" s="37"/>
      <c r="H483" s="37"/>
      <c r="I483" s="241"/>
      <c r="J483" s="37"/>
      <c r="K483" s="37"/>
      <c r="L483" s="40"/>
      <c r="M483" s="242"/>
      <c r="N483" s="243"/>
      <c r="O483" s="72"/>
      <c r="P483" s="72"/>
      <c r="Q483" s="72"/>
      <c r="R483" s="72"/>
      <c r="S483" s="72"/>
      <c r="T483" s="73"/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T483" s="18" t="s">
        <v>253</v>
      </c>
      <c r="AU483" s="18" t="s">
        <v>83</v>
      </c>
    </row>
    <row r="484" spans="1:65" s="2" customFormat="1" ht="16.5" customHeight="1">
      <c r="A484" s="35"/>
      <c r="B484" s="36"/>
      <c r="C484" s="193" t="s">
        <v>1011</v>
      </c>
      <c r="D484" s="193" t="s">
        <v>211</v>
      </c>
      <c r="E484" s="194" t="s">
        <v>3662</v>
      </c>
      <c r="F484" s="195" t="s">
        <v>3663</v>
      </c>
      <c r="G484" s="196" t="s">
        <v>340</v>
      </c>
      <c r="H484" s="197">
        <v>8</v>
      </c>
      <c r="I484" s="198"/>
      <c r="J484" s="199">
        <f>ROUND(I484*H484,2)</f>
        <v>0</v>
      </c>
      <c r="K484" s="200"/>
      <c r="L484" s="40"/>
      <c r="M484" s="201" t="s">
        <v>1</v>
      </c>
      <c r="N484" s="202" t="s">
        <v>40</v>
      </c>
      <c r="O484" s="72"/>
      <c r="P484" s="203">
        <f>O484*H484</f>
        <v>0</v>
      </c>
      <c r="Q484" s="203">
        <v>0</v>
      </c>
      <c r="R484" s="203">
        <f>Q484*H484</f>
        <v>0</v>
      </c>
      <c r="S484" s="203">
        <v>0</v>
      </c>
      <c r="T484" s="204">
        <f>S484*H484</f>
        <v>0</v>
      </c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  <c r="AR484" s="205" t="s">
        <v>215</v>
      </c>
      <c r="AT484" s="205" t="s">
        <v>211</v>
      </c>
      <c r="AU484" s="205" t="s">
        <v>83</v>
      </c>
      <c r="AY484" s="18" t="s">
        <v>209</v>
      </c>
      <c r="BE484" s="206">
        <f>IF(N484="základní",J484,0)</f>
        <v>0</v>
      </c>
      <c r="BF484" s="206">
        <f>IF(N484="snížená",J484,0)</f>
        <v>0</v>
      </c>
      <c r="BG484" s="206">
        <f>IF(N484="zákl. přenesená",J484,0)</f>
        <v>0</v>
      </c>
      <c r="BH484" s="206">
        <f>IF(N484="sníž. přenesená",J484,0)</f>
        <v>0</v>
      </c>
      <c r="BI484" s="206">
        <f>IF(N484="nulová",J484,0)</f>
        <v>0</v>
      </c>
      <c r="BJ484" s="18" t="s">
        <v>83</v>
      </c>
      <c r="BK484" s="206">
        <f>ROUND(I484*H484,2)</f>
        <v>0</v>
      </c>
      <c r="BL484" s="18" t="s">
        <v>215</v>
      </c>
      <c r="BM484" s="205" t="s">
        <v>1016</v>
      </c>
    </row>
    <row r="485" spans="1:65" s="2" customFormat="1" ht="19.5">
      <c r="A485" s="35"/>
      <c r="B485" s="36"/>
      <c r="C485" s="37"/>
      <c r="D485" s="209" t="s">
        <v>253</v>
      </c>
      <c r="E485" s="37"/>
      <c r="F485" s="240" t="s">
        <v>3614</v>
      </c>
      <c r="G485" s="37"/>
      <c r="H485" s="37"/>
      <c r="I485" s="241"/>
      <c r="J485" s="37"/>
      <c r="K485" s="37"/>
      <c r="L485" s="40"/>
      <c r="M485" s="242"/>
      <c r="N485" s="243"/>
      <c r="O485" s="72"/>
      <c r="P485" s="72"/>
      <c r="Q485" s="72"/>
      <c r="R485" s="72"/>
      <c r="S485" s="72"/>
      <c r="T485" s="73"/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T485" s="18" t="s">
        <v>253</v>
      </c>
      <c r="AU485" s="18" t="s">
        <v>83</v>
      </c>
    </row>
    <row r="486" spans="1:65" s="2" customFormat="1" ht="16.5" customHeight="1">
      <c r="A486" s="35"/>
      <c r="B486" s="36"/>
      <c r="C486" s="193" t="s">
        <v>602</v>
      </c>
      <c r="D486" s="193" t="s">
        <v>211</v>
      </c>
      <c r="E486" s="194" t="s">
        <v>3664</v>
      </c>
      <c r="F486" s="195" t="s">
        <v>3665</v>
      </c>
      <c r="G486" s="196" t="s">
        <v>340</v>
      </c>
      <c r="H486" s="197">
        <v>4</v>
      </c>
      <c r="I486" s="198"/>
      <c r="J486" s="199">
        <f>ROUND(I486*H486,2)</f>
        <v>0</v>
      </c>
      <c r="K486" s="200"/>
      <c r="L486" s="40"/>
      <c r="M486" s="201" t="s">
        <v>1</v>
      </c>
      <c r="N486" s="202" t="s">
        <v>40</v>
      </c>
      <c r="O486" s="72"/>
      <c r="P486" s="203">
        <f>O486*H486</f>
        <v>0</v>
      </c>
      <c r="Q486" s="203">
        <v>0</v>
      </c>
      <c r="R486" s="203">
        <f>Q486*H486</f>
        <v>0</v>
      </c>
      <c r="S486" s="203">
        <v>0</v>
      </c>
      <c r="T486" s="204">
        <f>S486*H486</f>
        <v>0</v>
      </c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R486" s="205" t="s">
        <v>215</v>
      </c>
      <c r="AT486" s="205" t="s">
        <v>211</v>
      </c>
      <c r="AU486" s="205" t="s">
        <v>83</v>
      </c>
      <c r="AY486" s="18" t="s">
        <v>209</v>
      </c>
      <c r="BE486" s="206">
        <f>IF(N486="základní",J486,0)</f>
        <v>0</v>
      </c>
      <c r="BF486" s="206">
        <f>IF(N486="snížená",J486,0)</f>
        <v>0</v>
      </c>
      <c r="BG486" s="206">
        <f>IF(N486="zákl. přenesená",J486,0)</f>
        <v>0</v>
      </c>
      <c r="BH486" s="206">
        <f>IF(N486="sníž. přenesená",J486,0)</f>
        <v>0</v>
      </c>
      <c r="BI486" s="206">
        <f>IF(N486="nulová",J486,0)</f>
        <v>0</v>
      </c>
      <c r="BJ486" s="18" t="s">
        <v>83</v>
      </c>
      <c r="BK486" s="206">
        <f>ROUND(I486*H486,2)</f>
        <v>0</v>
      </c>
      <c r="BL486" s="18" t="s">
        <v>215</v>
      </c>
      <c r="BM486" s="205" t="s">
        <v>1021</v>
      </c>
    </row>
    <row r="487" spans="1:65" s="2" customFormat="1" ht="19.5">
      <c r="A487" s="35"/>
      <c r="B487" s="36"/>
      <c r="C487" s="37"/>
      <c r="D487" s="209" t="s">
        <v>253</v>
      </c>
      <c r="E487" s="37"/>
      <c r="F487" s="240" t="s">
        <v>3614</v>
      </c>
      <c r="G487" s="37"/>
      <c r="H487" s="37"/>
      <c r="I487" s="241"/>
      <c r="J487" s="37"/>
      <c r="K487" s="37"/>
      <c r="L487" s="40"/>
      <c r="M487" s="242"/>
      <c r="N487" s="243"/>
      <c r="O487" s="72"/>
      <c r="P487" s="72"/>
      <c r="Q487" s="72"/>
      <c r="R487" s="72"/>
      <c r="S487" s="72"/>
      <c r="T487" s="73"/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T487" s="18" t="s">
        <v>253</v>
      </c>
      <c r="AU487" s="18" t="s">
        <v>83</v>
      </c>
    </row>
    <row r="488" spans="1:65" s="2" customFormat="1" ht="16.5" customHeight="1">
      <c r="A488" s="35"/>
      <c r="B488" s="36"/>
      <c r="C488" s="193" t="s">
        <v>1018</v>
      </c>
      <c r="D488" s="193" t="s">
        <v>211</v>
      </c>
      <c r="E488" s="194" t="s">
        <v>3668</v>
      </c>
      <c r="F488" s="195" t="s">
        <v>3669</v>
      </c>
      <c r="G488" s="196" t="s">
        <v>340</v>
      </c>
      <c r="H488" s="197">
        <v>33</v>
      </c>
      <c r="I488" s="198"/>
      <c r="J488" s="199">
        <f>ROUND(I488*H488,2)</f>
        <v>0</v>
      </c>
      <c r="K488" s="200"/>
      <c r="L488" s="40"/>
      <c r="M488" s="201" t="s">
        <v>1</v>
      </c>
      <c r="N488" s="202" t="s">
        <v>40</v>
      </c>
      <c r="O488" s="72"/>
      <c r="P488" s="203">
        <f>O488*H488</f>
        <v>0</v>
      </c>
      <c r="Q488" s="203">
        <v>0</v>
      </c>
      <c r="R488" s="203">
        <f>Q488*H488</f>
        <v>0</v>
      </c>
      <c r="S488" s="203">
        <v>0</v>
      </c>
      <c r="T488" s="204">
        <f>S488*H488</f>
        <v>0</v>
      </c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R488" s="205" t="s">
        <v>215</v>
      </c>
      <c r="AT488" s="205" t="s">
        <v>211</v>
      </c>
      <c r="AU488" s="205" t="s">
        <v>83</v>
      </c>
      <c r="AY488" s="18" t="s">
        <v>209</v>
      </c>
      <c r="BE488" s="206">
        <f>IF(N488="základní",J488,0)</f>
        <v>0</v>
      </c>
      <c r="BF488" s="206">
        <f>IF(N488="snížená",J488,0)</f>
        <v>0</v>
      </c>
      <c r="BG488" s="206">
        <f>IF(N488="zákl. přenesená",J488,0)</f>
        <v>0</v>
      </c>
      <c r="BH488" s="206">
        <f>IF(N488="sníž. přenesená",J488,0)</f>
        <v>0</v>
      </c>
      <c r="BI488" s="206">
        <f>IF(N488="nulová",J488,0)</f>
        <v>0</v>
      </c>
      <c r="BJ488" s="18" t="s">
        <v>83</v>
      </c>
      <c r="BK488" s="206">
        <f>ROUND(I488*H488,2)</f>
        <v>0</v>
      </c>
      <c r="BL488" s="18" t="s">
        <v>215</v>
      </c>
      <c r="BM488" s="205" t="s">
        <v>1025</v>
      </c>
    </row>
    <row r="489" spans="1:65" s="2" customFormat="1" ht="19.5">
      <c r="A489" s="35"/>
      <c r="B489" s="36"/>
      <c r="C489" s="37"/>
      <c r="D489" s="209" t="s">
        <v>253</v>
      </c>
      <c r="E489" s="37"/>
      <c r="F489" s="240" t="s">
        <v>3614</v>
      </c>
      <c r="G489" s="37"/>
      <c r="H489" s="37"/>
      <c r="I489" s="241"/>
      <c r="J489" s="37"/>
      <c r="K489" s="37"/>
      <c r="L489" s="40"/>
      <c r="M489" s="242"/>
      <c r="N489" s="243"/>
      <c r="O489" s="72"/>
      <c r="P489" s="72"/>
      <c r="Q489" s="72"/>
      <c r="R489" s="72"/>
      <c r="S489" s="72"/>
      <c r="T489" s="73"/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T489" s="18" t="s">
        <v>253</v>
      </c>
      <c r="AU489" s="18" t="s">
        <v>83</v>
      </c>
    </row>
    <row r="490" spans="1:65" s="2" customFormat="1" ht="16.5" customHeight="1">
      <c r="A490" s="35"/>
      <c r="B490" s="36"/>
      <c r="C490" s="193" t="s">
        <v>606</v>
      </c>
      <c r="D490" s="193" t="s">
        <v>211</v>
      </c>
      <c r="E490" s="194" t="s">
        <v>3666</v>
      </c>
      <c r="F490" s="195" t="s">
        <v>3667</v>
      </c>
      <c r="G490" s="196" t="s">
        <v>340</v>
      </c>
      <c r="H490" s="197">
        <v>1</v>
      </c>
      <c r="I490" s="198"/>
      <c r="J490" s="199">
        <f>ROUND(I490*H490,2)</f>
        <v>0</v>
      </c>
      <c r="K490" s="200"/>
      <c r="L490" s="40"/>
      <c r="M490" s="201" t="s">
        <v>1</v>
      </c>
      <c r="N490" s="202" t="s">
        <v>40</v>
      </c>
      <c r="O490" s="72"/>
      <c r="P490" s="203">
        <f>O490*H490</f>
        <v>0</v>
      </c>
      <c r="Q490" s="203">
        <v>0</v>
      </c>
      <c r="R490" s="203">
        <f>Q490*H490</f>
        <v>0</v>
      </c>
      <c r="S490" s="203">
        <v>0</v>
      </c>
      <c r="T490" s="204">
        <f>S490*H490</f>
        <v>0</v>
      </c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R490" s="205" t="s">
        <v>215</v>
      </c>
      <c r="AT490" s="205" t="s">
        <v>211</v>
      </c>
      <c r="AU490" s="205" t="s">
        <v>83</v>
      </c>
      <c r="AY490" s="18" t="s">
        <v>209</v>
      </c>
      <c r="BE490" s="206">
        <f>IF(N490="základní",J490,0)</f>
        <v>0</v>
      </c>
      <c r="BF490" s="206">
        <f>IF(N490="snížená",J490,0)</f>
        <v>0</v>
      </c>
      <c r="BG490" s="206">
        <f>IF(N490="zákl. přenesená",J490,0)</f>
        <v>0</v>
      </c>
      <c r="BH490" s="206">
        <f>IF(N490="sníž. přenesená",J490,0)</f>
        <v>0</v>
      </c>
      <c r="BI490" s="206">
        <f>IF(N490="nulová",J490,0)</f>
        <v>0</v>
      </c>
      <c r="BJ490" s="18" t="s">
        <v>83</v>
      </c>
      <c r="BK490" s="206">
        <f>ROUND(I490*H490,2)</f>
        <v>0</v>
      </c>
      <c r="BL490" s="18" t="s">
        <v>215</v>
      </c>
      <c r="BM490" s="205" t="s">
        <v>1035</v>
      </c>
    </row>
    <row r="491" spans="1:65" s="2" customFormat="1" ht="19.5">
      <c r="A491" s="35"/>
      <c r="B491" s="36"/>
      <c r="C491" s="37"/>
      <c r="D491" s="209" t="s">
        <v>253</v>
      </c>
      <c r="E491" s="37"/>
      <c r="F491" s="240" t="s">
        <v>3614</v>
      </c>
      <c r="G491" s="37"/>
      <c r="H491" s="37"/>
      <c r="I491" s="241"/>
      <c r="J491" s="37"/>
      <c r="K491" s="37"/>
      <c r="L491" s="40"/>
      <c r="M491" s="242"/>
      <c r="N491" s="243"/>
      <c r="O491" s="72"/>
      <c r="P491" s="72"/>
      <c r="Q491" s="72"/>
      <c r="R491" s="72"/>
      <c r="S491" s="72"/>
      <c r="T491" s="73"/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T491" s="18" t="s">
        <v>253</v>
      </c>
      <c r="AU491" s="18" t="s">
        <v>83</v>
      </c>
    </row>
    <row r="492" spans="1:65" s="2" customFormat="1" ht="16.5" customHeight="1">
      <c r="A492" s="35"/>
      <c r="B492" s="36"/>
      <c r="C492" s="193" t="s">
        <v>1031</v>
      </c>
      <c r="D492" s="193" t="s">
        <v>211</v>
      </c>
      <c r="E492" s="194" t="s">
        <v>3698</v>
      </c>
      <c r="F492" s="195" t="s">
        <v>3699</v>
      </c>
      <c r="G492" s="196" t="s">
        <v>340</v>
      </c>
      <c r="H492" s="197">
        <v>3</v>
      </c>
      <c r="I492" s="198"/>
      <c r="J492" s="199">
        <f>ROUND(I492*H492,2)</f>
        <v>0</v>
      </c>
      <c r="K492" s="200"/>
      <c r="L492" s="40"/>
      <c r="M492" s="201" t="s">
        <v>1</v>
      </c>
      <c r="N492" s="202" t="s">
        <v>40</v>
      </c>
      <c r="O492" s="72"/>
      <c r="P492" s="203">
        <f>O492*H492</f>
        <v>0</v>
      </c>
      <c r="Q492" s="203">
        <v>0</v>
      </c>
      <c r="R492" s="203">
        <f>Q492*H492</f>
        <v>0</v>
      </c>
      <c r="S492" s="203">
        <v>0</v>
      </c>
      <c r="T492" s="204">
        <f>S492*H492</f>
        <v>0</v>
      </c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R492" s="205" t="s">
        <v>215</v>
      </c>
      <c r="AT492" s="205" t="s">
        <v>211</v>
      </c>
      <c r="AU492" s="205" t="s">
        <v>83</v>
      </c>
      <c r="AY492" s="18" t="s">
        <v>209</v>
      </c>
      <c r="BE492" s="206">
        <f>IF(N492="základní",J492,0)</f>
        <v>0</v>
      </c>
      <c r="BF492" s="206">
        <f>IF(N492="snížená",J492,0)</f>
        <v>0</v>
      </c>
      <c r="BG492" s="206">
        <f>IF(N492="zákl. přenesená",J492,0)</f>
        <v>0</v>
      </c>
      <c r="BH492" s="206">
        <f>IF(N492="sníž. přenesená",J492,0)</f>
        <v>0</v>
      </c>
      <c r="BI492" s="206">
        <f>IF(N492="nulová",J492,0)</f>
        <v>0</v>
      </c>
      <c r="BJ492" s="18" t="s">
        <v>83</v>
      </c>
      <c r="BK492" s="206">
        <f>ROUND(I492*H492,2)</f>
        <v>0</v>
      </c>
      <c r="BL492" s="18" t="s">
        <v>215</v>
      </c>
      <c r="BM492" s="205" t="s">
        <v>1040</v>
      </c>
    </row>
    <row r="493" spans="1:65" s="2" customFormat="1" ht="19.5">
      <c r="A493" s="35"/>
      <c r="B493" s="36"/>
      <c r="C493" s="37"/>
      <c r="D493" s="209" t="s">
        <v>253</v>
      </c>
      <c r="E493" s="37"/>
      <c r="F493" s="240" t="s">
        <v>3614</v>
      </c>
      <c r="G493" s="37"/>
      <c r="H493" s="37"/>
      <c r="I493" s="241"/>
      <c r="J493" s="37"/>
      <c r="K493" s="37"/>
      <c r="L493" s="40"/>
      <c r="M493" s="242"/>
      <c r="N493" s="243"/>
      <c r="O493" s="72"/>
      <c r="P493" s="72"/>
      <c r="Q493" s="72"/>
      <c r="R493" s="72"/>
      <c r="S493" s="72"/>
      <c r="T493" s="73"/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T493" s="18" t="s">
        <v>253</v>
      </c>
      <c r="AU493" s="18" t="s">
        <v>83</v>
      </c>
    </row>
    <row r="494" spans="1:65" s="2" customFormat="1" ht="24.2" customHeight="1">
      <c r="A494" s="35"/>
      <c r="B494" s="36"/>
      <c r="C494" s="193" t="s">
        <v>609</v>
      </c>
      <c r="D494" s="193" t="s">
        <v>211</v>
      </c>
      <c r="E494" s="194" t="s">
        <v>3670</v>
      </c>
      <c r="F494" s="195" t="s">
        <v>3671</v>
      </c>
      <c r="G494" s="196" t="s">
        <v>340</v>
      </c>
      <c r="H494" s="197">
        <v>1</v>
      </c>
      <c r="I494" s="198"/>
      <c r="J494" s="199">
        <f>ROUND(I494*H494,2)</f>
        <v>0</v>
      </c>
      <c r="K494" s="200"/>
      <c r="L494" s="40"/>
      <c r="M494" s="201" t="s">
        <v>1</v>
      </c>
      <c r="N494" s="202" t="s">
        <v>40</v>
      </c>
      <c r="O494" s="72"/>
      <c r="P494" s="203">
        <f>O494*H494</f>
        <v>0</v>
      </c>
      <c r="Q494" s="203">
        <v>0</v>
      </c>
      <c r="R494" s="203">
        <f>Q494*H494</f>
        <v>0</v>
      </c>
      <c r="S494" s="203">
        <v>0</v>
      </c>
      <c r="T494" s="204">
        <f>S494*H494</f>
        <v>0</v>
      </c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R494" s="205" t="s">
        <v>215</v>
      </c>
      <c r="AT494" s="205" t="s">
        <v>211</v>
      </c>
      <c r="AU494" s="205" t="s">
        <v>83</v>
      </c>
      <c r="AY494" s="18" t="s">
        <v>209</v>
      </c>
      <c r="BE494" s="206">
        <f>IF(N494="základní",J494,0)</f>
        <v>0</v>
      </c>
      <c r="BF494" s="206">
        <f>IF(N494="snížená",J494,0)</f>
        <v>0</v>
      </c>
      <c r="BG494" s="206">
        <f>IF(N494="zákl. přenesená",J494,0)</f>
        <v>0</v>
      </c>
      <c r="BH494" s="206">
        <f>IF(N494="sníž. přenesená",J494,0)</f>
        <v>0</v>
      </c>
      <c r="BI494" s="206">
        <f>IF(N494="nulová",J494,0)</f>
        <v>0</v>
      </c>
      <c r="BJ494" s="18" t="s">
        <v>83</v>
      </c>
      <c r="BK494" s="206">
        <f>ROUND(I494*H494,2)</f>
        <v>0</v>
      </c>
      <c r="BL494" s="18" t="s">
        <v>215</v>
      </c>
      <c r="BM494" s="205" t="s">
        <v>1043</v>
      </c>
    </row>
    <row r="495" spans="1:65" s="2" customFormat="1" ht="19.5">
      <c r="A495" s="35"/>
      <c r="B495" s="36"/>
      <c r="C495" s="37"/>
      <c r="D495" s="209" t="s">
        <v>253</v>
      </c>
      <c r="E495" s="37"/>
      <c r="F495" s="240" t="s">
        <v>3672</v>
      </c>
      <c r="G495" s="37"/>
      <c r="H495" s="37"/>
      <c r="I495" s="241"/>
      <c r="J495" s="37"/>
      <c r="K495" s="37"/>
      <c r="L495" s="40"/>
      <c r="M495" s="242"/>
      <c r="N495" s="243"/>
      <c r="O495" s="72"/>
      <c r="P495" s="72"/>
      <c r="Q495" s="72"/>
      <c r="R495" s="72"/>
      <c r="S495" s="72"/>
      <c r="T495" s="73"/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T495" s="18" t="s">
        <v>253</v>
      </c>
      <c r="AU495" s="18" t="s">
        <v>83</v>
      </c>
    </row>
    <row r="496" spans="1:65" s="2" customFormat="1" ht="21.75" customHeight="1">
      <c r="A496" s="35"/>
      <c r="B496" s="36"/>
      <c r="C496" s="193" t="s">
        <v>1042</v>
      </c>
      <c r="D496" s="193" t="s">
        <v>211</v>
      </c>
      <c r="E496" s="194" t="s">
        <v>3673</v>
      </c>
      <c r="F496" s="195" t="s">
        <v>3674</v>
      </c>
      <c r="G496" s="196" t="s">
        <v>340</v>
      </c>
      <c r="H496" s="197">
        <v>1</v>
      </c>
      <c r="I496" s="198"/>
      <c r="J496" s="199">
        <f>ROUND(I496*H496,2)</f>
        <v>0</v>
      </c>
      <c r="K496" s="200"/>
      <c r="L496" s="40"/>
      <c r="M496" s="201" t="s">
        <v>1</v>
      </c>
      <c r="N496" s="202" t="s">
        <v>40</v>
      </c>
      <c r="O496" s="72"/>
      <c r="P496" s="203">
        <f>O496*H496</f>
        <v>0</v>
      </c>
      <c r="Q496" s="203">
        <v>0</v>
      </c>
      <c r="R496" s="203">
        <f>Q496*H496</f>
        <v>0</v>
      </c>
      <c r="S496" s="203">
        <v>0</v>
      </c>
      <c r="T496" s="204">
        <f>S496*H496</f>
        <v>0</v>
      </c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R496" s="205" t="s">
        <v>215</v>
      </c>
      <c r="AT496" s="205" t="s">
        <v>211</v>
      </c>
      <c r="AU496" s="205" t="s">
        <v>83</v>
      </c>
      <c r="AY496" s="18" t="s">
        <v>209</v>
      </c>
      <c r="BE496" s="206">
        <f>IF(N496="základní",J496,0)</f>
        <v>0</v>
      </c>
      <c r="BF496" s="206">
        <f>IF(N496="snížená",J496,0)</f>
        <v>0</v>
      </c>
      <c r="BG496" s="206">
        <f>IF(N496="zákl. přenesená",J496,0)</f>
        <v>0</v>
      </c>
      <c r="BH496" s="206">
        <f>IF(N496="sníž. přenesená",J496,0)</f>
        <v>0</v>
      </c>
      <c r="BI496" s="206">
        <f>IF(N496="nulová",J496,0)</f>
        <v>0</v>
      </c>
      <c r="BJ496" s="18" t="s">
        <v>83</v>
      </c>
      <c r="BK496" s="206">
        <f>ROUND(I496*H496,2)</f>
        <v>0</v>
      </c>
      <c r="BL496" s="18" t="s">
        <v>215</v>
      </c>
      <c r="BM496" s="205" t="s">
        <v>1047</v>
      </c>
    </row>
    <row r="497" spans="1:65" s="2" customFormat="1" ht="19.5">
      <c r="A497" s="35"/>
      <c r="B497" s="36"/>
      <c r="C497" s="37"/>
      <c r="D497" s="209" t="s">
        <v>253</v>
      </c>
      <c r="E497" s="37"/>
      <c r="F497" s="240" t="s">
        <v>3672</v>
      </c>
      <c r="G497" s="37"/>
      <c r="H497" s="37"/>
      <c r="I497" s="241"/>
      <c r="J497" s="37"/>
      <c r="K497" s="37"/>
      <c r="L497" s="40"/>
      <c r="M497" s="242"/>
      <c r="N497" s="243"/>
      <c r="O497" s="72"/>
      <c r="P497" s="72"/>
      <c r="Q497" s="72"/>
      <c r="R497" s="72"/>
      <c r="S497" s="72"/>
      <c r="T497" s="73"/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T497" s="18" t="s">
        <v>253</v>
      </c>
      <c r="AU497" s="18" t="s">
        <v>83</v>
      </c>
    </row>
    <row r="498" spans="1:65" s="2" customFormat="1" ht="16.5" customHeight="1">
      <c r="A498" s="35"/>
      <c r="B498" s="36"/>
      <c r="C498" s="193" t="s">
        <v>613</v>
      </c>
      <c r="D498" s="193" t="s">
        <v>211</v>
      </c>
      <c r="E498" s="194" t="s">
        <v>3681</v>
      </c>
      <c r="F498" s="195" t="s">
        <v>3682</v>
      </c>
      <c r="G498" s="196" t="s">
        <v>340</v>
      </c>
      <c r="H498" s="197">
        <v>120</v>
      </c>
      <c r="I498" s="198"/>
      <c r="J498" s="199">
        <f>ROUND(I498*H498,2)</f>
        <v>0</v>
      </c>
      <c r="K498" s="200"/>
      <c r="L498" s="40"/>
      <c r="M498" s="201" t="s">
        <v>1</v>
      </c>
      <c r="N498" s="202" t="s">
        <v>40</v>
      </c>
      <c r="O498" s="72"/>
      <c r="P498" s="203">
        <f>O498*H498</f>
        <v>0</v>
      </c>
      <c r="Q498" s="203">
        <v>0</v>
      </c>
      <c r="R498" s="203">
        <f>Q498*H498</f>
        <v>0</v>
      </c>
      <c r="S498" s="203">
        <v>0</v>
      </c>
      <c r="T498" s="204">
        <f>S498*H498</f>
        <v>0</v>
      </c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R498" s="205" t="s">
        <v>215</v>
      </c>
      <c r="AT498" s="205" t="s">
        <v>211</v>
      </c>
      <c r="AU498" s="205" t="s">
        <v>83</v>
      </c>
      <c r="AY498" s="18" t="s">
        <v>209</v>
      </c>
      <c r="BE498" s="206">
        <f>IF(N498="základní",J498,0)</f>
        <v>0</v>
      </c>
      <c r="BF498" s="206">
        <f>IF(N498="snížená",J498,0)</f>
        <v>0</v>
      </c>
      <c r="BG498" s="206">
        <f>IF(N498="zákl. přenesená",J498,0)</f>
        <v>0</v>
      </c>
      <c r="BH498" s="206">
        <f>IF(N498="sníž. přenesená",J498,0)</f>
        <v>0</v>
      </c>
      <c r="BI498" s="206">
        <f>IF(N498="nulová",J498,0)</f>
        <v>0</v>
      </c>
      <c r="BJ498" s="18" t="s">
        <v>83</v>
      </c>
      <c r="BK498" s="206">
        <f>ROUND(I498*H498,2)</f>
        <v>0</v>
      </c>
      <c r="BL498" s="18" t="s">
        <v>215</v>
      </c>
      <c r="BM498" s="205" t="s">
        <v>1049</v>
      </c>
    </row>
    <row r="499" spans="1:65" s="2" customFormat="1" ht="19.5">
      <c r="A499" s="35"/>
      <c r="B499" s="36"/>
      <c r="C499" s="37"/>
      <c r="D499" s="209" t="s">
        <v>253</v>
      </c>
      <c r="E499" s="37"/>
      <c r="F499" s="240" t="s">
        <v>3631</v>
      </c>
      <c r="G499" s="37"/>
      <c r="H499" s="37"/>
      <c r="I499" s="241"/>
      <c r="J499" s="37"/>
      <c r="K499" s="37"/>
      <c r="L499" s="40"/>
      <c r="M499" s="242"/>
      <c r="N499" s="243"/>
      <c r="O499" s="72"/>
      <c r="P499" s="72"/>
      <c r="Q499" s="72"/>
      <c r="R499" s="72"/>
      <c r="S499" s="72"/>
      <c r="T499" s="73"/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T499" s="18" t="s">
        <v>253</v>
      </c>
      <c r="AU499" s="18" t="s">
        <v>83</v>
      </c>
    </row>
    <row r="500" spans="1:65" s="2" customFormat="1" ht="16.5" customHeight="1">
      <c r="A500" s="35"/>
      <c r="B500" s="36"/>
      <c r="C500" s="193" t="s">
        <v>1048</v>
      </c>
      <c r="D500" s="193" t="s">
        <v>211</v>
      </c>
      <c r="E500" s="194" t="s">
        <v>3629</v>
      </c>
      <c r="F500" s="195" t="s">
        <v>3630</v>
      </c>
      <c r="G500" s="196" t="s">
        <v>340</v>
      </c>
      <c r="H500" s="197">
        <v>3</v>
      </c>
      <c r="I500" s="198"/>
      <c r="J500" s="199">
        <f>ROUND(I500*H500,2)</f>
        <v>0</v>
      </c>
      <c r="K500" s="200"/>
      <c r="L500" s="40"/>
      <c r="M500" s="201" t="s">
        <v>1</v>
      </c>
      <c r="N500" s="202" t="s">
        <v>40</v>
      </c>
      <c r="O500" s="72"/>
      <c r="P500" s="203">
        <f>O500*H500</f>
        <v>0</v>
      </c>
      <c r="Q500" s="203">
        <v>0</v>
      </c>
      <c r="R500" s="203">
        <f>Q500*H500</f>
        <v>0</v>
      </c>
      <c r="S500" s="203">
        <v>0</v>
      </c>
      <c r="T500" s="204">
        <f>S500*H500</f>
        <v>0</v>
      </c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R500" s="205" t="s">
        <v>215</v>
      </c>
      <c r="AT500" s="205" t="s">
        <v>211</v>
      </c>
      <c r="AU500" s="205" t="s">
        <v>83</v>
      </c>
      <c r="AY500" s="18" t="s">
        <v>209</v>
      </c>
      <c r="BE500" s="206">
        <f>IF(N500="základní",J500,0)</f>
        <v>0</v>
      </c>
      <c r="BF500" s="206">
        <f>IF(N500="snížená",J500,0)</f>
        <v>0</v>
      </c>
      <c r="BG500" s="206">
        <f>IF(N500="zákl. přenesená",J500,0)</f>
        <v>0</v>
      </c>
      <c r="BH500" s="206">
        <f>IF(N500="sníž. přenesená",J500,0)</f>
        <v>0</v>
      </c>
      <c r="BI500" s="206">
        <f>IF(N500="nulová",J500,0)</f>
        <v>0</v>
      </c>
      <c r="BJ500" s="18" t="s">
        <v>83</v>
      </c>
      <c r="BK500" s="206">
        <f>ROUND(I500*H500,2)</f>
        <v>0</v>
      </c>
      <c r="BL500" s="18" t="s">
        <v>215</v>
      </c>
      <c r="BM500" s="205" t="s">
        <v>1053</v>
      </c>
    </row>
    <row r="501" spans="1:65" s="2" customFormat="1" ht="19.5">
      <c r="A501" s="35"/>
      <c r="B501" s="36"/>
      <c r="C501" s="37"/>
      <c r="D501" s="209" t="s">
        <v>253</v>
      </c>
      <c r="E501" s="37"/>
      <c r="F501" s="240" t="s">
        <v>3631</v>
      </c>
      <c r="G501" s="37"/>
      <c r="H501" s="37"/>
      <c r="I501" s="241"/>
      <c r="J501" s="37"/>
      <c r="K501" s="37"/>
      <c r="L501" s="40"/>
      <c r="M501" s="242"/>
      <c r="N501" s="243"/>
      <c r="O501" s="72"/>
      <c r="P501" s="72"/>
      <c r="Q501" s="72"/>
      <c r="R501" s="72"/>
      <c r="S501" s="72"/>
      <c r="T501" s="73"/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T501" s="18" t="s">
        <v>253</v>
      </c>
      <c r="AU501" s="18" t="s">
        <v>83</v>
      </c>
    </row>
    <row r="502" spans="1:65" s="2" customFormat="1" ht="16.5" customHeight="1">
      <c r="A502" s="35"/>
      <c r="B502" s="36"/>
      <c r="C502" s="193" t="s">
        <v>616</v>
      </c>
      <c r="D502" s="193" t="s">
        <v>211</v>
      </c>
      <c r="E502" s="194" t="s">
        <v>3700</v>
      </c>
      <c r="F502" s="195" t="s">
        <v>3701</v>
      </c>
      <c r="G502" s="196" t="s">
        <v>340</v>
      </c>
      <c r="H502" s="197">
        <v>2</v>
      </c>
      <c r="I502" s="198"/>
      <c r="J502" s="199">
        <f>ROUND(I502*H502,2)</f>
        <v>0</v>
      </c>
      <c r="K502" s="200"/>
      <c r="L502" s="40"/>
      <c r="M502" s="201" t="s">
        <v>1</v>
      </c>
      <c r="N502" s="202" t="s">
        <v>40</v>
      </c>
      <c r="O502" s="72"/>
      <c r="P502" s="203">
        <f>O502*H502</f>
        <v>0</v>
      </c>
      <c r="Q502" s="203">
        <v>0</v>
      </c>
      <c r="R502" s="203">
        <f>Q502*H502</f>
        <v>0</v>
      </c>
      <c r="S502" s="203">
        <v>0</v>
      </c>
      <c r="T502" s="204">
        <f>S502*H502</f>
        <v>0</v>
      </c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R502" s="205" t="s">
        <v>215</v>
      </c>
      <c r="AT502" s="205" t="s">
        <v>211</v>
      </c>
      <c r="AU502" s="205" t="s">
        <v>83</v>
      </c>
      <c r="AY502" s="18" t="s">
        <v>209</v>
      </c>
      <c r="BE502" s="206">
        <f>IF(N502="základní",J502,0)</f>
        <v>0</v>
      </c>
      <c r="BF502" s="206">
        <f>IF(N502="snížená",J502,0)</f>
        <v>0</v>
      </c>
      <c r="BG502" s="206">
        <f>IF(N502="zákl. přenesená",J502,0)</f>
        <v>0</v>
      </c>
      <c r="BH502" s="206">
        <f>IF(N502="sníž. přenesená",J502,0)</f>
        <v>0</v>
      </c>
      <c r="BI502" s="206">
        <f>IF(N502="nulová",J502,0)</f>
        <v>0</v>
      </c>
      <c r="BJ502" s="18" t="s">
        <v>83</v>
      </c>
      <c r="BK502" s="206">
        <f>ROUND(I502*H502,2)</f>
        <v>0</v>
      </c>
      <c r="BL502" s="18" t="s">
        <v>215</v>
      </c>
      <c r="BM502" s="205" t="s">
        <v>1057</v>
      </c>
    </row>
    <row r="503" spans="1:65" s="2" customFormat="1" ht="19.5">
      <c r="A503" s="35"/>
      <c r="B503" s="36"/>
      <c r="C503" s="37"/>
      <c r="D503" s="209" t="s">
        <v>253</v>
      </c>
      <c r="E503" s="37"/>
      <c r="F503" s="240" t="s">
        <v>3654</v>
      </c>
      <c r="G503" s="37"/>
      <c r="H503" s="37"/>
      <c r="I503" s="241"/>
      <c r="J503" s="37"/>
      <c r="K503" s="37"/>
      <c r="L503" s="40"/>
      <c r="M503" s="242"/>
      <c r="N503" s="243"/>
      <c r="O503" s="72"/>
      <c r="P503" s="72"/>
      <c r="Q503" s="72"/>
      <c r="R503" s="72"/>
      <c r="S503" s="72"/>
      <c r="T503" s="73"/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T503" s="18" t="s">
        <v>253</v>
      </c>
      <c r="AU503" s="18" t="s">
        <v>83</v>
      </c>
    </row>
    <row r="504" spans="1:65" s="2" customFormat="1" ht="16.5" customHeight="1">
      <c r="A504" s="35"/>
      <c r="B504" s="36"/>
      <c r="C504" s="193" t="s">
        <v>1056</v>
      </c>
      <c r="D504" s="193" t="s">
        <v>211</v>
      </c>
      <c r="E504" s="194" t="s">
        <v>3738</v>
      </c>
      <c r="F504" s="195" t="s">
        <v>3739</v>
      </c>
      <c r="G504" s="196" t="s">
        <v>340</v>
      </c>
      <c r="H504" s="197">
        <v>2</v>
      </c>
      <c r="I504" s="198"/>
      <c r="J504" s="199">
        <f>ROUND(I504*H504,2)</f>
        <v>0</v>
      </c>
      <c r="K504" s="200"/>
      <c r="L504" s="40"/>
      <c r="M504" s="201" t="s">
        <v>1</v>
      </c>
      <c r="N504" s="202" t="s">
        <v>40</v>
      </c>
      <c r="O504" s="72"/>
      <c r="P504" s="203">
        <f>O504*H504</f>
        <v>0</v>
      </c>
      <c r="Q504" s="203">
        <v>0</v>
      </c>
      <c r="R504" s="203">
        <f>Q504*H504</f>
        <v>0</v>
      </c>
      <c r="S504" s="203">
        <v>0</v>
      </c>
      <c r="T504" s="204">
        <f>S504*H504</f>
        <v>0</v>
      </c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R504" s="205" t="s">
        <v>215</v>
      </c>
      <c r="AT504" s="205" t="s">
        <v>211</v>
      </c>
      <c r="AU504" s="205" t="s">
        <v>83</v>
      </c>
      <c r="AY504" s="18" t="s">
        <v>209</v>
      </c>
      <c r="BE504" s="206">
        <f>IF(N504="základní",J504,0)</f>
        <v>0</v>
      </c>
      <c r="BF504" s="206">
        <f>IF(N504="snížená",J504,0)</f>
        <v>0</v>
      </c>
      <c r="BG504" s="206">
        <f>IF(N504="zákl. přenesená",J504,0)</f>
        <v>0</v>
      </c>
      <c r="BH504" s="206">
        <f>IF(N504="sníž. přenesená",J504,0)</f>
        <v>0</v>
      </c>
      <c r="BI504" s="206">
        <f>IF(N504="nulová",J504,0)</f>
        <v>0</v>
      </c>
      <c r="BJ504" s="18" t="s">
        <v>83</v>
      </c>
      <c r="BK504" s="206">
        <f>ROUND(I504*H504,2)</f>
        <v>0</v>
      </c>
      <c r="BL504" s="18" t="s">
        <v>215</v>
      </c>
      <c r="BM504" s="205" t="s">
        <v>1061</v>
      </c>
    </row>
    <row r="505" spans="1:65" s="2" customFormat="1" ht="19.5">
      <c r="A505" s="35"/>
      <c r="B505" s="36"/>
      <c r="C505" s="37"/>
      <c r="D505" s="209" t="s">
        <v>253</v>
      </c>
      <c r="E505" s="37"/>
      <c r="F505" s="240" t="s">
        <v>3654</v>
      </c>
      <c r="G505" s="37"/>
      <c r="H505" s="37"/>
      <c r="I505" s="241"/>
      <c r="J505" s="37"/>
      <c r="K505" s="37"/>
      <c r="L505" s="40"/>
      <c r="M505" s="242"/>
      <c r="N505" s="243"/>
      <c r="O505" s="72"/>
      <c r="P505" s="72"/>
      <c r="Q505" s="72"/>
      <c r="R505" s="72"/>
      <c r="S505" s="72"/>
      <c r="T505" s="73"/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T505" s="18" t="s">
        <v>253</v>
      </c>
      <c r="AU505" s="18" t="s">
        <v>83</v>
      </c>
    </row>
    <row r="506" spans="1:65" s="2" customFormat="1" ht="16.5" customHeight="1">
      <c r="A506" s="35"/>
      <c r="B506" s="36"/>
      <c r="C506" s="193" t="s">
        <v>621</v>
      </c>
      <c r="D506" s="193" t="s">
        <v>211</v>
      </c>
      <c r="E506" s="194" t="s">
        <v>3679</v>
      </c>
      <c r="F506" s="195" t="s">
        <v>3680</v>
      </c>
      <c r="G506" s="196" t="s">
        <v>340</v>
      </c>
      <c r="H506" s="197">
        <v>1</v>
      </c>
      <c r="I506" s="198"/>
      <c r="J506" s="199">
        <f>ROUND(I506*H506,2)</f>
        <v>0</v>
      </c>
      <c r="K506" s="200"/>
      <c r="L506" s="40"/>
      <c r="M506" s="201" t="s">
        <v>1</v>
      </c>
      <c r="N506" s="202" t="s">
        <v>40</v>
      </c>
      <c r="O506" s="72"/>
      <c r="P506" s="203">
        <f>O506*H506</f>
        <v>0</v>
      </c>
      <c r="Q506" s="203">
        <v>0</v>
      </c>
      <c r="R506" s="203">
        <f>Q506*H506</f>
        <v>0</v>
      </c>
      <c r="S506" s="203">
        <v>0</v>
      </c>
      <c r="T506" s="204">
        <f>S506*H506</f>
        <v>0</v>
      </c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R506" s="205" t="s">
        <v>215</v>
      </c>
      <c r="AT506" s="205" t="s">
        <v>211</v>
      </c>
      <c r="AU506" s="205" t="s">
        <v>83</v>
      </c>
      <c r="AY506" s="18" t="s">
        <v>209</v>
      </c>
      <c r="BE506" s="206">
        <f>IF(N506="základní",J506,0)</f>
        <v>0</v>
      </c>
      <c r="BF506" s="206">
        <f>IF(N506="snížená",J506,0)</f>
        <v>0</v>
      </c>
      <c r="BG506" s="206">
        <f>IF(N506="zákl. přenesená",J506,0)</f>
        <v>0</v>
      </c>
      <c r="BH506" s="206">
        <f>IF(N506="sníž. přenesená",J506,0)</f>
        <v>0</v>
      </c>
      <c r="BI506" s="206">
        <f>IF(N506="nulová",J506,0)</f>
        <v>0</v>
      </c>
      <c r="BJ506" s="18" t="s">
        <v>83</v>
      </c>
      <c r="BK506" s="206">
        <f>ROUND(I506*H506,2)</f>
        <v>0</v>
      </c>
      <c r="BL506" s="18" t="s">
        <v>215</v>
      </c>
      <c r="BM506" s="205" t="s">
        <v>1066</v>
      </c>
    </row>
    <row r="507" spans="1:65" s="2" customFormat="1" ht="19.5">
      <c r="A507" s="35"/>
      <c r="B507" s="36"/>
      <c r="C507" s="37"/>
      <c r="D507" s="209" t="s">
        <v>253</v>
      </c>
      <c r="E507" s="37"/>
      <c r="F507" s="240" t="s">
        <v>3614</v>
      </c>
      <c r="G507" s="37"/>
      <c r="H507" s="37"/>
      <c r="I507" s="241"/>
      <c r="J507" s="37"/>
      <c r="K507" s="37"/>
      <c r="L507" s="40"/>
      <c r="M507" s="242"/>
      <c r="N507" s="243"/>
      <c r="O507" s="72"/>
      <c r="P507" s="72"/>
      <c r="Q507" s="72"/>
      <c r="R507" s="72"/>
      <c r="S507" s="72"/>
      <c r="T507" s="73"/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T507" s="18" t="s">
        <v>253</v>
      </c>
      <c r="AU507" s="18" t="s">
        <v>83</v>
      </c>
    </row>
    <row r="508" spans="1:65" s="2" customFormat="1" ht="16.5" customHeight="1">
      <c r="A508" s="35"/>
      <c r="B508" s="36"/>
      <c r="C508" s="193" t="s">
        <v>1063</v>
      </c>
      <c r="D508" s="193" t="s">
        <v>211</v>
      </c>
      <c r="E508" s="194" t="s">
        <v>3704</v>
      </c>
      <c r="F508" s="195" t="s">
        <v>3705</v>
      </c>
      <c r="G508" s="196" t="s">
        <v>340</v>
      </c>
      <c r="H508" s="197">
        <v>1</v>
      </c>
      <c r="I508" s="198"/>
      <c r="J508" s="199">
        <f>ROUND(I508*H508,2)</f>
        <v>0</v>
      </c>
      <c r="K508" s="200"/>
      <c r="L508" s="40"/>
      <c r="M508" s="201" t="s">
        <v>1</v>
      </c>
      <c r="N508" s="202" t="s">
        <v>40</v>
      </c>
      <c r="O508" s="72"/>
      <c r="P508" s="203">
        <f>O508*H508</f>
        <v>0</v>
      </c>
      <c r="Q508" s="203">
        <v>0</v>
      </c>
      <c r="R508" s="203">
        <f>Q508*H508</f>
        <v>0</v>
      </c>
      <c r="S508" s="203">
        <v>0</v>
      </c>
      <c r="T508" s="204">
        <f>S508*H508</f>
        <v>0</v>
      </c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R508" s="205" t="s">
        <v>215</v>
      </c>
      <c r="AT508" s="205" t="s">
        <v>211</v>
      </c>
      <c r="AU508" s="205" t="s">
        <v>83</v>
      </c>
      <c r="AY508" s="18" t="s">
        <v>209</v>
      </c>
      <c r="BE508" s="206">
        <f>IF(N508="základní",J508,0)</f>
        <v>0</v>
      </c>
      <c r="BF508" s="206">
        <f>IF(N508="snížená",J508,0)</f>
        <v>0</v>
      </c>
      <c r="BG508" s="206">
        <f>IF(N508="zákl. přenesená",J508,0)</f>
        <v>0</v>
      </c>
      <c r="BH508" s="206">
        <f>IF(N508="sníž. přenesená",J508,0)</f>
        <v>0</v>
      </c>
      <c r="BI508" s="206">
        <f>IF(N508="nulová",J508,0)</f>
        <v>0</v>
      </c>
      <c r="BJ508" s="18" t="s">
        <v>83</v>
      </c>
      <c r="BK508" s="206">
        <f>ROUND(I508*H508,2)</f>
        <v>0</v>
      </c>
      <c r="BL508" s="18" t="s">
        <v>215</v>
      </c>
      <c r="BM508" s="205" t="s">
        <v>1068</v>
      </c>
    </row>
    <row r="509" spans="1:65" s="2" customFormat="1" ht="19.5">
      <c r="A509" s="35"/>
      <c r="B509" s="36"/>
      <c r="C509" s="37"/>
      <c r="D509" s="209" t="s">
        <v>253</v>
      </c>
      <c r="E509" s="37"/>
      <c r="F509" s="240" t="s">
        <v>3614</v>
      </c>
      <c r="G509" s="37"/>
      <c r="H509" s="37"/>
      <c r="I509" s="241"/>
      <c r="J509" s="37"/>
      <c r="K509" s="37"/>
      <c r="L509" s="40"/>
      <c r="M509" s="242"/>
      <c r="N509" s="243"/>
      <c r="O509" s="72"/>
      <c r="P509" s="72"/>
      <c r="Q509" s="72"/>
      <c r="R509" s="72"/>
      <c r="S509" s="72"/>
      <c r="T509" s="73"/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T509" s="18" t="s">
        <v>253</v>
      </c>
      <c r="AU509" s="18" t="s">
        <v>83</v>
      </c>
    </row>
    <row r="510" spans="1:65" s="2" customFormat="1" ht="16.5" customHeight="1">
      <c r="A510" s="35"/>
      <c r="B510" s="36"/>
      <c r="C510" s="193" t="s">
        <v>626</v>
      </c>
      <c r="D510" s="193" t="s">
        <v>211</v>
      </c>
      <c r="E510" s="194" t="s">
        <v>3725</v>
      </c>
      <c r="F510" s="195" t="s">
        <v>3707</v>
      </c>
      <c r="G510" s="196" t="s">
        <v>340</v>
      </c>
      <c r="H510" s="197">
        <v>1</v>
      </c>
      <c r="I510" s="198"/>
      <c r="J510" s="199">
        <f>ROUND(I510*H510,2)</f>
        <v>0</v>
      </c>
      <c r="K510" s="200"/>
      <c r="L510" s="40"/>
      <c r="M510" s="201" t="s">
        <v>1</v>
      </c>
      <c r="N510" s="202" t="s">
        <v>40</v>
      </c>
      <c r="O510" s="72"/>
      <c r="P510" s="203">
        <f>O510*H510</f>
        <v>0</v>
      </c>
      <c r="Q510" s="203">
        <v>0</v>
      </c>
      <c r="R510" s="203">
        <f>Q510*H510</f>
        <v>0</v>
      </c>
      <c r="S510" s="203">
        <v>0</v>
      </c>
      <c r="T510" s="204">
        <f>S510*H510</f>
        <v>0</v>
      </c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R510" s="205" t="s">
        <v>215</v>
      </c>
      <c r="AT510" s="205" t="s">
        <v>211</v>
      </c>
      <c r="AU510" s="205" t="s">
        <v>83</v>
      </c>
      <c r="AY510" s="18" t="s">
        <v>209</v>
      </c>
      <c r="BE510" s="206">
        <f>IF(N510="základní",J510,0)</f>
        <v>0</v>
      </c>
      <c r="BF510" s="206">
        <f>IF(N510="snížená",J510,0)</f>
        <v>0</v>
      </c>
      <c r="BG510" s="206">
        <f>IF(N510="zákl. přenesená",J510,0)</f>
        <v>0</v>
      </c>
      <c r="BH510" s="206">
        <f>IF(N510="sníž. přenesená",J510,0)</f>
        <v>0</v>
      </c>
      <c r="BI510" s="206">
        <f>IF(N510="nulová",J510,0)</f>
        <v>0</v>
      </c>
      <c r="BJ510" s="18" t="s">
        <v>83</v>
      </c>
      <c r="BK510" s="206">
        <f>ROUND(I510*H510,2)</f>
        <v>0</v>
      </c>
      <c r="BL510" s="18" t="s">
        <v>215</v>
      </c>
      <c r="BM510" s="205" t="s">
        <v>1073</v>
      </c>
    </row>
    <row r="511" spans="1:65" s="2" customFormat="1" ht="19.5">
      <c r="A511" s="35"/>
      <c r="B511" s="36"/>
      <c r="C511" s="37"/>
      <c r="D511" s="209" t="s">
        <v>253</v>
      </c>
      <c r="E511" s="37"/>
      <c r="F511" s="240" t="s">
        <v>3654</v>
      </c>
      <c r="G511" s="37"/>
      <c r="H511" s="37"/>
      <c r="I511" s="241"/>
      <c r="J511" s="37"/>
      <c r="K511" s="37"/>
      <c r="L511" s="40"/>
      <c r="M511" s="242"/>
      <c r="N511" s="243"/>
      <c r="O511" s="72"/>
      <c r="P511" s="72"/>
      <c r="Q511" s="72"/>
      <c r="R511" s="72"/>
      <c r="S511" s="72"/>
      <c r="T511" s="73"/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T511" s="18" t="s">
        <v>253</v>
      </c>
      <c r="AU511" s="18" t="s">
        <v>83</v>
      </c>
    </row>
    <row r="512" spans="1:65" s="12" customFormat="1" ht="25.9" customHeight="1">
      <c r="B512" s="177"/>
      <c r="C512" s="178"/>
      <c r="D512" s="179" t="s">
        <v>74</v>
      </c>
      <c r="E512" s="180" t="s">
        <v>3740</v>
      </c>
      <c r="F512" s="180" t="s">
        <v>3741</v>
      </c>
      <c r="G512" s="178"/>
      <c r="H512" s="178"/>
      <c r="I512" s="181"/>
      <c r="J512" s="182">
        <f>BK512</f>
        <v>0</v>
      </c>
      <c r="K512" s="178"/>
      <c r="L512" s="183"/>
      <c r="M512" s="184"/>
      <c r="N512" s="185"/>
      <c r="O512" s="185"/>
      <c r="P512" s="186">
        <f>SUM(P513:P562)</f>
        <v>0</v>
      </c>
      <c r="Q512" s="185"/>
      <c r="R512" s="186">
        <f>SUM(R513:R562)</f>
        <v>0</v>
      </c>
      <c r="S512" s="185"/>
      <c r="T512" s="187">
        <f>SUM(T513:T562)</f>
        <v>0</v>
      </c>
      <c r="AR512" s="188" t="s">
        <v>83</v>
      </c>
      <c r="AT512" s="189" t="s">
        <v>74</v>
      </c>
      <c r="AU512" s="189" t="s">
        <v>75</v>
      </c>
      <c r="AY512" s="188" t="s">
        <v>209</v>
      </c>
      <c r="BK512" s="190">
        <f>SUM(BK513:BK562)</f>
        <v>0</v>
      </c>
    </row>
    <row r="513" spans="1:65" s="2" customFormat="1" ht="16.5" customHeight="1">
      <c r="A513" s="35"/>
      <c r="B513" s="36"/>
      <c r="C513" s="193" t="s">
        <v>1070</v>
      </c>
      <c r="D513" s="193" t="s">
        <v>211</v>
      </c>
      <c r="E513" s="194" t="s">
        <v>3710</v>
      </c>
      <c r="F513" s="195" t="s">
        <v>3711</v>
      </c>
      <c r="G513" s="196" t="s">
        <v>340</v>
      </c>
      <c r="H513" s="197">
        <v>1</v>
      </c>
      <c r="I513" s="198"/>
      <c r="J513" s="199">
        <f>ROUND(I513*H513,2)</f>
        <v>0</v>
      </c>
      <c r="K513" s="200"/>
      <c r="L513" s="40"/>
      <c r="M513" s="201" t="s">
        <v>1</v>
      </c>
      <c r="N513" s="202" t="s">
        <v>40</v>
      </c>
      <c r="O513" s="72"/>
      <c r="P513" s="203">
        <f>O513*H513</f>
        <v>0</v>
      </c>
      <c r="Q513" s="203">
        <v>0</v>
      </c>
      <c r="R513" s="203">
        <f>Q513*H513</f>
        <v>0</v>
      </c>
      <c r="S513" s="203">
        <v>0</v>
      </c>
      <c r="T513" s="204">
        <f>S513*H513</f>
        <v>0</v>
      </c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R513" s="205" t="s">
        <v>215</v>
      </c>
      <c r="AT513" s="205" t="s">
        <v>211</v>
      </c>
      <c r="AU513" s="205" t="s">
        <v>83</v>
      </c>
      <c r="AY513" s="18" t="s">
        <v>209</v>
      </c>
      <c r="BE513" s="206">
        <f>IF(N513="základní",J513,0)</f>
        <v>0</v>
      </c>
      <c r="BF513" s="206">
        <f>IF(N513="snížená",J513,0)</f>
        <v>0</v>
      </c>
      <c r="BG513" s="206">
        <f>IF(N513="zákl. přenesená",J513,0)</f>
        <v>0</v>
      </c>
      <c r="BH513" s="206">
        <f>IF(N513="sníž. přenesená",J513,0)</f>
        <v>0</v>
      </c>
      <c r="BI513" s="206">
        <f>IF(N513="nulová",J513,0)</f>
        <v>0</v>
      </c>
      <c r="BJ513" s="18" t="s">
        <v>83</v>
      </c>
      <c r="BK513" s="206">
        <f>ROUND(I513*H513,2)</f>
        <v>0</v>
      </c>
      <c r="BL513" s="18" t="s">
        <v>215</v>
      </c>
      <c r="BM513" s="205" t="s">
        <v>1076</v>
      </c>
    </row>
    <row r="514" spans="1:65" s="2" customFormat="1" ht="19.5">
      <c r="A514" s="35"/>
      <c r="B514" s="36"/>
      <c r="C514" s="37"/>
      <c r="D514" s="209" t="s">
        <v>253</v>
      </c>
      <c r="E514" s="37"/>
      <c r="F514" s="240" t="s">
        <v>3654</v>
      </c>
      <c r="G514" s="37"/>
      <c r="H514" s="37"/>
      <c r="I514" s="241"/>
      <c r="J514" s="37"/>
      <c r="K514" s="37"/>
      <c r="L514" s="40"/>
      <c r="M514" s="242"/>
      <c r="N514" s="243"/>
      <c r="O514" s="72"/>
      <c r="P514" s="72"/>
      <c r="Q514" s="72"/>
      <c r="R514" s="72"/>
      <c r="S514" s="72"/>
      <c r="T514" s="73"/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T514" s="18" t="s">
        <v>253</v>
      </c>
      <c r="AU514" s="18" t="s">
        <v>83</v>
      </c>
    </row>
    <row r="515" spans="1:65" s="2" customFormat="1" ht="16.5" customHeight="1">
      <c r="A515" s="35"/>
      <c r="B515" s="36"/>
      <c r="C515" s="193" t="s">
        <v>630</v>
      </c>
      <c r="D515" s="193" t="s">
        <v>211</v>
      </c>
      <c r="E515" s="194" t="s">
        <v>3712</v>
      </c>
      <c r="F515" s="195" t="s">
        <v>3713</v>
      </c>
      <c r="G515" s="196" t="s">
        <v>340</v>
      </c>
      <c r="H515" s="197">
        <v>1</v>
      </c>
      <c r="I515" s="198"/>
      <c r="J515" s="199">
        <f>ROUND(I515*H515,2)</f>
        <v>0</v>
      </c>
      <c r="K515" s="200"/>
      <c r="L515" s="40"/>
      <c r="M515" s="201" t="s">
        <v>1</v>
      </c>
      <c r="N515" s="202" t="s">
        <v>40</v>
      </c>
      <c r="O515" s="72"/>
      <c r="P515" s="203">
        <f>O515*H515</f>
        <v>0</v>
      </c>
      <c r="Q515" s="203">
        <v>0</v>
      </c>
      <c r="R515" s="203">
        <f>Q515*H515</f>
        <v>0</v>
      </c>
      <c r="S515" s="203">
        <v>0</v>
      </c>
      <c r="T515" s="204">
        <f>S515*H515</f>
        <v>0</v>
      </c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R515" s="205" t="s">
        <v>215</v>
      </c>
      <c r="AT515" s="205" t="s">
        <v>211</v>
      </c>
      <c r="AU515" s="205" t="s">
        <v>83</v>
      </c>
      <c r="AY515" s="18" t="s">
        <v>209</v>
      </c>
      <c r="BE515" s="206">
        <f>IF(N515="základní",J515,0)</f>
        <v>0</v>
      </c>
      <c r="BF515" s="206">
        <f>IF(N515="snížená",J515,0)</f>
        <v>0</v>
      </c>
      <c r="BG515" s="206">
        <f>IF(N515="zákl. přenesená",J515,0)</f>
        <v>0</v>
      </c>
      <c r="BH515" s="206">
        <f>IF(N515="sníž. přenesená",J515,0)</f>
        <v>0</v>
      </c>
      <c r="BI515" s="206">
        <f>IF(N515="nulová",J515,0)</f>
        <v>0</v>
      </c>
      <c r="BJ515" s="18" t="s">
        <v>83</v>
      </c>
      <c r="BK515" s="206">
        <f>ROUND(I515*H515,2)</f>
        <v>0</v>
      </c>
      <c r="BL515" s="18" t="s">
        <v>215</v>
      </c>
      <c r="BM515" s="205" t="s">
        <v>1081</v>
      </c>
    </row>
    <row r="516" spans="1:65" s="2" customFormat="1" ht="19.5">
      <c r="A516" s="35"/>
      <c r="B516" s="36"/>
      <c r="C516" s="37"/>
      <c r="D516" s="209" t="s">
        <v>253</v>
      </c>
      <c r="E516" s="37"/>
      <c r="F516" s="240" t="s">
        <v>3654</v>
      </c>
      <c r="G516" s="37"/>
      <c r="H516" s="37"/>
      <c r="I516" s="241"/>
      <c r="J516" s="37"/>
      <c r="K516" s="37"/>
      <c r="L516" s="40"/>
      <c r="M516" s="242"/>
      <c r="N516" s="243"/>
      <c r="O516" s="72"/>
      <c r="P516" s="72"/>
      <c r="Q516" s="72"/>
      <c r="R516" s="72"/>
      <c r="S516" s="72"/>
      <c r="T516" s="73"/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T516" s="18" t="s">
        <v>253</v>
      </c>
      <c r="AU516" s="18" t="s">
        <v>83</v>
      </c>
    </row>
    <row r="517" spans="1:65" s="2" customFormat="1" ht="16.5" customHeight="1">
      <c r="A517" s="35"/>
      <c r="B517" s="36"/>
      <c r="C517" s="193" t="s">
        <v>1078</v>
      </c>
      <c r="D517" s="193" t="s">
        <v>211</v>
      </c>
      <c r="E517" s="194" t="s">
        <v>3657</v>
      </c>
      <c r="F517" s="195" t="s">
        <v>3658</v>
      </c>
      <c r="G517" s="196" t="s">
        <v>340</v>
      </c>
      <c r="H517" s="197">
        <v>1</v>
      </c>
      <c r="I517" s="198"/>
      <c r="J517" s="199">
        <f>ROUND(I517*H517,2)</f>
        <v>0</v>
      </c>
      <c r="K517" s="200"/>
      <c r="L517" s="40"/>
      <c r="M517" s="201" t="s">
        <v>1</v>
      </c>
      <c r="N517" s="202" t="s">
        <v>40</v>
      </c>
      <c r="O517" s="72"/>
      <c r="P517" s="203">
        <f>O517*H517</f>
        <v>0</v>
      </c>
      <c r="Q517" s="203">
        <v>0</v>
      </c>
      <c r="R517" s="203">
        <f>Q517*H517</f>
        <v>0</v>
      </c>
      <c r="S517" s="203">
        <v>0</v>
      </c>
      <c r="T517" s="204">
        <f>S517*H517</f>
        <v>0</v>
      </c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R517" s="205" t="s">
        <v>215</v>
      </c>
      <c r="AT517" s="205" t="s">
        <v>211</v>
      </c>
      <c r="AU517" s="205" t="s">
        <v>83</v>
      </c>
      <c r="AY517" s="18" t="s">
        <v>209</v>
      </c>
      <c r="BE517" s="206">
        <f>IF(N517="základní",J517,0)</f>
        <v>0</v>
      </c>
      <c r="BF517" s="206">
        <f>IF(N517="snížená",J517,0)</f>
        <v>0</v>
      </c>
      <c r="BG517" s="206">
        <f>IF(N517="zákl. přenesená",J517,0)</f>
        <v>0</v>
      </c>
      <c r="BH517" s="206">
        <f>IF(N517="sníž. přenesená",J517,0)</f>
        <v>0</v>
      </c>
      <c r="BI517" s="206">
        <f>IF(N517="nulová",J517,0)</f>
        <v>0</v>
      </c>
      <c r="BJ517" s="18" t="s">
        <v>83</v>
      </c>
      <c r="BK517" s="206">
        <f>ROUND(I517*H517,2)</f>
        <v>0</v>
      </c>
      <c r="BL517" s="18" t="s">
        <v>215</v>
      </c>
      <c r="BM517" s="205" t="s">
        <v>1090</v>
      </c>
    </row>
    <row r="518" spans="1:65" s="2" customFormat="1" ht="19.5">
      <c r="A518" s="35"/>
      <c r="B518" s="36"/>
      <c r="C518" s="37"/>
      <c r="D518" s="209" t="s">
        <v>253</v>
      </c>
      <c r="E518" s="37"/>
      <c r="F518" s="240" t="s">
        <v>3659</v>
      </c>
      <c r="G518" s="37"/>
      <c r="H518" s="37"/>
      <c r="I518" s="241"/>
      <c r="J518" s="37"/>
      <c r="K518" s="37"/>
      <c r="L518" s="40"/>
      <c r="M518" s="242"/>
      <c r="N518" s="243"/>
      <c r="O518" s="72"/>
      <c r="P518" s="72"/>
      <c r="Q518" s="72"/>
      <c r="R518" s="72"/>
      <c r="S518" s="72"/>
      <c r="T518" s="73"/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T518" s="18" t="s">
        <v>253</v>
      </c>
      <c r="AU518" s="18" t="s">
        <v>83</v>
      </c>
    </row>
    <row r="519" spans="1:65" s="2" customFormat="1" ht="16.5" customHeight="1">
      <c r="A519" s="35"/>
      <c r="B519" s="36"/>
      <c r="C519" s="193" t="s">
        <v>633</v>
      </c>
      <c r="D519" s="193" t="s">
        <v>211</v>
      </c>
      <c r="E519" s="194" t="s">
        <v>3691</v>
      </c>
      <c r="F519" s="195" t="s">
        <v>3661</v>
      </c>
      <c r="G519" s="196" t="s">
        <v>340</v>
      </c>
      <c r="H519" s="197">
        <v>1</v>
      </c>
      <c r="I519" s="198"/>
      <c r="J519" s="199">
        <f>ROUND(I519*H519,2)</f>
        <v>0</v>
      </c>
      <c r="K519" s="200"/>
      <c r="L519" s="40"/>
      <c r="M519" s="201" t="s">
        <v>1</v>
      </c>
      <c r="N519" s="202" t="s">
        <v>40</v>
      </c>
      <c r="O519" s="72"/>
      <c r="P519" s="203">
        <f>O519*H519</f>
        <v>0</v>
      </c>
      <c r="Q519" s="203">
        <v>0</v>
      </c>
      <c r="R519" s="203">
        <f>Q519*H519</f>
        <v>0</v>
      </c>
      <c r="S519" s="203">
        <v>0</v>
      </c>
      <c r="T519" s="204">
        <f>S519*H519</f>
        <v>0</v>
      </c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R519" s="205" t="s">
        <v>215</v>
      </c>
      <c r="AT519" s="205" t="s">
        <v>211</v>
      </c>
      <c r="AU519" s="205" t="s">
        <v>83</v>
      </c>
      <c r="AY519" s="18" t="s">
        <v>209</v>
      </c>
      <c r="BE519" s="206">
        <f>IF(N519="základní",J519,0)</f>
        <v>0</v>
      </c>
      <c r="BF519" s="206">
        <f>IF(N519="snížená",J519,0)</f>
        <v>0</v>
      </c>
      <c r="BG519" s="206">
        <f>IF(N519="zákl. přenesená",J519,0)</f>
        <v>0</v>
      </c>
      <c r="BH519" s="206">
        <f>IF(N519="sníž. přenesená",J519,0)</f>
        <v>0</v>
      </c>
      <c r="BI519" s="206">
        <f>IF(N519="nulová",J519,0)</f>
        <v>0</v>
      </c>
      <c r="BJ519" s="18" t="s">
        <v>83</v>
      </c>
      <c r="BK519" s="206">
        <f>ROUND(I519*H519,2)</f>
        <v>0</v>
      </c>
      <c r="BL519" s="18" t="s">
        <v>215</v>
      </c>
      <c r="BM519" s="205" t="s">
        <v>1092</v>
      </c>
    </row>
    <row r="520" spans="1:65" s="2" customFormat="1" ht="19.5">
      <c r="A520" s="35"/>
      <c r="B520" s="36"/>
      <c r="C520" s="37"/>
      <c r="D520" s="209" t="s">
        <v>253</v>
      </c>
      <c r="E520" s="37"/>
      <c r="F520" s="240" t="s">
        <v>3603</v>
      </c>
      <c r="G520" s="37"/>
      <c r="H520" s="37"/>
      <c r="I520" s="241"/>
      <c r="J520" s="37"/>
      <c r="K520" s="37"/>
      <c r="L520" s="40"/>
      <c r="M520" s="242"/>
      <c r="N520" s="243"/>
      <c r="O520" s="72"/>
      <c r="P520" s="72"/>
      <c r="Q520" s="72"/>
      <c r="R520" s="72"/>
      <c r="S520" s="72"/>
      <c r="T520" s="73"/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T520" s="18" t="s">
        <v>253</v>
      </c>
      <c r="AU520" s="18" t="s">
        <v>83</v>
      </c>
    </row>
    <row r="521" spans="1:65" s="2" customFormat="1" ht="24.2" customHeight="1">
      <c r="A521" s="35"/>
      <c r="B521" s="36"/>
      <c r="C521" s="193" t="s">
        <v>1091</v>
      </c>
      <c r="D521" s="193" t="s">
        <v>211</v>
      </c>
      <c r="E521" s="194" t="s">
        <v>3604</v>
      </c>
      <c r="F521" s="195" t="s">
        <v>3605</v>
      </c>
      <c r="G521" s="196" t="s">
        <v>340</v>
      </c>
      <c r="H521" s="197">
        <v>1</v>
      </c>
      <c r="I521" s="198"/>
      <c r="J521" s="199">
        <f>ROUND(I521*H521,2)</f>
        <v>0</v>
      </c>
      <c r="K521" s="200"/>
      <c r="L521" s="40"/>
      <c r="M521" s="201" t="s">
        <v>1</v>
      </c>
      <c r="N521" s="202" t="s">
        <v>40</v>
      </c>
      <c r="O521" s="72"/>
      <c r="P521" s="203">
        <f>O521*H521</f>
        <v>0</v>
      </c>
      <c r="Q521" s="203">
        <v>0</v>
      </c>
      <c r="R521" s="203">
        <f>Q521*H521</f>
        <v>0</v>
      </c>
      <c r="S521" s="203">
        <v>0</v>
      </c>
      <c r="T521" s="204">
        <f>S521*H521</f>
        <v>0</v>
      </c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R521" s="205" t="s">
        <v>215</v>
      </c>
      <c r="AT521" s="205" t="s">
        <v>211</v>
      </c>
      <c r="AU521" s="205" t="s">
        <v>83</v>
      </c>
      <c r="AY521" s="18" t="s">
        <v>209</v>
      </c>
      <c r="BE521" s="206">
        <f>IF(N521="základní",J521,0)</f>
        <v>0</v>
      </c>
      <c r="BF521" s="206">
        <f>IF(N521="snížená",J521,0)</f>
        <v>0</v>
      </c>
      <c r="BG521" s="206">
        <f>IF(N521="zákl. přenesená",J521,0)</f>
        <v>0</v>
      </c>
      <c r="BH521" s="206">
        <f>IF(N521="sníž. přenesená",J521,0)</f>
        <v>0</v>
      </c>
      <c r="BI521" s="206">
        <f>IF(N521="nulová",J521,0)</f>
        <v>0</v>
      </c>
      <c r="BJ521" s="18" t="s">
        <v>83</v>
      </c>
      <c r="BK521" s="206">
        <f>ROUND(I521*H521,2)</f>
        <v>0</v>
      </c>
      <c r="BL521" s="18" t="s">
        <v>215</v>
      </c>
      <c r="BM521" s="205" t="s">
        <v>1096</v>
      </c>
    </row>
    <row r="522" spans="1:65" s="2" customFormat="1" ht="19.5">
      <c r="A522" s="35"/>
      <c r="B522" s="36"/>
      <c r="C522" s="37"/>
      <c r="D522" s="209" t="s">
        <v>253</v>
      </c>
      <c r="E522" s="37"/>
      <c r="F522" s="240" t="s">
        <v>3606</v>
      </c>
      <c r="G522" s="37"/>
      <c r="H522" s="37"/>
      <c r="I522" s="241"/>
      <c r="J522" s="37"/>
      <c r="K522" s="37"/>
      <c r="L522" s="40"/>
      <c r="M522" s="242"/>
      <c r="N522" s="243"/>
      <c r="O522" s="72"/>
      <c r="P522" s="72"/>
      <c r="Q522" s="72"/>
      <c r="R522" s="72"/>
      <c r="S522" s="72"/>
      <c r="T522" s="73"/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T522" s="18" t="s">
        <v>253</v>
      </c>
      <c r="AU522" s="18" t="s">
        <v>83</v>
      </c>
    </row>
    <row r="523" spans="1:65" s="2" customFormat="1" ht="16.5" customHeight="1">
      <c r="A523" s="35"/>
      <c r="B523" s="36"/>
      <c r="C523" s="193" t="s">
        <v>637</v>
      </c>
      <c r="D523" s="193" t="s">
        <v>211</v>
      </c>
      <c r="E523" s="194" t="s">
        <v>3612</v>
      </c>
      <c r="F523" s="195" t="s">
        <v>3613</v>
      </c>
      <c r="G523" s="196" t="s">
        <v>340</v>
      </c>
      <c r="H523" s="197">
        <v>3</v>
      </c>
      <c r="I523" s="198"/>
      <c r="J523" s="199">
        <f>ROUND(I523*H523,2)</f>
        <v>0</v>
      </c>
      <c r="K523" s="200"/>
      <c r="L523" s="40"/>
      <c r="M523" s="201" t="s">
        <v>1</v>
      </c>
      <c r="N523" s="202" t="s">
        <v>40</v>
      </c>
      <c r="O523" s="72"/>
      <c r="P523" s="203">
        <f>O523*H523</f>
        <v>0</v>
      </c>
      <c r="Q523" s="203">
        <v>0</v>
      </c>
      <c r="R523" s="203">
        <f>Q523*H523</f>
        <v>0</v>
      </c>
      <c r="S523" s="203">
        <v>0</v>
      </c>
      <c r="T523" s="204">
        <f>S523*H523</f>
        <v>0</v>
      </c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R523" s="205" t="s">
        <v>215</v>
      </c>
      <c r="AT523" s="205" t="s">
        <v>211</v>
      </c>
      <c r="AU523" s="205" t="s">
        <v>83</v>
      </c>
      <c r="AY523" s="18" t="s">
        <v>209</v>
      </c>
      <c r="BE523" s="206">
        <f>IF(N523="základní",J523,0)</f>
        <v>0</v>
      </c>
      <c r="BF523" s="206">
        <f>IF(N523="snížená",J523,0)</f>
        <v>0</v>
      </c>
      <c r="BG523" s="206">
        <f>IF(N523="zákl. přenesená",J523,0)</f>
        <v>0</v>
      </c>
      <c r="BH523" s="206">
        <f>IF(N523="sníž. přenesená",J523,0)</f>
        <v>0</v>
      </c>
      <c r="BI523" s="206">
        <f>IF(N523="nulová",J523,0)</f>
        <v>0</v>
      </c>
      <c r="BJ523" s="18" t="s">
        <v>83</v>
      </c>
      <c r="BK523" s="206">
        <f>ROUND(I523*H523,2)</f>
        <v>0</v>
      </c>
      <c r="BL523" s="18" t="s">
        <v>215</v>
      </c>
      <c r="BM523" s="205" t="s">
        <v>1098</v>
      </c>
    </row>
    <row r="524" spans="1:65" s="2" customFormat="1" ht="19.5">
      <c r="A524" s="35"/>
      <c r="B524" s="36"/>
      <c r="C524" s="37"/>
      <c r="D524" s="209" t="s">
        <v>253</v>
      </c>
      <c r="E524" s="37"/>
      <c r="F524" s="240" t="s">
        <v>3614</v>
      </c>
      <c r="G524" s="37"/>
      <c r="H524" s="37"/>
      <c r="I524" s="241"/>
      <c r="J524" s="37"/>
      <c r="K524" s="37"/>
      <c r="L524" s="40"/>
      <c r="M524" s="242"/>
      <c r="N524" s="243"/>
      <c r="O524" s="72"/>
      <c r="P524" s="72"/>
      <c r="Q524" s="72"/>
      <c r="R524" s="72"/>
      <c r="S524" s="72"/>
      <c r="T524" s="73"/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T524" s="18" t="s">
        <v>253</v>
      </c>
      <c r="AU524" s="18" t="s">
        <v>83</v>
      </c>
    </row>
    <row r="525" spans="1:65" s="2" customFormat="1" ht="16.5" customHeight="1">
      <c r="A525" s="35"/>
      <c r="B525" s="36"/>
      <c r="C525" s="193" t="s">
        <v>1097</v>
      </c>
      <c r="D525" s="193" t="s">
        <v>211</v>
      </c>
      <c r="E525" s="194" t="s">
        <v>3714</v>
      </c>
      <c r="F525" s="195" t="s">
        <v>3715</v>
      </c>
      <c r="G525" s="196" t="s">
        <v>340</v>
      </c>
      <c r="H525" s="197">
        <v>1</v>
      </c>
      <c r="I525" s="198"/>
      <c r="J525" s="199">
        <f>ROUND(I525*H525,2)</f>
        <v>0</v>
      </c>
      <c r="K525" s="200"/>
      <c r="L525" s="40"/>
      <c r="M525" s="201" t="s">
        <v>1</v>
      </c>
      <c r="N525" s="202" t="s">
        <v>40</v>
      </c>
      <c r="O525" s="72"/>
      <c r="P525" s="203">
        <f>O525*H525</f>
        <v>0</v>
      </c>
      <c r="Q525" s="203">
        <v>0</v>
      </c>
      <c r="R525" s="203">
        <f>Q525*H525</f>
        <v>0</v>
      </c>
      <c r="S525" s="203">
        <v>0</v>
      </c>
      <c r="T525" s="204">
        <f>S525*H525</f>
        <v>0</v>
      </c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R525" s="205" t="s">
        <v>215</v>
      </c>
      <c r="AT525" s="205" t="s">
        <v>211</v>
      </c>
      <c r="AU525" s="205" t="s">
        <v>83</v>
      </c>
      <c r="AY525" s="18" t="s">
        <v>209</v>
      </c>
      <c r="BE525" s="206">
        <f>IF(N525="základní",J525,0)</f>
        <v>0</v>
      </c>
      <c r="BF525" s="206">
        <f>IF(N525="snížená",J525,0)</f>
        <v>0</v>
      </c>
      <c r="BG525" s="206">
        <f>IF(N525="zákl. přenesená",J525,0)</f>
        <v>0</v>
      </c>
      <c r="BH525" s="206">
        <f>IF(N525="sníž. přenesená",J525,0)</f>
        <v>0</v>
      </c>
      <c r="BI525" s="206">
        <f>IF(N525="nulová",J525,0)</f>
        <v>0</v>
      </c>
      <c r="BJ525" s="18" t="s">
        <v>83</v>
      </c>
      <c r="BK525" s="206">
        <f>ROUND(I525*H525,2)</f>
        <v>0</v>
      </c>
      <c r="BL525" s="18" t="s">
        <v>215</v>
      </c>
      <c r="BM525" s="205" t="s">
        <v>1102</v>
      </c>
    </row>
    <row r="526" spans="1:65" s="2" customFormat="1" ht="19.5">
      <c r="A526" s="35"/>
      <c r="B526" s="36"/>
      <c r="C526" s="37"/>
      <c r="D526" s="209" t="s">
        <v>253</v>
      </c>
      <c r="E526" s="37"/>
      <c r="F526" s="240" t="s">
        <v>3614</v>
      </c>
      <c r="G526" s="37"/>
      <c r="H526" s="37"/>
      <c r="I526" s="241"/>
      <c r="J526" s="37"/>
      <c r="K526" s="37"/>
      <c r="L526" s="40"/>
      <c r="M526" s="242"/>
      <c r="N526" s="243"/>
      <c r="O526" s="72"/>
      <c r="P526" s="72"/>
      <c r="Q526" s="72"/>
      <c r="R526" s="72"/>
      <c r="S526" s="72"/>
      <c r="T526" s="73"/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  <c r="AT526" s="18" t="s">
        <v>253</v>
      </c>
      <c r="AU526" s="18" t="s">
        <v>83</v>
      </c>
    </row>
    <row r="527" spans="1:65" s="2" customFormat="1" ht="16.5" customHeight="1">
      <c r="A527" s="35"/>
      <c r="B527" s="36"/>
      <c r="C527" s="193" t="s">
        <v>644</v>
      </c>
      <c r="D527" s="193" t="s">
        <v>211</v>
      </c>
      <c r="E527" s="194" t="s">
        <v>3615</v>
      </c>
      <c r="F527" s="195" t="s">
        <v>3616</v>
      </c>
      <c r="G527" s="196" t="s">
        <v>340</v>
      </c>
      <c r="H527" s="197">
        <v>2</v>
      </c>
      <c r="I527" s="198"/>
      <c r="J527" s="199">
        <f>ROUND(I527*H527,2)</f>
        <v>0</v>
      </c>
      <c r="K527" s="200"/>
      <c r="L527" s="40"/>
      <c r="M527" s="201" t="s">
        <v>1</v>
      </c>
      <c r="N527" s="202" t="s">
        <v>40</v>
      </c>
      <c r="O527" s="72"/>
      <c r="P527" s="203">
        <f>O527*H527</f>
        <v>0</v>
      </c>
      <c r="Q527" s="203">
        <v>0</v>
      </c>
      <c r="R527" s="203">
        <f>Q527*H527</f>
        <v>0</v>
      </c>
      <c r="S527" s="203">
        <v>0</v>
      </c>
      <c r="T527" s="204">
        <f>S527*H527</f>
        <v>0</v>
      </c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  <c r="AR527" s="205" t="s">
        <v>215</v>
      </c>
      <c r="AT527" s="205" t="s">
        <v>211</v>
      </c>
      <c r="AU527" s="205" t="s">
        <v>83</v>
      </c>
      <c r="AY527" s="18" t="s">
        <v>209</v>
      </c>
      <c r="BE527" s="206">
        <f>IF(N527="základní",J527,0)</f>
        <v>0</v>
      </c>
      <c r="BF527" s="206">
        <f>IF(N527="snížená",J527,0)</f>
        <v>0</v>
      </c>
      <c r="BG527" s="206">
        <f>IF(N527="zákl. přenesená",J527,0)</f>
        <v>0</v>
      </c>
      <c r="BH527" s="206">
        <f>IF(N527="sníž. přenesená",J527,0)</f>
        <v>0</v>
      </c>
      <c r="BI527" s="206">
        <f>IF(N527="nulová",J527,0)</f>
        <v>0</v>
      </c>
      <c r="BJ527" s="18" t="s">
        <v>83</v>
      </c>
      <c r="BK527" s="206">
        <f>ROUND(I527*H527,2)</f>
        <v>0</v>
      </c>
      <c r="BL527" s="18" t="s">
        <v>215</v>
      </c>
      <c r="BM527" s="205" t="s">
        <v>1108</v>
      </c>
    </row>
    <row r="528" spans="1:65" s="2" customFormat="1" ht="19.5">
      <c r="A528" s="35"/>
      <c r="B528" s="36"/>
      <c r="C528" s="37"/>
      <c r="D528" s="209" t="s">
        <v>253</v>
      </c>
      <c r="E528" s="37"/>
      <c r="F528" s="240" t="s">
        <v>3614</v>
      </c>
      <c r="G528" s="37"/>
      <c r="H528" s="37"/>
      <c r="I528" s="241"/>
      <c r="J528" s="37"/>
      <c r="K528" s="37"/>
      <c r="L528" s="40"/>
      <c r="M528" s="242"/>
      <c r="N528" s="243"/>
      <c r="O528" s="72"/>
      <c r="P528" s="72"/>
      <c r="Q528" s="72"/>
      <c r="R528" s="72"/>
      <c r="S528" s="72"/>
      <c r="T528" s="73"/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  <c r="AT528" s="18" t="s">
        <v>253</v>
      </c>
      <c r="AU528" s="18" t="s">
        <v>83</v>
      </c>
    </row>
    <row r="529" spans="1:65" s="2" customFormat="1" ht="16.5" customHeight="1">
      <c r="A529" s="35"/>
      <c r="B529" s="36"/>
      <c r="C529" s="193" t="s">
        <v>1105</v>
      </c>
      <c r="D529" s="193" t="s">
        <v>211</v>
      </c>
      <c r="E529" s="194" t="s">
        <v>3662</v>
      </c>
      <c r="F529" s="195" t="s">
        <v>3663</v>
      </c>
      <c r="G529" s="196" t="s">
        <v>340</v>
      </c>
      <c r="H529" s="197">
        <v>14</v>
      </c>
      <c r="I529" s="198"/>
      <c r="J529" s="199">
        <f>ROUND(I529*H529,2)</f>
        <v>0</v>
      </c>
      <c r="K529" s="200"/>
      <c r="L529" s="40"/>
      <c r="M529" s="201" t="s">
        <v>1</v>
      </c>
      <c r="N529" s="202" t="s">
        <v>40</v>
      </c>
      <c r="O529" s="72"/>
      <c r="P529" s="203">
        <f>O529*H529</f>
        <v>0</v>
      </c>
      <c r="Q529" s="203">
        <v>0</v>
      </c>
      <c r="R529" s="203">
        <f>Q529*H529</f>
        <v>0</v>
      </c>
      <c r="S529" s="203">
        <v>0</v>
      </c>
      <c r="T529" s="204">
        <f>S529*H529</f>
        <v>0</v>
      </c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R529" s="205" t="s">
        <v>215</v>
      </c>
      <c r="AT529" s="205" t="s">
        <v>211</v>
      </c>
      <c r="AU529" s="205" t="s">
        <v>83</v>
      </c>
      <c r="AY529" s="18" t="s">
        <v>209</v>
      </c>
      <c r="BE529" s="206">
        <f>IF(N529="základní",J529,0)</f>
        <v>0</v>
      </c>
      <c r="BF529" s="206">
        <f>IF(N529="snížená",J529,0)</f>
        <v>0</v>
      </c>
      <c r="BG529" s="206">
        <f>IF(N529="zákl. přenesená",J529,0)</f>
        <v>0</v>
      </c>
      <c r="BH529" s="206">
        <f>IF(N529="sníž. přenesená",J529,0)</f>
        <v>0</v>
      </c>
      <c r="BI529" s="206">
        <f>IF(N529="nulová",J529,0)</f>
        <v>0</v>
      </c>
      <c r="BJ529" s="18" t="s">
        <v>83</v>
      </c>
      <c r="BK529" s="206">
        <f>ROUND(I529*H529,2)</f>
        <v>0</v>
      </c>
      <c r="BL529" s="18" t="s">
        <v>215</v>
      </c>
      <c r="BM529" s="205" t="s">
        <v>1112</v>
      </c>
    </row>
    <row r="530" spans="1:65" s="2" customFormat="1" ht="19.5">
      <c r="A530" s="35"/>
      <c r="B530" s="36"/>
      <c r="C530" s="37"/>
      <c r="D530" s="209" t="s">
        <v>253</v>
      </c>
      <c r="E530" s="37"/>
      <c r="F530" s="240" t="s">
        <v>3614</v>
      </c>
      <c r="G530" s="37"/>
      <c r="H530" s="37"/>
      <c r="I530" s="241"/>
      <c r="J530" s="37"/>
      <c r="K530" s="37"/>
      <c r="L530" s="40"/>
      <c r="M530" s="242"/>
      <c r="N530" s="243"/>
      <c r="O530" s="72"/>
      <c r="P530" s="72"/>
      <c r="Q530" s="72"/>
      <c r="R530" s="72"/>
      <c r="S530" s="72"/>
      <c r="T530" s="73"/>
      <c r="U530" s="35"/>
      <c r="V530" s="35"/>
      <c r="W530" s="35"/>
      <c r="X530" s="35"/>
      <c r="Y530" s="35"/>
      <c r="Z530" s="35"/>
      <c r="AA530" s="35"/>
      <c r="AB530" s="35"/>
      <c r="AC530" s="35"/>
      <c r="AD530" s="35"/>
      <c r="AE530" s="35"/>
      <c r="AT530" s="18" t="s">
        <v>253</v>
      </c>
      <c r="AU530" s="18" t="s">
        <v>83</v>
      </c>
    </row>
    <row r="531" spans="1:65" s="2" customFormat="1" ht="16.5" customHeight="1">
      <c r="A531" s="35"/>
      <c r="B531" s="36"/>
      <c r="C531" s="193" t="s">
        <v>647</v>
      </c>
      <c r="D531" s="193" t="s">
        <v>211</v>
      </c>
      <c r="E531" s="194" t="s">
        <v>3664</v>
      </c>
      <c r="F531" s="195" t="s">
        <v>3665</v>
      </c>
      <c r="G531" s="196" t="s">
        <v>340</v>
      </c>
      <c r="H531" s="197">
        <v>2</v>
      </c>
      <c r="I531" s="198"/>
      <c r="J531" s="199">
        <f>ROUND(I531*H531,2)</f>
        <v>0</v>
      </c>
      <c r="K531" s="200"/>
      <c r="L531" s="40"/>
      <c r="M531" s="201" t="s">
        <v>1</v>
      </c>
      <c r="N531" s="202" t="s">
        <v>40</v>
      </c>
      <c r="O531" s="72"/>
      <c r="P531" s="203">
        <f>O531*H531</f>
        <v>0</v>
      </c>
      <c r="Q531" s="203">
        <v>0</v>
      </c>
      <c r="R531" s="203">
        <f>Q531*H531</f>
        <v>0</v>
      </c>
      <c r="S531" s="203">
        <v>0</v>
      </c>
      <c r="T531" s="204">
        <f>S531*H531</f>
        <v>0</v>
      </c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R531" s="205" t="s">
        <v>215</v>
      </c>
      <c r="AT531" s="205" t="s">
        <v>211</v>
      </c>
      <c r="AU531" s="205" t="s">
        <v>83</v>
      </c>
      <c r="AY531" s="18" t="s">
        <v>209</v>
      </c>
      <c r="BE531" s="206">
        <f>IF(N531="základní",J531,0)</f>
        <v>0</v>
      </c>
      <c r="BF531" s="206">
        <f>IF(N531="snížená",J531,0)</f>
        <v>0</v>
      </c>
      <c r="BG531" s="206">
        <f>IF(N531="zákl. přenesená",J531,0)</f>
        <v>0</v>
      </c>
      <c r="BH531" s="206">
        <f>IF(N531="sníž. přenesená",J531,0)</f>
        <v>0</v>
      </c>
      <c r="BI531" s="206">
        <f>IF(N531="nulová",J531,0)</f>
        <v>0</v>
      </c>
      <c r="BJ531" s="18" t="s">
        <v>83</v>
      </c>
      <c r="BK531" s="206">
        <f>ROUND(I531*H531,2)</f>
        <v>0</v>
      </c>
      <c r="BL531" s="18" t="s">
        <v>215</v>
      </c>
      <c r="BM531" s="205" t="s">
        <v>1116</v>
      </c>
    </row>
    <row r="532" spans="1:65" s="2" customFormat="1" ht="19.5">
      <c r="A532" s="35"/>
      <c r="B532" s="36"/>
      <c r="C532" s="37"/>
      <c r="D532" s="209" t="s">
        <v>253</v>
      </c>
      <c r="E532" s="37"/>
      <c r="F532" s="240" t="s">
        <v>3614</v>
      </c>
      <c r="G532" s="37"/>
      <c r="H532" s="37"/>
      <c r="I532" s="241"/>
      <c r="J532" s="37"/>
      <c r="K532" s="37"/>
      <c r="L532" s="40"/>
      <c r="M532" s="242"/>
      <c r="N532" s="243"/>
      <c r="O532" s="72"/>
      <c r="P532" s="72"/>
      <c r="Q532" s="72"/>
      <c r="R532" s="72"/>
      <c r="S532" s="72"/>
      <c r="T532" s="73"/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T532" s="18" t="s">
        <v>253</v>
      </c>
      <c r="AU532" s="18" t="s">
        <v>83</v>
      </c>
    </row>
    <row r="533" spans="1:65" s="2" customFormat="1" ht="16.5" customHeight="1">
      <c r="A533" s="35"/>
      <c r="B533" s="36"/>
      <c r="C533" s="193" t="s">
        <v>1113</v>
      </c>
      <c r="D533" s="193" t="s">
        <v>211</v>
      </c>
      <c r="E533" s="194" t="s">
        <v>3668</v>
      </c>
      <c r="F533" s="195" t="s">
        <v>3669</v>
      </c>
      <c r="G533" s="196" t="s">
        <v>340</v>
      </c>
      <c r="H533" s="197">
        <v>21</v>
      </c>
      <c r="I533" s="198"/>
      <c r="J533" s="199">
        <f>ROUND(I533*H533,2)</f>
        <v>0</v>
      </c>
      <c r="K533" s="200"/>
      <c r="L533" s="40"/>
      <c r="M533" s="201" t="s">
        <v>1</v>
      </c>
      <c r="N533" s="202" t="s">
        <v>40</v>
      </c>
      <c r="O533" s="72"/>
      <c r="P533" s="203">
        <f>O533*H533</f>
        <v>0</v>
      </c>
      <c r="Q533" s="203">
        <v>0</v>
      </c>
      <c r="R533" s="203">
        <f>Q533*H533</f>
        <v>0</v>
      </c>
      <c r="S533" s="203">
        <v>0</v>
      </c>
      <c r="T533" s="204">
        <f>S533*H533</f>
        <v>0</v>
      </c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R533" s="205" t="s">
        <v>215</v>
      </c>
      <c r="AT533" s="205" t="s">
        <v>211</v>
      </c>
      <c r="AU533" s="205" t="s">
        <v>83</v>
      </c>
      <c r="AY533" s="18" t="s">
        <v>209</v>
      </c>
      <c r="BE533" s="206">
        <f>IF(N533="základní",J533,0)</f>
        <v>0</v>
      </c>
      <c r="BF533" s="206">
        <f>IF(N533="snížená",J533,0)</f>
        <v>0</v>
      </c>
      <c r="BG533" s="206">
        <f>IF(N533="zákl. přenesená",J533,0)</f>
        <v>0</v>
      </c>
      <c r="BH533" s="206">
        <f>IF(N533="sníž. přenesená",J533,0)</f>
        <v>0</v>
      </c>
      <c r="BI533" s="206">
        <f>IF(N533="nulová",J533,0)</f>
        <v>0</v>
      </c>
      <c r="BJ533" s="18" t="s">
        <v>83</v>
      </c>
      <c r="BK533" s="206">
        <f>ROUND(I533*H533,2)</f>
        <v>0</v>
      </c>
      <c r="BL533" s="18" t="s">
        <v>215</v>
      </c>
      <c r="BM533" s="205" t="s">
        <v>1119</v>
      </c>
    </row>
    <row r="534" spans="1:65" s="2" customFormat="1" ht="19.5">
      <c r="A534" s="35"/>
      <c r="B534" s="36"/>
      <c r="C534" s="37"/>
      <c r="D534" s="209" t="s">
        <v>253</v>
      </c>
      <c r="E534" s="37"/>
      <c r="F534" s="240" t="s">
        <v>3614</v>
      </c>
      <c r="G534" s="37"/>
      <c r="H534" s="37"/>
      <c r="I534" s="241"/>
      <c r="J534" s="37"/>
      <c r="K534" s="37"/>
      <c r="L534" s="40"/>
      <c r="M534" s="242"/>
      <c r="N534" s="243"/>
      <c r="O534" s="72"/>
      <c r="P534" s="72"/>
      <c r="Q534" s="72"/>
      <c r="R534" s="72"/>
      <c r="S534" s="72"/>
      <c r="T534" s="73"/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T534" s="18" t="s">
        <v>253</v>
      </c>
      <c r="AU534" s="18" t="s">
        <v>83</v>
      </c>
    </row>
    <row r="535" spans="1:65" s="2" customFormat="1" ht="16.5" customHeight="1">
      <c r="A535" s="35"/>
      <c r="B535" s="36"/>
      <c r="C535" s="193" t="s">
        <v>652</v>
      </c>
      <c r="D535" s="193" t="s">
        <v>211</v>
      </c>
      <c r="E535" s="194" t="s">
        <v>3666</v>
      </c>
      <c r="F535" s="195" t="s">
        <v>3667</v>
      </c>
      <c r="G535" s="196" t="s">
        <v>340</v>
      </c>
      <c r="H535" s="197">
        <v>1</v>
      </c>
      <c r="I535" s="198"/>
      <c r="J535" s="199">
        <f>ROUND(I535*H535,2)</f>
        <v>0</v>
      </c>
      <c r="K535" s="200"/>
      <c r="L535" s="40"/>
      <c r="M535" s="201" t="s">
        <v>1</v>
      </c>
      <c r="N535" s="202" t="s">
        <v>40</v>
      </c>
      <c r="O535" s="72"/>
      <c r="P535" s="203">
        <f>O535*H535</f>
        <v>0</v>
      </c>
      <c r="Q535" s="203">
        <v>0</v>
      </c>
      <c r="R535" s="203">
        <f>Q535*H535</f>
        <v>0</v>
      </c>
      <c r="S535" s="203">
        <v>0</v>
      </c>
      <c r="T535" s="204">
        <f>S535*H535</f>
        <v>0</v>
      </c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R535" s="205" t="s">
        <v>215</v>
      </c>
      <c r="AT535" s="205" t="s">
        <v>211</v>
      </c>
      <c r="AU535" s="205" t="s">
        <v>83</v>
      </c>
      <c r="AY535" s="18" t="s">
        <v>209</v>
      </c>
      <c r="BE535" s="206">
        <f>IF(N535="základní",J535,0)</f>
        <v>0</v>
      </c>
      <c r="BF535" s="206">
        <f>IF(N535="snížená",J535,0)</f>
        <v>0</v>
      </c>
      <c r="BG535" s="206">
        <f>IF(N535="zákl. přenesená",J535,0)</f>
        <v>0</v>
      </c>
      <c r="BH535" s="206">
        <f>IF(N535="sníž. přenesená",J535,0)</f>
        <v>0</v>
      </c>
      <c r="BI535" s="206">
        <f>IF(N535="nulová",J535,0)</f>
        <v>0</v>
      </c>
      <c r="BJ535" s="18" t="s">
        <v>83</v>
      </c>
      <c r="BK535" s="206">
        <f>ROUND(I535*H535,2)</f>
        <v>0</v>
      </c>
      <c r="BL535" s="18" t="s">
        <v>215</v>
      </c>
      <c r="BM535" s="205" t="s">
        <v>1122</v>
      </c>
    </row>
    <row r="536" spans="1:65" s="2" customFormat="1" ht="19.5">
      <c r="A536" s="35"/>
      <c r="B536" s="36"/>
      <c r="C536" s="37"/>
      <c r="D536" s="209" t="s">
        <v>253</v>
      </c>
      <c r="E536" s="37"/>
      <c r="F536" s="240" t="s">
        <v>3614</v>
      </c>
      <c r="G536" s="37"/>
      <c r="H536" s="37"/>
      <c r="I536" s="241"/>
      <c r="J536" s="37"/>
      <c r="K536" s="37"/>
      <c r="L536" s="40"/>
      <c r="M536" s="242"/>
      <c r="N536" s="243"/>
      <c r="O536" s="72"/>
      <c r="P536" s="72"/>
      <c r="Q536" s="72"/>
      <c r="R536" s="72"/>
      <c r="S536" s="72"/>
      <c r="T536" s="73"/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  <c r="AT536" s="18" t="s">
        <v>253</v>
      </c>
      <c r="AU536" s="18" t="s">
        <v>83</v>
      </c>
    </row>
    <row r="537" spans="1:65" s="2" customFormat="1" ht="16.5" customHeight="1">
      <c r="A537" s="35"/>
      <c r="B537" s="36"/>
      <c r="C537" s="193" t="s">
        <v>1121</v>
      </c>
      <c r="D537" s="193" t="s">
        <v>211</v>
      </c>
      <c r="E537" s="194" t="s">
        <v>3698</v>
      </c>
      <c r="F537" s="195" t="s">
        <v>3699</v>
      </c>
      <c r="G537" s="196" t="s">
        <v>340</v>
      </c>
      <c r="H537" s="197">
        <v>5</v>
      </c>
      <c r="I537" s="198"/>
      <c r="J537" s="199">
        <f>ROUND(I537*H537,2)</f>
        <v>0</v>
      </c>
      <c r="K537" s="200"/>
      <c r="L537" s="40"/>
      <c r="M537" s="201" t="s">
        <v>1</v>
      </c>
      <c r="N537" s="202" t="s">
        <v>40</v>
      </c>
      <c r="O537" s="72"/>
      <c r="P537" s="203">
        <f>O537*H537</f>
        <v>0</v>
      </c>
      <c r="Q537" s="203">
        <v>0</v>
      </c>
      <c r="R537" s="203">
        <f>Q537*H537</f>
        <v>0</v>
      </c>
      <c r="S537" s="203">
        <v>0</v>
      </c>
      <c r="T537" s="204">
        <f>S537*H537</f>
        <v>0</v>
      </c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R537" s="205" t="s">
        <v>215</v>
      </c>
      <c r="AT537" s="205" t="s">
        <v>211</v>
      </c>
      <c r="AU537" s="205" t="s">
        <v>83</v>
      </c>
      <c r="AY537" s="18" t="s">
        <v>209</v>
      </c>
      <c r="BE537" s="206">
        <f>IF(N537="základní",J537,0)</f>
        <v>0</v>
      </c>
      <c r="BF537" s="206">
        <f>IF(N537="snížená",J537,0)</f>
        <v>0</v>
      </c>
      <c r="BG537" s="206">
        <f>IF(N537="zákl. přenesená",J537,0)</f>
        <v>0</v>
      </c>
      <c r="BH537" s="206">
        <f>IF(N537="sníž. přenesená",J537,0)</f>
        <v>0</v>
      </c>
      <c r="BI537" s="206">
        <f>IF(N537="nulová",J537,0)</f>
        <v>0</v>
      </c>
      <c r="BJ537" s="18" t="s">
        <v>83</v>
      </c>
      <c r="BK537" s="206">
        <f>ROUND(I537*H537,2)</f>
        <v>0</v>
      </c>
      <c r="BL537" s="18" t="s">
        <v>215</v>
      </c>
      <c r="BM537" s="205" t="s">
        <v>1125</v>
      </c>
    </row>
    <row r="538" spans="1:65" s="2" customFormat="1" ht="19.5">
      <c r="A538" s="35"/>
      <c r="B538" s="36"/>
      <c r="C538" s="37"/>
      <c r="D538" s="209" t="s">
        <v>253</v>
      </c>
      <c r="E538" s="37"/>
      <c r="F538" s="240" t="s">
        <v>3614</v>
      </c>
      <c r="G538" s="37"/>
      <c r="H538" s="37"/>
      <c r="I538" s="241"/>
      <c r="J538" s="37"/>
      <c r="K538" s="37"/>
      <c r="L538" s="40"/>
      <c r="M538" s="242"/>
      <c r="N538" s="243"/>
      <c r="O538" s="72"/>
      <c r="P538" s="72"/>
      <c r="Q538" s="72"/>
      <c r="R538" s="72"/>
      <c r="S538" s="72"/>
      <c r="T538" s="73"/>
      <c r="U538" s="35"/>
      <c r="V538" s="35"/>
      <c r="W538" s="35"/>
      <c r="X538" s="35"/>
      <c r="Y538" s="35"/>
      <c r="Z538" s="35"/>
      <c r="AA538" s="35"/>
      <c r="AB538" s="35"/>
      <c r="AC538" s="35"/>
      <c r="AD538" s="35"/>
      <c r="AE538" s="35"/>
      <c r="AT538" s="18" t="s">
        <v>253</v>
      </c>
      <c r="AU538" s="18" t="s">
        <v>83</v>
      </c>
    </row>
    <row r="539" spans="1:65" s="2" customFormat="1" ht="21.75" customHeight="1">
      <c r="A539" s="35"/>
      <c r="B539" s="36"/>
      <c r="C539" s="193" t="s">
        <v>662</v>
      </c>
      <c r="D539" s="193" t="s">
        <v>211</v>
      </c>
      <c r="E539" s="194" t="s">
        <v>3673</v>
      </c>
      <c r="F539" s="195" t="s">
        <v>3674</v>
      </c>
      <c r="G539" s="196" t="s">
        <v>340</v>
      </c>
      <c r="H539" s="197">
        <v>3</v>
      </c>
      <c r="I539" s="198"/>
      <c r="J539" s="199">
        <f>ROUND(I539*H539,2)</f>
        <v>0</v>
      </c>
      <c r="K539" s="200"/>
      <c r="L539" s="40"/>
      <c r="M539" s="201" t="s">
        <v>1</v>
      </c>
      <c r="N539" s="202" t="s">
        <v>40</v>
      </c>
      <c r="O539" s="72"/>
      <c r="P539" s="203">
        <f>O539*H539</f>
        <v>0</v>
      </c>
      <c r="Q539" s="203">
        <v>0</v>
      </c>
      <c r="R539" s="203">
        <f>Q539*H539</f>
        <v>0</v>
      </c>
      <c r="S539" s="203">
        <v>0</v>
      </c>
      <c r="T539" s="204">
        <f>S539*H539</f>
        <v>0</v>
      </c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R539" s="205" t="s">
        <v>215</v>
      </c>
      <c r="AT539" s="205" t="s">
        <v>211</v>
      </c>
      <c r="AU539" s="205" t="s">
        <v>83</v>
      </c>
      <c r="AY539" s="18" t="s">
        <v>209</v>
      </c>
      <c r="BE539" s="206">
        <f>IF(N539="základní",J539,0)</f>
        <v>0</v>
      </c>
      <c r="BF539" s="206">
        <f>IF(N539="snížená",J539,0)</f>
        <v>0</v>
      </c>
      <c r="BG539" s="206">
        <f>IF(N539="zákl. přenesená",J539,0)</f>
        <v>0</v>
      </c>
      <c r="BH539" s="206">
        <f>IF(N539="sníž. přenesená",J539,0)</f>
        <v>0</v>
      </c>
      <c r="BI539" s="206">
        <f>IF(N539="nulová",J539,0)</f>
        <v>0</v>
      </c>
      <c r="BJ539" s="18" t="s">
        <v>83</v>
      </c>
      <c r="BK539" s="206">
        <f>ROUND(I539*H539,2)</f>
        <v>0</v>
      </c>
      <c r="BL539" s="18" t="s">
        <v>215</v>
      </c>
      <c r="BM539" s="205" t="s">
        <v>1130</v>
      </c>
    </row>
    <row r="540" spans="1:65" s="2" customFormat="1" ht="19.5">
      <c r="A540" s="35"/>
      <c r="B540" s="36"/>
      <c r="C540" s="37"/>
      <c r="D540" s="209" t="s">
        <v>253</v>
      </c>
      <c r="E540" s="37"/>
      <c r="F540" s="240" t="s">
        <v>3672</v>
      </c>
      <c r="G540" s="37"/>
      <c r="H540" s="37"/>
      <c r="I540" s="241"/>
      <c r="J540" s="37"/>
      <c r="K540" s="37"/>
      <c r="L540" s="40"/>
      <c r="M540" s="242"/>
      <c r="N540" s="243"/>
      <c r="O540" s="72"/>
      <c r="P540" s="72"/>
      <c r="Q540" s="72"/>
      <c r="R540" s="72"/>
      <c r="S540" s="72"/>
      <c r="T540" s="73"/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T540" s="18" t="s">
        <v>253</v>
      </c>
      <c r="AU540" s="18" t="s">
        <v>83</v>
      </c>
    </row>
    <row r="541" spans="1:65" s="2" customFormat="1" ht="24.2" customHeight="1">
      <c r="A541" s="35"/>
      <c r="B541" s="36"/>
      <c r="C541" s="193" t="s">
        <v>1127</v>
      </c>
      <c r="D541" s="193" t="s">
        <v>211</v>
      </c>
      <c r="E541" s="194" t="s">
        <v>3670</v>
      </c>
      <c r="F541" s="195" t="s">
        <v>3671</v>
      </c>
      <c r="G541" s="196" t="s">
        <v>340</v>
      </c>
      <c r="H541" s="197">
        <v>2</v>
      </c>
      <c r="I541" s="198"/>
      <c r="J541" s="199">
        <f>ROUND(I541*H541,2)</f>
        <v>0</v>
      </c>
      <c r="K541" s="200"/>
      <c r="L541" s="40"/>
      <c r="M541" s="201" t="s">
        <v>1</v>
      </c>
      <c r="N541" s="202" t="s">
        <v>40</v>
      </c>
      <c r="O541" s="72"/>
      <c r="P541" s="203">
        <f>O541*H541</f>
        <v>0</v>
      </c>
      <c r="Q541" s="203">
        <v>0</v>
      </c>
      <c r="R541" s="203">
        <f>Q541*H541</f>
        <v>0</v>
      </c>
      <c r="S541" s="203">
        <v>0</v>
      </c>
      <c r="T541" s="204">
        <f>S541*H541</f>
        <v>0</v>
      </c>
      <c r="U541" s="35"/>
      <c r="V541" s="35"/>
      <c r="W541" s="35"/>
      <c r="X541" s="35"/>
      <c r="Y541" s="35"/>
      <c r="Z541" s="35"/>
      <c r="AA541" s="35"/>
      <c r="AB541" s="35"/>
      <c r="AC541" s="35"/>
      <c r="AD541" s="35"/>
      <c r="AE541" s="35"/>
      <c r="AR541" s="205" t="s">
        <v>215</v>
      </c>
      <c r="AT541" s="205" t="s">
        <v>211</v>
      </c>
      <c r="AU541" s="205" t="s">
        <v>83</v>
      </c>
      <c r="AY541" s="18" t="s">
        <v>209</v>
      </c>
      <c r="BE541" s="206">
        <f>IF(N541="základní",J541,0)</f>
        <v>0</v>
      </c>
      <c r="BF541" s="206">
        <f>IF(N541="snížená",J541,0)</f>
        <v>0</v>
      </c>
      <c r="BG541" s="206">
        <f>IF(N541="zákl. přenesená",J541,0)</f>
        <v>0</v>
      </c>
      <c r="BH541" s="206">
        <f>IF(N541="sníž. přenesená",J541,0)</f>
        <v>0</v>
      </c>
      <c r="BI541" s="206">
        <f>IF(N541="nulová",J541,0)</f>
        <v>0</v>
      </c>
      <c r="BJ541" s="18" t="s">
        <v>83</v>
      </c>
      <c r="BK541" s="206">
        <f>ROUND(I541*H541,2)</f>
        <v>0</v>
      </c>
      <c r="BL541" s="18" t="s">
        <v>215</v>
      </c>
      <c r="BM541" s="205" t="s">
        <v>1134</v>
      </c>
    </row>
    <row r="542" spans="1:65" s="2" customFormat="1" ht="19.5">
      <c r="A542" s="35"/>
      <c r="B542" s="36"/>
      <c r="C542" s="37"/>
      <c r="D542" s="209" t="s">
        <v>253</v>
      </c>
      <c r="E542" s="37"/>
      <c r="F542" s="240" t="s">
        <v>3672</v>
      </c>
      <c r="G542" s="37"/>
      <c r="H542" s="37"/>
      <c r="I542" s="241"/>
      <c r="J542" s="37"/>
      <c r="K542" s="37"/>
      <c r="L542" s="40"/>
      <c r="M542" s="242"/>
      <c r="N542" s="243"/>
      <c r="O542" s="72"/>
      <c r="P542" s="72"/>
      <c r="Q542" s="72"/>
      <c r="R542" s="72"/>
      <c r="S542" s="72"/>
      <c r="T542" s="73"/>
      <c r="U542" s="35"/>
      <c r="V542" s="35"/>
      <c r="W542" s="35"/>
      <c r="X542" s="35"/>
      <c r="Y542" s="35"/>
      <c r="Z542" s="35"/>
      <c r="AA542" s="35"/>
      <c r="AB542" s="35"/>
      <c r="AC542" s="35"/>
      <c r="AD542" s="35"/>
      <c r="AE542" s="35"/>
      <c r="AT542" s="18" t="s">
        <v>253</v>
      </c>
      <c r="AU542" s="18" t="s">
        <v>83</v>
      </c>
    </row>
    <row r="543" spans="1:65" s="2" customFormat="1" ht="16.5" customHeight="1">
      <c r="A543" s="35"/>
      <c r="B543" s="36"/>
      <c r="C543" s="193" t="s">
        <v>666</v>
      </c>
      <c r="D543" s="193" t="s">
        <v>211</v>
      </c>
      <c r="E543" s="194" t="s">
        <v>3720</v>
      </c>
      <c r="F543" s="195" t="s">
        <v>3721</v>
      </c>
      <c r="G543" s="196" t="s">
        <v>340</v>
      </c>
      <c r="H543" s="197">
        <v>1</v>
      </c>
      <c r="I543" s="198"/>
      <c r="J543" s="199">
        <f>ROUND(I543*H543,2)</f>
        <v>0</v>
      </c>
      <c r="K543" s="200"/>
      <c r="L543" s="40"/>
      <c r="M543" s="201" t="s">
        <v>1</v>
      </c>
      <c r="N543" s="202" t="s">
        <v>40</v>
      </c>
      <c r="O543" s="72"/>
      <c r="P543" s="203">
        <f>O543*H543</f>
        <v>0</v>
      </c>
      <c r="Q543" s="203">
        <v>0</v>
      </c>
      <c r="R543" s="203">
        <f>Q543*H543</f>
        <v>0</v>
      </c>
      <c r="S543" s="203">
        <v>0</v>
      </c>
      <c r="T543" s="204">
        <f>S543*H543</f>
        <v>0</v>
      </c>
      <c r="U543" s="35"/>
      <c r="V543" s="35"/>
      <c r="W543" s="35"/>
      <c r="X543" s="35"/>
      <c r="Y543" s="35"/>
      <c r="Z543" s="35"/>
      <c r="AA543" s="35"/>
      <c r="AB543" s="35"/>
      <c r="AC543" s="35"/>
      <c r="AD543" s="35"/>
      <c r="AE543" s="35"/>
      <c r="AR543" s="205" t="s">
        <v>215</v>
      </c>
      <c r="AT543" s="205" t="s">
        <v>211</v>
      </c>
      <c r="AU543" s="205" t="s">
        <v>83</v>
      </c>
      <c r="AY543" s="18" t="s">
        <v>209</v>
      </c>
      <c r="BE543" s="206">
        <f>IF(N543="základní",J543,0)</f>
        <v>0</v>
      </c>
      <c r="BF543" s="206">
        <f>IF(N543="snížená",J543,0)</f>
        <v>0</v>
      </c>
      <c r="BG543" s="206">
        <f>IF(N543="zákl. přenesená",J543,0)</f>
        <v>0</v>
      </c>
      <c r="BH543" s="206">
        <f>IF(N543="sníž. přenesená",J543,0)</f>
        <v>0</v>
      </c>
      <c r="BI543" s="206">
        <f>IF(N543="nulová",J543,0)</f>
        <v>0</v>
      </c>
      <c r="BJ543" s="18" t="s">
        <v>83</v>
      </c>
      <c r="BK543" s="206">
        <f>ROUND(I543*H543,2)</f>
        <v>0</v>
      </c>
      <c r="BL543" s="18" t="s">
        <v>215</v>
      </c>
      <c r="BM543" s="205" t="s">
        <v>1139</v>
      </c>
    </row>
    <row r="544" spans="1:65" s="2" customFormat="1" ht="19.5">
      <c r="A544" s="35"/>
      <c r="B544" s="36"/>
      <c r="C544" s="37"/>
      <c r="D544" s="209" t="s">
        <v>253</v>
      </c>
      <c r="E544" s="37"/>
      <c r="F544" s="240" t="s">
        <v>3722</v>
      </c>
      <c r="G544" s="37"/>
      <c r="H544" s="37"/>
      <c r="I544" s="241"/>
      <c r="J544" s="37"/>
      <c r="K544" s="37"/>
      <c r="L544" s="40"/>
      <c r="M544" s="242"/>
      <c r="N544" s="243"/>
      <c r="O544" s="72"/>
      <c r="P544" s="72"/>
      <c r="Q544" s="72"/>
      <c r="R544" s="72"/>
      <c r="S544" s="72"/>
      <c r="T544" s="73"/>
      <c r="U544" s="35"/>
      <c r="V544" s="35"/>
      <c r="W544" s="35"/>
      <c r="X544" s="35"/>
      <c r="Y544" s="35"/>
      <c r="Z544" s="35"/>
      <c r="AA544" s="35"/>
      <c r="AB544" s="35"/>
      <c r="AC544" s="35"/>
      <c r="AD544" s="35"/>
      <c r="AE544" s="35"/>
      <c r="AT544" s="18" t="s">
        <v>253</v>
      </c>
      <c r="AU544" s="18" t="s">
        <v>83</v>
      </c>
    </row>
    <row r="545" spans="1:65" s="2" customFormat="1" ht="16.5" customHeight="1">
      <c r="A545" s="35"/>
      <c r="B545" s="36"/>
      <c r="C545" s="193" t="s">
        <v>1136</v>
      </c>
      <c r="D545" s="193" t="s">
        <v>211</v>
      </c>
      <c r="E545" s="194" t="s">
        <v>3723</v>
      </c>
      <c r="F545" s="195" t="s">
        <v>3724</v>
      </c>
      <c r="G545" s="196" t="s">
        <v>340</v>
      </c>
      <c r="H545" s="197">
        <v>1</v>
      </c>
      <c r="I545" s="198"/>
      <c r="J545" s="199">
        <f>ROUND(I545*H545,2)</f>
        <v>0</v>
      </c>
      <c r="K545" s="200"/>
      <c r="L545" s="40"/>
      <c r="M545" s="201" t="s">
        <v>1</v>
      </c>
      <c r="N545" s="202" t="s">
        <v>40</v>
      </c>
      <c r="O545" s="72"/>
      <c r="P545" s="203">
        <f>O545*H545</f>
        <v>0</v>
      </c>
      <c r="Q545" s="203">
        <v>0</v>
      </c>
      <c r="R545" s="203">
        <f>Q545*H545</f>
        <v>0</v>
      </c>
      <c r="S545" s="203">
        <v>0</v>
      </c>
      <c r="T545" s="204">
        <f>S545*H545</f>
        <v>0</v>
      </c>
      <c r="U545" s="35"/>
      <c r="V545" s="35"/>
      <c r="W545" s="35"/>
      <c r="X545" s="35"/>
      <c r="Y545" s="35"/>
      <c r="Z545" s="35"/>
      <c r="AA545" s="35"/>
      <c r="AB545" s="35"/>
      <c r="AC545" s="35"/>
      <c r="AD545" s="35"/>
      <c r="AE545" s="35"/>
      <c r="AR545" s="205" t="s">
        <v>215</v>
      </c>
      <c r="AT545" s="205" t="s">
        <v>211</v>
      </c>
      <c r="AU545" s="205" t="s">
        <v>83</v>
      </c>
      <c r="AY545" s="18" t="s">
        <v>209</v>
      </c>
      <c r="BE545" s="206">
        <f>IF(N545="základní",J545,0)</f>
        <v>0</v>
      </c>
      <c r="BF545" s="206">
        <f>IF(N545="snížená",J545,0)</f>
        <v>0</v>
      </c>
      <c r="BG545" s="206">
        <f>IF(N545="zákl. přenesená",J545,0)</f>
        <v>0</v>
      </c>
      <c r="BH545" s="206">
        <f>IF(N545="sníž. přenesená",J545,0)</f>
        <v>0</v>
      </c>
      <c r="BI545" s="206">
        <f>IF(N545="nulová",J545,0)</f>
        <v>0</v>
      </c>
      <c r="BJ545" s="18" t="s">
        <v>83</v>
      </c>
      <c r="BK545" s="206">
        <f>ROUND(I545*H545,2)</f>
        <v>0</v>
      </c>
      <c r="BL545" s="18" t="s">
        <v>215</v>
      </c>
      <c r="BM545" s="205" t="s">
        <v>1142</v>
      </c>
    </row>
    <row r="546" spans="1:65" s="2" customFormat="1" ht="19.5">
      <c r="A546" s="35"/>
      <c r="B546" s="36"/>
      <c r="C546" s="37"/>
      <c r="D546" s="209" t="s">
        <v>253</v>
      </c>
      <c r="E546" s="37"/>
      <c r="F546" s="240" t="s">
        <v>3722</v>
      </c>
      <c r="G546" s="37"/>
      <c r="H546" s="37"/>
      <c r="I546" s="241"/>
      <c r="J546" s="37"/>
      <c r="K546" s="37"/>
      <c r="L546" s="40"/>
      <c r="M546" s="242"/>
      <c r="N546" s="243"/>
      <c r="O546" s="72"/>
      <c r="P546" s="72"/>
      <c r="Q546" s="72"/>
      <c r="R546" s="72"/>
      <c r="S546" s="72"/>
      <c r="T546" s="73"/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  <c r="AT546" s="18" t="s">
        <v>253</v>
      </c>
      <c r="AU546" s="18" t="s">
        <v>83</v>
      </c>
    </row>
    <row r="547" spans="1:65" s="2" customFormat="1" ht="16.5" customHeight="1">
      <c r="A547" s="35"/>
      <c r="B547" s="36"/>
      <c r="C547" s="193" t="s">
        <v>672</v>
      </c>
      <c r="D547" s="193" t="s">
        <v>211</v>
      </c>
      <c r="E547" s="194" t="s">
        <v>3718</v>
      </c>
      <c r="F547" s="195" t="s">
        <v>3719</v>
      </c>
      <c r="G547" s="196" t="s">
        <v>340</v>
      </c>
      <c r="H547" s="197">
        <v>1</v>
      </c>
      <c r="I547" s="198"/>
      <c r="J547" s="199">
        <f>ROUND(I547*H547,2)</f>
        <v>0</v>
      </c>
      <c r="K547" s="200"/>
      <c r="L547" s="40"/>
      <c r="M547" s="201" t="s">
        <v>1</v>
      </c>
      <c r="N547" s="202" t="s">
        <v>40</v>
      </c>
      <c r="O547" s="72"/>
      <c r="P547" s="203">
        <f>O547*H547</f>
        <v>0</v>
      </c>
      <c r="Q547" s="203">
        <v>0</v>
      </c>
      <c r="R547" s="203">
        <f>Q547*H547</f>
        <v>0</v>
      </c>
      <c r="S547" s="203">
        <v>0</v>
      </c>
      <c r="T547" s="204">
        <f>S547*H547</f>
        <v>0</v>
      </c>
      <c r="U547" s="35"/>
      <c r="V547" s="35"/>
      <c r="W547" s="35"/>
      <c r="X547" s="35"/>
      <c r="Y547" s="35"/>
      <c r="Z547" s="35"/>
      <c r="AA547" s="35"/>
      <c r="AB547" s="35"/>
      <c r="AC547" s="35"/>
      <c r="AD547" s="35"/>
      <c r="AE547" s="35"/>
      <c r="AR547" s="205" t="s">
        <v>215</v>
      </c>
      <c r="AT547" s="205" t="s">
        <v>211</v>
      </c>
      <c r="AU547" s="205" t="s">
        <v>83</v>
      </c>
      <c r="AY547" s="18" t="s">
        <v>209</v>
      </c>
      <c r="BE547" s="206">
        <f>IF(N547="základní",J547,0)</f>
        <v>0</v>
      </c>
      <c r="BF547" s="206">
        <f>IF(N547="snížená",J547,0)</f>
        <v>0</v>
      </c>
      <c r="BG547" s="206">
        <f>IF(N547="zákl. přenesená",J547,0)</f>
        <v>0</v>
      </c>
      <c r="BH547" s="206">
        <f>IF(N547="sníž. přenesená",J547,0)</f>
        <v>0</v>
      </c>
      <c r="BI547" s="206">
        <f>IF(N547="nulová",J547,0)</f>
        <v>0</v>
      </c>
      <c r="BJ547" s="18" t="s">
        <v>83</v>
      </c>
      <c r="BK547" s="206">
        <f>ROUND(I547*H547,2)</f>
        <v>0</v>
      </c>
      <c r="BL547" s="18" t="s">
        <v>215</v>
      </c>
      <c r="BM547" s="205" t="s">
        <v>1147</v>
      </c>
    </row>
    <row r="548" spans="1:65" s="2" customFormat="1" ht="19.5">
      <c r="A548" s="35"/>
      <c r="B548" s="36"/>
      <c r="C548" s="37"/>
      <c r="D548" s="209" t="s">
        <v>253</v>
      </c>
      <c r="E548" s="37"/>
      <c r="F548" s="240" t="s">
        <v>3614</v>
      </c>
      <c r="G548" s="37"/>
      <c r="H548" s="37"/>
      <c r="I548" s="241"/>
      <c r="J548" s="37"/>
      <c r="K548" s="37"/>
      <c r="L548" s="40"/>
      <c r="M548" s="242"/>
      <c r="N548" s="243"/>
      <c r="O548" s="72"/>
      <c r="P548" s="72"/>
      <c r="Q548" s="72"/>
      <c r="R548" s="72"/>
      <c r="S548" s="72"/>
      <c r="T548" s="73"/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T548" s="18" t="s">
        <v>253</v>
      </c>
      <c r="AU548" s="18" t="s">
        <v>83</v>
      </c>
    </row>
    <row r="549" spans="1:65" s="2" customFormat="1" ht="16.5" customHeight="1">
      <c r="A549" s="35"/>
      <c r="B549" s="36"/>
      <c r="C549" s="193" t="s">
        <v>1144</v>
      </c>
      <c r="D549" s="193" t="s">
        <v>211</v>
      </c>
      <c r="E549" s="194" t="s">
        <v>3681</v>
      </c>
      <c r="F549" s="195" t="s">
        <v>3682</v>
      </c>
      <c r="G549" s="196" t="s">
        <v>340</v>
      </c>
      <c r="H549" s="197">
        <v>100</v>
      </c>
      <c r="I549" s="198"/>
      <c r="J549" s="199">
        <f>ROUND(I549*H549,2)</f>
        <v>0</v>
      </c>
      <c r="K549" s="200"/>
      <c r="L549" s="40"/>
      <c r="M549" s="201" t="s">
        <v>1</v>
      </c>
      <c r="N549" s="202" t="s">
        <v>40</v>
      </c>
      <c r="O549" s="72"/>
      <c r="P549" s="203">
        <f>O549*H549</f>
        <v>0</v>
      </c>
      <c r="Q549" s="203">
        <v>0</v>
      </c>
      <c r="R549" s="203">
        <f>Q549*H549</f>
        <v>0</v>
      </c>
      <c r="S549" s="203">
        <v>0</v>
      </c>
      <c r="T549" s="204">
        <f>S549*H549</f>
        <v>0</v>
      </c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  <c r="AR549" s="205" t="s">
        <v>215</v>
      </c>
      <c r="AT549" s="205" t="s">
        <v>211</v>
      </c>
      <c r="AU549" s="205" t="s">
        <v>83</v>
      </c>
      <c r="AY549" s="18" t="s">
        <v>209</v>
      </c>
      <c r="BE549" s="206">
        <f>IF(N549="základní",J549,0)</f>
        <v>0</v>
      </c>
      <c r="BF549" s="206">
        <f>IF(N549="snížená",J549,0)</f>
        <v>0</v>
      </c>
      <c r="BG549" s="206">
        <f>IF(N549="zákl. přenesená",J549,0)</f>
        <v>0</v>
      </c>
      <c r="BH549" s="206">
        <f>IF(N549="sníž. přenesená",J549,0)</f>
        <v>0</v>
      </c>
      <c r="BI549" s="206">
        <f>IF(N549="nulová",J549,0)</f>
        <v>0</v>
      </c>
      <c r="BJ549" s="18" t="s">
        <v>83</v>
      </c>
      <c r="BK549" s="206">
        <f>ROUND(I549*H549,2)</f>
        <v>0</v>
      </c>
      <c r="BL549" s="18" t="s">
        <v>215</v>
      </c>
      <c r="BM549" s="205" t="s">
        <v>1150</v>
      </c>
    </row>
    <row r="550" spans="1:65" s="2" customFormat="1" ht="19.5">
      <c r="A550" s="35"/>
      <c r="B550" s="36"/>
      <c r="C550" s="37"/>
      <c r="D550" s="209" t="s">
        <v>253</v>
      </c>
      <c r="E550" s="37"/>
      <c r="F550" s="240" t="s">
        <v>3631</v>
      </c>
      <c r="G550" s="37"/>
      <c r="H550" s="37"/>
      <c r="I550" s="241"/>
      <c r="J550" s="37"/>
      <c r="K550" s="37"/>
      <c r="L550" s="40"/>
      <c r="M550" s="242"/>
      <c r="N550" s="243"/>
      <c r="O550" s="72"/>
      <c r="P550" s="72"/>
      <c r="Q550" s="72"/>
      <c r="R550" s="72"/>
      <c r="S550" s="72"/>
      <c r="T550" s="73"/>
      <c r="U550" s="35"/>
      <c r="V550" s="35"/>
      <c r="W550" s="35"/>
      <c r="X550" s="35"/>
      <c r="Y550" s="35"/>
      <c r="Z550" s="35"/>
      <c r="AA550" s="35"/>
      <c r="AB550" s="35"/>
      <c r="AC550" s="35"/>
      <c r="AD550" s="35"/>
      <c r="AE550" s="35"/>
      <c r="AT550" s="18" t="s">
        <v>253</v>
      </c>
      <c r="AU550" s="18" t="s">
        <v>83</v>
      </c>
    </row>
    <row r="551" spans="1:65" s="2" customFormat="1" ht="16.5" customHeight="1">
      <c r="A551" s="35"/>
      <c r="B551" s="36"/>
      <c r="C551" s="193" t="s">
        <v>676</v>
      </c>
      <c r="D551" s="193" t="s">
        <v>211</v>
      </c>
      <c r="E551" s="194" t="s">
        <v>3683</v>
      </c>
      <c r="F551" s="195" t="s">
        <v>3684</v>
      </c>
      <c r="G551" s="196" t="s">
        <v>340</v>
      </c>
      <c r="H551" s="197">
        <v>3</v>
      </c>
      <c r="I551" s="198"/>
      <c r="J551" s="199">
        <f>ROUND(I551*H551,2)</f>
        <v>0</v>
      </c>
      <c r="K551" s="200"/>
      <c r="L551" s="40"/>
      <c r="M551" s="201" t="s">
        <v>1</v>
      </c>
      <c r="N551" s="202" t="s">
        <v>40</v>
      </c>
      <c r="O551" s="72"/>
      <c r="P551" s="203">
        <f>O551*H551</f>
        <v>0</v>
      </c>
      <c r="Q551" s="203">
        <v>0</v>
      </c>
      <c r="R551" s="203">
        <f>Q551*H551</f>
        <v>0</v>
      </c>
      <c r="S551" s="203">
        <v>0</v>
      </c>
      <c r="T551" s="204">
        <f>S551*H551</f>
        <v>0</v>
      </c>
      <c r="U551" s="35"/>
      <c r="V551" s="35"/>
      <c r="W551" s="35"/>
      <c r="X551" s="35"/>
      <c r="Y551" s="35"/>
      <c r="Z551" s="35"/>
      <c r="AA551" s="35"/>
      <c r="AB551" s="35"/>
      <c r="AC551" s="35"/>
      <c r="AD551" s="35"/>
      <c r="AE551" s="35"/>
      <c r="AR551" s="205" t="s">
        <v>215</v>
      </c>
      <c r="AT551" s="205" t="s">
        <v>211</v>
      </c>
      <c r="AU551" s="205" t="s">
        <v>83</v>
      </c>
      <c r="AY551" s="18" t="s">
        <v>209</v>
      </c>
      <c r="BE551" s="206">
        <f>IF(N551="základní",J551,0)</f>
        <v>0</v>
      </c>
      <c r="BF551" s="206">
        <f>IF(N551="snížená",J551,0)</f>
        <v>0</v>
      </c>
      <c r="BG551" s="206">
        <f>IF(N551="zákl. přenesená",J551,0)</f>
        <v>0</v>
      </c>
      <c r="BH551" s="206">
        <f>IF(N551="sníž. přenesená",J551,0)</f>
        <v>0</v>
      </c>
      <c r="BI551" s="206">
        <f>IF(N551="nulová",J551,0)</f>
        <v>0</v>
      </c>
      <c r="BJ551" s="18" t="s">
        <v>83</v>
      </c>
      <c r="BK551" s="206">
        <f>ROUND(I551*H551,2)</f>
        <v>0</v>
      </c>
      <c r="BL551" s="18" t="s">
        <v>215</v>
      </c>
      <c r="BM551" s="205" t="s">
        <v>1155</v>
      </c>
    </row>
    <row r="552" spans="1:65" s="2" customFormat="1" ht="19.5">
      <c r="A552" s="35"/>
      <c r="B552" s="36"/>
      <c r="C552" s="37"/>
      <c r="D552" s="209" t="s">
        <v>253</v>
      </c>
      <c r="E552" s="37"/>
      <c r="F552" s="240" t="s">
        <v>3631</v>
      </c>
      <c r="G552" s="37"/>
      <c r="H552" s="37"/>
      <c r="I552" s="241"/>
      <c r="J552" s="37"/>
      <c r="K552" s="37"/>
      <c r="L552" s="40"/>
      <c r="M552" s="242"/>
      <c r="N552" s="243"/>
      <c r="O552" s="72"/>
      <c r="P552" s="72"/>
      <c r="Q552" s="72"/>
      <c r="R552" s="72"/>
      <c r="S552" s="72"/>
      <c r="T552" s="73"/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T552" s="18" t="s">
        <v>253</v>
      </c>
      <c r="AU552" s="18" t="s">
        <v>83</v>
      </c>
    </row>
    <row r="553" spans="1:65" s="2" customFormat="1" ht="16.5" customHeight="1">
      <c r="A553" s="35"/>
      <c r="B553" s="36"/>
      <c r="C553" s="193" t="s">
        <v>1152</v>
      </c>
      <c r="D553" s="193" t="s">
        <v>211</v>
      </c>
      <c r="E553" s="194" t="s">
        <v>3700</v>
      </c>
      <c r="F553" s="195" t="s">
        <v>3701</v>
      </c>
      <c r="G553" s="196" t="s">
        <v>340</v>
      </c>
      <c r="H553" s="197">
        <v>2</v>
      </c>
      <c r="I553" s="198"/>
      <c r="J553" s="199">
        <f>ROUND(I553*H553,2)</f>
        <v>0</v>
      </c>
      <c r="K553" s="200"/>
      <c r="L553" s="40"/>
      <c r="M553" s="201" t="s">
        <v>1</v>
      </c>
      <c r="N553" s="202" t="s">
        <v>40</v>
      </c>
      <c r="O553" s="72"/>
      <c r="P553" s="203">
        <f>O553*H553</f>
        <v>0</v>
      </c>
      <c r="Q553" s="203">
        <v>0</v>
      </c>
      <c r="R553" s="203">
        <f>Q553*H553</f>
        <v>0</v>
      </c>
      <c r="S553" s="203">
        <v>0</v>
      </c>
      <c r="T553" s="204">
        <f>S553*H553</f>
        <v>0</v>
      </c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R553" s="205" t="s">
        <v>215</v>
      </c>
      <c r="AT553" s="205" t="s">
        <v>211</v>
      </c>
      <c r="AU553" s="205" t="s">
        <v>83</v>
      </c>
      <c r="AY553" s="18" t="s">
        <v>209</v>
      </c>
      <c r="BE553" s="206">
        <f>IF(N553="základní",J553,0)</f>
        <v>0</v>
      </c>
      <c r="BF553" s="206">
        <f>IF(N553="snížená",J553,0)</f>
        <v>0</v>
      </c>
      <c r="BG553" s="206">
        <f>IF(N553="zákl. přenesená",J553,0)</f>
        <v>0</v>
      </c>
      <c r="BH553" s="206">
        <f>IF(N553="sníž. přenesená",J553,0)</f>
        <v>0</v>
      </c>
      <c r="BI553" s="206">
        <f>IF(N553="nulová",J553,0)</f>
        <v>0</v>
      </c>
      <c r="BJ553" s="18" t="s">
        <v>83</v>
      </c>
      <c r="BK553" s="206">
        <f>ROUND(I553*H553,2)</f>
        <v>0</v>
      </c>
      <c r="BL553" s="18" t="s">
        <v>215</v>
      </c>
      <c r="BM553" s="205" t="s">
        <v>1159</v>
      </c>
    </row>
    <row r="554" spans="1:65" s="2" customFormat="1" ht="19.5">
      <c r="A554" s="35"/>
      <c r="B554" s="36"/>
      <c r="C554" s="37"/>
      <c r="D554" s="209" t="s">
        <v>253</v>
      </c>
      <c r="E554" s="37"/>
      <c r="F554" s="240" t="s">
        <v>3654</v>
      </c>
      <c r="G554" s="37"/>
      <c r="H554" s="37"/>
      <c r="I554" s="241"/>
      <c r="J554" s="37"/>
      <c r="K554" s="37"/>
      <c r="L554" s="40"/>
      <c r="M554" s="242"/>
      <c r="N554" s="243"/>
      <c r="O554" s="72"/>
      <c r="P554" s="72"/>
      <c r="Q554" s="72"/>
      <c r="R554" s="72"/>
      <c r="S554" s="72"/>
      <c r="T554" s="73"/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T554" s="18" t="s">
        <v>253</v>
      </c>
      <c r="AU554" s="18" t="s">
        <v>83</v>
      </c>
    </row>
    <row r="555" spans="1:65" s="2" customFormat="1" ht="16.5" customHeight="1">
      <c r="A555" s="35"/>
      <c r="B555" s="36"/>
      <c r="C555" s="193" t="s">
        <v>680</v>
      </c>
      <c r="D555" s="193" t="s">
        <v>211</v>
      </c>
      <c r="E555" s="194" t="s">
        <v>3702</v>
      </c>
      <c r="F555" s="195" t="s">
        <v>3703</v>
      </c>
      <c r="G555" s="196" t="s">
        <v>340</v>
      </c>
      <c r="H555" s="197">
        <v>1</v>
      </c>
      <c r="I555" s="198"/>
      <c r="J555" s="199">
        <f>ROUND(I555*H555,2)</f>
        <v>0</v>
      </c>
      <c r="K555" s="200"/>
      <c r="L555" s="40"/>
      <c r="M555" s="201" t="s">
        <v>1</v>
      </c>
      <c r="N555" s="202" t="s">
        <v>40</v>
      </c>
      <c r="O555" s="72"/>
      <c r="P555" s="203">
        <f>O555*H555</f>
        <v>0</v>
      </c>
      <c r="Q555" s="203">
        <v>0</v>
      </c>
      <c r="R555" s="203">
        <f>Q555*H555</f>
        <v>0</v>
      </c>
      <c r="S555" s="203">
        <v>0</v>
      </c>
      <c r="T555" s="204">
        <f>S555*H555</f>
        <v>0</v>
      </c>
      <c r="U555" s="35"/>
      <c r="V555" s="35"/>
      <c r="W555" s="35"/>
      <c r="X555" s="35"/>
      <c r="Y555" s="35"/>
      <c r="Z555" s="35"/>
      <c r="AA555" s="35"/>
      <c r="AB555" s="35"/>
      <c r="AC555" s="35"/>
      <c r="AD555" s="35"/>
      <c r="AE555" s="35"/>
      <c r="AR555" s="205" t="s">
        <v>215</v>
      </c>
      <c r="AT555" s="205" t="s">
        <v>211</v>
      </c>
      <c r="AU555" s="205" t="s">
        <v>83</v>
      </c>
      <c r="AY555" s="18" t="s">
        <v>209</v>
      </c>
      <c r="BE555" s="206">
        <f>IF(N555="základní",J555,0)</f>
        <v>0</v>
      </c>
      <c r="BF555" s="206">
        <f>IF(N555="snížená",J555,0)</f>
        <v>0</v>
      </c>
      <c r="BG555" s="206">
        <f>IF(N555="zákl. přenesená",J555,0)</f>
        <v>0</v>
      </c>
      <c r="BH555" s="206">
        <f>IF(N555="sníž. přenesená",J555,0)</f>
        <v>0</v>
      </c>
      <c r="BI555" s="206">
        <f>IF(N555="nulová",J555,0)</f>
        <v>0</v>
      </c>
      <c r="BJ555" s="18" t="s">
        <v>83</v>
      </c>
      <c r="BK555" s="206">
        <f>ROUND(I555*H555,2)</f>
        <v>0</v>
      </c>
      <c r="BL555" s="18" t="s">
        <v>215</v>
      </c>
      <c r="BM555" s="205" t="s">
        <v>1163</v>
      </c>
    </row>
    <row r="556" spans="1:65" s="2" customFormat="1" ht="19.5">
      <c r="A556" s="35"/>
      <c r="B556" s="36"/>
      <c r="C556" s="37"/>
      <c r="D556" s="209" t="s">
        <v>253</v>
      </c>
      <c r="E556" s="37"/>
      <c r="F556" s="240" t="s">
        <v>3654</v>
      </c>
      <c r="G556" s="37"/>
      <c r="H556" s="37"/>
      <c r="I556" s="241"/>
      <c r="J556" s="37"/>
      <c r="K556" s="37"/>
      <c r="L556" s="40"/>
      <c r="M556" s="242"/>
      <c r="N556" s="243"/>
      <c r="O556" s="72"/>
      <c r="P556" s="72"/>
      <c r="Q556" s="72"/>
      <c r="R556" s="72"/>
      <c r="S556" s="72"/>
      <c r="T556" s="73"/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  <c r="AT556" s="18" t="s">
        <v>253</v>
      </c>
      <c r="AU556" s="18" t="s">
        <v>83</v>
      </c>
    </row>
    <row r="557" spans="1:65" s="2" customFormat="1" ht="16.5" customHeight="1">
      <c r="A557" s="35"/>
      <c r="B557" s="36"/>
      <c r="C557" s="193" t="s">
        <v>1162</v>
      </c>
      <c r="D557" s="193" t="s">
        <v>211</v>
      </c>
      <c r="E557" s="194" t="s">
        <v>3679</v>
      </c>
      <c r="F557" s="195" t="s">
        <v>3680</v>
      </c>
      <c r="G557" s="196" t="s">
        <v>340</v>
      </c>
      <c r="H557" s="197">
        <v>1</v>
      </c>
      <c r="I557" s="198"/>
      <c r="J557" s="199">
        <f>ROUND(I557*H557,2)</f>
        <v>0</v>
      </c>
      <c r="K557" s="200"/>
      <c r="L557" s="40"/>
      <c r="M557" s="201" t="s">
        <v>1</v>
      </c>
      <c r="N557" s="202" t="s">
        <v>40</v>
      </c>
      <c r="O557" s="72"/>
      <c r="P557" s="203">
        <f>O557*H557</f>
        <v>0</v>
      </c>
      <c r="Q557" s="203">
        <v>0</v>
      </c>
      <c r="R557" s="203">
        <f>Q557*H557</f>
        <v>0</v>
      </c>
      <c r="S557" s="203">
        <v>0</v>
      </c>
      <c r="T557" s="204">
        <f>S557*H557</f>
        <v>0</v>
      </c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R557" s="205" t="s">
        <v>215</v>
      </c>
      <c r="AT557" s="205" t="s">
        <v>211</v>
      </c>
      <c r="AU557" s="205" t="s">
        <v>83</v>
      </c>
      <c r="AY557" s="18" t="s">
        <v>209</v>
      </c>
      <c r="BE557" s="206">
        <f>IF(N557="základní",J557,0)</f>
        <v>0</v>
      </c>
      <c r="BF557" s="206">
        <f>IF(N557="snížená",J557,0)</f>
        <v>0</v>
      </c>
      <c r="BG557" s="206">
        <f>IF(N557="zákl. přenesená",J557,0)</f>
        <v>0</v>
      </c>
      <c r="BH557" s="206">
        <f>IF(N557="sníž. přenesená",J557,0)</f>
        <v>0</v>
      </c>
      <c r="BI557" s="206">
        <f>IF(N557="nulová",J557,0)</f>
        <v>0</v>
      </c>
      <c r="BJ557" s="18" t="s">
        <v>83</v>
      </c>
      <c r="BK557" s="206">
        <f>ROUND(I557*H557,2)</f>
        <v>0</v>
      </c>
      <c r="BL557" s="18" t="s">
        <v>215</v>
      </c>
      <c r="BM557" s="205" t="s">
        <v>1167</v>
      </c>
    </row>
    <row r="558" spans="1:65" s="2" customFormat="1" ht="19.5">
      <c r="A558" s="35"/>
      <c r="B558" s="36"/>
      <c r="C558" s="37"/>
      <c r="D558" s="209" t="s">
        <v>253</v>
      </c>
      <c r="E558" s="37"/>
      <c r="F558" s="240" t="s">
        <v>3614</v>
      </c>
      <c r="G558" s="37"/>
      <c r="H558" s="37"/>
      <c r="I558" s="241"/>
      <c r="J558" s="37"/>
      <c r="K558" s="37"/>
      <c r="L558" s="40"/>
      <c r="M558" s="242"/>
      <c r="N558" s="243"/>
      <c r="O558" s="72"/>
      <c r="P558" s="72"/>
      <c r="Q558" s="72"/>
      <c r="R558" s="72"/>
      <c r="S558" s="72"/>
      <c r="T558" s="73"/>
      <c r="U558" s="35"/>
      <c r="V558" s="35"/>
      <c r="W558" s="35"/>
      <c r="X558" s="35"/>
      <c r="Y558" s="35"/>
      <c r="Z558" s="35"/>
      <c r="AA558" s="35"/>
      <c r="AB558" s="35"/>
      <c r="AC558" s="35"/>
      <c r="AD558" s="35"/>
      <c r="AE558" s="35"/>
      <c r="AT558" s="18" t="s">
        <v>253</v>
      </c>
      <c r="AU558" s="18" t="s">
        <v>83</v>
      </c>
    </row>
    <row r="559" spans="1:65" s="2" customFormat="1" ht="16.5" customHeight="1">
      <c r="A559" s="35"/>
      <c r="B559" s="36"/>
      <c r="C559" s="193" t="s">
        <v>683</v>
      </c>
      <c r="D559" s="193" t="s">
        <v>211</v>
      </c>
      <c r="E559" s="194" t="s">
        <v>3704</v>
      </c>
      <c r="F559" s="195" t="s">
        <v>3705</v>
      </c>
      <c r="G559" s="196" t="s">
        <v>340</v>
      </c>
      <c r="H559" s="197">
        <v>1</v>
      </c>
      <c r="I559" s="198"/>
      <c r="J559" s="199">
        <f>ROUND(I559*H559,2)</f>
        <v>0</v>
      </c>
      <c r="K559" s="200"/>
      <c r="L559" s="40"/>
      <c r="M559" s="201" t="s">
        <v>1</v>
      </c>
      <c r="N559" s="202" t="s">
        <v>40</v>
      </c>
      <c r="O559" s="72"/>
      <c r="P559" s="203">
        <f>O559*H559</f>
        <v>0</v>
      </c>
      <c r="Q559" s="203">
        <v>0</v>
      </c>
      <c r="R559" s="203">
        <f>Q559*H559</f>
        <v>0</v>
      </c>
      <c r="S559" s="203">
        <v>0</v>
      </c>
      <c r="T559" s="204">
        <f>S559*H559</f>
        <v>0</v>
      </c>
      <c r="U559" s="35"/>
      <c r="V559" s="35"/>
      <c r="W559" s="35"/>
      <c r="X559" s="35"/>
      <c r="Y559" s="35"/>
      <c r="Z559" s="35"/>
      <c r="AA559" s="35"/>
      <c r="AB559" s="35"/>
      <c r="AC559" s="35"/>
      <c r="AD559" s="35"/>
      <c r="AE559" s="35"/>
      <c r="AR559" s="205" t="s">
        <v>215</v>
      </c>
      <c r="AT559" s="205" t="s">
        <v>211</v>
      </c>
      <c r="AU559" s="205" t="s">
        <v>83</v>
      </c>
      <c r="AY559" s="18" t="s">
        <v>209</v>
      </c>
      <c r="BE559" s="206">
        <f>IF(N559="základní",J559,0)</f>
        <v>0</v>
      </c>
      <c r="BF559" s="206">
        <f>IF(N559="snížená",J559,0)</f>
        <v>0</v>
      </c>
      <c r="BG559" s="206">
        <f>IF(N559="zákl. přenesená",J559,0)</f>
        <v>0</v>
      </c>
      <c r="BH559" s="206">
        <f>IF(N559="sníž. přenesená",J559,0)</f>
        <v>0</v>
      </c>
      <c r="BI559" s="206">
        <f>IF(N559="nulová",J559,0)</f>
        <v>0</v>
      </c>
      <c r="BJ559" s="18" t="s">
        <v>83</v>
      </c>
      <c r="BK559" s="206">
        <f>ROUND(I559*H559,2)</f>
        <v>0</v>
      </c>
      <c r="BL559" s="18" t="s">
        <v>215</v>
      </c>
      <c r="BM559" s="205" t="s">
        <v>1172</v>
      </c>
    </row>
    <row r="560" spans="1:65" s="2" customFormat="1" ht="19.5">
      <c r="A560" s="35"/>
      <c r="B560" s="36"/>
      <c r="C560" s="37"/>
      <c r="D560" s="209" t="s">
        <v>253</v>
      </c>
      <c r="E560" s="37"/>
      <c r="F560" s="240" t="s">
        <v>3614</v>
      </c>
      <c r="G560" s="37"/>
      <c r="H560" s="37"/>
      <c r="I560" s="241"/>
      <c r="J560" s="37"/>
      <c r="K560" s="37"/>
      <c r="L560" s="40"/>
      <c r="M560" s="242"/>
      <c r="N560" s="243"/>
      <c r="O560" s="72"/>
      <c r="P560" s="72"/>
      <c r="Q560" s="72"/>
      <c r="R560" s="72"/>
      <c r="S560" s="72"/>
      <c r="T560" s="73"/>
      <c r="U560" s="35"/>
      <c r="V560" s="35"/>
      <c r="W560" s="35"/>
      <c r="X560" s="35"/>
      <c r="Y560" s="35"/>
      <c r="Z560" s="35"/>
      <c r="AA560" s="35"/>
      <c r="AB560" s="35"/>
      <c r="AC560" s="35"/>
      <c r="AD560" s="35"/>
      <c r="AE560" s="35"/>
      <c r="AT560" s="18" t="s">
        <v>253</v>
      </c>
      <c r="AU560" s="18" t="s">
        <v>83</v>
      </c>
    </row>
    <row r="561" spans="1:65" s="2" customFormat="1" ht="16.5" customHeight="1">
      <c r="A561" s="35"/>
      <c r="B561" s="36"/>
      <c r="C561" s="193" t="s">
        <v>1169</v>
      </c>
      <c r="D561" s="193" t="s">
        <v>211</v>
      </c>
      <c r="E561" s="194" t="s">
        <v>3725</v>
      </c>
      <c r="F561" s="195" t="s">
        <v>3707</v>
      </c>
      <c r="G561" s="196" t="s">
        <v>340</v>
      </c>
      <c r="H561" s="197">
        <v>1</v>
      </c>
      <c r="I561" s="198"/>
      <c r="J561" s="199">
        <f>ROUND(I561*H561,2)</f>
        <v>0</v>
      </c>
      <c r="K561" s="200"/>
      <c r="L561" s="40"/>
      <c r="M561" s="201" t="s">
        <v>1</v>
      </c>
      <c r="N561" s="202" t="s">
        <v>40</v>
      </c>
      <c r="O561" s="72"/>
      <c r="P561" s="203">
        <f>O561*H561</f>
        <v>0</v>
      </c>
      <c r="Q561" s="203">
        <v>0</v>
      </c>
      <c r="R561" s="203">
        <f>Q561*H561</f>
        <v>0</v>
      </c>
      <c r="S561" s="203">
        <v>0</v>
      </c>
      <c r="T561" s="204">
        <f>S561*H561</f>
        <v>0</v>
      </c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  <c r="AR561" s="205" t="s">
        <v>215</v>
      </c>
      <c r="AT561" s="205" t="s">
        <v>211</v>
      </c>
      <c r="AU561" s="205" t="s">
        <v>83</v>
      </c>
      <c r="AY561" s="18" t="s">
        <v>209</v>
      </c>
      <c r="BE561" s="206">
        <f>IF(N561="základní",J561,0)</f>
        <v>0</v>
      </c>
      <c r="BF561" s="206">
        <f>IF(N561="snížená",J561,0)</f>
        <v>0</v>
      </c>
      <c r="BG561" s="206">
        <f>IF(N561="zákl. přenesená",J561,0)</f>
        <v>0</v>
      </c>
      <c r="BH561" s="206">
        <f>IF(N561="sníž. přenesená",J561,0)</f>
        <v>0</v>
      </c>
      <c r="BI561" s="206">
        <f>IF(N561="nulová",J561,0)</f>
        <v>0</v>
      </c>
      <c r="BJ561" s="18" t="s">
        <v>83</v>
      </c>
      <c r="BK561" s="206">
        <f>ROUND(I561*H561,2)</f>
        <v>0</v>
      </c>
      <c r="BL561" s="18" t="s">
        <v>215</v>
      </c>
      <c r="BM561" s="205" t="s">
        <v>1175</v>
      </c>
    </row>
    <row r="562" spans="1:65" s="2" customFormat="1" ht="19.5">
      <c r="A562" s="35"/>
      <c r="B562" s="36"/>
      <c r="C562" s="37"/>
      <c r="D562" s="209" t="s">
        <v>253</v>
      </c>
      <c r="E562" s="37"/>
      <c r="F562" s="240" t="s">
        <v>3654</v>
      </c>
      <c r="G562" s="37"/>
      <c r="H562" s="37"/>
      <c r="I562" s="241"/>
      <c r="J562" s="37"/>
      <c r="K562" s="37"/>
      <c r="L562" s="40"/>
      <c r="M562" s="242"/>
      <c r="N562" s="243"/>
      <c r="O562" s="72"/>
      <c r="P562" s="72"/>
      <c r="Q562" s="72"/>
      <c r="R562" s="72"/>
      <c r="S562" s="72"/>
      <c r="T562" s="73"/>
      <c r="U562" s="35"/>
      <c r="V562" s="35"/>
      <c r="W562" s="35"/>
      <c r="X562" s="35"/>
      <c r="Y562" s="35"/>
      <c r="Z562" s="35"/>
      <c r="AA562" s="35"/>
      <c r="AB562" s="35"/>
      <c r="AC562" s="35"/>
      <c r="AD562" s="35"/>
      <c r="AE562" s="35"/>
      <c r="AT562" s="18" t="s">
        <v>253</v>
      </c>
      <c r="AU562" s="18" t="s">
        <v>83</v>
      </c>
    </row>
    <row r="563" spans="1:65" s="12" customFormat="1" ht="25.9" customHeight="1">
      <c r="B563" s="177"/>
      <c r="C563" s="178"/>
      <c r="D563" s="179" t="s">
        <v>74</v>
      </c>
      <c r="E563" s="180" t="s">
        <v>3742</v>
      </c>
      <c r="F563" s="180" t="s">
        <v>3743</v>
      </c>
      <c r="G563" s="178"/>
      <c r="H563" s="178"/>
      <c r="I563" s="181"/>
      <c r="J563" s="182">
        <f>BK563</f>
        <v>0</v>
      </c>
      <c r="K563" s="178"/>
      <c r="L563" s="183"/>
      <c r="M563" s="184"/>
      <c r="N563" s="185"/>
      <c r="O563" s="185"/>
      <c r="P563" s="186">
        <f>SUM(P564:P597)</f>
        <v>0</v>
      </c>
      <c r="Q563" s="185"/>
      <c r="R563" s="186">
        <f>SUM(R564:R597)</f>
        <v>0</v>
      </c>
      <c r="S563" s="185"/>
      <c r="T563" s="187">
        <f>SUM(T564:T597)</f>
        <v>0</v>
      </c>
      <c r="AR563" s="188" t="s">
        <v>83</v>
      </c>
      <c r="AT563" s="189" t="s">
        <v>74</v>
      </c>
      <c r="AU563" s="189" t="s">
        <v>75</v>
      </c>
      <c r="AY563" s="188" t="s">
        <v>209</v>
      </c>
      <c r="BK563" s="190">
        <f>SUM(BK564:BK597)</f>
        <v>0</v>
      </c>
    </row>
    <row r="564" spans="1:65" s="2" customFormat="1" ht="16.5" customHeight="1">
      <c r="A564" s="35"/>
      <c r="B564" s="36"/>
      <c r="C564" s="193" t="s">
        <v>688</v>
      </c>
      <c r="D564" s="193" t="s">
        <v>211</v>
      </c>
      <c r="E564" s="194" t="s">
        <v>3652</v>
      </c>
      <c r="F564" s="195" t="s">
        <v>3653</v>
      </c>
      <c r="G564" s="196" t="s">
        <v>340</v>
      </c>
      <c r="H564" s="197">
        <v>1</v>
      </c>
      <c r="I564" s="198"/>
      <c r="J564" s="199">
        <f>ROUND(I564*H564,2)</f>
        <v>0</v>
      </c>
      <c r="K564" s="200"/>
      <c r="L564" s="40"/>
      <c r="M564" s="201" t="s">
        <v>1</v>
      </c>
      <c r="N564" s="202" t="s">
        <v>40</v>
      </c>
      <c r="O564" s="72"/>
      <c r="P564" s="203">
        <f>O564*H564</f>
        <v>0</v>
      </c>
      <c r="Q564" s="203">
        <v>0</v>
      </c>
      <c r="R564" s="203">
        <f>Q564*H564</f>
        <v>0</v>
      </c>
      <c r="S564" s="203">
        <v>0</v>
      </c>
      <c r="T564" s="204">
        <f>S564*H564</f>
        <v>0</v>
      </c>
      <c r="U564" s="35"/>
      <c r="V564" s="35"/>
      <c r="W564" s="35"/>
      <c r="X564" s="35"/>
      <c r="Y564" s="35"/>
      <c r="Z564" s="35"/>
      <c r="AA564" s="35"/>
      <c r="AB564" s="35"/>
      <c r="AC564" s="35"/>
      <c r="AD564" s="35"/>
      <c r="AE564" s="35"/>
      <c r="AR564" s="205" t="s">
        <v>215</v>
      </c>
      <c r="AT564" s="205" t="s">
        <v>211</v>
      </c>
      <c r="AU564" s="205" t="s">
        <v>83</v>
      </c>
      <c r="AY564" s="18" t="s">
        <v>209</v>
      </c>
      <c r="BE564" s="206">
        <f>IF(N564="základní",J564,0)</f>
        <v>0</v>
      </c>
      <c r="BF564" s="206">
        <f>IF(N564="snížená",J564,0)</f>
        <v>0</v>
      </c>
      <c r="BG564" s="206">
        <f>IF(N564="zákl. přenesená",J564,0)</f>
        <v>0</v>
      </c>
      <c r="BH564" s="206">
        <f>IF(N564="sníž. přenesená",J564,0)</f>
        <v>0</v>
      </c>
      <c r="BI564" s="206">
        <f>IF(N564="nulová",J564,0)</f>
        <v>0</v>
      </c>
      <c r="BJ564" s="18" t="s">
        <v>83</v>
      </c>
      <c r="BK564" s="206">
        <f>ROUND(I564*H564,2)</f>
        <v>0</v>
      </c>
      <c r="BL564" s="18" t="s">
        <v>215</v>
      </c>
      <c r="BM564" s="205" t="s">
        <v>1179</v>
      </c>
    </row>
    <row r="565" spans="1:65" s="2" customFormat="1" ht="19.5">
      <c r="A565" s="35"/>
      <c r="B565" s="36"/>
      <c r="C565" s="37"/>
      <c r="D565" s="209" t="s">
        <v>253</v>
      </c>
      <c r="E565" s="37"/>
      <c r="F565" s="240" t="s">
        <v>3654</v>
      </c>
      <c r="G565" s="37"/>
      <c r="H565" s="37"/>
      <c r="I565" s="241"/>
      <c r="J565" s="37"/>
      <c r="K565" s="37"/>
      <c r="L565" s="40"/>
      <c r="M565" s="242"/>
      <c r="N565" s="243"/>
      <c r="O565" s="72"/>
      <c r="P565" s="72"/>
      <c r="Q565" s="72"/>
      <c r="R565" s="72"/>
      <c r="S565" s="72"/>
      <c r="T565" s="73"/>
      <c r="U565" s="35"/>
      <c r="V565" s="35"/>
      <c r="W565" s="35"/>
      <c r="X565" s="35"/>
      <c r="Y565" s="35"/>
      <c r="Z565" s="35"/>
      <c r="AA565" s="35"/>
      <c r="AB565" s="35"/>
      <c r="AC565" s="35"/>
      <c r="AD565" s="35"/>
      <c r="AE565" s="35"/>
      <c r="AT565" s="18" t="s">
        <v>253</v>
      </c>
      <c r="AU565" s="18" t="s">
        <v>83</v>
      </c>
    </row>
    <row r="566" spans="1:65" s="2" customFormat="1" ht="16.5" customHeight="1">
      <c r="A566" s="35"/>
      <c r="B566" s="36"/>
      <c r="C566" s="193" t="s">
        <v>1176</v>
      </c>
      <c r="D566" s="193" t="s">
        <v>211</v>
      </c>
      <c r="E566" s="194" t="s">
        <v>3655</v>
      </c>
      <c r="F566" s="195" t="s">
        <v>3656</v>
      </c>
      <c r="G566" s="196" t="s">
        <v>340</v>
      </c>
      <c r="H566" s="197">
        <v>1</v>
      </c>
      <c r="I566" s="198"/>
      <c r="J566" s="199">
        <f>ROUND(I566*H566,2)</f>
        <v>0</v>
      </c>
      <c r="K566" s="200"/>
      <c r="L566" s="40"/>
      <c r="M566" s="201" t="s">
        <v>1</v>
      </c>
      <c r="N566" s="202" t="s">
        <v>40</v>
      </c>
      <c r="O566" s="72"/>
      <c r="P566" s="203">
        <f>O566*H566</f>
        <v>0</v>
      </c>
      <c r="Q566" s="203">
        <v>0</v>
      </c>
      <c r="R566" s="203">
        <f>Q566*H566</f>
        <v>0</v>
      </c>
      <c r="S566" s="203">
        <v>0</v>
      </c>
      <c r="T566" s="204">
        <f>S566*H566</f>
        <v>0</v>
      </c>
      <c r="U566" s="35"/>
      <c r="V566" s="35"/>
      <c r="W566" s="35"/>
      <c r="X566" s="35"/>
      <c r="Y566" s="35"/>
      <c r="Z566" s="35"/>
      <c r="AA566" s="35"/>
      <c r="AB566" s="35"/>
      <c r="AC566" s="35"/>
      <c r="AD566" s="35"/>
      <c r="AE566" s="35"/>
      <c r="AR566" s="205" t="s">
        <v>215</v>
      </c>
      <c r="AT566" s="205" t="s">
        <v>211</v>
      </c>
      <c r="AU566" s="205" t="s">
        <v>83</v>
      </c>
      <c r="AY566" s="18" t="s">
        <v>209</v>
      </c>
      <c r="BE566" s="206">
        <f>IF(N566="základní",J566,0)</f>
        <v>0</v>
      </c>
      <c r="BF566" s="206">
        <f>IF(N566="snížená",J566,0)</f>
        <v>0</v>
      </c>
      <c r="BG566" s="206">
        <f>IF(N566="zákl. přenesená",J566,0)</f>
        <v>0</v>
      </c>
      <c r="BH566" s="206">
        <f>IF(N566="sníž. přenesená",J566,0)</f>
        <v>0</v>
      </c>
      <c r="BI566" s="206">
        <f>IF(N566="nulová",J566,0)</f>
        <v>0</v>
      </c>
      <c r="BJ566" s="18" t="s">
        <v>83</v>
      </c>
      <c r="BK566" s="206">
        <f>ROUND(I566*H566,2)</f>
        <v>0</v>
      </c>
      <c r="BL566" s="18" t="s">
        <v>215</v>
      </c>
      <c r="BM566" s="205" t="s">
        <v>1183</v>
      </c>
    </row>
    <row r="567" spans="1:65" s="2" customFormat="1" ht="19.5">
      <c r="A567" s="35"/>
      <c r="B567" s="36"/>
      <c r="C567" s="37"/>
      <c r="D567" s="209" t="s">
        <v>253</v>
      </c>
      <c r="E567" s="37"/>
      <c r="F567" s="240" t="s">
        <v>3654</v>
      </c>
      <c r="G567" s="37"/>
      <c r="H567" s="37"/>
      <c r="I567" s="241"/>
      <c r="J567" s="37"/>
      <c r="K567" s="37"/>
      <c r="L567" s="40"/>
      <c r="M567" s="242"/>
      <c r="N567" s="243"/>
      <c r="O567" s="72"/>
      <c r="P567" s="72"/>
      <c r="Q567" s="72"/>
      <c r="R567" s="72"/>
      <c r="S567" s="72"/>
      <c r="T567" s="73"/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  <c r="AT567" s="18" t="s">
        <v>253</v>
      </c>
      <c r="AU567" s="18" t="s">
        <v>83</v>
      </c>
    </row>
    <row r="568" spans="1:65" s="2" customFormat="1" ht="16.5" customHeight="1">
      <c r="A568" s="35"/>
      <c r="B568" s="36"/>
      <c r="C568" s="193" t="s">
        <v>694</v>
      </c>
      <c r="D568" s="193" t="s">
        <v>211</v>
      </c>
      <c r="E568" s="194" t="s">
        <v>3657</v>
      </c>
      <c r="F568" s="195" t="s">
        <v>3658</v>
      </c>
      <c r="G568" s="196" t="s">
        <v>340</v>
      </c>
      <c r="H568" s="197">
        <v>1</v>
      </c>
      <c r="I568" s="198"/>
      <c r="J568" s="199">
        <f>ROUND(I568*H568,2)</f>
        <v>0</v>
      </c>
      <c r="K568" s="200"/>
      <c r="L568" s="40"/>
      <c r="M568" s="201" t="s">
        <v>1</v>
      </c>
      <c r="N568" s="202" t="s">
        <v>40</v>
      </c>
      <c r="O568" s="72"/>
      <c r="P568" s="203">
        <f>O568*H568</f>
        <v>0</v>
      </c>
      <c r="Q568" s="203">
        <v>0</v>
      </c>
      <c r="R568" s="203">
        <f>Q568*H568</f>
        <v>0</v>
      </c>
      <c r="S568" s="203">
        <v>0</v>
      </c>
      <c r="T568" s="204">
        <f>S568*H568</f>
        <v>0</v>
      </c>
      <c r="U568" s="35"/>
      <c r="V568" s="35"/>
      <c r="W568" s="35"/>
      <c r="X568" s="35"/>
      <c r="Y568" s="35"/>
      <c r="Z568" s="35"/>
      <c r="AA568" s="35"/>
      <c r="AB568" s="35"/>
      <c r="AC568" s="35"/>
      <c r="AD568" s="35"/>
      <c r="AE568" s="35"/>
      <c r="AR568" s="205" t="s">
        <v>215</v>
      </c>
      <c r="AT568" s="205" t="s">
        <v>211</v>
      </c>
      <c r="AU568" s="205" t="s">
        <v>83</v>
      </c>
      <c r="AY568" s="18" t="s">
        <v>209</v>
      </c>
      <c r="BE568" s="206">
        <f>IF(N568="základní",J568,0)</f>
        <v>0</v>
      </c>
      <c r="BF568" s="206">
        <f>IF(N568="snížená",J568,0)</f>
        <v>0</v>
      </c>
      <c r="BG568" s="206">
        <f>IF(N568="zákl. přenesená",J568,0)</f>
        <v>0</v>
      </c>
      <c r="BH568" s="206">
        <f>IF(N568="sníž. přenesená",J568,0)</f>
        <v>0</v>
      </c>
      <c r="BI568" s="206">
        <f>IF(N568="nulová",J568,0)</f>
        <v>0</v>
      </c>
      <c r="BJ568" s="18" t="s">
        <v>83</v>
      </c>
      <c r="BK568" s="206">
        <f>ROUND(I568*H568,2)</f>
        <v>0</v>
      </c>
      <c r="BL568" s="18" t="s">
        <v>215</v>
      </c>
      <c r="BM568" s="205" t="s">
        <v>1194</v>
      </c>
    </row>
    <row r="569" spans="1:65" s="2" customFormat="1" ht="19.5">
      <c r="A569" s="35"/>
      <c r="B569" s="36"/>
      <c r="C569" s="37"/>
      <c r="D569" s="209" t="s">
        <v>253</v>
      </c>
      <c r="E569" s="37"/>
      <c r="F569" s="240" t="s">
        <v>3659</v>
      </c>
      <c r="G569" s="37"/>
      <c r="H569" s="37"/>
      <c r="I569" s="241"/>
      <c r="J569" s="37"/>
      <c r="K569" s="37"/>
      <c r="L569" s="40"/>
      <c r="M569" s="242"/>
      <c r="N569" s="243"/>
      <c r="O569" s="72"/>
      <c r="P569" s="72"/>
      <c r="Q569" s="72"/>
      <c r="R569" s="72"/>
      <c r="S569" s="72"/>
      <c r="T569" s="73"/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T569" s="18" t="s">
        <v>253</v>
      </c>
      <c r="AU569" s="18" t="s">
        <v>83</v>
      </c>
    </row>
    <row r="570" spans="1:65" s="2" customFormat="1" ht="16.5" customHeight="1">
      <c r="A570" s="35"/>
      <c r="B570" s="36"/>
      <c r="C570" s="193" t="s">
        <v>1191</v>
      </c>
      <c r="D570" s="193" t="s">
        <v>211</v>
      </c>
      <c r="E570" s="194" t="s">
        <v>3691</v>
      </c>
      <c r="F570" s="195" t="s">
        <v>3661</v>
      </c>
      <c r="G570" s="196" t="s">
        <v>340</v>
      </c>
      <c r="H570" s="197">
        <v>1</v>
      </c>
      <c r="I570" s="198"/>
      <c r="J570" s="199">
        <f>ROUND(I570*H570,2)</f>
        <v>0</v>
      </c>
      <c r="K570" s="200"/>
      <c r="L570" s="40"/>
      <c r="M570" s="201" t="s">
        <v>1</v>
      </c>
      <c r="N570" s="202" t="s">
        <v>40</v>
      </c>
      <c r="O570" s="72"/>
      <c r="P570" s="203">
        <f>O570*H570</f>
        <v>0</v>
      </c>
      <c r="Q570" s="203">
        <v>0</v>
      </c>
      <c r="R570" s="203">
        <f>Q570*H570</f>
        <v>0</v>
      </c>
      <c r="S570" s="203">
        <v>0</v>
      </c>
      <c r="T570" s="204">
        <f>S570*H570</f>
        <v>0</v>
      </c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R570" s="205" t="s">
        <v>215</v>
      </c>
      <c r="AT570" s="205" t="s">
        <v>211</v>
      </c>
      <c r="AU570" s="205" t="s">
        <v>83</v>
      </c>
      <c r="AY570" s="18" t="s">
        <v>209</v>
      </c>
      <c r="BE570" s="206">
        <f>IF(N570="základní",J570,0)</f>
        <v>0</v>
      </c>
      <c r="BF570" s="206">
        <f>IF(N570="snížená",J570,0)</f>
        <v>0</v>
      </c>
      <c r="BG570" s="206">
        <f>IF(N570="zákl. přenesená",J570,0)</f>
        <v>0</v>
      </c>
      <c r="BH570" s="206">
        <f>IF(N570="sníž. přenesená",J570,0)</f>
        <v>0</v>
      </c>
      <c r="BI570" s="206">
        <f>IF(N570="nulová",J570,0)</f>
        <v>0</v>
      </c>
      <c r="BJ570" s="18" t="s">
        <v>83</v>
      </c>
      <c r="BK570" s="206">
        <f>ROUND(I570*H570,2)</f>
        <v>0</v>
      </c>
      <c r="BL570" s="18" t="s">
        <v>215</v>
      </c>
      <c r="BM570" s="205" t="s">
        <v>1199</v>
      </c>
    </row>
    <row r="571" spans="1:65" s="2" customFormat="1" ht="19.5">
      <c r="A571" s="35"/>
      <c r="B571" s="36"/>
      <c r="C571" s="37"/>
      <c r="D571" s="209" t="s">
        <v>253</v>
      </c>
      <c r="E571" s="37"/>
      <c r="F571" s="240" t="s">
        <v>3603</v>
      </c>
      <c r="G571" s="37"/>
      <c r="H571" s="37"/>
      <c r="I571" s="241"/>
      <c r="J571" s="37"/>
      <c r="K571" s="37"/>
      <c r="L571" s="40"/>
      <c r="M571" s="242"/>
      <c r="N571" s="243"/>
      <c r="O571" s="72"/>
      <c r="P571" s="72"/>
      <c r="Q571" s="72"/>
      <c r="R571" s="72"/>
      <c r="S571" s="72"/>
      <c r="T571" s="73"/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T571" s="18" t="s">
        <v>253</v>
      </c>
      <c r="AU571" s="18" t="s">
        <v>83</v>
      </c>
    </row>
    <row r="572" spans="1:65" s="2" customFormat="1" ht="24.2" customHeight="1">
      <c r="A572" s="35"/>
      <c r="B572" s="36"/>
      <c r="C572" s="193" t="s">
        <v>697</v>
      </c>
      <c r="D572" s="193" t="s">
        <v>211</v>
      </c>
      <c r="E572" s="194" t="s">
        <v>3604</v>
      </c>
      <c r="F572" s="195" t="s">
        <v>3605</v>
      </c>
      <c r="G572" s="196" t="s">
        <v>340</v>
      </c>
      <c r="H572" s="197">
        <v>1</v>
      </c>
      <c r="I572" s="198"/>
      <c r="J572" s="199">
        <f>ROUND(I572*H572,2)</f>
        <v>0</v>
      </c>
      <c r="K572" s="200"/>
      <c r="L572" s="40"/>
      <c r="M572" s="201" t="s">
        <v>1</v>
      </c>
      <c r="N572" s="202" t="s">
        <v>40</v>
      </c>
      <c r="O572" s="72"/>
      <c r="P572" s="203">
        <f>O572*H572</f>
        <v>0</v>
      </c>
      <c r="Q572" s="203">
        <v>0</v>
      </c>
      <c r="R572" s="203">
        <f>Q572*H572</f>
        <v>0</v>
      </c>
      <c r="S572" s="203">
        <v>0</v>
      </c>
      <c r="T572" s="204">
        <f>S572*H572</f>
        <v>0</v>
      </c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  <c r="AR572" s="205" t="s">
        <v>215</v>
      </c>
      <c r="AT572" s="205" t="s">
        <v>211</v>
      </c>
      <c r="AU572" s="205" t="s">
        <v>83</v>
      </c>
      <c r="AY572" s="18" t="s">
        <v>209</v>
      </c>
      <c r="BE572" s="206">
        <f>IF(N572="základní",J572,0)</f>
        <v>0</v>
      </c>
      <c r="BF572" s="206">
        <f>IF(N572="snížená",J572,0)</f>
        <v>0</v>
      </c>
      <c r="BG572" s="206">
        <f>IF(N572="zákl. přenesená",J572,0)</f>
        <v>0</v>
      </c>
      <c r="BH572" s="206">
        <f>IF(N572="sníž. přenesená",J572,0)</f>
        <v>0</v>
      </c>
      <c r="BI572" s="206">
        <f>IF(N572="nulová",J572,0)</f>
        <v>0</v>
      </c>
      <c r="BJ572" s="18" t="s">
        <v>83</v>
      </c>
      <c r="BK572" s="206">
        <f>ROUND(I572*H572,2)</f>
        <v>0</v>
      </c>
      <c r="BL572" s="18" t="s">
        <v>215</v>
      </c>
      <c r="BM572" s="205" t="s">
        <v>1203</v>
      </c>
    </row>
    <row r="573" spans="1:65" s="2" customFormat="1" ht="19.5">
      <c r="A573" s="35"/>
      <c r="B573" s="36"/>
      <c r="C573" s="37"/>
      <c r="D573" s="209" t="s">
        <v>253</v>
      </c>
      <c r="E573" s="37"/>
      <c r="F573" s="240" t="s">
        <v>3606</v>
      </c>
      <c r="G573" s="37"/>
      <c r="H573" s="37"/>
      <c r="I573" s="241"/>
      <c r="J573" s="37"/>
      <c r="K573" s="37"/>
      <c r="L573" s="40"/>
      <c r="M573" s="242"/>
      <c r="N573" s="243"/>
      <c r="O573" s="72"/>
      <c r="P573" s="72"/>
      <c r="Q573" s="72"/>
      <c r="R573" s="72"/>
      <c r="S573" s="72"/>
      <c r="T573" s="73"/>
      <c r="U573" s="35"/>
      <c r="V573" s="35"/>
      <c r="W573" s="35"/>
      <c r="X573" s="35"/>
      <c r="Y573" s="35"/>
      <c r="Z573" s="35"/>
      <c r="AA573" s="35"/>
      <c r="AB573" s="35"/>
      <c r="AC573" s="35"/>
      <c r="AD573" s="35"/>
      <c r="AE573" s="35"/>
      <c r="AT573" s="18" t="s">
        <v>253</v>
      </c>
      <c r="AU573" s="18" t="s">
        <v>83</v>
      </c>
    </row>
    <row r="574" spans="1:65" s="2" customFormat="1" ht="16.5" customHeight="1">
      <c r="A574" s="35"/>
      <c r="B574" s="36"/>
      <c r="C574" s="193" t="s">
        <v>1200</v>
      </c>
      <c r="D574" s="193" t="s">
        <v>211</v>
      </c>
      <c r="E574" s="194" t="s">
        <v>3662</v>
      </c>
      <c r="F574" s="195" t="s">
        <v>3663</v>
      </c>
      <c r="G574" s="196" t="s">
        <v>340</v>
      </c>
      <c r="H574" s="197">
        <v>6</v>
      </c>
      <c r="I574" s="198"/>
      <c r="J574" s="199">
        <f>ROUND(I574*H574,2)</f>
        <v>0</v>
      </c>
      <c r="K574" s="200"/>
      <c r="L574" s="40"/>
      <c r="M574" s="201" t="s">
        <v>1</v>
      </c>
      <c r="N574" s="202" t="s">
        <v>40</v>
      </c>
      <c r="O574" s="72"/>
      <c r="P574" s="203">
        <f>O574*H574</f>
        <v>0</v>
      </c>
      <c r="Q574" s="203">
        <v>0</v>
      </c>
      <c r="R574" s="203">
        <f>Q574*H574</f>
        <v>0</v>
      </c>
      <c r="S574" s="203">
        <v>0</v>
      </c>
      <c r="T574" s="204">
        <f>S574*H574</f>
        <v>0</v>
      </c>
      <c r="U574" s="35"/>
      <c r="V574" s="35"/>
      <c r="W574" s="35"/>
      <c r="X574" s="35"/>
      <c r="Y574" s="35"/>
      <c r="Z574" s="35"/>
      <c r="AA574" s="35"/>
      <c r="AB574" s="35"/>
      <c r="AC574" s="35"/>
      <c r="AD574" s="35"/>
      <c r="AE574" s="35"/>
      <c r="AR574" s="205" t="s">
        <v>215</v>
      </c>
      <c r="AT574" s="205" t="s">
        <v>211</v>
      </c>
      <c r="AU574" s="205" t="s">
        <v>83</v>
      </c>
      <c r="AY574" s="18" t="s">
        <v>209</v>
      </c>
      <c r="BE574" s="206">
        <f>IF(N574="základní",J574,0)</f>
        <v>0</v>
      </c>
      <c r="BF574" s="206">
        <f>IF(N574="snížená",J574,0)</f>
        <v>0</v>
      </c>
      <c r="BG574" s="206">
        <f>IF(N574="zákl. přenesená",J574,0)</f>
        <v>0</v>
      </c>
      <c r="BH574" s="206">
        <f>IF(N574="sníž. přenesená",J574,0)</f>
        <v>0</v>
      </c>
      <c r="BI574" s="206">
        <f>IF(N574="nulová",J574,0)</f>
        <v>0</v>
      </c>
      <c r="BJ574" s="18" t="s">
        <v>83</v>
      </c>
      <c r="BK574" s="206">
        <f>ROUND(I574*H574,2)</f>
        <v>0</v>
      </c>
      <c r="BL574" s="18" t="s">
        <v>215</v>
      </c>
      <c r="BM574" s="205" t="s">
        <v>1208</v>
      </c>
    </row>
    <row r="575" spans="1:65" s="2" customFormat="1" ht="19.5">
      <c r="A575" s="35"/>
      <c r="B575" s="36"/>
      <c r="C575" s="37"/>
      <c r="D575" s="209" t="s">
        <v>253</v>
      </c>
      <c r="E575" s="37"/>
      <c r="F575" s="240" t="s">
        <v>3614</v>
      </c>
      <c r="G575" s="37"/>
      <c r="H575" s="37"/>
      <c r="I575" s="241"/>
      <c r="J575" s="37"/>
      <c r="K575" s="37"/>
      <c r="L575" s="40"/>
      <c r="M575" s="242"/>
      <c r="N575" s="243"/>
      <c r="O575" s="72"/>
      <c r="P575" s="72"/>
      <c r="Q575" s="72"/>
      <c r="R575" s="72"/>
      <c r="S575" s="72"/>
      <c r="T575" s="73"/>
      <c r="U575" s="35"/>
      <c r="V575" s="35"/>
      <c r="W575" s="35"/>
      <c r="X575" s="35"/>
      <c r="Y575" s="35"/>
      <c r="Z575" s="35"/>
      <c r="AA575" s="35"/>
      <c r="AB575" s="35"/>
      <c r="AC575" s="35"/>
      <c r="AD575" s="35"/>
      <c r="AE575" s="35"/>
      <c r="AT575" s="18" t="s">
        <v>253</v>
      </c>
      <c r="AU575" s="18" t="s">
        <v>83</v>
      </c>
    </row>
    <row r="576" spans="1:65" s="2" customFormat="1" ht="16.5" customHeight="1">
      <c r="A576" s="35"/>
      <c r="B576" s="36"/>
      <c r="C576" s="193" t="s">
        <v>701</v>
      </c>
      <c r="D576" s="193" t="s">
        <v>211</v>
      </c>
      <c r="E576" s="194" t="s">
        <v>3664</v>
      </c>
      <c r="F576" s="195" t="s">
        <v>3665</v>
      </c>
      <c r="G576" s="196" t="s">
        <v>340</v>
      </c>
      <c r="H576" s="197">
        <v>1</v>
      </c>
      <c r="I576" s="198"/>
      <c r="J576" s="199">
        <f>ROUND(I576*H576,2)</f>
        <v>0</v>
      </c>
      <c r="K576" s="200"/>
      <c r="L576" s="40"/>
      <c r="M576" s="201" t="s">
        <v>1</v>
      </c>
      <c r="N576" s="202" t="s">
        <v>40</v>
      </c>
      <c r="O576" s="72"/>
      <c r="P576" s="203">
        <f>O576*H576</f>
        <v>0</v>
      </c>
      <c r="Q576" s="203">
        <v>0</v>
      </c>
      <c r="R576" s="203">
        <f>Q576*H576</f>
        <v>0</v>
      </c>
      <c r="S576" s="203">
        <v>0</v>
      </c>
      <c r="T576" s="204">
        <f>S576*H576</f>
        <v>0</v>
      </c>
      <c r="U576" s="35"/>
      <c r="V576" s="35"/>
      <c r="W576" s="35"/>
      <c r="X576" s="35"/>
      <c r="Y576" s="35"/>
      <c r="Z576" s="35"/>
      <c r="AA576" s="35"/>
      <c r="AB576" s="35"/>
      <c r="AC576" s="35"/>
      <c r="AD576" s="35"/>
      <c r="AE576" s="35"/>
      <c r="AR576" s="205" t="s">
        <v>215</v>
      </c>
      <c r="AT576" s="205" t="s">
        <v>211</v>
      </c>
      <c r="AU576" s="205" t="s">
        <v>83</v>
      </c>
      <c r="AY576" s="18" t="s">
        <v>209</v>
      </c>
      <c r="BE576" s="206">
        <f>IF(N576="základní",J576,0)</f>
        <v>0</v>
      </c>
      <c r="BF576" s="206">
        <f>IF(N576="snížená",J576,0)</f>
        <v>0</v>
      </c>
      <c r="BG576" s="206">
        <f>IF(N576="zákl. přenesená",J576,0)</f>
        <v>0</v>
      </c>
      <c r="BH576" s="206">
        <f>IF(N576="sníž. přenesená",J576,0)</f>
        <v>0</v>
      </c>
      <c r="BI576" s="206">
        <f>IF(N576="nulová",J576,0)</f>
        <v>0</v>
      </c>
      <c r="BJ576" s="18" t="s">
        <v>83</v>
      </c>
      <c r="BK576" s="206">
        <f>ROUND(I576*H576,2)</f>
        <v>0</v>
      </c>
      <c r="BL576" s="18" t="s">
        <v>215</v>
      </c>
      <c r="BM576" s="205" t="s">
        <v>1215</v>
      </c>
    </row>
    <row r="577" spans="1:65" s="2" customFormat="1" ht="19.5">
      <c r="A577" s="35"/>
      <c r="B577" s="36"/>
      <c r="C577" s="37"/>
      <c r="D577" s="209" t="s">
        <v>253</v>
      </c>
      <c r="E577" s="37"/>
      <c r="F577" s="240" t="s">
        <v>3614</v>
      </c>
      <c r="G577" s="37"/>
      <c r="H577" s="37"/>
      <c r="I577" s="241"/>
      <c r="J577" s="37"/>
      <c r="K577" s="37"/>
      <c r="L577" s="40"/>
      <c r="M577" s="242"/>
      <c r="N577" s="243"/>
      <c r="O577" s="72"/>
      <c r="P577" s="72"/>
      <c r="Q577" s="72"/>
      <c r="R577" s="72"/>
      <c r="S577" s="72"/>
      <c r="T577" s="73"/>
      <c r="U577" s="35"/>
      <c r="V577" s="35"/>
      <c r="W577" s="35"/>
      <c r="X577" s="35"/>
      <c r="Y577" s="35"/>
      <c r="Z577" s="35"/>
      <c r="AA577" s="35"/>
      <c r="AB577" s="35"/>
      <c r="AC577" s="35"/>
      <c r="AD577" s="35"/>
      <c r="AE577" s="35"/>
      <c r="AT577" s="18" t="s">
        <v>253</v>
      </c>
      <c r="AU577" s="18" t="s">
        <v>83</v>
      </c>
    </row>
    <row r="578" spans="1:65" s="2" customFormat="1" ht="16.5" customHeight="1">
      <c r="A578" s="35"/>
      <c r="B578" s="36"/>
      <c r="C578" s="193" t="s">
        <v>1212</v>
      </c>
      <c r="D578" s="193" t="s">
        <v>211</v>
      </c>
      <c r="E578" s="194" t="s">
        <v>3666</v>
      </c>
      <c r="F578" s="195" t="s">
        <v>3667</v>
      </c>
      <c r="G578" s="196" t="s">
        <v>340</v>
      </c>
      <c r="H578" s="197">
        <v>1</v>
      </c>
      <c r="I578" s="198"/>
      <c r="J578" s="199">
        <f>ROUND(I578*H578,2)</f>
        <v>0</v>
      </c>
      <c r="K578" s="200"/>
      <c r="L578" s="40"/>
      <c r="M578" s="201" t="s">
        <v>1</v>
      </c>
      <c r="N578" s="202" t="s">
        <v>40</v>
      </c>
      <c r="O578" s="72"/>
      <c r="P578" s="203">
        <f>O578*H578</f>
        <v>0</v>
      </c>
      <c r="Q578" s="203">
        <v>0</v>
      </c>
      <c r="R578" s="203">
        <f>Q578*H578</f>
        <v>0</v>
      </c>
      <c r="S578" s="203">
        <v>0</v>
      </c>
      <c r="T578" s="204">
        <f>S578*H578</f>
        <v>0</v>
      </c>
      <c r="U578" s="35"/>
      <c r="V578" s="35"/>
      <c r="W578" s="35"/>
      <c r="X578" s="35"/>
      <c r="Y578" s="35"/>
      <c r="Z578" s="35"/>
      <c r="AA578" s="35"/>
      <c r="AB578" s="35"/>
      <c r="AC578" s="35"/>
      <c r="AD578" s="35"/>
      <c r="AE578" s="35"/>
      <c r="AR578" s="205" t="s">
        <v>215</v>
      </c>
      <c r="AT578" s="205" t="s">
        <v>211</v>
      </c>
      <c r="AU578" s="205" t="s">
        <v>83</v>
      </c>
      <c r="AY578" s="18" t="s">
        <v>209</v>
      </c>
      <c r="BE578" s="206">
        <f>IF(N578="základní",J578,0)</f>
        <v>0</v>
      </c>
      <c r="BF578" s="206">
        <f>IF(N578="snížená",J578,0)</f>
        <v>0</v>
      </c>
      <c r="BG578" s="206">
        <f>IF(N578="zákl. přenesená",J578,0)</f>
        <v>0</v>
      </c>
      <c r="BH578" s="206">
        <f>IF(N578="sníž. přenesená",J578,0)</f>
        <v>0</v>
      </c>
      <c r="BI578" s="206">
        <f>IF(N578="nulová",J578,0)</f>
        <v>0</v>
      </c>
      <c r="BJ578" s="18" t="s">
        <v>83</v>
      </c>
      <c r="BK578" s="206">
        <f>ROUND(I578*H578,2)</f>
        <v>0</v>
      </c>
      <c r="BL578" s="18" t="s">
        <v>215</v>
      </c>
      <c r="BM578" s="205" t="s">
        <v>1221</v>
      </c>
    </row>
    <row r="579" spans="1:65" s="2" customFormat="1" ht="19.5">
      <c r="A579" s="35"/>
      <c r="B579" s="36"/>
      <c r="C579" s="37"/>
      <c r="D579" s="209" t="s">
        <v>253</v>
      </c>
      <c r="E579" s="37"/>
      <c r="F579" s="240" t="s">
        <v>3614</v>
      </c>
      <c r="G579" s="37"/>
      <c r="H579" s="37"/>
      <c r="I579" s="241"/>
      <c r="J579" s="37"/>
      <c r="K579" s="37"/>
      <c r="L579" s="40"/>
      <c r="M579" s="242"/>
      <c r="N579" s="243"/>
      <c r="O579" s="72"/>
      <c r="P579" s="72"/>
      <c r="Q579" s="72"/>
      <c r="R579" s="72"/>
      <c r="S579" s="72"/>
      <c r="T579" s="73"/>
      <c r="U579" s="35"/>
      <c r="V579" s="35"/>
      <c r="W579" s="35"/>
      <c r="X579" s="35"/>
      <c r="Y579" s="35"/>
      <c r="Z579" s="35"/>
      <c r="AA579" s="35"/>
      <c r="AB579" s="35"/>
      <c r="AC579" s="35"/>
      <c r="AD579" s="35"/>
      <c r="AE579" s="35"/>
      <c r="AT579" s="18" t="s">
        <v>253</v>
      </c>
      <c r="AU579" s="18" t="s">
        <v>83</v>
      </c>
    </row>
    <row r="580" spans="1:65" s="2" customFormat="1" ht="16.5" customHeight="1">
      <c r="A580" s="35"/>
      <c r="B580" s="36"/>
      <c r="C580" s="193" t="s">
        <v>711</v>
      </c>
      <c r="D580" s="193" t="s">
        <v>211</v>
      </c>
      <c r="E580" s="194" t="s">
        <v>3698</v>
      </c>
      <c r="F580" s="195" t="s">
        <v>3699</v>
      </c>
      <c r="G580" s="196" t="s">
        <v>340</v>
      </c>
      <c r="H580" s="197">
        <v>2</v>
      </c>
      <c r="I580" s="198"/>
      <c r="J580" s="199">
        <f>ROUND(I580*H580,2)</f>
        <v>0</v>
      </c>
      <c r="K580" s="200"/>
      <c r="L580" s="40"/>
      <c r="M580" s="201" t="s">
        <v>1</v>
      </c>
      <c r="N580" s="202" t="s">
        <v>40</v>
      </c>
      <c r="O580" s="72"/>
      <c r="P580" s="203">
        <f>O580*H580</f>
        <v>0</v>
      </c>
      <c r="Q580" s="203">
        <v>0</v>
      </c>
      <c r="R580" s="203">
        <f>Q580*H580</f>
        <v>0</v>
      </c>
      <c r="S580" s="203">
        <v>0</v>
      </c>
      <c r="T580" s="204">
        <f>S580*H580</f>
        <v>0</v>
      </c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R580" s="205" t="s">
        <v>215</v>
      </c>
      <c r="AT580" s="205" t="s">
        <v>211</v>
      </c>
      <c r="AU580" s="205" t="s">
        <v>83</v>
      </c>
      <c r="AY580" s="18" t="s">
        <v>209</v>
      </c>
      <c r="BE580" s="206">
        <f>IF(N580="základní",J580,0)</f>
        <v>0</v>
      </c>
      <c r="BF580" s="206">
        <f>IF(N580="snížená",J580,0)</f>
        <v>0</v>
      </c>
      <c r="BG580" s="206">
        <f>IF(N580="zákl. přenesená",J580,0)</f>
        <v>0</v>
      </c>
      <c r="BH580" s="206">
        <f>IF(N580="sníž. přenesená",J580,0)</f>
        <v>0</v>
      </c>
      <c r="BI580" s="206">
        <f>IF(N580="nulová",J580,0)</f>
        <v>0</v>
      </c>
      <c r="BJ580" s="18" t="s">
        <v>83</v>
      </c>
      <c r="BK580" s="206">
        <f>ROUND(I580*H580,2)</f>
        <v>0</v>
      </c>
      <c r="BL580" s="18" t="s">
        <v>215</v>
      </c>
      <c r="BM580" s="205" t="s">
        <v>1226</v>
      </c>
    </row>
    <row r="581" spans="1:65" s="2" customFormat="1" ht="19.5">
      <c r="A581" s="35"/>
      <c r="B581" s="36"/>
      <c r="C581" s="37"/>
      <c r="D581" s="209" t="s">
        <v>253</v>
      </c>
      <c r="E581" s="37"/>
      <c r="F581" s="240" t="s">
        <v>3614</v>
      </c>
      <c r="G581" s="37"/>
      <c r="H581" s="37"/>
      <c r="I581" s="241"/>
      <c r="J581" s="37"/>
      <c r="K581" s="37"/>
      <c r="L581" s="40"/>
      <c r="M581" s="242"/>
      <c r="N581" s="243"/>
      <c r="O581" s="72"/>
      <c r="P581" s="72"/>
      <c r="Q581" s="72"/>
      <c r="R581" s="72"/>
      <c r="S581" s="72"/>
      <c r="T581" s="73"/>
      <c r="U581" s="35"/>
      <c r="V581" s="35"/>
      <c r="W581" s="35"/>
      <c r="X581" s="35"/>
      <c r="Y581" s="35"/>
      <c r="Z581" s="35"/>
      <c r="AA581" s="35"/>
      <c r="AB581" s="35"/>
      <c r="AC581" s="35"/>
      <c r="AD581" s="35"/>
      <c r="AE581" s="35"/>
      <c r="AT581" s="18" t="s">
        <v>253</v>
      </c>
      <c r="AU581" s="18" t="s">
        <v>83</v>
      </c>
    </row>
    <row r="582" spans="1:65" s="2" customFormat="1" ht="16.5" customHeight="1">
      <c r="A582" s="35"/>
      <c r="B582" s="36"/>
      <c r="C582" s="193" t="s">
        <v>1223</v>
      </c>
      <c r="D582" s="193" t="s">
        <v>211</v>
      </c>
      <c r="E582" s="194" t="s">
        <v>3668</v>
      </c>
      <c r="F582" s="195" t="s">
        <v>3669</v>
      </c>
      <c r="G582" s="196" t="s">
        <v>340</v>
      </c>
      <c r="H582" s="197">
        <v>12</v>
      </c>
      <c r="I582" s="198"/>
      <c r="J582" s="199">
        <f>ROUND(I582*H582,2)</f>
        <v>0</v>
      </c>
      <c r="K582" s="200"/>
      <c r="L582" s="40"/>
      <c r="M582" s="201" t="s">
        <v>1</v>
      </c>
      <c r="N582" s="202" t="s">
        <v>40</v>
      </c>
      <c r="O582" s="72"/>
      <c r="P582" s="203">
        <f>O582*H582</f>
        <v>0</v>
      </c>
      <c r="Q582" s="203">
        <v>0</v>
      </c>
      <c r="R582" s="203">
        <f>Q582*H582</f>
        <v>0</v>
      </c>
      <c r="S582" s="203">
        <v>0</v>
      </c>
      <c r="T582" s="204">
        <f>S582*H582</f>
        <v>0</v>
      </c>
      <c r="U582" s="35"/>
      <c r="V582" s="35"/>
      <c r="W582" s="35"/>
      <c r="X582" s="35"/>
      <c r="Y582" s="35"/>
      <c r="Z582" s="35"/>
      <c r="AA582" s="35"/>
      <c r="AB582" s="35"/>
      <c r="AC582" s="35"/>
      <c r="AD582" s="35"/>
      <c r="AE582" s="35"/>
      <c r="AR582" s="205" t="s">
        <v>215</v>
      </c>
      <c r="AT582" s="205" t="s">
        <v>211</v>
      </c>
      <c r="AU582" s="205" t="s">
        <v>83</v>
      </c>
      <c r="AY582" s="18" t="s">
        <v>209</v>
      </c>
      <c r="BE582" s="206">
        <f>IF(N582="základní",J582,0)</f>
        <v>0</v>
      </c>
      <c r="BF582" s="206">
        <f>IF(N582="snížená",J582,0)</f>
        <v>0</v>
      </c>
      <c r="BG582" s="206">
        <f>IF(N582="zákl. přenesená",J582,0)</f>
        <v>0</v>
      </c>
      <c r="BH582" s="206">
        <f>IF(N582="sníž. přenesená",J582,0)</f>
        <v>0</v>
      </c>
      <c r="BI582" s="206">
        <f>IF(N582="nulová",J582,0)</f>
        <v>0</v>
      </c>
      <c r="BJ582" s="18" t="s">
        <v>83</v>
      </c>
      <c r="BK582" s="206">
        <f>ROUND(I582*H582,2)</f>
        <v>0</v>
      </c>
      <c r="BL582" s="18" t="s">
        <v>215</v>
      </c>
      <c r="BM582" s="205" t="s">
        <v>1231</v>
      </c>
    </row>
    <row r="583" spans="1:65" s="2" customFormat="1" ht="19.5">
      <c r="A583" s="35"/>
      <c r="B583" s="36"/>
      <c r="C583" s="37"/>
      <c r="D583" s="209" t="s">
        <v>253</v>
      </c>
      <c r="E583" s="37"/>
      <c r="F583" s="240" t="s">
        <v>3614</v>
      </c>
      <c r="G583" s="37"/>
      <c r="H583" s="37"/>
      <c r="I583" s="241"/>
      <c r="J583" s="37"/>
      <c r="K583" s="37"/>
      <c r="L583" s="40"/>
      <c r="M583" s="242"/>
      <c r="N583" s="243"/>
      <c r="O583" s="72"/>
      <c r="P583" s="72"/>
      <c r="Q583" s="72"/>
      <c r="R583" s="72"/>
      <c r="S583" s="72"/>
      <c r="T583" s="73"/>
      <c r="U583" s="35"/>
      <c r="V583" s="35"/>
      <c r="W583" s="35"/>
      <c r="X583" s="35"/>
      <c r="Y583" s="35"/>
      <c r="Z583" s="35"/>
      <c r="AA583" s="35"/>
      <c r="AB583" s="35"/>
      <c r="AC583" s="35"/>
      <c r="AD583" s="35"/>
      <c r="AE583" s="35"/>
      <c r="AT583" s="18" t="s">
        <v>253</v>
      </c>
      <c r="AU583" s="18" t="s">
        <v>83</v>
      </c>
    </row>
    <row r="584" spans="1:65" s="2" customFormat="1" ht="16.5" customHeight="1">
      <c r="A584" s="35"/>
      <c r="B584" s="36"/>
      <c r="C584" s="193" t="s">
        <v>717</v>
      </c>
      <c r="D584" s="193" t="s">
        <v>211</v>
      </c>
      <c r="E584" s="194" t="s">
        <v>3700</v>
      </c>
      <c r="F584" s="195" t="s">
        <v>3701</v>
      </c>
      <c r="G584" s="196" t="s">
        <v>340</v>
      </c>
      <c r="H584" s="197">
        <v>2</v>
      </c>
      <c r="I584" s="198"/>
      <c r="J584" s="199">
        <f>ROUND(I584*H584,2)</f>
        <v>0</v>
      </c>
      <c r="K584" s="200"/>
      <c r="L584" s="40"/>
      <c r="M584" s="201" t="s">
        <v>1</v>
      </c>
      <c r="N584" s="202" t="s">
        <v>40</v>
      </c>
      <c r="O584" s="72"/>
      <c r="P584" s="203">
        <f>O584*H584</f>
        <v>0</v>
      </c>
      <c r="Q584" s="203">
        <v>0</v>
      </c>
      <c r="R584" s="203">
        <f>Q584*H584</f>
        <v>0</v>
      </c>
      <c r="S584" s="203">
        <v>0</v>
      </c>
      <c r="T584" s="204">
        <f>S584*H584</f>
        <v>0</v>
      </c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R584" s="205" t="s">
        <v>215</v>
      </c>
      <c r="AT584" s="205" t="s">
        <v>211</v>
      </c>
      <c r="AU584" s="205" t="s">
        <v>83</v>
      </c>
      <c r="AY584" s="18" t="s">
        <v>209</v>
      </c>
      <c r="BE584" s="206">
        <f>IF(N584="základní",J584,0)</f>
        <v>0</v>
      </c>
      <c r="BF584" s="206">
        <f>IF(N584="snížená",J584,0)</f>
        <v>0</v>
      </c>
      <c r="BG584" s="206">
        <f>IF(N584="zákl. přenesená",J584,0)</f>
        <v>0</v>
      </c>
      <c r="BH584" s="206">
        <f>IF(N584="sníž. přenesená",J584,0)</f>
        <v>0</v>
      </c>
      <c r="BI584" s="206">
        <f>IF(N584="nulová",J584,0)</f>
        <v>0</v>
      </c>
      <c r="BJ584" s="18" t="s">
        <v>83</v>
      </c>
      <c r="BK584" s="206">
        <f>ROUND(I584*H584,2)</f>
        <v>0</v>
      </c>
      <c r="BL584" s="18" t="s">
        <v>215</v>
      </c>
      <c r="BM584" s="205" t="s">
        <v>1236</v>
      </c>
    </row>
    <row r="585" spans="1:65" s="2" customFormat="1" ht="19.5">
      <c r="A585" s="35"/>
      <c r="B585" s="36"/>
      <c r="C585" s="37"/>
      <c r="D585" s="209" t="s">
        <v>253</v>
      </c>
      <c r="E585" s="37"/>
      <c r="F585" s="240" t="s">
        <v>3654</v>
      </c>
      <c r="G585" s="37"/>
      <c r="H585" s="37"/>
      <c r="I585" s="241"/>
      <c r="J585" s="37"/>
      <c r="K585" s="37"/>
      <c r="L585" s="40"/>
      <c r="M585" s="242"/>
      <c r="N585" s="243"/>
      <c r="O585" s="72"/>
      <c r="P585" s="72"/>
      <c r="Q585" s="72"/>
      <c r="R585" s="72"/>
      <c r="S585" s="72"/>
      <c r="T585" s="73"/>
      <c r="U585" s="35"/>
      <c r="V585" s="35"/>
      <c r="W585" s="35"/>
      <c r="X585" s="35"/>
      <c r="Y585" s="35"/>
      <c r="Z585" s="35"/>
      <c r="AA585" s="35"/>
      <c r="AB585" s="35"/>
      <c r="AC585" s="35"/>
      <c r="AD585" s="35"/>
      <c r="AE585" s="35"/>
      <c r="AT585" s="18" t="s">
        <v>253</v>
      </c>
      <c r="AU585" s="18" t="s">
        <v>83</v>
      </c>
    </row>
    <row r="586" spans="1:65" s="2" customFormat="1" ht="16.5" customHeight="1">
      <c r="A586" s="35"/>
      <c r="B586" s="36"/>
      <c r="C586" s="193" t="s">
        <v>1233</v>
      </c>
      <c r="D586" s="193" t="s">
        <v>211</v>
      </c>
      <c r="E586" s="194" t="s">
        <v>3702</v>
      </c>
      <c r="F586" s="195" t="s">
        <v>3703</v>
      </c>
      <c r="G586" s="196" t="s">
        <v>340</v>
      </c>
      <c r="H586" s="197">
        <v>1</v>
      </c>
      <c r="I586" s="198"/>
      <c r="J586" s="199">
        <f>ROUND(I586*H586,2)</f>
        <v>0</v>
      </c>
      <c r="K586" s="200"/>
      <c r="L586" s="40"/>
      <c r="M586" s="201" t="s">
        <v>1</v>
      </c>
      <c r="N586" s="202" t="s">
        <v>40</v>
      </c>
      <c r="O586" s="72"/>
      <c r="P586" s="203">
        <f>O586*H586</f>
        <v>0</v>
      </c>
      <c r="Q586" s="203">
        <v>0</v>
      </c>
      <c r="R586" s="203">
        <f>Q586*H586</f>
        <v>0</v>
      </c>
      <c r="S586" s="203">
        <v>0</v>
      </c>
      <c r="T586" s="204">
        <f>S586*H586</f>
        <v>0</v>
      </c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R586" s="205" t="s">
        <v>215</v>
      </c>
      <c r="AT586" s="205" t="s">
        <v>211</v>
      </c>
      <c r="AU586" s="205" t="s">
        <v>83</v>
      </c>
      <c r="AY586" s="18" t="s">
        <v>209</v>
      </c>
      <c r="BE586" s="206">
        <f>IF(N586="základní",J586,0)</f>
        <v>0</v>
      </c>
      <c r="BF586" s="206">
        <f>IF(N586="snížená",J586,0)</f>
        <v>0</v>
      </c>
      <c r="BG586" s="206">
        <f>IF(N586="zákl. přenesená",J586,0)</f>
        <v>0</v>
      </c>
      <c r="BH586" s="206">
        <f>IF(N586="sníž. přenesená",J586,0)</f>
        <v>0</v>
      </c>
      <c r="BI586" s="206">
        <f>IF(N586="nulová",J586,0)</f>
        <v>0</v>
      </c>
      <c r="BJ586" s="18" t="s">
        <v>83</v>
      </c>
      <c r="BK586" s="206">
        <f>ROUND(I586*H586,2)</f>
        <v>0</v>
      </c>
      <c r="BL586" s="18" t="s">
        <v>215</v>
      </c>
      <c r="BM586" s="205" t="s">
        <v>1240</v>
      </c>
    </row>
    <row r="587" spans="1:65" s="2" customFormat="1" ht="19.5">
      <c r="A587" s="35"/>
      <c r="B587" s="36"/>
      <c r="C587" s="37"/>
      <c r="D587" s="209" t="s">
        <v>253</v>
      </c>
      <c r="E587" s="37"/>
      <c r="F587" s="240" t="s">
        <v>3654</v>
      </c>
      <c r="G587" s="37"/>
      <c r="H587" s="37"/>
      <c r="I587" s="241"/>
      <c r="J587" s="37"/>
      <c r="K587" s="37"/>
      <c r="L587" s="40"/>
      <c r="M587" s="242"/>
      <c r="N587" s="243"/>
      <c r="O587" s="72"/>
      <c r="P587" s="72"/>
      <c r="Q587" s="72"/>
      <c r="R587" s="72"/>
      <c r="S587" s="72"/>
      <c r="T587" s="73"/>
      <c r="U587" s="35"/>
      <c r="V587" s="35"/>
      <c r="W587" s="35"/>
      <c r="X587" s="35"/>
      <c r="Y587" s="35"/>
      <c r="Z587" s="35"/>
      <c r="AA587" s="35"/>
      <c r="AB587" s="35"/>
      <c r="AC587" s="35"/>
      <c r="AD587" s="35"/>
      <c r="AE587" s="35"/>
      <c r="AT587" s="18" t="s">
        <v>253</v>
      </c>
      <c r="AU587" s="18" t="s">
        <v>83</v>
      </c>
    </row>
    <row r="588" spans="1:65" s="2" customFormat="1" ht="16.5" customHeight="1">
      <c r="A588" s="35"/>
      <c r="B588" s="36"/>
      <c r="C588" s="193" t="s">
        <v>722</v>
      </c>
      <c r="D588" s="193" t="s">
        <v>211</v>
      </c>
      <c r="E588" s="194" t="s">
        <v>3679</v>
      </c>
      <c r="F588" s="195" t="s">
        <v>3680</v>
      </c>
      <c r="G588" s="196" t="s">
        <v>340</v>
      </c>
      <c r="H588" s="197">
        <v>1</v>
      </c>
      <c r="I588" s="198"/>
      <c r="J588" s="199">
        <f>ROUND(I588*H588,2)</f>
        <v>0</v>
      </c>
      <c r="K588" s="200"/>
      <c r="L588" s="40"/>
      <c r="M588" s="201" t="s">
        <v>1</v>
      </c>
      <c r="N588" s="202" t="s">
        <v>40</v>
      </c>
      <c r="O588" s="72"/>
      <c r="P588" s="203">
        <f>O588*H588</f>
        <v>0</v>
      </c>
      <c r="Q588" s="203">
        <v>0</v>
      </c>
      <c r="R588" s="203">
        <f>Q588*H588</f>
        <v>0</v>
      </c>
      <c r="S588" s="203">
        <v>0</v>
      </c>
      <c r="T588" s="204">
        <f>S588*H588</f>
        <v>0</v>
      </c>
      <c r="U588" s="35"/>
      <c r="V588" s="35"/>
      <c r="W588" s="35"/>
      <c r="X588" s="35"/>
      <c r="Y588" s="35"/>
      <c r="Z588" s="35"/>
      <c r="AA588" s="35"/>
      <c r="AB588" s="35"/>
      <c r="AC588" s="35"/>
      <c r="AD588" s="35"/>
      <c r="AE588" s="35"/>
      <c r="AR588" s="205" t="s">
        <v>215</v>
      </c>
      <c r="AT588" s="205" t="s">
        <v>211</v>
      </c>
      <c r="AU588" s="205" t="s">
        <v>83</v>
      </c>
      <c r="AY588" s="18" t="s">
        <v>209</v>
      </c>
      <c r="BE588" s="206">
        <f>IF(N588="základní",J588,0)</f>
        <v>0</v>
      </c>
      <c r="BF588" s="206">
        <f>IF(N588="snížená",J588,0)</f>
        <v>0</v>
      </c>
      <c r="BG588" s="206">
        <f>IF(N588="zákl. přenesená",J588,0)</f>
        <v>0</v>
      </c>
      <c r="BH588" s="206">
        <f>IF(N588="sníž. přenesená",J588,0)</f>
        <v>0</v>
      </c>
      <c r="BI588" s="206">
        <f>IF(N588="nulová",J588,0)</f>
        <v>0</v>
      </c>
      <c r="BJ588" s="18" t="s">
        <v>83</v>
      </c>
      <c r="BK588" s="206">
        <f>ROUND(I588*H588,2)</f>
        <v>0</v>
      </c>
      <c r="BL588" s="18" t="s">
        <v>215</v>
      </c>
      <c r="BM588" s="205" t="s">
        <v>1245</v>
      </c>
    </row>
    <row r="589" spans="1:65" s="2" customFormat="1" ht="19.5">
      <c r="A589" s="35"/>
      <c r="B589" s="36"/>
      <c r="C589" s="37"/>
      <c r="D589" s="209" t="s">
        <v>253</v>
      </c>
      <c r="E589" s="37"/>
      <c r="F589" s="240" t="s">
        <v>3614</v>
      </c>
      <c r="G589" s="37"/>
      <c r="H589" s="37"/>
      <c r="I589" s="241"/>
      <c r="J589" s="37"/>
      <c r="K589" s="37"/>
      <c r="L589" s="40"/>
      <c r="M589" s="242"/>
      <c r="N589" s="243"/>
      <c r="O589" s="72"/>
      <c r="P589" s="72"/>
      <c r="Q589" s="72"/>
      <c r="R589" s="72"/>
      <c r="S589" s="72"/>
      <c r="T589" s="73"/>
      <c r="U589" s="35"/>
      <c r="V589" s="35"/>
      <c r="W589" s="35"/>
      <c r="X589" s="35"/>
      <c r="Y589" s="35"/>
      <c r="Z589" s="35"/>
      <c r="AA589" s="35"/>
      <c r="AB589" s="35"/>
      <c r="AC589" s="35"/>
      <c r="AD589" s="35"/>
      <c r="AE589" s="35"/>
      <c r="AT589" s="18" t="s">
        <v>253</v>
      </c>
      <c r="AU589" s="18" t="s">
        <v>83</v>
      </c>
    </row>
    <row r="590" spans="1:65" s="2" customFormat="1" ht="16.5" customHeight="1">
      <c r="A590" s="35"/>
      <c r="B590" s="36"/>
      <c r="C590" s="193" t="s">
        <v>1242</v>
      </c>
      <c r="D590" s="193" t="s">
        <v>211</v>
      </c>
      <c r="E590" s="194" t="s">
        <v>3704</v>
      </c>
      <c r="F590" s="195" t="s">
        <v>3705</v>
      </c>
      <c r="G590" s="196" t="s">
        <v>340</v>
      </c>
      <c r="H590" s="197">
        <v>1</v>
      </c>
      <c r="I590" s="198"/>
      <c r="J590" s="199">
        <f>ROUND(I590*H590,2)</f>
        <v>0</v>
      </c>
      <c r="K590" s="200"/>
      <c r="L590" s="40"/>
      <c r="M590" s="201" t="s">
        <v>1</v>
      </c>
      <c r="N590" s="202" t="s">
        <v>40</v>
      </c>
      <c r="O590" s="72"/>
      <c r="P590" s="203">
        <f>O590*H590</f>
        <v>0</v>
      </c>
      <c r="Q590" s="203">
        <v>0</v>
      </c>
      <c r="R590" s="203">
        <f>Q590*H590</f>
        <v>0</v>
      </c>
      <c r="S590" s="203">
        <v>0</v>
      </c>
      <c r="T590" s="204">
        <f>S590*H590</f>
        <v>0</v>
      </c>
      <c r="U590" s="35"/>
      <c r="V590" s="35"/>
      <c r="W590" s="35"/>
      <c r="X590" s="35"/>
      <c r="Y590" s="35"/>
      <c r="Z590" s="35"/>
      <c r="AA590" s="35"/>
      <c r="AB590" s="35"/>
      <c r="AC590" s="35"/>
      <c r="AD590" s="35"/>
      <c r="AE590" s="35"/>
      <c r="AR590" s="205" t="s">
        <v>215</v>
      </c>
      <c r="AT590" s="205" t="s">
        <v>211</v>
      </c>
      <c r="AU590" s="205" t="s">
        <v>83</v>
      </c>
      <c r="AY590" s="18" t="s">
        <v>209</v>
      </c>
      <c r="BE590" s="206">
        <f>IF(N590="základní",J590,0)</f>
        <v>0</v>
      </c>
      <c r="BF590" s="206">
        <f>IF(N590="snížená",J590,0)</f>
        <v>0</v>
      </c>
      <c r="BG590" s="206">
        <f>IF(N590="zákl. přenesená",J590,0)</f>
        <v>0</v>
      </c>
      <c r="BH590" s="206">
        <f>IF(N590="sníž. přenesená",J590,0)</f>
        <v>0</v>
      </c>
      <c r="BI590" s="206">
        <f>IF(N590="nulová",J590,0)</f>
        <v>0</v>
      </c>
      <c r="BJ590" s="18" t="s">
        <v>83</v>
      </c>
      <c r="BK590" s="206">
        <f>ROUND(I590*H590,2)</f>
        <v>0</v>
      </c>
      <c r="BL590" s="18" t="s">
        <v>215</v>
      </c>
      <c r="BM590" s="205" t="s">
        <v>1249</v>
      </c>
    </row>
    <row r="591" spans="1:65" s="2" customFormat="1" ht="19.5">
      <c r="A591" s="35"/>
      <c r="B591" s="36"/>
      <c r="C591" s="37"/>
      <c r="D591" s="209" t="s">
        <v>253</v>
      </c>
      <c r="E591" s="37"/>
      <c r="F591" s="240" t="s">
        <v>3614</v>
      </c>
      <c r="G591" s="37"/>
      <c r="H591" s="37"/>
      <c r="I591" s="241"/>
      <c r="J591" s="37"/>
      <c r="K591" s="37"/>
      <c r="L591" s="40"/>
      <c r="M591" s="242"/>
      <c r="N591" s="243"/>
      <c r="O591" s="72"/>
      <c r="P591" s="72"/>
      <c r="Q591" s="72"/>
      <c r="R591" s="72"/>
      <c r="S591" s="72"/>
      <c r="T591" s="73"/>
      <c r="U591" s="35"/>
      <c r="V591" s="35"/>
      <c r="W591" s="35"/>
      <c r="X591" s="35"/>
      <c r="Y591" s="35"/>
      <c r="Z591" s="35"/>
      <c r="AA591" s="35"/>
      <c r="AB591" s="35"/>
      <c r="AC591" s="35"/>
      <c r="AD591" s="35"/>
      <c r="AE591" s="35"/>
      <c r="AT591" s="18" t="s">
        <v>253</v>
      </c>
      <c r="AU591" s="18" t="s">
        <v>83</v>
      </c>
    </row>
    <row r="592" spans="1:65" s="2" customFormat="1" ht="16.5" customHeight="1">
      <c r="A592" s="35"/>
      <c r="B592" s="36"/>
      <c r="C592" s="193" t="s">
        <v>726</v>
      </c>
      <c r="D592" s="193" t="s">
        <v>211</v>
      </c>
      <c r="E592" s="194" t="s">
        <v>3681</v>
      </c>
      <c r="F592" s="195" t="s">
        <v>3682</v>
      </c>
      <c r="G592" s="196" t="s">
        <v>340</v>
      </c>
      <c r="H592" s="197">
        <v>40</v>
      </c>
      <c r="I592" s="198"/>
      <c r="J592" s="199">
        <f>ROUND(I592*H592,2)</f>
        <v>0</v>
      </c>
      <c r="K592" s="200"/>
      <c r="L592" s="40"/>
      <c r="M592" s="201" t="s">
        <v>1</v>
      </c>
      <c r="N592" s="202" t="s">
        <v>40</v>
      </c>
      <c r="O592" s="72"/>
      <c r="P592" s="203">
        <f>O592*H592</f>
        <v>0</v>
      </c>
      <c r="Q592" s="203">
        <v>0</v>
      </c>
      <c r="R592" s="203">
        <f>Q592*H592</f>
        <v>0</v>
      </c>
      <c r="S592" s="203">
        <v>0</v>
      </c>
      <c r="T592" s="204">
        <f>S592*H592</f>
        <v>0</v>
      </c>
      <c r="U592" s="35"/>
      <c r="V592" s="35"/>
      <c r="W592" s="35"/>
      <c r="X592" s="35"/>
      <c r="Y592" s="35"/>
      <c r="Z592" s="35"/>
      <c r="AA592" s="35"/>
      <c r="AB592" s="35"/>
      <c r="AC592" s="35"/>
      <c r="AD592" s="35"/>
      <c r="AE592" s="35"/>
      <c r="AR592" s="205" t="s">
        <v>215</v>
      </c>
      <c r="AT592" s="205" t="s">
        <v>211</v>
      </c>
      <c r="AU592" s="205" t="s">
        <v>83</v>
      </c>
      <c r="AY592" s="18" t="s">
        <v>209</v>
      </c>
      <c r="BE592" s="206">
        <f>IF(N592="základní",J592,0)</f>
        <v>0</v>
      </c>
      <c r="BF592" s="206">
        <f>IF(N592="snížená",J592,0)</f>
        <v>0</v>
      </c>
      <c r="BG592" s="206">
        <f>IF(N592="zákl. přenesená",J592,0)</f>
        <v>0</v>
      </c>
      <c r="BH592" s="206">
        <f>IF(N592="sníž. přenesená",J592,0)</f>
        <v>0</v>
      </c>
      <c r="BI592" s="206">
        <f>IF(N592="nulová",J592,0)</f>
        <v>0</v>
      </c>
      <c r="BJ592" s="18" t="s">
        <v>83</v>
      </c>
      <c r="BK592" s="206">
        <f>ROUND(I592*H592,2)</f>
        <v>0</v>
      </c>
      <c r="BL592" s="18" t="s">
        <v>215</v>
      </c>
      <c r="BM592" s="205" t="s">
        <v>1254</v>
      </c>
    </row>
    <row r="593" spans="1:65" s="2" customFormat="1" ht="19.5">
      <c r="A593" s="35"/>
      <c r="B593" s="36"/>
      <c r="C593" s="37"/>
      <c r="D593" s="209" t="s">
        <v>253</v>
      </c>
      <c r="E593" s="37"/>
      <c r="F593" s="240" t="s">
        <v>3631</v>
      </c>
      <c r="G593" s="37"/>
      <c r="H593" s="37"/>
      <c r="I593" s="241"/>
      <c r="J593" s="37"/>
      <c r="K593" s="37"/>
      <c r="L593" s="40"/>
      <c r="M593" s="242"/>
      <c r="N593" s="243"/>
      <c r="O593" s="72"/>
      <c r="P593" s="72"/>
      <c r="Q593" s="72"/>
      <c r="R593" s="72"/>
      <c r="S593" s="72"/>
      <c r="T593" s="73"/>
      <c r="U593" s="35"/>
      <c r="V593" s="35"/>
      <c r="W593" s="35"/>
      <c r="X593" s="35"/>
      <c r="Y593" s="35"/>
      <c r="Z593" s="35"/>
      <c r="AA593" s="35"/>
      <c r="AB593" s="35"/>
      <c r="AC593" s="35"/>
      <c r="AD593" s="35"/>
      <c r="AE593" s="35"/>
      <c r="AT593" s="18" t="s">
        <v>253</v>
      </c>
      <c r="AU593" s="18" t="s">
        <v>83</v>
      </c>
    </row>
    <row r="594" spans="1:65" s="2" customFormat="1" ht="16.5" customHeight="1">
      <c r="A594" s="35"/>
      <c r="B594" s="36"/>
      <c r="C594" s="193" t="s">
        <v>1251</v>
      </c>
      <c r="D594" s="193" t="s">
        <v>211</v>
      </c>
      <c r="E594" s="194" t="s">
        <v>3683</v>
      </c>
      <c r="F594" s="195" t="s">
        <v>3684</v>
      </c>
      <c r="G594" s="196" t="s">
        <v>340</v>
      </c>
      <c r="H594" s="197">
        <v>3</v>
      </c>
      <c r="I594" s="198"/>
      <c r="J594" s="199">
        <f>ROUND(I594*H594,2)</f>
        <v>0</v>
      </c>
      <c r="K594" s="200"/>
      <c r="L594" s="40"/>
      <c r="M594" s="201" t="s">
        <v>1</v>
      </c>
      <c r="N594" s="202" t="s">
        <v>40</v>
      </c>
      <c r="O594" s="72"/>
      <c r="P594" s="203">
        <f>O594*H594</f>
        <v>0</v>
      </c>
      <c r="Q594" s="203">
        <v>0</v>
      </c>
      <c r="R594" s="203">
        <f>Q594*H594</f>
        <v>0</v>
      </c>
      <c r="S594" s="203">
        <v>0</v>
      </c>
      <c r="T594" s="204">
        <f>S594*H594</f>
        <v>0</v>
      </c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  <c r="AR594" s="205" t="s">
        <v>215</v>
      </c>
      <c r="AT594" s="205" t="s">
        <v>211</v>
      </c>
      <c r="AU594" s="205" t="s">
        <v>83</v>
      </c>
      <c r="AY594" s="18" t="s">
        <v>209</v>
      </c>
      <c r="BE594" s="206">
        <f>IF(N594="základní",J594,0)</f>
        <v>0</v>
      </c>
      <c r="BF594" s="206">
        <f>IF(N594="snížená",J594,0)</f>
        <v>0</v>
      </c>
      <c r="BG594" s="206">
        <f>IF(N594="zákl. přenesená",J594,0)</f>
        <v>0</v>
      </c>
      <c r="BH594" s="206">
        <f>IF(N594="sníž. přenesená",J594,0)</f>
        <v>0</v>
      </c>
      <c r="BI594" s="206">
        <f>IF(N594="nulová",J594,0)</f>
        <v>0</v>
      </c>
      <c r="BJ594" s="18" t="s">
        <v>83</v>
      </c>
      <c r="BK594" s="206">
        <f>ROUND(I594*H594,2)</f>
        <v>0</v>
      </c>
      <c r="BL594" s="18" t="s">
        <v>215</v>
      </c>
      <c r="BM594" s="205" t="s">
        <v>1258</v>
      </c>
    </row>
    <row r="595" spans="1:65" s="2" customFormat="1" ht="19.5">
      <c r="A595" s="35"/>
      <c r="B595" s="36"/>
      <c r="C595" s="37"/>
      <c r="D595" s="209" t="s">
        <v>253</v>
      </c>
      <c r="E595" s="37"/>
      <c r="F595" s="240" t="s">
        <v>3631</v>
      </c>
      <c r="G595" s="37"/>
      <c r="H595" s="37"/>
      <c r="I595" s="241"/>
      <c r="J595" s="37"/>
      <c r="K595" s="37"/>
      <c r="L595" s="40"/>
      <c r="M595" s="242"/>
      <c r="N595" s="243"/>
      <c r="O595" s="72"/>
      <c r="P595" s="72"/>
      <c r="Q595" s="72"/>
      <c r="R595" s="72"/>
      <c r="S595" s="72"/>
      <c r="T595" s="73"/>
      <c r="U595" s="35"/>
      <c r="V595" s="35"/>
      <c r="W595" s="35"/>
      <c r="X595" s="35"/>
      <c r="Y595" s="35"/>
      <c r="Z595" s="35"/>
      <c r="AA595" s="35"/>
      <c r="AB595" s="35"/>
      <c r="AC595" s="35"/>
      <c r="AD595" s="35"/>
      <c r="AE595" s="35"/>
      <c r="AT595" s="18" t="s">
        <v>253</v>
      </c>
      <c r="AU595" s="18" t="s">
        <v>83</v>
      </c>
    </row>
    <row r="596" spans="1:65" s="2" customFormat="1" ht="16.5" customHeight="1">
      <c r="A596" s="35"/>
      <c r="B596" s="36"/>
      <c r="C596" s="193" t="s">
        <v>729</v>
      </c>
      <c r="D596" s="193" t="s">
        <v>211</v>
      </c>
      <c r="E596" s="194" t="s">
        <v>3706</v>
      </c>
      <c r="F596" s="195" t="s">
        <v>3707</v>
      </c>
      <c r="G596" s="196" t="s">
        <v>340</v>
      </c>
      <c r="H596" s="197">
        <v>1</v>
      </c>
      <c r="I596" s="198"/>
      <c r="J596" s="199">
        <f>ROUND(I596*H596,2)</f>
        <v>0</v>
      </c>
      <c r="K596" s="200"/>
      <c r="L596" s="40"/>
      <c r="M596" s="201" t="s">
        <v>1</v>
      </c>
      <c r="N596" s="202" t="s">
        <v>40</v>
      </c>
      <c r="O596" s="72"/>
      <c r="P596" s="203">
        <f>O596*H596</f>
        <v>0</v>
      </c>
      <c r="Q596" s="203">
        <v>0</v>
      </c>
      <c r="R596" s="203">
        <f>Q596*H596</f>
        <v>0</v>
      </c>
      <c r="S596" s="203">
        <v>0</v>
      </c>
      <c r="T596" s="204">
        <f>S596*H596</f>
        <v>0</v>
      </c>
      <c r="U596" s="35"/>
      <c r="V596" s="35"/>
      <c r="W596" s="35"/>
      <c r="X596" s="35"/>
      <c r="Y596" s="35"/>
      <c r="Z596" s="35"/>
      <c r="AA596" s="35"/>
      <c r="AB596" s="35"/>
      <c r="AC596" s="35"/>
      <c r="AD596" s="35"/>
      <c r="AE596" s="35"/>
      <c r="AR596" s="205" t="s">
        <v>215</v>
      </c>
      <c r="AT596" s="205" t="s">
        <v>211</v>
      </c>
      <c r="AU596" s="205" t="s">
        <v>83</v>
      </c>
      <c r="AY596" s="18" t="s">
        <v>209</v>
      </c>
      <c r="BE596" s="206">
        <f>IF(N596="základní",J596,0)</f>
        <v>0</v>
      </c>
      <c r="BF596" s="206">
        <f>IF(N596="snížená",J596,0)</f>
        <v>0</v>
      </c>
      <c r="BG596" s="206">
        <f>IF(N596="zákl. přenesená",J596,0)</f>
        <v>0</v>
      </c>
      <c r="BH596" s="206">
        <f>IF(N596="sníž. přenesená",J596,0)</f>
        <v>0</v>
      </c>
      <c r="BI596" s="206">
        <f>IF(N596="nulová",J596,0)</f>
        <v>0</v>
      </c>
      <c r="BJ596" s="18" t="s">
        <v>83</v>
      </c>
      <c r="BK596" s="206">
        <f>ROUND(I596*H596,2)</f>
        <v>0</v>
      </c>
      <c r="BL596" s="18" t="s">
        <v>215</v>
      </c>
      <c r="BM596" s="205" t="s">
        <v>1263</v>
      </c>
    </row>
    <row r="597" spans="1:65" s="2" customFormat="1" ht="19.5">
      <c r="A597" s="35"/>
      <c r="B597" s="36"/>
      <c r="C597" s="37"/>
      <c r="D597" s="209" t="s">
        <v>253</v>
      </c>
      <c r="E597" s="37"/>
      <c r="F597" s="240" t="s">
        <v>3654</v>
      </c>
      <c r="G597" s="37"/>
      <c r="H597" s="37"/>
      <c r="I597" s="241"/>
      <c r="J597" s="37"/>
      <c r="K597" s="37"/>
      <c r="L597" s="40"/>
      <c r="M597" s="242"/>
      <c r="N597" s="243"/>
      <c r="O597" s="72"/>
      <c r="P597" s="72"/>
      <c r="Q597" s="72"/>
      <c r="R597" s="72"/>
      <c r="S597" s="72"/>
      <c r="T597" s="73"/>
      <c r="U597" s="35"/>
      <c r="V597" s="35"/>
      <c r="W597" s="35"/>
      <c r="X597" s="35"/>
      <c r="Y597" s="35"/>
      <c r="Z597" s="35"/>
      <c r="AA597" s="35"/>
      <c r="AB597" s="35"/>
      <c r="AC597" s="35"/>
      <c r="AD597" s="35"/>
      <c r="AE597" s="35"/>
      <c r="AT597" s="18" t="s">
        <v>253</v>
      </c>
      <c r="AU597" s="18" t="s">
        <v>83</v>
      </c>
    </row>
    <row r="598" spans="1:65" s="12" customFormat="1" ht="25.9" customHeight="1">
      <c r="B598" s="177"/>
      <c r="C598" s="178"/>
      <c r="D598" s="179" t="s">
        <v>74</v>
      </c>
      <c r="E598" s="180" t="s">
        <v>3744</v>
      </c>
      <c r="F598" s="180" t="s">
        <v>3745</v>
      </c>
      <c r="G598" s="178"/>
      <c r="H598" s="178"/>
      <c r="I598" s="181"/>
      <c r="J598" s="182">
        <f>BK598</f>
        <v>0</v>
      </c>
      <c r="K598" s="178"/>
      <c r="L598" s="183"/>
      <c r="M598" s="184"/>
      <c r="N598" s="185"/>
      <c r="O598" s="185"/>
      <c r="P598" s="186">
        <f>SUM(P599:P644)</f>
        <v>0</v>
      </c>
      <c r="Q598" s="185"/>
      <c r="R598" s="186">
        <f>SUM(R599:R644)</f>
        <v>0</v>
      </c>
      <c r="S598" s="185"/>
      <c r="T598" s="187">
        <f>SUM(T599:T644)</f>
        <v>0</v>
      </c>
      <c r="AR598" s="188" t="s">
        <v>83</v>
      </c>
      <c r="AT598" s="189" t="s">
        <v>74</v>
      </c>
      <c r="AU598" s="189" t="s">
        <v>75</v>
      </c>
      <c r="AY598" s="188" t="s">
        <v>209</v>
      </c>
      <c r="BK598" s="190">
        <f>SUM(BK599:BK644)</f>
        <v>0</v>
      </c>
    </row>
    <row r="599" spans="1:65" s="2" customFormat="1" ht="16.5" customHeight="1">
      <c r="A599" s="35"/>
      <c r="B599" s="36"/>
      <c r="C599" s="193" t="s">
        <v>1260</v>
      </c>
      <c r="D599" s="193" t="s">
        <v>211</v>
      </c>
      <c r="E599" s="194" t="s">
        <v>3732</v>
      </c>
      <c r="F599" s="195" t="s">
        <v>3733</v>
      </c>
      <c r="G599" s="196" t="s">
        <v>340</v>
      </c>
      <c r="H599" s="197">
        <v>1</v>
      </c>
      <c r="I599" s="198"/>
      <c r="J599" s="199">
        <f>ROUND(I599*H599,2)</f>
        <v>0</v>
      </c>
      <c r="K599" s="200"/>
      <c r="L599" s="40"/>
      <c r="M599" s="201" t="s">
        <v>1</v>
      </c>
      <c r="N599" s="202" t="s">
        <v>40</v>
      </c>
      <c r="O599" s="72"/>
      <c r="P599" s="203">
        <f>O599*H599</f>
        <v>0</v>
      </c>
      <c r="Q599" s="203">
        <v>0</v>
      </c>
      <c r="R599" s="203">
        <f>Q599*H599</f>
        <v>0</v>
      </c>
      <c r="S599" s="203">
        <v>0</v>
      </c>
      <c r="T599" s="204">
        <f>S599*H599</f>
        <v>0</v>
      </c>
      <c r="U599" s="35"/>
      <c r="V599" s="35"/>
      <c r="W599" s="35"/>
      <c r="X599" s="35"/>
      <c r="Y599" s="35"/>
      <c r="Z599" s="35"/>
      <c r="AA599" s="35"/>
      <c r="AB599" s="35"/>
      <c r="AC599" s="35"/>
      <c r="AD599" s="35"/>
      <c r="AE599" s="35"/>
      <c r="AR599" s="205" t="s">
        <v>215</v>
      </c>
      <c r="AT599" s="205" t="s">
        <v>211</v>
      </c>
      <c r="AU599" s="205" t="s">
        <v>83</v>
      </c>
      <c r="AY599" s="18" t="s">
        <v>209</v>
      </c>
      <c r="BE599" s="206">
        <f>IF(N599="základní",J599,0)</f>
        <v>0</v>
      </c>
      <c r="BF599" s="206">
        <f>IF(N599="snížená",J599,0)</f>
        <v>0</v>
      </c>
      <c r="BG599" s="206">
        <f>IF(N599="zákl. přenesená",J599,0)</f>
        <v>0</v>
      </c>
      <c r="BH599" s="206">
        <f>IF(N599="sníž. přenesená",J599,0)</f>
        <v>0</v>
      </c>
      <c r="BI599" s="206">
        <f>IF(N599="nulová",J599,0)</f>
        <v>0</v>
      </c>
      <c r="BJ599" s="18" t="s">
        <v>83</v>
      </c>
      <c r="BK599" s="206">
        <f>ROUND(I599*H599,2)</f>
        <v>0</v>
      </c>
      <c r="BL599" s="18" t="s">
        <v>215</v>
      </c>
      <c r="BM599" s="205" t="s">
        <v>1266</v>
      </c>
    </row>
    <row r="600" spans="1:65" s="2" customFormat="1" ht="19.5">
      <c r="A600" s="35"/>
      <c r="B600" s="36"/>
      <c r="C600" s="37"/>
      <c r="D600" s="209" t="s">
        <v>253</v>
      </c>
      <c r="E600" s="37"/>
      <c r="F600" s="240" t="s">
        <v>3654</v>
      </c>
      <c r="G600" s="37"/>
      <c r="H600" s="37"/>
      <c r="I600" s="241"/>
      <c r="J600" s="37"/>
      <c r="K600" s="37"/>
      <c r="L600" s="40"/>
      <c r="M600" s="242"/>
      <c r="N600" s="243"/>
      <c r="O600" s="72"/>
      <c r="P600" s="72"/>
      <c r="Q600" s="72"/>
      <c r="R600" s="72"/>
      <c r="S600" s="72"/>
      <c r="T600" s="73"/>
      <c r="U600" s="35"/>
      <c r="V600" s="35"/>
      <c r="W600" s="35"/>
      <c r="X600" s="35"/>
      <c r="Y600" s="35"/>
      <c r="Z600" s="35"/>
      <c r="AA600" s="35"/>
      <c r="AB600" s="35"/>
      <c r="AC600" s="35"/>
      <c r="AD600" s="35"/>
      <c r="AE600" s="35"/>
      <c r="AT600" s="18" t="s">
        <v>253</v>
      </c>
      <c r="AU600" s="18" t="s">
        <v>83</v>
      </c>
    </row>
    <row r="601" spans="1:65" s="2" customFormat="1" ht="16.5" customHeight="1">
      <c r="A601" s="35"/>
      <c r="B601" s="36"/>
      <c r="C601" s="193" t="s">
        <v>736</v>
      </c>
      <c r="D601" s="193" t="s">
        <v>211</v>
      </c>
      <c r="E601" s="194" t="s">
        <v>3734</v>
      </c>
      <c r="F601" s="195" t="s">
        <v>3735</v>
      </c>
      <c r="G601" s="196" t="s">
        <v>340</v>
      </c>
      <c r="H601" s="197">
        <v>1</v>
      </c>
      <c r="I601" s="198"/>
      <c r="J601" s="199">
        <f>ROUND(I601*H601,2)</f>
        <v>0</v>
      </c>
      <c r="K601" s="200"/>
      <c r="L601" s="40"/>
      <c r="M601" s="201" t="s">
        <v>1</v>
      </c>
      <c r="N601" s="202" t="s">
        <v>40</v>
      </c>
      <c r="O601" s="72"/>
      <c r="P601" s="203">
        <f>O601*H601</f>
        <v>0</v>
      </c>
      <c r="Q601" s="203">
        <v>0</v>
      </c>
      <c r="R601" s="203">
        <f>Q601*H601</f>
        <v>0</v>
      </c>
      <c r="S601" s="203">
        <v>0</v>
      </c>
      <c r="T601" s="204">
        <f>S601*H601</f>
        <v>0</v>
      </c>
      <c r="U601" s="35"/>
      <c r="V601" s="35"/>
      <c r="W601" s="35"/>
      <c r="X601" s="35"/>
      <c r="Y601" s="35"/>
      <c r="Z601" s="35"/>
      <c r="AA601" s="35"/>
      <c r="AB601" s="35"/>
      <c r="AC601" s="35"/>
      <c r="AD601" s="35"/>
      <c r="AE601" s="35"/>
      <c r="AR601" s="205" t="s">
        <v>215</v>
      </c>
      <c r="AT601" s="205" t="s">
        <v>211</v>
      </c>
      <c r="AU601" s="205" t="s">
        <v>83</v>
      </c>
      <c r="AY601" s="18" t="s">
        <v>209</v>
      </c>
      <c r="BE601" s="206">
        <f>IF(N601="základní",J601,0)</f>
        <v>0</v>
      </c>
      <c r="BF601" s="206">
        <f>IF(N601="snížená",J601,0)</f>
        <v>0</v>
      </c>
      <c r="BG601" s="206">
        <f>IF(N601="zákl. přenesená",J601,0)</f>
        <v>0</v>
      </c>
      <c r="BH601" s="206">
        <f>IF(N601="sníž. přenesená",J601,0)</f>
        <v>0</v>
      </c>
      <c r="BI601" s="206">
        <f>IF(N601="nulová",J601,0)</f>
        <v>0</v>
      </c>
      <c r="BJ601" s="18" t="s">
        <v>83</v>
      </c>
      <c r="BK601" s="206">
        <f>ROUND(I601*H601,2)</f>
        <v>0</v>
      </c>
      <c r="BL601" s="18" t="s">
        <v>215</v>
      </c>
      <c r="BM601" s="205" t="s">
        <v>1271</v>
      </c>
    </row>
    <row r="602" spans="1:65" s="2" customFormat="1" ht="19.5">
      <c r="A602" s="35"/>
      <c r="B602" s="36"/>
      <c r="C602" s="37"/>
      <c r="D602" s="209" t="s">
        <v>253</v>
      </c>
      <c r="E602" s="37"/>
      <c r="F602" s="240" t="s">
        <v>3654</v>
      </c>
      <c r="G602" s="37"/>
      <c r="H602" s="37"/>
      <c r="I602" s="241"/>
      <c r="J602" s="37"/>
      <c r="K602" s="37"/>
      <c r="L602" s="40"/>
      <c r="M602" s="242"/>
      <c r="N602" s="243"/>
      <c r="O602" s="72"/>
      <c r="P602" s="72"/>
      <c r="Q602" s="72"/>
      <c r="R602" s="72"/>
      <c r="S602" s="72"/>
      <c r="T602" s="73"/>
      <c r="U602" s="35"/>
      <c r="V602" s="35"/>
      <c r="W602" s="35"/>
      <c r="X602" s="35"/>
      <c r="Y602" s="35"/>
      <c r="Z602" s="35"/>
      <c r="AA602" s="35"/>
      <c r="AB602" s="35"/>
      <c r="AC602" s="35"/>
      <c r="AD602" s="35"/>
      <c r="AE602" s="35"/>
      <c r="AT602" s="18" t="s">
        <v>253</v>
      </c>
      <c r="AU602" s="18" t="s">
        <v>83</v>
      </c>
    </row>
    <row r="603" spans="1:65" s="2" customFormat="1" ht="16.5" customHeight="1">
      <c r="A603" s="35"/>
      <c r="B603" s="36"/>
      <c r="C603" s="193" t="s">
        <v>1268</v>
      </c>
      <c r="D603" s="193" t="s">
        <v>211</v>
      </c>
      <c r="E603" s="194" t="s">
        <v>3736</v>
      </c>
      <c r="F603" s="195" t="s">
        <v>3737</v>
      </c>
      <c r="G603" s="196" t="s">
        <v>340</v>
      </c>
      <c r="H603" s="197">
        <v>1</v>
      </c>
      <c r="I603" s="198"/>
      <c r="J603" s="199">
        <f>ROUND(I603*H603,2)</f>
        <v>0</v>
      </c>
      <c r="K603" s="200"/>
      <c r="L603" s="40"/>
      <c r="M603" s="201" t="s">
        <v>1</v>
      </c>
      <c r="N603" s="202" t="s">
        <v>40</v>
      </c>
      <c r="O603" s="72"/>
      <c r="P603" s="203">
        <f>O603*H603</f>
        <v>0</v>
      </c>
      <c r="Q603" s="203">
        <v>0</v>
      </c>
      <c r="R603" s="203">
        <f>Q603*H603</f>
        <v>0</v>
      </c>
      <c r="S603" s="203">
        <v>0</v>
      </c>
      <c r="T603" s="204">
        <f>S603*H603</f>
        <v>0</v>
      </c>
      <c r="U603" s="35"/>
      <c r="V603" s="35"/>
      <c r="W603" s="35"/>
      <c r="X603" s="35"/>
      <c r="Y603" s="35"/>
      <c r="Z603" s="35"/>
      <c r="AA603" s="35"/>
      <c r="AB603" s="35"/>
      <c r="AC603" s="35"/>
      <c r="AD603" s="35"/>
      <c r="AE603" s="35"/>
      <c r="AR603" s="205" t="s">
        <v>215</v>
      </c>
      <c r="AT603" s="205" t="s">
        <v>211</v>
      </c>
      <c r="AU603" s="205" t="s">
        <v>83</v>
      </c>
      <c r="AY603" s="18" t="s">
        <v>209</v>
      </c>
      <c r="BE603" s="206">
        <f>IF(N603="základní",J603,0)</f>
        <v>0</v>
      </c>
      <c r="BF603" s="206">
        <f>IF(N603="snížená",J603,0)</f>
        <v>0</v>
      </c>
      <c r="BG603" s="206">
        <f>IF(N603="zákl. přenesená",J603,0)</f>
        <v>0</v>
      </c>
      <c r="BH603" s="206">
        <f>IF(N603="sníž. přenesená",J603,0)</f>
        <v>0</v>
      </c>
      <c r="BI603" s="206">
        <f>IF(N603="nulová",J603,0)</f>
        <v>0</v>
      </c>
      <c r="BJ603" s="18" t="s">
        <v>83</v>
      </c>
      <c r="BK603" s="206">
        <f>ROUND(I603*H603,2)</f>
        <v>0</v>
      </c>
      <c r="BL603" s="18" t="s">
        <v>215</v>
      </c>
      <c r="BM603" s="205" t="s">
        <v>1274</v>
      </c>
    </row>
    <row r="604" spans="1:65" s="2" customFormat="1" ht="19.5">
      <c r="A604" s="35"/>
      <c r="B604" s="36"/>
      <c r="C604" s="37"/>
      <c r="D604" s="209" t="s">
        <v>253</v>
      </c>
      <c r="E604" s="37"/>
      <c r="F604" s="240" t="s">
        <v>3659</v>
      </c>
      <c r="G604" s="37"/>
      <c r="H604" s="37"/>
      <c r="I604" s="241"/>
      <c r="J604" s="37"/>
      <c r="K604" s="37"/>
      <c r="L604" s="40"/>
      <c r="M604" s="242"/>
      <c r="N604" s="243"/>
      <c r="O604" s="72"/>
      <c r="P604" s="72"/>
      <c r="Q604" s="72"/>
      <c r="R604" s="72"/>
      <c r="S604" s="72"/>
      <c r="T604" s="73"/>
      <c r="U604" s="35"/>
      <c r="V604" s="35"/>
      <c r="W604" s="35"/>
      <c r="X604" s="35"/>
      <c r="Y604" s="35"/>
      <c r="Z604" s="35"/>
      <c r="AA604" s="35"/>
      <c r="AB604" s="35"/>
      <c r="AC604" s="35"/>
      <c r="AD604" s="35"/>
      <c r="AE604" s="35"/>
      <c r="AT604" s="18" t="s">
        <v>253</v>
      </c>
      <c r="AU604" s="18" t="s">
        <v>83</v>
      </c>
    </row>
    <row r="605" spans="1:65" s="2" customFormat="1" ht="16.5" customHeight="1">
      <c r="A605" s="35"/>
      <c r="B605" s="36"/>
      <c r="C605" s="193" t="s">
        <v>742</v>
      </c>
      <c r="D605" s="193" t="s">
        <v>211</v>
      </c>
      <c r="E605" s="194" t="s">
        <v>3691</v>
      </c>
      <c r="F605" s="195" t="s">
        <v>3661</v>
      </c>
      <c r="G605" s="196" t="s">
        <v>340</v>
      </c>
      <c r="H605" s="197">
        <v>1</v>
      </c>
      <c r="I605" s="198"/>
      <c r="J605" s="199">
        <f>ROUND(I605*H605,2)</f>
        <v>0</v>
      </c>
      <c r="K605" s="200"/>
      <c r="L605" s="40"/>
      <c r="M605" s="201" t="s">
        <v>1</v>
      </c>
      <c r="N605" s="202" t="s">
        <v>40</v>
      </c>
      <c r="O605" s="72"/>
      <c r="P605" s="203">
        <f>O605*H605</f>
        <v>0</v>
      </c>
      <c r="Q605" s="203">
        <v>0</v>
      </c>
      <c r="R605" s="203">
        <f>Q605*H605</f>
        <v>0</v>
      </c>
      <c r="S605" s="203">
        <v>0</v>
      </c>
      <c r="T605" s="204">
        <f>S605*H605</f>
        <v>0</v>
      </c>
      <c r="U605" s="35"/>
      <c r="V605" s="35"/>
      <c r="W605" s="35"/>
      <c r="X605" s="35"/>
      <c r="Y605" s="35"/>
      <c r="Z605" s="35"/>
      <c r="AA605" s="35"/>
      <c r="AB605" s="35"/>
      <c r="AC605" s="35"/>
      <c r="AD605" s="35"/>
      <c r="AE605" s="35"/>
      <c r="AR605" s="205" t="s">
        <v>215</v>
      </c>
      <c r="AT605" s="205" t="s">
        <v>211</v>
      </c>
      <c r="AU605" s="205" t="s">
        <v>83</v>
      </c>
      <c r="AY605" s="18" t="s">
        <v>209</v>
      </c>
      <c r="BE605" s="206">
        <f>IF(N605="základní",J605,0)</f>
        <v>0</v>
      </c>
      <c r="BF605" s="206">
        <f>IF(N605="snížená",J605,0)</f>
        <v>0</v>
      </c>
      <c r="BG605" s="206">
        <f>IF(N605="zákl. přenesená",J605,0)</f>
        <v>0</v>
      </c>
      <c r="BH605" s="206">
        <f>IF(N605="sníž. přenesená",J605,0)</f>
        <v>0</v>
      </c>
      <c r="BI605" s="206">
        <f>IF(N605="nulová",J605,0)</f>
        <v>0</v>
      </c>
      <c r="BJ605" s="18" t="s">
        <v>83</v>
      </c>
      <c r="BK605" s="206">
        <f>ROUND(I605*H605,2)</f>
        <v>0</v>
      </c>
      <c r="BL605" s="18" t="s">
        <v>215</v>
      </c>
      <c r="BM605" s="205" t="s">
        <v>1280</v>
      </c>
    </row>
    <row r="606" spans="1:65" s="2" customFormat="1" ht="19.5">
      <c r="A606" s="35"/>
      <c r="B606" s="36"/>
      <c r="C606" s="37"/>
      <c r="D606" s="209" t="s">
        <v>253</v>
      </c>
      <c r="E606" s="37"/>
      <c r="F606" s="240" t="s">
        <v>3603</v>
      </c>
      <c r="G606" s="37"/>
      <c r="H606" s="37"/>
      <c r="I606" s="241"/>
      <c r="J606" s="37"/>
      <c r="K606" s="37"/>
      <c r="L606" s="40"/>
      <c r="M606" s="242"/>
      <c r="N606" s="243"/>
      <c r="O606" s="72"/>
      <c r="P606" s="72"/>
      <c r="Q606" s="72"/>
      <c r="R606" s="72"/>
      <c r="S606" s="72"/>
      <c r="T606" s="73"/>
      <c r="U606" s="35"/>
      <c r="V606" s="35"/>
      <c r="W606" s="35"/>
      <c r="X606" s="35"/>
      <c r="Y606" s="35"/>
      <c r="Z606" s="35"/>
      <c r="AA606" s="35"/>
      <c r="AB606" s="35"/>
      <c r="AC606" s="35"/>
      <c r="AD606" s="35"/>
      <c r="AE606" s="35"/>
      <c r="AT606" s="18" t="s">
        <v>253</v>
      </c>
      <c r="AU606" s="18" t="s">
        <v>83</v>
      </c>
    </row>
    <row r="607" spans="1:65" s="2" customFormat="1" ht="24.2" customHeight="1">
      <c r="A607" s="35"/>
      <c r="B607" s="36"/>
      <c r="C607" s="193" t="s">
        <v>1277</v>
      </c>
      <c r="D607" s="193" t="s">
        <v>211</v>
      </c>
      <c r="E607" s="194" t="s">
        <v>3604</v>
      </c>
      <c r="F607" s="195" t="s">
        <v>3605</v>
      </c>
      <c r="G607" s="196" t="s">
        <v>340</v>
      </c>
      <c r="H607" s="197">
        <v>1</v>
      </c>
      <c r="I607" s="198"/>
      <c r="J607" s="199">
        <f>ROUND(I607*H607,2)</f>
        <v>0</v>
      </c>
      <c r="K607" s="200"/>
      <c r="L607" s="40"/>
      <c r="M607" s="201" t="s">
        <v>1</v>
      </c>
      <c r="N607" s="202" t="s">
        <v>40</v>
      </c>
      <c r="O607" s="72"/>
      <c r="P607" s="203">
        <f>O607*H607</f>
        <v>0</v>
      </c>
      <c r="Q607" s="203">
        <v>0</v>
      </c>
      <c r="R607" s="203">
        <f>Q607*H607</f>
        <v>0</v>
      </c>
      <c r="S607" s="203">
        <v>0</v>
      </c>
      <c r="T607" s="204">
        <f>S607*H607</f>
        <v>0</v>
      </c>
      <c r="U607" s="35"/>
      <c r="V607" s="35"/>
      <c r="W607" s="35"/>
      <c r="X607" s="35"/>
      <c r="Y607" s="35"/>
      <c r="Z607" s="35"/>
      <c r="AA607" s="35"/>
      <c r="AB607" s="35"/>
      <c r="AC607" s="35"/>
      <c r="AD607" s="35"/>
      <c r="AE607" s="35"/>
      <c r="AR607" s="205" t="s">
        <v>215</v>
      </c>
      <c r="AT607" s="205" t="s">
        <v>211</v>
      </c>
      <c r="AU607" s="205" t="s">
        <v>83</v>
      </c>
      <c r="AY607" s="18" t="s">
        <v>209</v>
      </c>
      <c r="BE607" s="206">
        <f>IF(N607="základní",J607,0)</f>
        <v>0</v>
      </c>
      <c r="BF607" s="206">
        <f>IF(N607="snížená",J607,0)</f>
        <v>0</v>
      </c>
      <c r="BG607" s="206">
        <f>IF(N607="zákl. přenesená",J607,0)</f>
        <v>0</v>
      </c>
      <c r="BH607" s="206">
        <f>IF(N607="sníž. přenesená",J607,0)</f>
        <v>0</v>
      </c>
      <c r="BI607" s="206">
        <f>IF(N607="nulová",J607,0)</f>
        <v>0</v>
      </c>
      <c r="BJ607" s="18" t="s">
        <v>83</v>
      </c>
      <c r="BK607" s="206">
        <f>ROUND(I607*H607,2)</f>
        <v>0</v>
      </c>
      <c r="BL607" s="18" t="s">
        <v>215</v>
      </c>
      <c r="BM607" s="205" t="s">
        <v>1284</v>
      </c>
    </row>
    <row r="608" spans="1:65" s="2" customFormat="1" ht="19.5">
      <c r="A608" s="35"/>
      <c r="B608" s="36"/>
      <c r="C608" s="37"/>
      <c r="D608" s="209" t="s">
        <v>253</v>
      </c>
      <c r="E608" s="37"/>
      <c r="F608" s="240" t="s">
        <v>3606</v>
      </c>
      <c r="G608" s="37"/>
      <c r="H608" s="37"/>
      <c r="I608" s="241"/>
      <c r="J608" s="37"/>
      <c r="K608" s="37"/>
      <c r="L608" s="40"/>
      <c r="M608" s="242"/>
      <c r="N608" s="243"/>
      <c r="O608" s="72"/>
      <c r="P608" s="72"/>
      <c r="Q608" s="72"/>
      <c r="R608" s="72"/>
      <c r="S608" s="72"/>
      <c r="T608" s="73"/>
      <c r="U608" s="35"/>
      <c r="V608" s="35"/>
      <c r="W608" s="35"/>
      <c r="X608" s="35"/>
      <c r="Y608" s="35"/>
      <c r="Z608" s="35"/>
      <c r="AA608" s="35"/>
      <c r="AB608" s="35"/>
      <c r="AC608" s="35"/>
      <c r="AD608" s="35"/>
      <c r="AE608" s="35"/>
      <c r="AT608" s="18" t="s">
        <v>253</v>
      </c>
      <c r="AU608" s="18" t="s">
        <v>83</v>
      </c>
    </row>
    <row r="609" spans="1:65" s="2" customFormat="1" ht="16.5" customHeight="1">
      <c r="A609" s="35"/>
      <c r="B609" s="36"/>
      <c r="C609" s="193" t="s">
        <v>743</v>
      </c>
      <c r="D609" s="193" t="s">
        <v>211</v>
      </c>
      <c r="E609" s="194" t="s">
        <v>3612</v>
      </c>
      <c r="F609" s="195" t="s">
        <v>3613</v>
      </c>
      <c r="G609" s="196" t="s">
        <v>340</v>
      </c>
      <c r="H609" s="197">
        <v>3</v>
      </c>
      <c r="I609" s="198"/>
      <c r="J609" s="199">
        <f>ROUND(I609*H609,2)</f>
        <v>0</v>
      </c>
      <c r="K609" s="200"/>
      <c r="L609" s="40"/>
      <c r="M609" s="201" t="s">
        <v>1</v>
      </c>
      <c r="N609" s="202" t="s">
        <v>40</v>
      </c>
      <c r="O609" s="72"/>
      <c r="P609" s="203">
        <f>O609*H609</f>
        <v>0</v>
      </c>
      <c r="Q609" s="203">
        <v>0</v>
      </c>
      <c r="R609" s="203">
        <f>Q609*H609</f>
        <v>0</v>
      </c>
      <c r="S609" s="203">
        <v>0</v>
      </c>
      <c r="T609" s="204">
        <f>S609*H609</f>
        <v>0</v>
      </c>
      <c r="U609" s="35"/>
      <c r="V609" s="35"/>
      <c r="W609" s="35"/>
      <c r="X609" s="35"/>
      <c r="Y609" s="35"/>
      <c r="Z609" s="35"/>
      <c r="AA609" s="35"/>
      <c r="AB609" s="35"/>
      <c r="AC609" s="35"/>
      <c r="AD609" s="35"/>
      <c r="AE609" s="35"/>
      <c r="AR609" s="205" t="s">
        <v>215</v>
      </c>
      <c r="AT609" s="205" t="s">
        <v>211</v>
      </c>
      <c r="AU609" s="205" t="s">
        <v>83</v>
      </c>
      <c r="AY609" s="18" t="s">
        <v>209</v>
      </c>
      <c r="BE609" s="206">
        <f>IF(N609="základní",J609,0)</f>
        <v>0</v>
      </c>
      <c r="BF609" s="206">
        <f>IF(N609="snížená",J609,0)</f>
        <v>0</v>
      </c>
      <c r="BG609" s="206">
        <f>IF(N609="zákl. přenesená",J609,0)</f>
        <v>0</v>
      </c>
      <c r="BH609" s="206">
        <f>IF(N609="sníž. přenesená",J609,0)</f>
        <v>0</v>
      </c>
      <c r="BI609" s="206">
        <f>IF(N609="nulová",J609,0)</f>
        <v>0</v>
      </c>
      <c r="BJ609" s="18" t="s">
        <v>83</v>
      </c>
      <c r="BK609" s="206">
        <f>ROUND(I609*H609,2)</f>
        <v>0</v>
      </c>
      <c r="BL609" s="18" t="s">
        <v>215</v>
      </c>
      <c r="BM609" s="205" t="s">
        <v>1292</v>
      </c>
    </row>
    <row r="610" spans="1:65" s="2" customFormat="1" ht="19.5">
      <c r="A610" s="35"/>
      <c r="B610" s="36"/>
      <c r="C610" s="37"/>
      <c r="D610" s="209" t="s">
        <v>253</v>
      </c>
      <c r="E610" s="37"/>
      <c r="F610" s="240" t="s">
        <v>3614</v>
      </c>
      <c r="G610" s="37"/>
      <c r="H610" s="37"/>
      <c r="I610" s="241"/>
      <c r="J610" s="37"/>
      <c r="K610" s="37"/>
      <c r="L610" s="40"/>
      <c r="M610" s="242"/>
      <c r="N610" s="243"/>
      <c r="O610" s="72"/>
      <c r="P610" s="72"/>
      <c r="Q610" s="72"/>
      <c r="R610" s="72"/>
      <c r="S610" s="72"/>
      <c r="T610" s="73"/>
      <c r="U610" s="35"/>
      <c r="V610" s="35"/>
      <c r="W610" s="35"/>
      <c r="X610" s="35"/>
      <c r="Y610" s="35"/>
      <c r="Z610" s="35"/>
      <c r="AA610" s="35"/>
      <c r="AB610" s="35"/>
      <c r="AC610" s="35"/>
      <c r="AD610" s="35"/>
      <c r="AE610" s="35"/>
      <c r="AT610" s="18" t="s">
        <v>253</v>
      </c>
      <c r="AU610" s="18" t="s">
        <v>83</v>
      </c>
    </row>
    <row r="611" spans="1:65" s="2" customFormat="1" ht="16.5" customHeight="1">
      <c r="A611" s="35"/>
      <c r="B611" s="36"/>
      <c r="C611" s="193" t="s">
        <v>1289</v>
      </c>
      <c r="D611" s="193" t="s">
        <v>211</v>
      </c>
      <c r="E611" s="194" t="s">
        <v>3714</v>
      </c>
      <c r="F611" s="195" t="s">
        <v>3715</v>
      </c>
      <c r="G611" s="196" t="s">
        <v>340</v>
      </c>
      <c r="H611" s="197">
        <v>1</v>
      </c>
      <c r="I611" s="198"/>
      <c r="J611" s="199">
        <f>ROUND(I611*H611,2)</f>
        <v>0</v>
      </c>
      <c r="K611" s="200"/>
      <c r="L611" s="40"/>
      <c r="M611" s="201" t="s">
        <v>1</v>
      </c>
      <c r="N611" s="202" t="s">
        <v>40</v>
      </c>
      <c r="O611" s="72"/>
      <c r="P611" s="203">
        <f>O611*H611</f>
        <v>0</v>
      </c>
      <c r="Q611" s="203">
        <v>0</v>
      </c>
      <c r="R611" s="203">
        <f>Q611*H611</f>
        <v>0</v>
      </c>
      <c r="S611" s="203">
        <v>0</v>
      </c>
      <c r="T611" s="204">
        <f>S611*H611</f>
        <v>0</v>
      </c>
      <c r="U611" s="35"/>
      <c r="V611" s="35"/>
      <c r="W611" s="35"/>
      <c r="X611" s="35"/>
      <c r="Y611" s="35"/>
      <c r="Z611" s="35"/>
      <c r="AA611" s="35"/>
      <c r="AB611" s="35"/>
      <c r="AC611" s="35"/>
      <c r="AD611" s="35"/>
      <c r="AE611" s="35"/>
      <c r="AR611" s="205" t="s">
        <v>215</v>
      </c>
      <c r="AT611" s="205" t="s">
        <v>211</v>
      </c>
      <c r="AU611" s="205" t="s">
        <v>83</v>
      </c>
      <c r="AY611" s="18" t="s">
        <v>209</v>
      </c>
      <c r="BE611" s="206">
        <f>IF(N611="základní",J611,0)</f>
        <v>0</v>
      </c>
      <c r="BF611" s="206">
        <f>IF(N611="snížená",J611,0)</f>
        <v>0</v>
      </c>
      <c r="BG611" s="206">
        <f>IF(N611="zákl. přenesená",J611,0)</f>
        <v>0</v>
      </c>
      <c r="BH611" s="206">
        <f>IF(N611="sníž. přenesená",J611,0)</f>
        <v>0</v>
      </c>
      <c r="BI611" s="206">
        <f>IF(N611="nulová",J611,0)</f>
        <v>0</v>
      </c>
      <c r="BJ611" s="18" t="s">
        <v>83</v>
      </c>
      <c r="BK611" s="206">
        <f>ROUND(I611*H611,2)</f>
        <v>0</v>
      </c>
      <c r="BL611" s="18" t="s">
        <v>215</v>
      </c>
      <c r="BM611" s="205" t="s">
        <v>1299</v>
      </c>
    </row>
    <row r="612" spans="1:65" s="2" customFormat="1" ht="19.5">
      <c r="A612" s="35"/>
      <c r="B612" s="36"/>
      <c r="C612" s="37"/>
      <c r="D612" s="209" t="s">
        <v>253</v>
      </c>
      <c r="E612" s="37"/>
      <c r="F612" s="240" t="s">
        <v>3614</v>
      </c>
      <c r="G612" s="37"/>
      <c r="H612" s="37"/>
      <c r="I612" s="241"/>
      <c r="J612" s="37"/>
      <c r="K612" s="37"/>
      <c r="L612" s="40"/>
      <c r="M612" s="242"/>
      <c r="N612" s="243"/>
      <c r="O612" s="72"/>
      <c r="P612" s="72"/>
      <c r="Q612" s="72"/>
      <c r="R612" s="72"/>
      <c r="S612" s="72"/>
      <c r="T612" s="73"/>
      <c r="U612" s="35"/>
      <c r="V612" s="35"/>
      <c r="W612" s="35"/>
      <c r="X612" s="35"/>
      <c r="Y612" s="35"/>
      <c r="Z612" s="35"/>
      <c r="AA612" s="35"/>
      <c r="AB612" s="35"/>
      <c r="AC612" s="35"/>
      <c r="AD612" s="35"/>
      <c r="AE612" s="35"/>
      <c r="AT612" s="18" t="s">
        <v>253</v>
      </c>
      <c r="AU612" s="18" t="s">
        <v>83</v>
      </c>
    </row>
    <row r="613" spans="1:65" s="2" customFormat="1" ht="16.5" customHeight="1">
      <c r="A613" s="35"/>
      <c r="B613" s="36"/>
      <c r="C613" s="193" t="s">
        <v>747</v>
      </c>
      <c r="D613" s="193" t="s">
        <v>211</v>
      </c>
      <c r="E613" s="194" t="s">
        <v>3662</v>
      </c>
      <c r="F613" s="195" t="s">
        <v>3663</v>
      </c>
      <c r="G613" s="196" t="s">
        <v>340</v>
      </c>
      <c r="H613" s="197">
        <v>9</v>
      </c>
      <c r="I613" s="198"/>
      <c r="J613" s="199">
        <f>ROUND(I613*H613,2)</f>
        <v>0</v>
      </c>
      <c r="K613" s="200"/>
      <c r="L613" s="40"/>
      <c r="M613" s="201" t="s">
        <v>1</v>
      </c>
      <c r="N613" s="202" t="s">
        <v>40</v>
      </c>
      <c r="O613" s="72"/>
      <c r="P613" s="203">
        <f>O613*H613</f>
        <v>0</v>
      </c>
      <c r="Q613" s="203">
        <v>0</v>
      </c>
      <c r="R613" s="203">
        <f>Q613*H613</f>
        <v>0</v>
      </c>
      <c r="S613" s="203">
        <v>0</v>
      </c>
      <c r="T613" s="204">
        <f>S613*H613</f>
        <v>0</v>
      </c>
      <c r="U613" s="35"/>
      <c r="V613" s="35"/>
      <c r="W613" s="35"/>
      <c r="X613" s="35"/>
      <c r="Y613" s="35"/>
      <c r="Z613" s="35"/>
      <c r="AA613" s="35"/>
      <c r="AB613" s="35"/>
      <c r="AC613" s="35"/>
      <c r="AD613" s="35"/>
      <c r="AE613" s="35"/>
      <c r="AR613" s="205" t="s">
        <v>215</v>
      </c>
      <c r="AT613" s="205" t="s">
        <v>211</v>
      </c>
      <c r="AU613" s="205" t="s">
        <v>83</v>
      </c>
      <c r="AY613" s="18" t="s">
        <v>209</v>
      </c>
      <c r="BE613" s="206">
        <f>IF(N613="základní",J613,0)</f>
        <v>0</v>
      </c>
      <c r="BF613" s="206">
        <f>IF(N613="snížená",J613,0)</f>
        <v>0</v>
      </c>
      <c r="BG613" s="206">
        <f>IF(N613="zákl. přenesená",J613,0)</f>
        <v>0</v>
      </c>
      <c r="BH613" s="206">
        <f>IF(N613="sníž. přenesená",J613,0)</f>
        <v>0</v>
      </c>
      <c r="BI613" s="206">
        <f>IF(N613="nulová",J613,0)</f>
        <v>0</v>
      </c>
      <c r="BJ613" s="18" t="s">
        <v>83</v>
      </c>
      <c r="BK613" s="206">
        <f>ROUND(I613*H613,2)</f>
        <v>0</v>
      </c>
      <c r="BL613" s="18" t="s">
        <v>215</v>
      </c>
      <c r="BM613" s="205" t="s">
        <v>1305</v>
      </c>
    </row>
    <row r="614" spans="1:65" s="2" customFormat="1" ht="19.5">
      <c r="A614" s="35"/>
      <c r="B614" s="36"/>
      <c r="C614" s="37"/>
      <c r="D614" s="209" t="s">
        <v>253</v>
      </c>
      <c r="E614" s="37"/>
      <c r="F614" s="240" t="s">
        <v>3614</v>
      </c>
      <c r="G614" s="37"/>
      <c r="H614" s="37"/>
      <c r="I614" s="241"/>
      <c r="J614" s="37"/>
      <c r="K614" s="37"/>
      <c r="L614" s="40"/>
      <c r="M614" s="242"/>
      <c r="N614" s="243"/>
      <c r="O614" s="72"/>
      <c r="P614" s="72"/>
      <c r="Q614" s="72"/>
      <c r="R614" s="72"/>
      <c r="S614" s="72"/>
      <c r="T614" s="73"/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  <c r="AT614" s="18" t="s">
        <v>253</v>
      </c>
      <c r="AU614" s="18" t="s">
        <v>83</v>
      </c>
    </row>
    <row r="615" spans="1:65" s="2" customFormat="1" ht="16.5" customHeight="1">
      <c r="A615" s="35"/>
      <c r="B615" s="36"/>
      <c r="C615" s="193" t="s">
        <v>1302</v>
      </c>
      <c r="D615" s="193" t="s">
        <v>211</v>
      </c>
      <c r="E615" s="194" t="s">
        <v>3664</v>
      </c>
      <c r="F615" s="195" t="s">
        <v>3665</v>
      </c>
      <c r="G615" s="196" t="s">
        <v>340</v>
      </c>
      <c r="H615" s="197">
        <v>1</v>
      </c>
      <c r="I615" s="198"/>
      <c r="J615" s="199">
        <f>ROUND(I615*H615,2)</f>
        <v>0</v>
      </c>
      <c r="K615" s="200"/>
      <c r="L615" s="40"/>
      <c r="M615" s="201" t="s">
        <v>1</v>
      </c>
      <c r="N615" s="202" t="s">
        <v>40</v>
      </c>
      <c r="O615" s="72"/>
      <c r="P615" s="203">
        <f>O615*H615</f>
        <v>0</v>
      </c>
      <c r="Q615" s="203">
        <v>0</v>
      </c>
      <c r="R615" s="203">
        <f>Q615*H615</f>
        <v>0</v>
      </c>
      <c r="S615" s="203">
        <v>0</v>
      </c>
      <c r="T615" s="204">
        <f>S615*H615</f>
        <v>0</v>
      </c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  <c r="AR615" s="205" t="s">
        <v>215</v>
      </c>
      <c r="AT615" s="205" t="s">
        <v>211</v>
      </c>
      <c r="AU615" s="205" t="s">
        <v>83</v>
      </c>
      <c r="AY615" s="18" t="s">
        <v>209</v>
      </c>
      <c r="BE615" s="206">
        <f>IF(N615="základní",J615,0)</f>
        <v>0</v>
      </c>
      <c r="BF615" s="206">
        <f>IF(N615="snížená",J615,0)</f>
        <v>0</v>
      </c>
      <c r="BG615" s="206">
        <f>IF(N615="zákl. přenesená",J615,0)</f>
        <v>0</v>
      </c>
      <c r="BH615" s="206">
        <f>IF(N615="sníž. přenesená",J615,0)</f>
        <v>0</v>
      </c>
      <c r="BI615" s="206">
        <f>IF(N615="nulová",J615,0)</f>
        <v>0</v>
      </c>
      <c r="BJ615" s="18" t="s">
        <v>83</v>
      </c>
      <c r="BK615" s="206">
        <f>ROUND(I615*H615,2)</f>
        <v>0</v>
      </c>
      <c r="BL615" s="18" t="s">
        <v>215</v>
      </c>
      <c r="BM615" s="205" t="s">
        <v>1310</v>
      </c>
    </row>
    <row r="616" spans="1:65" s="2" customFormat="1" ht="19.5">
      <c r="A616" s="35"/>
      <c r="B616" s="36"/>
      <c r="C616" s="37"/>
      <c r="D616" s="209" t="s">
        <v>253</v>
      </c>
      <c r="E616" s="37"/>
      <c r="F616" s="240" t="s">
        <v>3614</v>
      </c>
      <c r="G616" s="37"/>
      <c r="H616" s="37"/>
      <c r="I616" s="241"/>
      <c r="J616" s="37"/>
      <c r="K616" s="37"/>
      <c r="L616" s="40"/>
      <c r="M616" s="242"/>
      <c r="N616" s="243"/>
      <c r="O616" s="72"/>
      <c r="P616" s="72"/>
      <c r="Q616" s="72"/>
      <c r="R616" s="72"/>
      <c r="S616" s="72"/>
      <c r="T616" s="73"/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  <c r="AT616" s="18" t="s">
        <v>253</v>
      </c>
      <c r="AU616" s="18" t="s">
        <v>83</v>
      </c>
    </row>
    <row r="617" spans="1:65" s="2" customFormat="1" ht="16.5" customHeight="1">
      <c r="A617" s="35"/>
      <c r="B617" s="36"/>
      <c r="C617" s="193" t="s">
        <v>750</v>
      </c>
      <c r="D617" s="193" t="s">
        <v>211</v>
      </c>
      <c r="E617" s="194" t="s">
        <v>3668</v>
      </c>
      <c r="F617" s="195" t="s">
        <v>3669</v>
      </c>
      <c r="G617" s="196" t="s">
        <v>340</v>
      </c>
      <c r="H617" s="197">
        <v>17</v>
      </c>
      <c r="I617" s="198"/>
      <c r="J617" s="199">
        <f>ROUND(I617*H617,2)</f>
        <v>0</v>
      </c>
      <c r="K617" s="200"/>
      <c r="L617" s="40"/>
      <c r="M617" s="201" t="s">
        <v>1</v>
      </c>
      <c r="N617" s="202" t="s">
        <v>40</v>
      </c>
      <c r="O617" s="72"/>
      <c r="P617" s="203">
        <f>O617*H617</f>
        <v>0</v>
      </c>
      <c r="Q617" s="203">
        <v>0</v>
      </c>
      <c r="R617" s="203">
        <f>Q617*H617</f>
        <v>0</v>
      </c>
      <c r="S617" s="203">
        <v>0</v>
      </c>
      <c r="T617" s="204">
        <f>S617*H617</f>
        <v>0</v>
      </c>
      <c r="U617" s="35"/>
      <c r="V617" s="35"/>
      <c r="W617" s="35"/>
      <c r="X617" s="35"/>
      <c r="Y617" s="35"/>
      <c r="Z617" s="35"/>
      <c r="AA617" s="35"/>
      <c r="AB617" s="35"/>
      <c r="AC617" s="35"/>
      <c r="AD617" s="35"/>
      <c r="AE617" s="35"/>
      <c r="AR617" s="205" t="s">
        <v>215</v>
      </c>
      <c r="AT617" s="205" t="s">
        <v>211</v>
      </c>
      <c r="AU617" s="205" t="s">
        <v>83</v>
      </c>
      <c r="AY617" s="18" t="s">
        <v>209</v>
      </c>
      <c r="BE617" s="206">
        <f>IF(N617="základní",J617,0)</f>
        <v>0</v>
      </c>
      <c r="BF617" s="206">
        <f>IF(N617="snížená",J617,0)</f>
        <v>0</v>
      </c>
      <c r="BG617" s="206">
        <f>IF(N617="zákl. přenesená",J617,0)</f>
        <v>0</v>
      </c>
      <c r="BH617" s="206">
        <f>IF(N617="sníž. přenesená",J617,0)</f>
        <v>0</v>
      </c>
      <c r="BI617" s="206">
        <f>IF(N617="nulová",J617,0)</f>
        <v>0</v>
      </c>
      <c r="BJ617" s="18" t="s">
        <v>83</v>
      </c>
      <c r="BK617" s="206">
        <f>ROUND(I617*H617,2)</f>
        <v>0</v>
      </c>
      <c r="BL617" s="18" t="s">
        <v>215</v>
      </c>
      <c r="BM617" s="205" t="s">
        <v>1316</v>
      </c>
    </row>
    <row r="618" spans="1:65" s="2" customFormat="1" ht="19.5">
      <c r="A618" s="35"/>
      <c r="B618" s="36"/>
      <c r="C618" s="37"/>
      <c r="D618" s="209" t="s">
        <v>253</v>
      </c>
      <c r="E618" s="37"/>
      <c r="F618" s="240" t="s">
        <v>3614</v>
      </c>
      <c r="G618" s="37"/>
      <c r="H618" s="37"/>
      <c r="I618" s="241"/>
      <c r="J618" s="37"/>
      <c r="K618" s="37"/>
      <c r="L618" s="40"/>
      <c r="M618" s="242"/>
      <c r="N618" s="243"/>
      <c r="O618" s="72"/>
      <c r="P618" s="72"/>
      <c r="Q618" s="72"/>
      <c r="R618" s="72"/>
      <c r="S618" s="72"/>
      <c r="T618" s="73"/>
      <c r="U618" s="35"/>
      <c r="V618" s="35"/>
      <c r="W618" s="35"/>
      <c r="X618" s="35"/>
      <c r="Y618" s="35"/>
      <c r="Z618" s="35"/>
      <c r="AA618" s="35"/>
      <c r="AB618" s="35"/>
      <c r="AC618" s="35"/>
      <c r="AD618" s="35"/>
      <c r="AE618" s="35"/>
      <c r="AT618" s="18" t="s">
        <v>253</v>
      </c>
      <c r="AU618" s="18" t="s">
        <v>83</v>
      </c>
    </row>
    <row r="619" spans="1:65" s="2" customFormat="1" ht="16.5" customHeight="1">
      <c r="A619" s="35"/>
      <c r="B619" s="36"/>
      <c r="C619" s="193" t="s">
        <v>1313</v>
      </c>
      <c r="D619" s="193" t="s">
        <v>211</v>
      </c>
      <c r="E619" s="194" t="s">
        <v>3666</v>
      </c>
      <c r="F619" s="195" t="s">
        <v>3667</v>
      </c>
      <c r="G619" s="196" t="s">
        <v>340</v>
      </c>
      <c r="H619" s="197">
        <v>2</v>
      </c>
      <c r="I619" s="198"/>
      <c r="J619" s="199">
        <f>ROUND(I619*H619,2)</f>
        <v>0</v>
      </c>
      <c r="K619" s="200"/>
      <c r="L619" s="40"/>
      <c r="M619" s="201" t="s">
        <v>1</v>
      </c>
      <c r="N619" s="202" t="s">
        <v>40</v>
      </c>
      <c r="O619" s="72"/>
      <c r="P619" s="203">
        <f>O619*H619</f>
        <v>0</v>
      </c>
      <c r="Q619" s="203">
        <v>0</v>
      </c>
      <c r="R619" s="203">
        <f>Q619*H619</f>
        <v>0</v>
      </c>
      <c r="S619" s="203">
        <v>0</v>
      </c>
      <c r="T619" s="204">
        <f>S619*H619</f>
        <v>0</v>
      </c>
      <c r="U619" s="35"/>
      <c r="V619" s="35"/>
      <c r="W619" s="35"/>
      <c r="X619" s="35"/>
      <c r="Y619" s="35"/>
      <c r="Z619" s="35"/>
      <c r="AA619" s="35"/>
      <c r="AB619" s="35"/>
      <c r="AC619" s="35"/>
      <c r="AD619" s="35"/>
      <c r="AE619" s="35"/>
      <c r="AR619" s="205" t="s">
        <v>215</v>
      </c>
      <c r="AT619" s="205" t="s">
        <v>211</v>
      </c>
      <c r="AU619" s="205" t="s">
        <v>83</v>
      </c>
      <c r="AY619" s="18" t="s">
        <v>209</v>
      </c>
      <c r="BE619" s="206">
        <f>IF(N619="základní",J619,0)</f>
        <v>0</v>
      </c>
      <c r="BF619" s="206">
        <f>IF(N619="snížená",J619,0)</f>
        <v>0</v>
      </c>
      <c r="BG619" s="206">
        <f>IF(N619="zákl. přenesená",J619,0)</f>
        <v>0</v>
      </c>
      <c r="BH619" s="206">
        <f>IF(N619="sníž. přenesená",J619,0)</f>
        <v>0</v>
      </c>
      <c r="BI619" s="206">
        <f>IF(N619="nulová",J619,0)</f>
        <v>0</v>
      </c>
      <c r="BJ619" s="18" t="s">
        <v>83</v>
      </c>
      <c r="BK619" s="206">
        <f>ROUND(I619*H619,2)</f>
        <v>0</v>
      </c>
      <c r="BL619" s="18" t="s">
        <v>215</v>
      </c>
      <c r="BM619" s="205" t="s">
        <v>1319</v>
      </c>
    </row>
    <row r="620" spans="1:65" s="2" customFormat="1" ht="19.5">
      <c r="A620" s="35"/>
      <c r="B620" s="36"/>
      <c r="C620" s="37"/>
      <c r="D620" s="209" t="s">
        <v>253</v>
      </c>
      <c r="E620" s="37"/>
      <c r="F620" s="240" t="s">
        <v>3614</v>
      </c>
      <c r="G620" s="37"/>
      <c r="H620" s="37"/>
      <c r="I620" s="241"/>
      <c r="J620" s="37"/>
      <c r="K620" s="37"/>
      <c r="L620" s="40"/>
      <c r="M620" s="242"/>
      <c r="N620" s="243"/>
      <c r="O620" s="72"/>
      <c r="P620" s="72"/>
      <c r="Q620" s="72"/>
      <c r="R620" s="72"/>
      <c r="S620" s="72"/>
      <c r="T620" s="73"/>
      <c r="U620" s="35"/>
      <c r="V620" s="35"/>
      <c r="W620" s="35"/>
      <c r="X620" s="35"/>
      <c r="Y620" s="35"/>
      <c r="Z620" s="35"/>
      <c r="AA620" s="35"/>
      <c r="AB620" s="35"/>
      <c r="AC620" s="35"/>
      <c r="AD620" s="35"/>
      <c r="AE620" s="35"/>
      <c r="AT620" s="18" t="s">
        <v>253</v>
      </c>
      <c r="AU620" s="18" t="s">
        <v>83</v>
      </c>
    </row>
    <row r="621" spans="1:65" s="2" customFormat="1" ht="16.5" customHeight="1">
      <c r="A621" s="35"/>
      <c r="B621" s="36"/>
      <c r="C621" s="193" t="s">
        <v>758</v>
      </c>
      <c r="D621" s="193" t="s">
        <v>211</v>
      </c>
      <c r="E621" s="194" t="s">
        <v>3698</v>
      </c>
      <c r="F621" s="195" t="s">
        <v>3699</v>
      </c>
      <c r="G621" s="196" t="s">
        <v>340</v>
      </c>
      <c r="H621" s="197">
        <v>26</v>
      </c>
      <c r="I621" s="198"/>
      <c r="J621" s="199">
        <f>ROUND(I621*H621,2)</f>
        <v>0</v>
      </c>
      <c r="K621" s="200"/>
      <c r="L621" s="40"/>
      <c r="M621" s="201" t="s">
        <v>1</v>
      </c>
      <c r="N621" s="202" t="s">
        <v>40</v>
      </c>
      <c r="O621" s="72"/>
      <c r="P621" s="203">
        <f>O621*H621</f>
        <v>0</v>
      </c>
      <c r="Q621" s="203">
        <v>0</v>
      </c>
      <c r="R621" s="203">
        <f>Q621*H621</f>
        <v>0</v>
      </c>
      <c r="S621" s="203">
        <v>0</v>
      </c>
      <c r="T621" s="204">
        <f>S621*H621</f>
        <v>0</v>
      </c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  <c r="AR621" s="205" t="s">
        <v>215</v>
      </c>
      <c r="AT621" s="205" t="s">
        <v>211</v>
      </c>
      <c r="AU621" s="205" t="s">
        <v>83</v>
      </c>
      <c r="AY621" s="18" t="s">
        <v>209</v>
      </c>
      <c r="BE621" s="206">
        <f>IF(N621="základní",J621,0)</f>
        <v>0</v>
      </c>
      <c r="BF621" s="206">
        <f>IF(N621="snížená",J621,0)</f>
        <v>0</v>
      </c>
      <c r="BG621" s="206">
        <f>IF(N621="zákl. přenesená",J621,0)</f>
        <v>0</v>
      </c>
      <c r="BH621" s="206">
        <f>IF(N621="sníž. přenesená",J621,0)</f>
        <v>0</v>
      </c>
      <c r="BI621" s="206">
        <f>IF(N621="nulová",J621,0)</f>
        <v>0</v>
      </c>
      <c r="BJ621" s="18" t="s">
        <v>83</v>
      </c>
      <c r="BK621" s="206">
        <f>ROUND(I621*H621,2)</f>
        <v>0</v>
      </c>
      <c r="BL621" s="18" t="s">
        <v>215</v>
      </c>
      <c r="BM621" s="205" t="s">
        <v>1330</v>
      </c>
    </row>
    <row r="622" spans="1:65" s="2" customFormat="1" ht="19.5">
      <c r="A622" s="35"/>
      <c r="B622" s="36"/>
      <c r="C622" s="37"/>
      <c r="D622" s="209" t="s">
        <v>253</v>
      </c>
      <c r="E622" s="37"/>
      <c r="F622" s="240" t="s">
        <v>3614</v>
      </c>
      <c r="G622" s="37"/>
      <c r="H622" s="37"/>
      <c r="I622" s="241"/>
      <c r="J622" s="37"/>
      <c r="K622" s="37"/>
      <c r="L622" s="40"/>
      <c r="M622" s="242"/>
      <c r="N622" s="243"/>
      <c r="O622" s="72"/>
      <c r="P622" s="72"/>
      <c r="Q622" s="72"/>
      <c r="R622" s="72"/>
      <c r="S622" s="72"/>
      <c r="T622" s="73"/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  <c r="AE622" s="35"/>
      <c r="AT622" s="18" t="s">
        <v>253</v>
      </c>
      <c r="AU622" s="18" t="s">
        <v>83</v>
      </c>
    </row>
    <row r="623" spans="1:65" s="2" customFormat="1" ht="24.2" customHeight="1">
      <c r="A623" s="35"/>
      <c r="B623" s="36"/>
      <c r="C623" s="193" t="s">
        <v>1327</v>
      </c>
      <c r="D623" s="193" t="s">
        <v>211</v>
      </c>
      <c r="E623" s="194" t="s">
        <v>3670</v>
      </c>
      <c r="F623" s="195" t="s">
        <v>3671</v>
      </c>
      <c r="G623" s="196" t="s">
        <v>340</v>
      </c>
      <c r="H623" s="197">
        <v>2</v>
      </c>
      <c r="I623" s="198"/>
      <c r="J623" s="199">
        <f>ROUND(I623*H623,2)</f>
        <v>0</v>
      </c>
      <c r="K623" s="200"/>
      <c r="L623" s="40"/>
      <c r="M623" s="201" t="s">
        <v>1</v>
      </c>
      <c r="N623" s="202" t="s">
        <v>40</v>
      </c>
      <c r="O623" s="72"/>
      <c r="P623" s="203">
        <f>O623*H623</f>
        <v>0</v>
      </c>
      <c r="Q623" s="203">
        <v>0</v>
      </c>
      <c r="R623" s="203">
        <f>Q623*H623</f>
        <v>0</v>
      </c>
      <c r="S623" s="203">
        <v>0</v>
      </c>
      <c r="T623" s="204">
        <f>S623*H623</f>
        <v>0</v>
      </c>
      <c r="U623" s="35"/>
      <c r="V623" s="35"/>
      <c r="W623" s="35"/>
      <c r="X623" s="35"/>
      <c r="Y623" s="35"/>
      <c r="Z623" s="35"/>
      <c r="AA623" s="35"/>
      <c r="AB623" s="35"/>
      <c r="AC623" s="35"/>
      <c r="AD623" s="35"/>
      <c r="AE623" s="35"/>
      <c r="AR623" s="205" t="s">
        <v>215</v>
      </c>
      <c r="AT623" s="205" t="s">
        <v>211</v>
      </c>
      <c r="AU623" s="205" t="s">
        <v>83</v>
      </c>
      <c r="AY623" s="18" t="s">
        <v>209</v>
      </c>
      <c r="BE623" s="206">
        <f>IF(N623="základní",J623,0)</f>
        <v>0</v>
      </c>
      <c r="BF623" s="206">
        <f>IF(N623="snížená",J623,0)</f>
        <v>0</v>
      </c>
      <c r="BG623" s="206">
        <f>IF(N623="zákl. přenesená",J623,0)</f>
        <v>0</v>
      </c>
      <c r="BH623" s="206">
        <f>IF(N623="sníž. přenesená",J623,0)</f>
        <v>0</v>
      </c>
      <c r="BI623" s="206">
        <f>IF(N623="nulová",J623,0)</f>
        <v>0</v>
      </c>
      <c r="BJ623" s="18" t="s">
        <v>83</v>
      </c>
      <c r="BK623" s="206">
        <f>ROUND(I623*H623,2)</f>
        <v>0</v>
      </c>
      <c r="BL623" s="18" t="s">
        <v>215</v>
      </c>
      <c r="BM623" s="205" t="s">
        <v>1335</v>
      </c>
    </row>
    <row r="624" spans="1:65" s="2" customFormat="1" ht="19.5">
      <c r="A624" s="35"/>
      <c r="B624" s="36"/>
      <c r="C624" s="37"/>
      <c r="D624" s="209" t="s">
        <v>253</v>
      </c>
      <c r="E624" s="37"/>
      <c r="F624" s="240" t="s">
        <v>3672</v>
      </c>
      <c r="G624" s="37"/>
      <c r="H624" s="37"/>
      <c r="I624" s="241"/>
      <c r="J624" s="37"/>
      <c r="K624" s="37"/>
      <c r="L624" s="40"/>
      <c r="M624" s="242"/>
      <c r="N624" s="243"/>
      <c r="O624" s="72"/>
      <c r="P624" s="72"/>
      <c r="Q624" s="72"/>
      <c r="R624" s="72"/>
      <c r="S624" s="72"/>
      <c r="T624" s="73"/>
      <c r="U624" s="35"/>
      <c r="V624" s="35"/>
      <c r="W624" s="35"/>
      <c r="X624" s="35"/>
      <c r="Y624" s="35"/>
      <c r="Z624" s="35"/>
      <c r="AA624" s="35"/>
      <c r="AB624" s="35"/>
      <c r="AC624" s="35"/>
      <c r="AD624" s="35"/>
      <c r="AE624" s="35"/>
      <c r="AT624" s="18" t="s">
        <v>253</v>
      </c>
      <c r="AU624" s="18" t="s">
        <v>83</v>
      </c>
    </row>
    <row r="625" spans="1:65" s="2" customFormat="1" ht="21.75" customHeight="1">
      <c r="A625" s="35"/>
      <c r="B625" s="36"/>
      <c r="C625" s="193" t="s">
        <v>763</v>
      </c>
      <c r="D625" s="193" t="s">
        <v>211</v>
      </c>
      <c r="E625" s="194" t="s">
        <v>3673</v>
      </c>
      <c r="F625" s="195" t="s">
        <v>3674</v>
      </c>
      <c r="G625" s="196" t="s">
        <v>340</v>
      </c>
      <c r="H625" s="197">
        <v>3</v>
      </c>
      <c r="I625" s="198"/>
      <c r="J625" s="199">
        <f>ROUND(I625*H625,2)</f>
        <v>0</v>
      </c>
      <c r="K625" s="200"/>
      <c r="L625" s="40"/>
      <c r="M625" s="201" t="s">
        <v>1</v>
      </c>
      <c r="N625" s="202" t="s">
        <v>40</v>
      </c>
      <c r="O625" s="72"/>
      <c r="P625" s="203">
        <f>O625*H625</f>
        <v>0</v>
      </c>
      <c r="Q625" s="203">
        <v>0</v>
      </c>
      <c r="R625" s="203">
        <f>Q625*H625</f>
        <v>0</v>
      </c>
      <c r="S625" s="203">
        <v>0</v>
      </c>
      <c r="T625" s="204">
        <f>S625*H625</f>
        <v>0</v>
      </c>
      <c r="U625" s="35"/>
      <c r="V625" s="35"/>
      <c r="W625" s="35"/>
      <c r="X625" s="35"/>
      <c r="Y625" s="35"/>
      <c r="Z625" s="35"/>
      <c r="AA625" s="35"/>
      <c r="AB625" s="35"/>
      <c r="AC625" s="35"/>
      <c r="AD625" s="35"/>
      <c r="AE625" s="35"/>
      <c r="AR625" s="205" t="s">
        <v>215</v>
      </c>
      <c r="AT625" s="205" t="s">
        <v>211</v>
      </c>
      <c r="AU625" s="205" t="s">
        <v>83</v>
      </c>
      <c r="AY625" s="18" t="s">
        <v>209</v>
      </c>
      <c r="BE625" s="206">
        <f>IF(N625="základní",J625,0)</f>
        <v>0</v>
      </c>
      <c r="BF625" s="206">
        <f>IF(N625="snížená",J625,0)</f>
        <v>0</v>
      </c>
      <c r="BG625" s="206">
        <f>IF(N625="zákl. přenesená",J625,0)</f>
        <v>0</v>
      </c>
      <c r="BH625" s="206">
        <f>IF(N625="sníž. přenesená",J625,0)</f>
        <v>0</v>
      </c>
      <c r="BI625" s="206">
        <f>IF(N625="nulová",J625,0)</f>
        <v>0</v>
      </c>
      <c r="BJ625" s="18" t="s">
        <v>83</v>
      </c>
      <c r="BK625" s="206">
        <f>ROUND(I625*H625,2)</f>
        <v>0</v>
      </c>
      <c r="BL625" s="18" t="s">
        <v>215</v>
      </c>
      <c r="BM625" s="205" t="s">
        <v>1343</v>
      </c>
    </row>
    <row r="626" spans="1:65" s="2" customFormat="1" ht="19.5">
      <c r="A626" s="35"/>
      <c r="B626" s="36"/>
      <c r="C626" s="37"/>
      <c r="D626" s="209" t="s">
        <v>253</v>
      </c>
      <c r="E626" s="37"/>
      <c r="F626" s="240" t="s">
        <v>3672</v>
      </c>
      <c r="G626" s="37"/>
      <c r="H626" s="37"/>
      <c r="I626" s="241"/>
      <c r="J626" s="37"/>
      <c r="K626" s="37"/>
      <c r="L626" s="40"/>
      <c r="M626" s="242"/>
      <c r="N626" s="243"/>
      <c r="O626" s="72"/>
      <c r="P626" s="72"/>
      <c r="Q626" s="72"/>
      <c r="R626" s="72"/>
      <c r="S626" s="72"/>
      <c r="T626" s="73"/>
      <c r="U626" s="35"/>
      <c r="V626" s="35"/>
      <c r="W626" s="35"/>
      <c r="X626" s="35"/>
      <c r="Y626" s="35"/>
      <c r="Z626" s="35"/>
      <c r="AA626" s="35"/>
      <c r="AB626" s="35"/>
      <c r="AC626" s="35"/>
      <c r="AD626" s="35"/>
      <c r="AE626" s="35"/>
      <c r="AT626" s="18" t="s">
        <v>253</v>
      </c>
      <c r="AU626" s="18" t="s">
        <v>83</v>
      </c>
    </row>
    <row r="627" spans="1:65" s="2" customFormat="1" ht="16.5" customHeight="1">
      <c r="A627" s="35"/>
      <c r="B627" s="36"/>
      <c r="C627" s="193" t="s">
        <v>1340</v>
      </c>
      <c r="D627" s="193" t="s">
        <v>211</v>
      </c>
      <c r="E627" s="194" t="s">
        <v>3720</v>
      </c>
      <c r="F627" s="195" t="s">
        <v>3721</v>
      </c>
      <c r="G627" s="196" t="s">
        <v>340</v>
      </c>
      <c r="H627" s="197">
        <v>1</v>
      </c>
      <c r="I627" s="198"/>
      <c r="J627" s="199">
        <f>ROUND(I627*H627,2)</f>
        <v>0</v>
      </c>
      <c r="K627" s="200"/>
      <c r="L627" s="40"/>
      <c r="M627" s="201" t="s">
        <v>1</v>
      </c>
      <c r="N627" s="202" t="s">
        <v>40</v>
      </c>
      <c r="O627" s="72"/>
      <c r="P627" s="203">
        <f>O627*H627</f>
        <v>0</v>
      </c>
      <c r="Q627" s="203">
        <v>0</v>
      </c>
      <c r="R627" s="203">
        <f>Q627*H627</f>
        <v>0</v>
      </c>
      <c r="S627" s="203">
        <v>0</v>
      </c>
      <c r="T627" s="204">
        <f>S627*H627</f>
        <v>0</v>
      </c>
      <c r="U627" s="35"/>
      <c r="V627" s="35"/>
      <c r="W627" s="35"/>
      <c r="X627" s="35"/>
      <c r="Y627" s="35"/>
      <c r="Z627" s="35"/>
      <c r="AA627" s="35"/>
      <c r="AB627" s="35"/>
      <c r="AC627" s="35"/>
      <c r="AD627" s="35"/>
      <c r="AE627" s="35"/>
      <c r="AR627" s="205" t="s">
        <v>215</v>
      </c>
      <c r="AT627" s="205" t="s">
        <v>211</v>
      </c>
      <c r="AU627" s="205" t="s">
        <v>83</v>
      </c>
      <c r="AY627" s="18" t="s">
        <v>209</v>
      </c>
      <c r="BE627" s="206">
        <f>IF(N627="základní",J627,0)</f>
        <v>0</v>
      </c>
      <c r="BF627" s="206">
        <f>IF(N627="snížená",J627,0)</f>
        <v>0</v>
      </c>
      <c r="BG627" s="206">
        <f>IF(N627="zákl. přenesená",J627,0)</f>
        <v>0</v>
      </c>
      <c r="BH627" s="206">
        <f>IF(N627="sníž. přenesená",J627,0)</f>
        <v>0</v>
      </c>
      <c r="BI627" s="206">
        <f>IF(N627="nulová",J627,0)</f>
        <v>0</v>
      </c>
      <c r="BJ627" s="18" t="s">
        <v>83</v>
      </c>
      <c r="BK627" s="206">
        <f>ROUND(I627*H627,2)</f>
        <v>0</v>
      </c>
      <c r="BL627" s="18" t="s">
        <v>215</v>
      </c>
      <c r="BM627" s="205" t="s">
        <v>1349</v>
      </c>
    </row>
    <row r="628" spans="1:65" s="2" customFormat="1" ht="19.5">
      <c r="A628" s="35"/>
      <c r="B628" s="36"/>
      <c r="C628" s="37"/>
      <c r="D628" s="209" t="s">
        <v>253</v>
      </c>
      <c r="E628" s="37"/>
      <c r="F628" s="240" t="s">
        <v>3722</v>
      </c>
      <c r="G628" s="37"/>
      <c r="H628" s="37"/>
      <c r="I628" s="241"/>
      <c r="J628" s="37"/>
      <c r="K628" s="37"/>
      <c r="L628" s="40"/>
      <c r="M628" s="242"/>
      <c r="N628" s="243"/>
      <c r="O628" s="72"/>
      <c r="P628" s="72"/>
      <c r="Q628" s="72"/>
      <c r="R628" s="72"/>
      <c r="S628" s="72"/>
      <c r="T628" s="73"/>
      <c r="U628" s="35"/>
      <c r="V628" s="35"/>
      <c r="W628" s="35"/>
      <c r="X628" s="35"/>
      <c r="Y628" s="35"/>
      <c r="Z628" s="35"/>
      <c r="AA628" s="35"/>
      <c r="AB628" s="35"/>
      <c r="AC628" s="35"/>
      <c r="AD628" s="35"/>
      <c r="AE628" s="35"/>
      <c r="AT628" s="18" t="s">
        <v>253</v>
      </c>
      <c r="AU628" s="18" t="s">
        <v>83</v>
      </c>
    </row>
    <row r="629" spans="1:65" s="2" customFormat="1" ht="16.5" customHeight="1">
      <c r="A629" s="35"/>
      <c r="B629" s="36"/>
      <c r="C629" s="193" t="s">
        <v>770</v>
      </c>
      <c r="D629" s="193" t="s">
        <v>211</v>
      </c>
      <c r="E629" s="194" t="s">
        <v>3723</v>
      </c>
      <c r="F629" s="195" t="s">
        <v>3724</v>
      </c>
      <c r="G629" s="196" t="s">
        <v>340</v>
      </c>
      <c r="H629" s="197">
        <v>1</v>
      </c>
      <c r="I629" s="198"/>
      <c r="J629" s="199">
        <f>ROUND(I629*H629,2)</f>
        <v>0</v>
      </c>
      <c r="K629" s="200"/>
      <c r="L629" s="40"/>
      <c r="M629" s="201" t="s">
        <v>1</v>
      </c>
      <c r="N629" s="202" t="s">
        <v>40</v>
      </c>
      <c r="O629" s="72"/>
      <c r="P629" s="203">
        <f>O629*H629</f>
        <v>0</v>
      </c>
      <c r="Q629" s="203">
        <v>0</v>
      </c>
      <c r="R629" s="203">
        <f>Q629*H629</f>
        <v>0</v>
      </c>
      <c r="S629" s="203">
        <v>0</v>
      </c>
      <c r="T629" s="204">
        <f>S629*H629</f>
        <v>0</v>
      </c>
      <c r="U629" s="35"/>
      <c r="V629" s="35"/>
      <c r="W629" s="35"/>
      <c r="X629" s="35"/>
      <c r="Y629" s="35"/>
      <c r="Z629" s="35"/>
      <c r="AA629" s="35"/>
      <c r="AB629" s="35"/>
      <c r="AC629" s="35"/>
      <c r="AD629" s="35"/>
      <c r="AE629" s="35"/>
      <c r="AR629" s="205" t="s">
        <v>215</v>
      </c>
      <c r="AT629" s="205" t="s">
        <v>211</v>
      </c>
      <c r="AU629" s="205" t="s">
        <v>83</v>
      </c>
      <c r="AY629" s="18" t="s">
        <v>209</v>
      </c>
      <c r="BE629" s="206">
        <f>IF(N629="základní",J629,0)</f>
        <v>0</v>
      </c>
      <c r="BF629" s="206">
        <f>IF(N629="snížená",J629,0)</f>
        <v>0</v>
      </c>
      <c r="BG629" s="206">
        <f>IF(N629="zákl. přenesená",J629,0)</f>
        <v>0</v>
      </c>
      <c r="BH629" s="206">
        <f>IF(N629="sníž. přenesená",J629,0)</f>
        <v>0</v>
      </c>
      <c r="BI629" s="206">
        <f>IF(N629="nulová",J629,0)</f>
        <v>0</v>
      </c>
      <c r="BJ629" s="18" t="s">
        <v>83</v>
      </c>
      <c r="BK629" s="206">
        <f>ROUND(I629*H629,2)</f>
        <v>0</v>
      </c>
      <c r="BL629" s="18" t="s">
        <v>215</v>
      </c>
      <c r="BM629" s="205" t="s">
        <v>1356</v>
      </c>
    </row>
    <row r="630" spans="1:65" s="2" customFormat="1" ht="19.5">
      <c r="A630" s="35"/>
      <c r="B630" s="36"/>
      <c r="C630" s="37"/>
      <c r="D630" s="209" t="s">
        <v>253</v>
      </c>
      <c r="E630" s="37"/>
      <c r="F630" s="240" t="s">
        <v>3722</v>
      </c>
      <c r="G630" s="37"/>
      <c r="H630" s="37"/>
      <c r="I630" s="241"/>
      <c r="J630" s="37"/>
      <c r="K630" s="37"/>
      <c r="L630" s="40"/>
      <c r="M630" s="242"/>
      <c r="N630" s="243"/>
      <c r="O630" s="72"/>
      <c r="P630" s="72"/>
      <c r="Q630" s="72"/>
      <c r="R630" s="72"/>
      <c r="S630" s="72"/>
      <c r="T630" s="73"/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  <c r="AT630" s="18" t="s">
        <v>253</v>
      </c>
      <c r="AU630" s="18" t="s">
        <v>83</v>
      </c>
    </row>
    <row r="631" spans="1:65" s="2" customFormat="1" ht="16.5" customHeight="1">
      <c r="A631" s="35"/>
      <c r="B631" s="36"/>
      <c r="C631" s="193" t="s">
        <v>1353</v>
      </c>
      <c r="D631" s="193" t="s">
        <v>211</v>
      </c>
      <c r="E631" s="194" t="s">
        <v>3681</v>
      </c>
      <c r="F631" s="195" t="s">
        <v>3682</v>
      </c>
      <c r="G631" s="196" t="s">
        <v>340</v>
      </c>
      <c r="H631" s="197">
        <v>100</v>
      </c>
      <c r="I631" s="198"/>
      <c r="J631" s="199">
        <f>ROUND(I631*H631,2)</f>
        <v>0</v>
      </c>
      <c r="K631" s="200"/>
      <c r="L631" s="40"/>
      <c r="M631" s="201" t="s">
        <v>1</v>
      </c>
      <c r="N631" s="202" t="s">
        <v>40</v>
      </c>
      <c r="O631" s="72"/>
      <c r="P631" s="203">
        <f>O631*H631</f>
        <v>0</v>
      </c>
      <c r="Q631" s="203">
        <v>0</v>
      </c>
      <c r="R631" s="203">
        <f>Q631*H631</f>
        <v>0</v>
      </c>
      <c r="S631" s="203">
        <v>0</v>
      </c>
      <c r="T631" s="204">
        <f>S631*H631</f>
        <v>0</v>
      </c>
      <c r="U631" s="35"/>
      <c r="V631" s="35"/>
      <c r="W631" s="35"/>
      <c r="X631" s="35"/>
      <c r="Y631" s="35"/>
      <c r="Z631" s="35"/>
      <c r="AA631" s="35"/>
      <c r="AB631" s="35"/>
      <c r="AC631" s="35"/>
      <c r="AD631" s="35"/>
      <c r="AE631" s="35"/>
      <c r="AR631" s="205" t="s">
        <v>215</v>
      </c>
      <c r="AT631" s="205" t="s">
        <v>211</v>
      </c>
      <c r="AU631" s="205" t="s">
        <v>83</v>
      </c>
      <c r="AY631" s="18" t="s">
        <v>209</v>
      </c>
      <c r="BE631" s="206">
        <f>IF(N631="základní",J631,0)</f>
        <v>0</v>
      </c>
      <c r="BF631" s="206">
        <f>IF(N631="snížená",J631,0)</f>
        <v>0</v>
      </c>
      <c r="BG631" s="206">
        <f>IF(N631="zákl. přenesená",J631,0)</f>
        <v>0</v>
      </c>
      <c r="BH631" s="206">
        <f>IF(N631="sníž. přenesená",J631,0)</f>
        <v>0</v>
      </c>
      <c r="BI631" s="206">
        <f>IF(N631="nulová",J631,0)</f>
        <v>0</v>
      </c>
      <c r="BJ631" s="18" t="s">
        <v>83</v>
      </c>
      <c r="BK631" s="206">
        <f>ROUND(I631*H631,2)</f>
        <v>0</v>
      </c>
      <c r="BL631" s="18" t="s">
        <v>215</v>
      </c>
      <c r="BM631" s="205" t="s">
        <v>1362</v>
      </c>
    </row>
    <row r="632" spans="1:65" s="2" customFormat="1" ht="19.5">
      <c r="A632" s="35"/>
      <c r="B632" s="36"/>
      <c r="C632" s="37"/>
      <c r="D632" s="209" t="s">
        <v>253</v>
      </c>
      <c r="E632" s="37"/>
      <c r="F632" s="240" t="s">
        <v>3631</v>
      </c>
      <c r="G632" s="37"/>
      <c r="H632" s="37"/>
      <c r="I632" s="241"/>
      <c r="J632" s="37"/>
      <c r="K632" s="37"/>
      <c r="L632" s="40"/>
      <c r="M632" s="242"/>
      <c r="N632" s="243"/>
      <c r="O632" s="72"/>
      <c r="P632" s="72"/>
      <c r="Q632" s="72"/>
      <c r="R632" s="72"/>
      <c r="S632" s="72"/>
      <c r="T632" s="73"/>
      <c r="U632" s="35"/>
      <c r="V632" s="35"/>
      <c r="W632" s="35"/>
      <c r="X632" s="35"/>
      <c r="Y632" s="35"/>
      <c r="Z632" s="35"/>
      <c r="AA632" s="35"/>
      <c r="AB632" s="35"/>
      <c r="AC632" s="35"/>
      <c r="AD632" s="35"/>
      <c r="AE632" s="35"/>
      <c r="AT632" s="18" t="s">
        <v>253</v>
      </c>
      <c r="AU632" s="18" t="s">
        <v>83</v>
      </c>
    </row>
    <row r="633" spans="1:65" s="2" customFormat="1" ht="16.5" customHeight="1">
      <c r="A633" s="35"/>
      <c r="B633" s="36"/>
      <c r="C633" s="193" t="s">
        <v>776</v>
      </c>
      <c r="D633" s="193" t="s">
        <v>211</v>
      </c>
      <c r="E633" s="194" t="s">
        <v>3683</v>
      </c>
      <c r="F633" s="195" t="s">
        <v>3684</v>
      </c>
      <c r="G633" s="196" t="s">
        <v>340</v>
      </c>
      <c r="H633" s="197">
        <v>3</v>
      </c>
      <c r="I633" s="198"/>
      <c r="J633" s="199">
        <f>ROUND(I633*H633,2)</f>
        <v>0</v>
      </c>
      <c r="K633" s="200"/>
      <c r="L633" s="40"/>
      <c r="M633" s="201" t="s">
        <v>1</v>
      </c>
      <c r="N633" s="202" t="s">
        <v>40</v>
      </c>
      <c r="O633" s="72"/>
      <c r="P633" s="203">
        <f>O633*H633</f>
        <v>0</v>
      </c>
      <c r="Q633" s="203">
        <v>0</v>
      </c>
      <c r="R633" s="203">
        <f>Q633*H633</f>
        <v>0</v>
      </c>
      <c r="S633" s="203">
        <v>0</v>
      </c>
      <c r="T633" s="204">
        <f>S633*H633</f>
        <v>0</v>
      </c>
      <c r="U633" s="35"/>
      <c r="V633" s="35"/>
      <c r="W633" s="35"/>
      <c r="X633" s="35"/>
      <c r="Y633" s="35"/>
      <c r="Z633" s="35"/>
      <c r="AA633" s="35"/>
      <c r="AB633" s="35"/>
      <c r="AC633" s="35"/>
      <c r="AD633" s="35"/>
      <c r="AE633" s="35"/>
      <c r="AR633" s="205" t="s">
        <v>215</v>
      </c>
      <c r="AT633" s="205" t="s">
        <v>211</v>
      </c>
      <c r="AU633" s="205" t="s">
        <v>83</v>
      </c>
      <c r="AY633" s="18" t="s">
        <v>209</v>
      </c>
      <c r="BE633" s="206">
        <f>IF(N633="základní",J633,0)</f>
        <v>0</v>
      </c>
      <c r="BF633" s="206">
        <f>IF(N633="snížená",J633,0)</f>
        <v>0</v>
      </c>
      <c r="BG633" s="206">
        <f>IF(N633="zákl. přenesená",J633,0)</f>
        <v>0</v>
      </c>
      <c r="BH633" s="206">
        <f>IF(N633="sníž. přenesená",J633,0)</f>
        <v>0</v>
      </c>
      <c r="BI633" s="206">
        <f>IF(N633="nulová",J633,0)</f>
        <v>0</v>
      </c>
      <c r="BJ633" s="18" t="s">
        <v>83</v>
      </c>
      <c r="BK633" s="206">
        <f>ROUND(I633*H633,2)</f>
        <v>0</v>
      </c>
      <c r="BL633" s="18" t="s">
        <v>215</v>
      </c>
      <c r="BM633" s="205" t="s">
        <v>1368</v>
      </c>
    </row>
    <row r="634" spans="1:65" s="2" customFormat="1" ht="19.5">
      <c r="A634" s="35"/>
      <c r="B634" s="36"/>
      <c r="C634" s="37"/>
      <c r="D634" s="209" t="s">
        <v>253</v>
      </c>
      <c r="E634" s="37"/>
      <c r="F634" s="240" t="s">
        <v>3631</v>
      </c>
      <c r="G634" s="37"/>
      <c r="H634" s="37"/>
      <c r="I634" s="241"/>
      <c r="J634" s="37"/>
      <c r="K634" s="37"/>
      <c r="L634" s="40"/>
      <c r="M634" s="242"/>
      <c r="N634" s="243"/>
      <c r="O634" s="72"/>
      <c r="P634" s="72"/>
      <c r="Q634" s="72"/>
      <c r="R634" s="72"/>
      <c r="S634" s="72"/>
      <c r="T634" s="73"/>
      <c r="U634" s="35"/>
      <c r="V634" s="35"/>
      <c r="W634" s="35"/>
      <c r="X634" s="35"/>
      <c r="Y634" s="35"/>
      <c r="Z634" s="35"/>
      <c r="AA634" s="35"/>
      <c r="AB634" s="35"/>
      <c r="AC634" s="35"/>
      <c r="AD634" s="35"/>
      <c r="AE634" s="35"/>
      <c r="AT634" s="18" t="s">
        <v>253</v>
      </c>
      <c r="AU634" s="18" t="s">
        <v>83</v>
      </c>
    </row>
    <row r="635" spans="1:65" s="2" customFormat="1" ht="16.5" customHeight="1">
      <c r="A635" s="35"/>
      <c r="B635" s="36"/>
      <c r="C635" s="193" t="s">
        <v>1365</v>
      </c>
      <c r="D635" s="193" t="s">
        <v>211</v>
      </c>
      <c r="E635" s="194" t="s">
        <v>3700</v>
      </c>
      <c r="F635" s="195" t="s">
        <v>3701</v>
      </c>
      <c r="G635" s="196" t="s">
        <v>340</v>
      </c>
      <c r="H635" s="197">
        <v>2</v>
      </c>
      <c r="I635" s="198"/>
      <c r="J635" s="199">
        <f>ROUND(I635*H635,2)</f>
        <v>0</v>
      </c>
      <c r="K635" s="200"/>
      <c r="L635" s="40"/>
      <c r="M635" s="201" t="s">
        <v>1</v>
      </c>
      <c r="N635" s="202" t="s">
        <v>40</v>
      </c>
      <c r="O635" s="72"/>
      <c r="P635" s="203">
        <f>O635*H635</f>
        <v>0</v>
      </c>
      <c r="Q635" s="203">
        <v>0</v>
      </c>
      <c r="R635" s="203">
        <f>Q635*H635</f>
        <v>0</v>
      </c>
      <c r="S635" s="203">
        <v>0</v>
      </c>
      <c r="T635" s="204">
        <f>S635*H635</f>
        <v>0</v>
      </c>
      <c r="U635" s="35"/>
      <c r="V635" s="35"/>
      <c r="W635" s="35"/>
      <c r="X635" s="35"/>
      <c r="Y635" s="35"/>
      <c r="Z635" s="35"/>
      <c r="AA635" s="35"/>
      <c r="AB635" s="35"/>
      <c r="AC635" s="35"/>
      <c r="AD635" s="35"/>
      <c r="AE635" s="35"/>
      <c r="AR635" s="205" t="s">
        <v>215</v>
      </c>
      <c r="AT635" s="205" t="s">
        <v>211</v>
      </c>
      <c r="AU635" s="205" t="s">
        <v>83</v>
      </c>
      <c r="AY635" s="18" t="s">
        <v>209</v>
      </c>
      <c r="BE635" s="206">
        <f>IF(N635="základní",J635,0)</f>
        <v>0</v>
      </c>
      <c r="BF635" s="206">
        <f>IF(N635="snížená",J635,0)</f>
        <v>0</v>
      </c>
      <c r="BG635" s="206">
        <f>IF(N635="zákl. přenesená",J635,0)</f>
        <v>0</v>
      </c>
      <c r="BH635" s="206">
        <f>IF(N635="sníž. přenesená",J635,0)</f>
        <v>0</v>
      </c>
      <c r="BI635" s="206">
        <f>IF(N635="nulová",J635,0)</f>
        <v>0</v>
      </c>
      <c r="BJ635" s="18" t="s">
        <v>83</v>
      </c>
      <c r="BK635" s="206">
        <f>ROUND(I635*H635,2)</f>
        <v>0</v>
      </c>
      <c r="BL635" s="18" t="s">
        <v>215</v>
      </c>
      <c r="BM635" s="205" t="s">
        <v>1373</v>
      </c>
    </row>
    <row r="636" spans="1:65" s="2" customFormat="1" ht="19.5">
      <c r="A636" s="35"/>
      <c r="B636" s="36"/>
      <c r="C636" s="37"/>
      <c r="D636" s="209" t="s">
        <v>253</v>
      </c>
      <c r="E636" s="37"/>
      <c r="F636" s="240" t="s">
        <v>3654</v>
      </c>
      <c r="G636" s="37"/>
      <c r="H636" s="37"/>
      <c r="I636" s="241"/>
      <c r="J636" s="37"/>
      <c r="K636" s="37"/>
      <c r="L636" s="40"/>
      <c r="M636" s="242"/>
      <c r="N636" s="243"/>
      <c r="O636" s="72"/>
      <c r="P636" s="72"/>
      <c r="Q636" s="72"/>
      <c r="R636" s="72"/>
      <c r="S636" s="72"/>
      <c r="T636" s="73"/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  <c r="AE636" s="35"/>
      <c r="AT636" s="18" t="s">
        <v>253</v>
      </c>
      <c r="AU636" s="18" t="s">
        <v>83</v>
      </c>
    </row>
    <row r="637" spans="1:65" s="2" customFormat="1" ht="16.5" customHeight="1">
      <c r="A637" s="35"/>
      <c r="B637" s="36"/>
      <c r="C637" s="193" t="s">
        <v>783</v>
      </c>
      <c r="D637" s="193" t="s">
        <v>211</v>
      </c>
      <c r="E637" s="194" t="s">
        <v>3738</v>
      </c>
      <c r="F637" s="195" t="s">
        <v>3739</v>
      </c>
      <c r="G637" s="196" t="s">
        <v>340</v>
      </c>
      <c r="H637" s="197">
        <v>1</v>
      </c>
      <c r="I637" s="198"/>
      <c r="J637" s="199">
        <f>ROUND(I637*H637,2)</f>
        <v>0</v>
      </c>
      <c r="K637" s="200"/>
      <c r="L637" s="40"/>
      <c r="M637" s="201" t="s">
        <v>1</v>
      </c>
      <c r="N637" s="202" t="s">
        <v>40</v>
      </c>
      <c r="O637" s="72"/>
      <c r="P637" s="203">
        <f>O637*H637</f>
        <v>0</v>
      </c>
      <c r="Q637" s="203">
        <v>0</v>
      </c>
      <c r="R637" s="203">
        <f>Q637*H637</f>
        <v>0</v>
      </c>
      <c r="S637" s="203">
        <v>0</v>
      </c>
      <c r="T637" s="204">
        <f>S637*H637</f>
        <v>0</v>
      </c>
      <c r="U637" s="35"/>
      <c r="V637" s="35"/>
      <c r="W637" s="35"/>
      <c r="X637" s="35"/>
      <c r="Y637" s="35"/>
      <c r="Z637" s="35"/>
      <c r="AA637" s="35"/>
      <c r="AB637" s="35"/>
      <c r="AC637" s="35"/>
      <c r="AD637" s="35"/>
      <c r="AE637" s="35"/>
      <c r="AR637" s="205" t="s">
        <v>215</v>
      </c>
      <c r="AT637" s="205" t="s">
        <v>211</v>
      </c>
      <c r="AU637" s="205" t="s">
        <v>83</v>
      </c>
      <c r="AY637" s="18" t="s">
        <v>209</v>
      </c>
      <c r="BE637" s="206">
        <f>IF(N637="základní",J637,0)</f>
        <v>0</v>
      </c>
      <c r="BF637" s="206">
        <f>IF(N637="snížená",J637,0)</f>
        <v>0</v>
      </c>
      <c r="BG637" s="206">
        <f>IF(N637="zákl. přenesená",J637,0)</f>
        <v>0</v>
      </c>
      <c r="BH637" s="206">
        <f>IF(N637="sníž. přenesená",J637,0)</f>
        <v>0</v>
      </c>
      <c r="BI637" s="206">
        <f>IF(N637="nulová",J637,0)</f>
        <v>0</v>
      </c>
      <c r="BJ637" s="18" t="s">
        <v>83</v>
      </c>
      <c r="BK637" s="206">
        <f>ROUND(I637*H637,2)</f>
        <v>0</v>
      </c>
      <c r="BL637" s="18" t="s">
        <v>215</v>
      </c>
      <c r="BM637" s="205" t="s">
        <v>1379</v>
      </c>
    </row>
    <row r="638" spans="1:65" s="2" customFormat="1" ht="19.5">
      <c r="A638" s="35"/>
      <c r="B638" s="36"/>
      <c r="C638" s="37"/>
      <c r="D638" s="209" t="s">
        <v>253</v>
      </c>
      <c r="E638" s="37"/>
      <c r="F638" s="240" t="s">
        <v>3654</v>
      </c>
      <c r="G638" s="37"/>
      <c r="H638" s="37"/>
      <c r="I638" s="241"/>
      <c r="J638" s="37"/>
      <c r="K638" s="37"/>
      <c r="L638" s="40"/>
      <c r="M638" s="242"/>
      <c r="N638" s="243"/>
      <c r="O638" s="72"/>
      <c r="P638" s="72"/>
      <c r="Q638" s="72"/>
      <c r="R638" s="72"/>
      <c r="S638" s="72"/>
      <c r="T638" s="73"/>
      <c r="U638" s="35"/>
      <c r="V638" s="35"/>
      <c r="W638" s="35"/>
      <c r="X638" s="35"/>
      <c r="Y638" s="35"/>
      <c r="Z638" s="35"/>
      <c r="AA638" s="35"/>
      <c r="AB638" s="35"/>
      <c r="AC638" s="35"/>
      <c r="AD638" s="35"/>
      <c r="AE638" s="35"/>
      <c r="AT638" s="18" t="s">
        <v>253</v>
      </c>
      <c r="AU638" s="18" t="s">
        <v>83</v>
      </c>
    </row>
    <row r="639" spans="1:65" s="2" customFormat="1" ht="16.5" customHeight="1">
      <c r="A639" s="35"/>
      <c r="B639" s="36"/>
      <c r="C639" s="193" t="s">
        <v>1376</v>
      </c>
      <c r="D639" s="193" t="s">
        <v>211</v>
      </c>
      <c r="E639" s="194" t="s">
        <v>3679</v>
      </c>
      <c r="F639" s="195" t="s">
        <v>3680</v>
      </c>
      <c r="G639" s="196" t="s">
        <v>340</v>
      </c>
      <c r="H639" s="197">
        <v>1</v>
      </c>
      <c r="I639" s="198"/>
      <c r="J639" s="199">
        <f>ROUND(I639*H639,2)</f>
        <v>0</v>
      </c>
      <c r="K639" s="200"/>
      <c r="L639" s="40"/>
      <c r="M639" s="201" t="s">
        <v>1</v>
      </c>
      <c r="N639" s="202" t="s">
        <v>40</v>
      </c>
      <c r="O639" s="72"/>
      <c r="P639" s="203">
        <f>O639*H639</f>
        <v>0</v>
      </c>
      <c r="Q639" s="203">
        <v>0</v>
      </c>
      <c r="R639" s="203">
        <f>Q639*H639</f>
        <v>0</v>
      </c>
      <c r="S639" s="203">
        <v>0</v>
      </c>
      <c r="T639" s="204">
        <f>S639*H639</f>
        <v>0</v>
      </c>
      <c r="U639" s="35"/>
      <c r="V639" s="35"/>
      <c r="W639" s="35"/>
      <c r="X639" s="35"/>
      <c r="Y639" s="35"/>
      <c r="Z639" s="35"/>
      <c r="AA639" s="35"/>
      <c r="AB639" s="35"/>
      <c r="AC639" s="35"/>
      <c r="AD639" s="35"/>
      <c r="AE639" s="35"/>
      <c r="AR639" s="205" t="s">
        <v>215</v>
      </c>
      <c r="AT639" s="205" t="s">
        <v>211</v>
      </c>
      <c r="AU639" s="205" t="s">
        <v>83</v>
      </c>
      <c r="AY639" s="18" t="s">
        <v>209</v>
      </c>
      <c r="BE639" s="206">
        <f>IF(N639="základní",J639,0)</f>
        <v>0</v>
      </c>
      <c r="BF639" s="206">
        <f>IF(N639="snížená",J639,0)</f>
        <v>0</v>
      </c>
      <c r="BG639" s="206">
        <f>IF(N639="zákl. přenesená",J639,0)</f>
        <v>0</v>
      </c>
      <c r="BH639" s="206">
        <f>IF(N639="sníž. přenesená",J639,0)</f>
        <v>0</v>
      </c>
      <c r="BI639" s="206">
        <f>IF(N639="nulová",J639,0)</f>
        <v>0</v>
      </c>
      <c r="BJ639" s="18" t="s">
        <v>83</v>
      </c>
      <c r="BK639" s="206">
        <f>ROUND(I639*H639,2)</f>
        <v>0</v>
      </c>
      <c r="BL639" s="18" t="s">
        <v>215</v>
      </c>
      <c r="BM639" s="205" t="s">
        <v>1392</v>
      </c>
    </row>
    <row r="640" spans="1:65" s="2" customFormat="1" ht="19.5">
      <c r="A640" s="35"/>
      <c r="B640" s="36"/>
      <c r="C640" s="37"/>
      <c r="D640" s="209" t="s">
        <v>253</v>
      </c>
      <c r="E640" s="37"/>
      <c r="F640" s="240" t="s">
        <v>3614</v>
      </c>
      <c r="G640" s="37"/>
      <c r="H640" s="37"/>
      <c r="I640" s="241"/>
      <c r="J640" s="37"/>
      <c r="K640" s="37"/>
      <c r="L640" s="40"/>
      <c r="M640" s="242"/>
      <c r="N640" s="243"/>
      <c r="O640" s="72"/>
      <c r="P640" s="72"/>
      <c r="Q640" s="72"/>
      <c r="R640" s="72"/>
      <c r="S640" s="72"/>
      <c r="T640" s="73"/>
      <c r="U640" s="35"/>
      <c r="V640" s="35"/>
      <c r="W640" s="35"/>
      <c r="X640" s="35"/>
      <c r="Y640" s="35"/>
      <c r="Z640" s="35"/>
      <c r="AA640" s="35"/>
      <c r="AB640" s="35"/>
      <c r="AC640" s="35"/>
      <c r="AD640" s="35"/>
      <c r="AE640" s="35"/>
      <c r="AT640" s="18" t="s">
        <v>253</v>
      </c>
      <c r="AU640" s="18" t="s">
        <v>83</v>
      </c>
    </row>
    <row r="641" spans="1:65" s="2" customFormat="1" ht="16.5" customHeight="1">
      <c r="A641" s="35"/>
      <c r="B641" s="36"/>
      <c r="C641" s="193" t="s">
        <v>788</v>
      </c>
      <c r="D641" s="193" t="s">
        <v>211</v>
      </c>
      <c r="E641" s="194" t="s">
        <v>3704</v>
      </c>
      <c r="F641" s="195" t="s">
        <v>3705</v>
      </c>
      <c r="G641" s="196" t="s">
        <v>340</v>
      </c>
      <c r="H641" s="197">
        <v>1</v>
      </c>
      <c r="I641" s="198"/>
      <c r="J641" s="199">
        <f>ROUND(I641*H641,2)</f>
        <v>0</v>
      </c>
      <c r="K641" s="200"/>
      <c r="L641" s="40"/>
      <c r="M641" s="201" t="s">
        <v>1</v>
      </c>
      <c r="N641" s="202" t="s">
        <v>40</v>
      </c>
      <c r="O641" s="72"/>
      <c r="P641" s="203">
        <f>O641*H641</f>
        <v>0</v>
      </c>
      <c r="Q641" s="203">
        <v>0</v>
      </c>
      <c r="R641" s="203">
        <f>Q641*H641</f>
        <v>0</v>
      </c>
      <c r="S641" s="203">
        <v>0</v>
      </c>
      <c r="T641" s="204">
        <f>S641*H641</f>
        <v>0</v>
      </c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  <c r="AR641" s="205" t="s">
        <v>215</v>
      </c>
      <c r="AT641" s="205" t="s">
        <v>211</v>
      </c>
      <c r="AU641" s="205" t="s">
        <v>83</v>
      </c>
      <c r="AY641" s="18" t="s">
        <v>209</v>
      </c>
      <c r="BE641" s="206">
        <f>IF(N641="základní",J641,0)</f>
        <v>0</v>
      </c>
      <c r="BF641" s="206">
        <f>IF(N641="snížená",J641,0)</f>
        <v>0</v>
      </c>
      <c r="BG641" s="206">
        <f>IF(N641="zákl. přenesená",J641,0)</f>
        <v>0</v>
      </c>
      <c r="BH641" s="206">
        <f>IF(N641="sníž. přenesená",J641,0)</f>
        <v>0</v>
      </c>
      <c r="BI641" s="206">
        <f>IF(N641="nulová",J641,0)</f>
        <v>0</v>
      </c>
      <c r="BJ641" s="18" t="s">
        <v>83</v>
      </c>
      <c r="BK641" s="206">
        <f>ROUND(I641*H641,2)</f>
        <v>0</v>
      </c>
      <c r="BL641" s="18" t="s">
        <v>215</v>
      </c>
      <c r="BM641" s="205" t="s">
        <v>1399</v>
      </c>
    </row>
    <row r="642" spans="1:65" s="2" customFormat="1" ht="19.5">
      <c r="A642" s="35"/>
      <c r="B642" s="36"/>
      <c r="C642" s="37"/>
      <c r="D642" s="209" t="s">
        <v>253</v>
      </c>
      <c r="E642" s="37"/>
      <c r="F642" s="240" t="s">
        <v>3614</v>
      </c>
      <c r="G642" s="37"/>
      <c r="H642" s="37"/>
      <c r="I642" s="241"/>
      <c r="J642" s="37"/>
      <c r="K642" s="37"/>
      <c r="L642" s="40"/>
      <c r="M642" s="242"/>
      <c r="N642" s="243"/>
      <c r="O642" s="72"/>
      <c r="P642" s="72"/>
      <c r="Q642" s="72"/>
      <c r="R642" s="72"/>
      <c r="S642" s="72"/>
      <c r="T642" s="73"/>
      <c r="U642" s="35"/>
      <c r="V642" s="35"/>
      <c r="W642" s="35"/>
      <c r="X642" s="35"/>
      <c r="Y642" s="35"/>
      <c r="Z642" s="35"/>
      <c r="AA642" s="35"/>
      <c r="AB642" s="35"/>
      <c r="AC642" s="35"/>
      <c r="AD642" s="35"/>
      <c r="AE642" s="35"/>
      <c r="AT642" s="18" t="s">
        <v>253</v>
      </c>
      <c r="AU642" s="18" t="s">
        <v>83</v>
      </c>
    </row>
    <row r="643" spans="1:65" s="2" customFormat="1" ht="16.5" customHeight="1">
      <c r="A643" s="35"/>
      <c r="B643" s="36"/>
      <c r="C643" s="193" t="s">
        <v>1396</v>
      </c>
      <c r="D643" s="193" t="s">
        <v>211</v>
      </c>
      <c r="E643" s="194" t="s">
        <v>3706</v>
      </c>
      <c r="F643" s="195" t="s">
        <v>3707</v>
      </c>
      <c r="G643" s="196" t="s">
        <v>340</v>
      </c>
      <c r="H643" s="197">
        <v>1</v>
      </c>
      <c r="I643" s="198"/>
      <c r="J643" s="199">
        <f>ROUND(I643*H643,2)</f>
        <v>0</v>
      </c>
      <c r="K643" s="200"/>
      <c r="L643" s="40"/>
      <c r="M643" s="201" t="s">
        <v>1</v>
      </c>
      <c r="N643" s="202" t="s">
        <v>40</v>
      </c>
      <c r="O643" s="72"/>
      <c r="P643" s="203">
        <f>O643*H643</f>
        <v>0</v>
      </c>
      <c r="Q643" s="203">
        <v>0</v>
      </c>
      <c r="R643" s="203">
        <f>Q643*H643</f>
        <v>0</v>
      </c>
      <c r="S643" s="203">
        <v>0</v>
      </c>
      <c r="T643" s="204">
        <f>S643*H643</f>
        <v>0</v>
      </c>
      <c r="U643" s="35"/>
      <c r="V643" s="35"/>
      <c r="W643" s="35"/>
      <c r="X643" s="35"/>
      <c r="Y643" s="35"/>
      <c r="Z643" s="35"/>
      <c r="AA643" s="35"/>
      <c r="AB643" s="35"/>
      <c r="AC643" s="35"/>
      <c r="AD643" s="35"/>
      <c r="AE643" s="35"/>
      <c r="AR643" s="205" t="s">
        <v>215</v>
      </c>
      <c r="AT643" s="205" t="s">
        <v>211</v>
      </c>
      <c r="AU643" s="205" t="s">
        <v>83</v>
      </c>
      <c r="AY643" s="18" t="s">
        <v>209</v>
      </c>
      <c r="BE643" s="206">
        <f>IF(N643="základní",J643,0)</f>
        <v>0</v>
      </c>
      <c r="BF643" s="206">
        <f>IF(N643="snížená",J643,0)</f>
        <v>0</v>
      </c>
      <c r="BG643" s="206">
        <f>IF(N643="zákl. přenesená",J643,0)</f>
        <v>0</v>
      </c>
      <c r="BH643" s="206">
        <f>IF(N643="sníž. přenesená",J643,0)</f>
        <v>0</v>
      </c>
      <c r="BI643" s="206">
        <f>IF(N643="nulová",J643,0)</f>
        <v>0</v>
      </c>
      <c r="BJ643" s="18" t="s">
        <v>83</v>
      </c>
      <c r="BK643" s="206">
        <f>ROUND(I643*H643,2)</f>
        <v>0</v>
      </c>
      <c r="BL643" s="18" t="s">
        <v>215</v>
      </c>
      <c r="BM643" s="205" t="s">
        <v>1403</v>
      </c>
    </row>
    <row r="644" spans="1:65" s="2" customFormat="1" ht="19.5">
      <c r="A644" s="35"/>
      <c r="B644" s="36"/>
      <c r="C644" s="37"/>
      <c r="D644" s="209" t="s">
        <v>253</v>
      </c>
      <c r="E644" s="37"/>
      <c r="F644" s="240" t="s">
        <v>3654</v>
      </c>
      <c r="G644" s="37"/>
      <c r="H644" s="37"/>
      <c r="I644" s="241"/>
      <c r="J644" s="37"/>
      <c r="K644" s="37"/>
      <c r="L644" s="40"/>
      <c r="M644" s="242"/>
      <c r="N644" s="243"/>
      <c r="O644" s="72"/>
      <c r="P644" s="72"/>
      <c r="Q644" s="72"/>
      <c r="R644" s="72"/>
      <c r="S644" s="72"/>
      <c r="T644" s="73"/>
      <c r="U644" s="35"/>
      <c r="V644" s="35"/>
      <c r="W644" s="35"/>
      <c r="X644" s="35"/>
      <c r="Y644" s="35"/>
      <c r="Z644" s="35"/>
      <c r="AA644" s="35"/>
      <c r="AB644" s="35"/>
      <c r="AC644" s="35"/>
      <c r="AD644" s="35"/>
      <c r="AE644" s="35"/>
      <c r="AT644" s="18" t="s">
        <v>253</v>
      </c>
      <c r="AU644" s="18" t="s">
        <v>83</v>
      </c>
    </row>
    <row r="645" spans="1:65" s="12" customFormat="1" ht="25.9" customHeight="1">
      <c r="B645" s="177"/>
      <c r="C645" s="178"/>
      <c r="D645" s="179" t="s">
        <v>74</v>
      </c>
      <c r="E645" s="180" t="s">
        <v>3746</v>
      </c>
      <c r="F645" s="180" t="s">
        <v>3747</v>
      </c>
      <c r="G645" s="178"/>
      <c r="H645" s="178"/>
      <c r="I645" s="181"/>
      <c r="J645" s="182">
        <f>BK645</f>
        <v>0</v>
      </c>
      <c r="K645" s="178"/>
      <c r="L645" s="183"/>
      <c r="M645" s="184"/>
      <c r="N645" s="185"/>
      <c r="O645" s="185"/>
      <c r="P645" s="186">
        <f>SUM(P646:P674)</f>
        <v>0</v>
      </c>
      <c r="Q645" s="185"/>
      <c r="R645" s="186">
        <f>SUM(R646:R674)</f>
        <v>0</v>
      </c>
      <c r="S645" s="185"/>
      <c r="T645" s="187">
        <f>SUM(T646:T674)</f>
        <v>0</v>
      </c>
      <c r="AR645" s="188" t="s">
        <v>83</v>
      </c>
      <c r="AT645" s="189" t="s">
        <v>74</v>
      </c>
      <c r="AU645" s="189" t="s">
        <v>75</v>
      </c>
      <c r="AY645" s="188" t="s">
        <v>209</v>
      </c>
      <c r="BK645" s="190">
        <f>SUM(BK646:BK674)</f>
        <v>0</v>
      </c>
    </row>
    <row r="646" spans="1:65" s="2" customFormat="1" ht="21.75" customHeight="1">
      <c r="A646" s="35"/>
      <c r="B646" s="36"/>
      <c r="C646" s="193" t="s">
        <v>795</v>
      </c>
      <c r="D646" s="193" t="s">
        <v>211</v>
      </c>
      <c r="E646" s="194" t="s">
        <v>3748</v>
      </c>
      <c r="F646" s="195" t="s">
        <v>3749</v>
      </c>
      <c r="G646" s="196" t="s">
        <v>340</v>
      </c>
      <c r="H646" s="197">
        <v>1</v>
      </c>
      <c r="I646" s="198"/>
      <c r="J646" s="199">
        <f>ROUND(I646*H646,2)</f>
        <v>0</v>
      </c>
      <c r="K646" s="200"/>
      <c r="L646" s="40"/>
      <c r="M646" s="201" t="s">
        <v>1</v>
      </c>
      <c r="N646" s="202" t="s">
        <v>40</v>
      </c>
      <c r="O646" s="72"/>
      <c r="P646" s="203">
        <f>O646*H646</f>
        <v>0</v>
      </c>
      <c r="Q646" s="203">
        <v>0</v>
      </c>
      <c r="R646" s="203">
        <f>Q646*H646</f>
        <v>0</v>
      </c>
      <c r="S646" s="203">
        <v>0</v>
      </c>
      <c r="T646" s="204">
        <f>S646*H646</f>
        <v>0</v>
      </c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  <c r="AE646" s="35"/>
      <c r="AR646" s="205" t="s">
        <v>215</v>
      </c>
      <c r="AT646" s="205" t="s">
        <v>211</v>
      </c>
      <c r="AU646" s="205" t="s">
        <v>83</v>
      </c>
      <c r="AY646" s="18" t="s">
        <v>209</v>
      </c>
      <c r="BE646" s="206">
        <f>IF(N646="základní",J646,0)</f>
        <v>0</v>
      </c>
      <c r="BF646" s="206">
        <f>IF(N646="snížená",J646,0)</f>
        <v>0</v>
      </c>
      <c r="BG646" s="206">
        <f>IF(N646="zákl. přenesená",J646,0)</f>
        <v>0</v>
      </c>
      <c r="BH646" s="206">
        <f>IF(N646="sníž. přenesená",J646,0)</f>
        <v>0</v>
      </c>
      <c r="BI646" s="206">
        <f>IF(N646="nulová",J646,0)</f>
        <v>0</v>
      </c>
      <c r="BJ646" s="18" t="s">
        <v>83</v>
      </c>
      <c r="BK646" s="206">
        <f>ROUND(I646*H646,2)</f>
        <v>0</v>
      </c>
      <c r="BL646" s="18" t="s">
        <v>215</v>
      </c>
      <c r="BM646" s="205" t="s">
        <v>1408</v>
      </c>
    </row>
    <row r="647" spans="1:65" s="2" customFormat="1" ht="19.5">
      <c r="A647" s="35"/>
      <c r="B647" s="36"/>
      <c r="C647" s="37"/>
      <c r="D647" s="209" t="s">
        <v>253</v>
      </c>
      <c r="E647" s="37"/>
      <c r="F647" s="240" t="s">
        <v>3654</v>
      </c>
      <c r="G647" s="37"/>
      <c r="H647" s="37"/>
      <c r="I647" s="241"/>
      <c r="J647" s="37"/>
      <c r="K647" s="37"/>
      <c r="L647" s="40"/>
      <c r="M647" s="242"/>
      <c r="N647" s="243"/>
      <c r="O647" s="72"/>
      <c r="P647" s="72"/>
      <c r="Q647" s="72"/>
      <c r="R647" s="72"/>
      <c r="S647" s="72"/>
      <c r="T647" s="73"/>
      <c r="U647" s="35"/>
      <c r="V647" s="35"/>
      <c r="W647" s="35"/>
      <c r="X647" s="35"/>
      <c r="Y647" s="35"/>
      <c r="Z647" s="35"/>
      <c r="AA647" s="35"/>
      <c r="AB647" s="35"/>
      <c r="AC647" s="35"/>
      <c r="AD647" s="35"/>
      <c r="AE647" s="35"/>
      <c r="AT647" s="18" t="s">
        <v>253</v>
      </c>
      <c r="AU647" s="18" t="s">
        <v>83</v>
      </c>
    </row>
    <row r="648" spans="1:65" s="2" customFormat="1" ht="16.5" customHeight="1">
      <c r="A648" s="35"/>
      <c r="B648" s="36"/>
      <c r="C648" s="193" t="s">
        <v>1405</v>
      </c>
      <c r="D648" s="193" t="s">
        <v>211</v>
      </c>
      <c r="E648" s="194" t="s">
        <v>3655</v>
      </c>
      <c r="F648" s="195" t="s">
        <v>3656</v>
      </c>
      <c r="G648" s="196" t="s">
        <v>340</v>
      </c>
      <c r="H648" s="197">
        <v>1</v>
      </c>
      <c r="I648" s="198"/>
      <c r="J648" s="199">
        <f>ROUND(I648*H648,2)</f>
        <v>0</v>
      </c>
      <c r="K648" s="200"/>
      <c r="L648" s="40"/>
      <c r="M648" s="201" t="s">
        <v>1</v>
      </c>
      <c r="N648" s="202" t="s">
        <v>40</v>
      </c>
      <c r="O648" s="72"/>
      <c r="P648" s="203">
        <f>O648*H648</f>
        <v>0</v>
      </c>
      <c r="Q648" s="203">
        <v>0</v>
      </c>
      <c r="R648" s="203">
        <f>Q648*H648</f>
        <v>0</v>
      </c>
      <c r="S648" s="203">
        <v>0</v>
      </c>
      <c r="T648" s="204">
        <f>S648*H648</f>
        <v>0</v>
      </c>
      <c r="U648" s="35"/>
      <c r="V648" s="35"/>
      <c r="W648" s="35"/>
      <c r="X648" s="35"/>
      <c r="Y648" s="35"/>
      <c r="Z648" s="35"/>
      <c r="AA648" s="35"/>
      <c r="AB648" s="35"/>
      <c r="AC648" s="35"/>
      <c r="AD648" s="35"/>
      <c r="AE648" s="35"/>
      <c r="AR648" s="205" t="s">
        <v>215</v>
      </c>
      <c r="AT648" s="205" t="s">
        <v>211</v>
      </c>
      <c r="AU648" s="205" t="s">
        <v>83</v>
      </c>
      <c r="AY648" s="18" t="s">
        <v>209</v>
      </c>
      <c r="BE648" s="206">
        <f>IF(N648="základní",J648,0)</f>
        <v>0</v>
      </c>
      <c r="BF648" s="206">
        <f>IF(N648="snížená",J648,0)</f>
        <v>0</v>
      </c>
      <c r="BG648" s="206">
        <f>IF(N648="zákl. přenesená",J648,0)</f>
        <v>0</v>
      </c>
      <c r="BH648" s="206">
        <f>IF(N648="sníž. přenesená",J648,0)</f>
        <v>0</v>
      </c>
      <c r="BI648" s="206">
        <f>IF(N648="nulová",J648,0)</f>
        <v>0</v>
      </c>
      <c r="BJ648" s="18" t="s">
        <v>83</v>
      </c>
      <c r="BK648" s="206">
        <f>ROUND(I648*H648,2)</f>
        <v>0</v>
      </c>
      <c r="BL648" s="18" t="s">
        <v>215</v>
      </c>
      <c r="BM648" s="205" t="s">
        <v>1414</v>
      </c>
    </row>
    <row r="649" spans="1:65" s="2" customFormat="1" ht="19.5">
      <c r="A649" s="35"/>
      <c r="B649" s="36"/>
      <c r="C649" s="37"/>
      <c r="D649" s="209" t="s">
        <v>253</v>
      </c>
      <c r="E649" s="37"/>
      <c r="F649" s="240" t="s">
        <v>3654</v>
      </c>
      <c r="G649" s="37"/>
      <c r="H649" s="37"/>
      <c r="I649" s="241"/>
      <c r="J649" s="37"/>
      <c r="K649" s="37"/>
      <c r="L649" s="40"/>
      <c r="M649" s="242"/>
      <c r="N649" s="243"/>
      <c r="O649" s="72"/>
      <c r="P649" s="72"/>
      <c r="Q649" s="72"/>
      <c r="R649" s="72"/>
      <c r="S649" s="72"/>
      <c r="T649" s="73"/>
      <c r="U649" s="35"/>
      <c r="V649" s="35"/>
      <c r="W649" s="35"/>
      <c r="X649" s="35"/>
      <c r="Y649" s="35"/>
      <c r="Z649" s="35"/>
      <c r="AA649" s="35"/>
      <c r="AB649" s="35"/>
      <c r="AC649" s="35"/>
      <c r="AD649" s="35"/>
      <c r="AE649" s="35"/>
      <c r="AT649" s="18" t="s">
        <v>253</v>
      </c>
      <c r="AU649" s="18" t="s">
        <v>83</v>
      </c>
    </row>
    <row r="650" spans="1:65" s="2" customFormat="1" ht="16.5" customHeight="1">
      <c r="A650" s="35"/>
      <c r="B650" s="36"/>
      <c r="C650" s="193" t="s">
        <v>802</v>
      </c>
      <c r="D650" s="193" t="s">
        <v>211</v>
      </c>
      <c r="E650" s="194" t="s">
        <v>3657</v>
      </c>
      <c r="F650" s="195" t="s">
        <v>3658</v>
      </c>
      <c r="G650" s="196" t="s">
        <v>340</v>
      </c>
      <c r="H650" s="197">
        <v>1</v>
      </c>
      <c r="I650" s="198"/>
      <c r="J650" s="199">
        <f>ROUND(I650*H650,2)</f>
        <v>0</v>
      </c>
      <c r="K650" s="200"/>
      <c r="L650" s="40"/>
      <c r="M650" s="201" t="s">
        <v>1</v>
      </c>
      <c r="N650" s="202" t="s">
        <v>40</v>
      </c>
      <c r="O650" s="72"/>
      <c r="P650" s="203">
        <f>O650*H650</f>
        <v>0</v>
      </c>
      <c r="Q650" s="203">
        <v>0</v>
      </c>
      <c r="R650" s="203">
        <f>Q650*H650</f>
        <v>0</v>
      </c>
      <c r="S650" s="203">
        <v>0</v>
      </c>
      <c r="T650" s="204">
        <f>S650*H650</f>
        <v>0</v>
      </c>
      <c r="U650" s="35"/>
      <c r="V650" s="35"/>
      <c r="W650" s="35"/>
      <c r="X650" s="35"/>
      <c r="Y650" s="35"/>
      <c r="Z650" s="35"/>
      <c r="AA650" s="35"/>
      <c r="AB650" s="35"/>
      <c r="AC650" s="35"/>
      <c r="AD650" s="35"/>
      <c r="AE650" s="35"/>
      <c r="AR650" s="205" t="s">
        <v>215</v>
      </c>
      <c r="AT650" s="205" t="s">
        <v>211</v>
      </c>
      <c r="AU650" s="205" t="s">
        <v>83</v>
      </c>
      <c r="AY650" s="18" t="s">
        <v>209</v>
      </c>
      <c r="BE650" s="206">
        <f>IF(N650="základní",J650,0)</f>
        <v>0</v>
      </c>
      <c r="BF650" s="206">
        <f>IF(N650="snížená",J650,0)</f>
        <v>0</v>
      </c>
      <c r="BG650" s="206">
        <f>IF(N650="zákl. přenesená",J650,0)</f>
        <v>0</v>
      </c>
      <c r="BH650" s="206">
        <f>IF(N650="sníž. přenesená",J650,0)</f>
        <v>0</v>
      </c>
      <c r="BI650" s="206">
        <f>IF(N650="nulová",J650,0)</f>
        <v>0</v>
      </c>
      <c r="BJ650" s="18" t="s">
        <v>83</v>
      </c>
      <c r="BK650" s="206">
        <f>ROUND(I650*H650,2)</f>
        <v>0</v>
      </c>
      <c r="BL650" s="18" t="s">
        <v>215</v>
      </c>
      <c r="BM650" s="205" t="s">
        <v>1418</v>
      </c>
    </row>
    <row r="651" spans="1:65" s="2" customFormat="1" ht="19.5">
      <c r="A651" s="35"/>
      <c r="B651" s="36"/>
      <c r="C651" s="37"/>
      <c r="D651" s="209" t="s">
        <v>253</v>
      </c>
      <c r="E651" s="37"/>
      <c r="F651" s="240" t="s">
        <v>3659</v>
      </c>
      <c r="G651" s="37"/>
      <c r="H651" s="37"/>
      <c r="I651" s="241"/>
      <c r="J651" s="37"/>
      <c r="K651" s="37"/>
      <c r="L651" s="40"/>
      <c r="M651" s="242"/>
      <c r="N651" s="243"/>
      <c r="O651" s="72"/>
      <c r="P651" s="72"/>
      <c r="Q651" s="72"/>
      <c r="R651" s="72"/>
      <c r="S651" s="72"/>
      <c r="T651" s="73"/>
      <c r="U651" s="35"/>
      <c r="V651" s="35"/>
      <c r="W651" s="35"/>
      <c r="X651" s="35"/>
      <c r="Y651" s="35"/>
      <c r="Z651" s="35"/>
      <c r="AA651" s="35"/>
      <c r="AB651" s="35"/>
      <c r="AC651" s="35"/>
      <c r="AD651" s="35"/>
      <c r="AE651" s="35"/>
      <c r="AT651" s="18" t="s">
        <v>253</v>
      </c>
      <c r="AU651" s="18" t="s">
        <v>83</v>
      </c>
    </row>
    <row r="652" spans="1:65" s="2" customFormat="1" ht="16.5" customHeight="1">
      <c r="A652" s="35"/>
      <c r="B652" s="36"/>
      <c r="C652" s="193" t="s">
        <v>1415</v>
      </c>
      <c r="D652" s="193" t="s">
        <v>211</v>
      </c>
      <c r="E652" s="194" t="s">
        <v>3691</v>
      </c>
      <c r="F652" s="195" t="s">
        <v>3661</v>
      </c>
      <c r="G652" s="196" t="s">
        <v>340</v>
      </c>
      <c r="H652" s="197">
        <v>1</v>
      </c>
      <c r="I652" s="198"/>
      <c r="J652" s="199">
        <f>ROUND(I652*H652,2)</f>
        <v>0</v>
      </c>
      <c r="K652" s="200"/>
      <c r="L652" s="40"/>
      <c r="M652" s="201" t="s">
        <v>1</v>
      </c>
      <c r="N652" s="202" t="s">
        <v>40</v>
      </c>
      <c r="O652" s="72"/>
      <c r="P652" s="203">
        <f>O652*H652</f>
        <v>0</v>
      </c>
      <c r="Q652" s="203">
        <v>0</v>
      </c>
      <c r="R652" s="203">
        <f>Q652*H652</f>
        <v>0</v>
      </c>
      <c r="S652" s="203">
        <v>0</v>
      </c>
      <c r="T652" s="204">
        <f>S652*H652</f>
        <v>0</v>
      </c>
      <c r="U652" s="35"/>
      <c r="V652" s="35"/>
      <c r="W652" s="35"/>
      <c r="X652" s="35"/>
      <c r="Y652" s="35"/>
      <c r="Z652" s="35"/>
      <c r="AA652" s="35"/>
      <c r="AB652" s="35"/>
      <c r="AC652" s="35"/>
      <c r="AD652" s="35"/>
      <c r="AE652" s="35"/>
      <c r="AR652" s="205" t="s">
        <v>215</v>
      </c>
      <c r="AT652" s="205" t="s">
        <v>211</v>
      </c>
      <c r="AU652" s="205" t="s">
        <v>83</v>
      </c>
      <c r="AY652" s="18" t="s">
        <v>209</v>
      </c>
      <c r="BE652" s="206">
        <f>IF(N652="základní",J652,0)</f>
        <v>0</v>
      </c>
      <c r="BF652" s="206">
        <f>IF(N652="snížená",J652,0)</f>
        <v>0</v>
      </c>
      <c r="BG652" s="206">
        <f>IF(N652="zákl. přenesená",J652,0)</f>
        <v>0</v>
      </c>
      <c r="BH652" s="206">
        <f>IF(N652="sníž. přenesená",J652,0)</f>
        <v>0</v>
      </c>
      <c r="BI652" s="206">
        <f>IF(N652="nulová",J652,0)</f>
        <v>0</v>
      </c>
      <c r="BJ652" s="18" t="s">
        <v>83</v>
      </c>
      <c r="BK652" s="206">
        <f>ROUND(I652*H652,2)</f>
        <v>0</v>
      </c>
      <c r="BL652" s="18" t="s">
        <v>215</v>
      </c>
      <c r="BM652" s="205" t="s">
        <v>1421</v>
      </c>
    </row>
    <row r="653" spans="1:65" s="2" customFormat="1" ht="19.5">
      <c r="A653" s="35"/>
      <c r="B653" s="36"/>
      <c r="C653" s="37"/>
      <c r="D653" s="209" t="s">
        <v>253</v>
      </c>
      <c r="E653" s="37"/>
      <c r="F653" s="240" t="s">
        <v>3603</v>
      </c>
      <c r="G653" s="37"/>
      <c r="H653" s="37"/>
      <c r="I653" s="241"/>
      <c r="J653" s="37"/>
      <c r="K653" s="37"/>
      <c r="L653" s="40"/>
      <c r="M653" s="242"/>
      <c r="N653" s="243"/>
      <c r="O653" s="72"/>
      <c r="P653" s="72"/>
      <c r="Q653" s="72"/>
      <c r="R653" s="72"/>
      <c r="S653" s="72"/>
      <c r="T653" s="73"/>
      <c r="U653" s="35"/>
      <c r="V653" s="35"/>
      <c r="W653" s="35"/>
      <c r="X653" s="35"/>
      <c r="Y653" s="35"/>
      <c r="Z653" s="35"/>
      <c r="AA653" s="35"/>
      <c r="AB653" s="35"/>
      <c r="AC653" s="35"/>
      <c r="AD653" s="35"/>
      <c r="AE653" s="35"/>
      <c r="AT653" s="18" t="s">
        <v>253</v>
      </c>
      <c r="AU653" s="18" t="s">
        <v>83</v>
      </c>
    </row>
    <row r="654" spans="1:65" s="2" customFormat="1" ht="24.2" customHeight="1">
      <c r="A654" s="35"/>
      <c r="B654" s="36"/>
      <c r="C654" s="193" t="s">
        <v>810</v>
      </c>
      <c r="D654" s="193" t="s">
        <v>211</v>
      </c>
      <c r="E654" s="194" t="s">
        <v>3604</v>
      </c>
      <c r="F654" s="195" t="s">
        <v>3605</v>
      </c>
      <c r="G654" s="196" t="s">
        <v>340</v>
      </c>
      <c r="H654" s="197">
        <v>1</v>
      </c>
      <c r="I654" s="198"/>
      <c r="J654" s="199">
        <f>ROUND(I654*H654,2)</f>
        <v>0</v>
      </c>
      <c r="K654" s="200"/>
      <c r="L654" s="40"/>
      <c r="M654" s="201" t="s">
        <v>1</v>
      </c>
      <c r="N654" s="202" t="s">
        <v>40</v>
      </c>
      <c r="O654" s="72"/>
      <c r="P654" s="203">
        <f>O654*H654</f>
        <v>0</v>
      </c>
      <c r="Q654" s="203">
        <v>0</v>
      </c>
      <c r="R654" s="203">
        <f>Q654*H654</f>
        <v>0</v>
      </c>
      <c r="S654" s="203">
        <v>0</v>
      </c>
      <c r="T654" s="204">
        <f>S654*H654</f>
        <v>0</v>
      </c>
      <c r="U654" s="35"/>
      <c r="V654" s="35"/>
      <c r="W654" s="35"/>
      <c r="X654" s="35"/>
      <c r="Y654" s="35"/>
      <c r="Z654" s="35"/>
      <c r="AA654" s="35"/>
      <c r="AB654" s="35"/>
      <c r="AC654" s="35"/>
      <c r="AD654" s="35"/>
      <c r="AE654" s="35"/>
      <c r="AR654" s="205" t="s">
        <v>215</v>
      </c>
      <c r="AT654" s="205" t="s">
        <v>211</v>
      </c>
      <c r="AU654" s="205" t="s">
        <v>83</v>
      </c>
      <c r="AY654" s="18" t="s">
        <v>209</v>
      </c>
      <c r="BE654" s="206">
        <f>IF(N654="základní",J654,0)</f>
        <v>0</v>
      </c>
      <c r="BF654" s="206">
        <f>IF(N654="snížená",J654,0)</f>
        <v>0</v>
      </c>
      <c r="BG654" s="206">
        <f>IF(N654="zákl. přenesená",J654,0)</f>
        <v>0</v>
      </c>
      <c r="BH654" s="206">
        <f>IF(N654="sníž. přenesená",J654,0)</f>
        <v>0</v>
      </c>
      <c r="BI654" s="206">
        <f>IF(N654="nulová",J654,0)</f>
        <v>0</v>
      </c>
      <c r="BJ654" s="18" t="s">
        <v>83</v>
      </c>
      <c r="BK654" s="206">
        <f>ROUND(I654*H654,2)</f>
        <v>0</v>
      </c>
      <c r="BL654" s="18" t="s">
        <v>215</v>
      </c>
      <c r="BM654" s="205" t="s">
        <v>1426</v>
      </c>
    </row>
    <row r="655" spans="1:65" s="2" customFormat="1" ht="19.5">
      <c r="A655" s="35"/>
      <c r="B655" s="36"/>
      <c r="C655" s="37"/>
      <c r="D655" s="209" t="s">
        <v>253</v>
      </c>
      <c r="E655" s="37"/>
      <c r="F655" s="240" t="s">
        <v>3606</v>
      </c>
      <c r="G655" s="37"/>
      <c r="H655" s="37"/>
      <c r="I655" s="241"/>
      <c r="J655" s="37"/>
      <c r="K655" s="37"/>
      <c r="L655" s="40"/>
      <c r="M655" s="242"/>
      <c r="N655" s="243"/>
      <c r="O655" s="72"/>
      <c r="P655" s="72"/>
      <c r="Q655" s="72"/>
      <c r="R655" s="72"/>
      <c r="S655" s="72"/>
      <c r="T655" s="73"/>
      <c r="U655" s="35"/>
      <c r="V655" s="35"/>
      <c r="W655" s="35"/>
      <c r="X655" s="35"/>
      <c r="Y655" s="35"/>
      <c r="Z655" s="35"/>
      <c r="AA655" s="35"/>
      <c r="AB655" s="35"/>
      <c r="AC655" s="35"/>
      <c r="AD655" s="35"/>
      <c r="AE655" s="35"/>
      <c r="AT655" s="18" t="s">
        <v>253</v>
      </c>
      <c r="AU655" s="18" t="s">
        <v>83</v>
      </c>
    </row>
    <row r="656" spans="1:65" s="2" customFormat="1" ht="16.5" customHeight="1">
      <c r="A656" s="35"/>
      <c r="B656" s="36"/>
      <c r="C656" s="193" t="s">
        <v>1423</v>
      </c>
      <c r="D656" s="193" t="s">
        <v>211</v>
      </c>
      <c r="E656" s="194" t="s">
        <v>3612</v>
      </c>
      <c r="F656" s="195" t="s">
        <v>3613</v>
      </c>
      <c r="G656" s="196" t="s">
        <v>340</v>
      </c>
      <c r="H656" s="197">
        <v>1</v>
      </c>
      <c r="I656" s="198"/>
      <c r="J656" s="199">
        <f>ROUND(I656*H656,2)</f>
        <v>0</v>
      </c>
      <c r="K656" s="200"/>
      <c r="L656" s="40"/>
      <c r="M656" s="201" t="s">
        <v>1</v>
      </c>
      <c r="N656" s="202" t="s">
        <v>40</v>
      </c>
      <c r="O656" s="72"/>
      <c r="P656" s="203">
        <f>O656*H656</f>
        <v>0</v>
      </c>
      <c r="Q656" s="203">
        <v>0</v>
      </c>
      <c r="R656" s="203">
        <f>Q656*H656</f>
        <v>0</v>
      </c>
      <c r="S656" s="203">
        <v>0</v>
      </c>
      <c r="T656" s="204">
        <f>S656*H656</f>
        <v>0</v>
      </c>
      <c r="U656" s="35"/>
      <c r="V656" s="35"/>
      <c r="W656" s="35"/>
      <c r="X656" s="35"/>
      <c r="Y656" s="35"/>
      <c r="Z656" s="35"/>
      <c r="AA656" s="35"/>
      <c r="AB656" s="35"/>
      <c r="AC656" s="35"/>
      <c r="AD656" s="35"/>
      <c r="AE656" s="35"/>
      <c r="AR656" s="205" t="s">
        <v>215</v>
      </c>
      <c r="AT656" s="205" t="s">
        <v>211</v>
      </c>
      <c r="AU656" s="205" t="s">
        <v>83</v>
      </c>
      <c r="AY656" s="18" t="s">
        <v>209</v>
      </c>
      <c r="BE656" s="206">
        <f>IF(N656="základní",J656,0)</f>
        <v>0</v>
      </c>
      <c r="BF656" s="206">
        <f>IF(N656="snížená",J656,0)</f>
        <v>0</v>
      </c>
      <c r="BG656" s="206">
        <f>IF(N656="zákl. přenesená",J656,0)</f>
        <v>0</v>
      </c>
      <c r="BH656" s="206">
        <f>IF(N656="sníž. přenesená",J656,0)</f>
        <v>0</v>
      </c>
      <c r="BI656" s="206">
        <f>IF(N656="nulová",J656,0)</f>
        <v>0</v>
      </c>
      <c r="BJ656" s="18" t="s">
        <v>83</v>
      </c>
      <c r="BK656" s="206">
        <f>ROUND(I656*H656,2)</f>
        <v>0</v>
      </c>
      <c r="BL656" s="18" t="s">
        <v>215</v>
      </c>
      <c r="BM656" s="205" t="s">
        <v>1429</v>
      </c>
    </row>
    <row r="657" spans="1:65" s="2" customFormat="1" ht="19.5">
      <c r="A657" s="35"/>
      <c r="B657" s="36"/>
      <c r="C657" s="37"/>
      <c r="D657" s="209" t="s">
        <v>253</v>
      </c>
      <c r="E657" s="37"/>
      <c r="F657" s="240" t="s">
        <v>3614</v>
      </c>
      <c r="G657" s="37"/>
      <c r="H657" s="37"/>
      <c r="I657" s="241"/>
      <c r="J657" s="37"/>
      <c r="K657" s="37"/>
      <c r="L657" s="40"/>
      <c r="M657" s="242"/>
      <c r="N657" s="243"/>
      <c r="O657" s="72"/>
      <c r="P657" s="72"/>
      <c r="Q657" s="72"/>
      <c r="R657" s="72"/>
      <c r="S657" s="72"/>
      <c r="T657" s="73"/>
      <c r="U657" s="35"/>
      <c r="V657" s="35"/>
      <c r="W657" s="35"/>
      <c r="X657" s="35"/>
      <c r="Y657" s="35"/>
      <c r="Z657" s="35"/>
      <c r="AA657" s="35"/>
      <c r="AB657" s="35"/>
      <c r="AC657" s="35"/>
      <c r="AD657" s="35"/>
      <c r="AE657" s="35"/>
      <c r="AT657" s="18" t="s">
        <v>253</v>
      </c>
      <c r="AU657" s="18" t="s">
        <v>83</v>
      </c>
    </row>
    <row r="658" spans="1:65" s="2" customFormat="1" ht="16.5" customHeight="1">
      <c r="A658" s="35"/>
      <c r="B658" s="36"/>
      <c r="C658" s="193" t="s">
        <v>817</v>
      </c>
      <c r="D658" s="193" t="s">
        <v>211</v>
      </c>
      <c r="E658" s="194" t="s">
        <v>3666</v>
      </c>
      <c r="F658" s="195" t="s">
        <v>3667</v>
      </c>
      <c r="G658" s="196" t="s">
        <v>340</v>
      </c>
      <c r="H658" s="197">
        <v>7</v>
      </c>
      <c r="I658" s="198"/>
      <c r="J658" s="199">
        <f>ROUND(I658*H658,2)</f>
        <v>0</v>
      </c>
      <c r="K658" s="200"/>
      <c r="L658" s="40"/>
      <c r="M658" s="201" t="s">
        <v>1</v>
      </c>
      <c r="N658" s="202" t="s">
        <v>40</v>
      </c>
      <c r="O658" s="72"/>
      <c r="P658" s="203">
        <f>O658*H658</f>
        <v>0</v>
      </c>
      <c r="Q658" s="203">
        <v>0</v>
      </c>
      <c r="R658" s="203">
        <f>Q658*H658</f>
        <v>0</v>
      </c>
      <c r="S658" s="203">
        <v>0</v>
      </c>
      <c r="T658" s="204">
        <f>S658*H658</f>
        <v>0</v>
      </c>
      <c r="U658" s="35"/>
      <c r="V658" s="35"/>
      <c r="W658" s="35"/>
      <c r="X658" s="35"/>
      <c r="Y658" s="35"/>
      <c r="Z658" s="35"/>
      <c r="AA658" s="35"/>
      <c r="AB658" s="35"/>
      <c r="AC658" s="35"/>
      <c r="AD658" s="35"/>
      <c r="AE658" s="35"/>
      <c r="AR658" s="205" t="s">
        <v>215</v>
      </c>
      <c r="AT658" s="205" t="s">
        <v>211</v>
      </c>
      <c r="AU658" s="205" t="s">
        <v>83</v>
      </c>
      <c r="AY658" s="18" t="s">
        <v>209</v>
      </c>
      <c r="BE658" s="206">
        <f>IF(N658="základní",J658,0)</f>
        <v>0</v>
      </c>
      <c r="BF658" s="206">
        <f>IF(N658="snížená",J658,0)</f>
        <v>0</v>
      </c>
      <c r="BG658" s="206">
        <f>IF(N658="zákl. přenesená",J658,0)</f>
        <v>0</v>
      </c>
      <c r="BH658" s="206">
        <f>IF(N658="sníž. přenesená",J658,0)</f>
        <v>0</v>
      </c>
      <c r="BI658" s="206">
        <f>IF(N658="nulová",J658,0)</f>
        <v>0</v>
      </c>
      <c r="BJ658" s="18" t="s">
        <v>83</v>
      </c>
      <c r="BK658" s="206">
        <f>ROUND(I658*H658,2)</f>
        <v>0</v>
      </c>
      <c r="BL658" s="18" t="s">
        <v>215</v>
      </c>
      <c r="BM658" s="205" t="s">
        <v>1431</v>
      </c>
    </row>
    <row r="659" spans="1:65" s="2" customFormat="1" ht="19.5">
      <c r="A659" s="35"/>
      <c r="B659" s="36"/>
      <c r="C659" s="37"/>
      <c r="D659" s="209" t="s">
        <v>253</v>
      </c>
      <c r="E659" s="37"/>
      <c r="F659" s="240" t="s">
        <v>3614</v>
      </c>
      <c r="G659" s="37"/>
      <c r="H659" s="37"/>
      <c r="I659" s="241"/>
      <c r="J659" s="37"/>
      <c r="K659" s="37"/>
      <c r="L659" s="40"/>
      <c r="M659" s="242"/>
      <c r="N659" s="243"/>
      <c r="O659" s="72"/>
      <c r="P659" s="72"/>
      <c r="Q659" s="72"/>
      <c r="R659" s="72"/>
      <c r="S659" s="72"/>
      <c r="T659" s="73"/>
      <c r="U659" s="35"/>
      <c r="V659" s="35"/>
      <c r="W659" s="35"/>
      <c r="X659" s="35"/>
      <c r="Y659" s="35"/>
      <c r="Z659" s="35"/>
      <c r="AA659" s="35"/>
      <c r="AB659" s="35"/>
      <c r="AC659" s="35"/>
      <c r="AD659" s="35"/>
      <c r="AE659" s="35"/>
      <c r="AT659" s="18" t="s">
        <v>253</v>
      </c>
      <c r="AU659" s="18" t="s">
        <v>83</v>
      </c>
    </row>
    <row r="660" spans="1:65" s="2" customFormat="1" ht="21.75" customHeight="1">
      <c r="A660" s="35"/>
      <c r="B660" s="36"/>
      <c r="C660" s="193" t="s">
        <v>1430</v>
      </c>
      <c r="D660" s="193" t="s">
        <v>211</v>
      </c>
      <c r="E660" s="194" t="s">
        <v>3673</v>
      </c>
      <c r="F660" s="195" t="s">
        <v>3674</v>
      </c>
      <c r="G660" s="196" t="s">
        <v>340</v>
      </c>
      <c r="H660" s="197">
        <v>7</v>
      </c>
      <c r="I660" s="198"/>
      <c r="J660" s="199">
        <f>ROUND(I660*H660,2)</f>
        <v>0</v>
      </c>
      <c r="K660" s="200"/>
      <c r="L660" s="40"/>
      <c r="M660" s="201" t="s">
        <v>1</v>
      </c>
      <c r="N660" s="202" t="s">
        <v>40</v>
      </c>
      <c r="O660" s="72"/>
      <c r="P660" s="203">
        <f>O660*H660</f>
        <v>0</v>
      </c>
      <c r="Q660" s="203">
        <v>0</v>
      </c>
      <c r="R660" s="203">
        <f>Q660*H660</f>
        <v>0</v>
      </c>
      <c r="S660" s="203">
        <v>0</v>
      </c>
      <c r="T660" s="204">
        <f>S660*H660</f>
        <v>0</v>
      </c>
      <c r="U660" s="35"/>
      <c r="V660" s="35"/>
      <c r="W660" s="35"/>
      <c r="X660" s="35"/>
      <c r="Y660" s="35"/>
      <c r="Z660" s="35"/>
      <c r="AA660" s="35"/>
      <c r="AB660" s="35"/>
      <c r="AC660" s="35"/>
      <c r="AD660" s="35"/>
      <c r="AE660" s="35"/>
      <c r="AR660" s="205" t="s">
        <v>215</v>
      </c>
      <c r="AT660" s="205" t="s">
        <v>211</v>
      </c>
      <c r="AU660" s="205" t="s">
        <v>83</v>
      </c>
      <c r="AY660" s="18" t="s">
        <v>209</v>
      </c>
      <c r="BE660" s="206">
        <f>IF(N660="základní",J660,0)</f>
        <v>0</v>
      </c>
      <c r="BF660" s="206">
        <f>IF(N660="snížená",J660,0)</f>
        <v>0</v>
      </c>
      <c r="BG660" s="206">
        <f>IF(N660="zákl. přenesená",J660,0)</f>
        <v>0</v>
      </c>
      <c r="BH660" s="206">
        <f>IF(N660="sníž. přenesená",J660,0)</f>
        <v>0</v>
      </c>
      <c r="BI660" s="206">
        <f>IF(N660="nulová",J660,0)</f>
        <v>0</v>
      </c>
      <c r="BJ660" s="18" t="s">
        <v>83</v>
      </c>
      <c r="BK660" s="206">
        <f>ROUND(I660*H660,2)</f>
        <v>0</v>
      </c>
      <c r="BL660" s="18" t="s">
        <v>215</v>
      </c>
      <c r="BM660" s="205" t="s">
        <v>1435</v>
      </c>
    </row>
    <row r="661" spans="1:65" s="2" customFormat="1" ht="19.5">
      <c r="A661" s="35"/>
      <c r="B661" s="36"/>
      <c r="C661" s="37"/>
      <c r="D661" s="209" t="s">
        <v>253</v>
      </c>
      <c r="E661" s="37"/>
      <c r="F661" s="240" t="s">
        <v>3672</v>
      </c>
      <c r="G661" s="37"/>
      <c r="H661" s="37"/>
      <c r="I661" s="241"/>
      <c r="J661" s="37"/>
      <c r="K661" s="37"/>
      <c r="L661" s="40"/>
      <c r="M661" s="242"/>
      <c r="N661" s="243"/>
      <c r="O661" s="72"/>
      <c r="P661" s="72"/>
      <c r="Q661" s="72"/>
      <c r="R661" s="72"/>
      <c r="S661" s="72"/>
      <c r="T661" s="73"/>
      <c r="U661" s="35"/>
      <c r="V661" s="35"/>
      <c r="W661" s="35"/>
      <c r="X661" s="35"/>
      <c r="Y661" s="35"/>
      <c r="Z661" s="35"/>
      <c r="AA661" s="35"/>
      <c r="AB661" s="35"/>
      <c r="AC661" s="35"/>
      <c r="AD661" s="35"/>
      <c r="AE661" s="35"/>
      <c r="AT661" s="18" t="s">
        <v>253</v>
      </c>
      <c r="AU661" s="18" t="s">
        <v>83</v>
      </c>
    </row>
    <row r="662" spans="1:65" s="2" customFormat="1" ht="16.5" customHeight="1">
      <c r="A662" s="35"/>
      <c r="B662" s="36"/>
      <c r="C662" s="193" t="s">
        <v>831</v>
      </c>
      <c r="D662" s="193" t="s">
        <v>211</v>
      </c>
      <c r="E662" s="194" t="s">
        <v>3750</v>
      </c>
      <c r="F662" s="195" t="s">
        <v>3751</v>
      </c>
      <c r="G662" s="196" t="s">
        <v>340</v>
      </c>
      <c r="H662" s="197">
        <v>1</v>
      </c>
      <c r="I662" s="198"/>
      <c r="J662" s="199">
        <f>ROUND(I662*H662,2)</f>
        <v>0</v>
      </c>
      <c r="K662" s="200"/>
      <c r="L662" s="40"/>
      <c r="M662" s="201" t="s">
        <v>1</v>
      </c>
      <c r="N662" s="202" t="s">
        <v>40</v>
      </c>
      <c r="O662" s="72"/>
      <c r="P662" s="203">
        <f>O662*H662</f>
        <v>0</v>
      </c>
      <c r="Q662" s="203">
        <v>0</v>
      </c>
      <c r="R662" s="203">
        <f>Q662*H662</f>
        <v>0</v>
      </c>
      <c r="S662" s="203">
        <v>0</v>
      </c>
      <c r="T662" s="204">
        <f>S662*H662</f>
        <v>0</v>
      </c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  <c r="AR662" s="205" t="s">
        <v>215</v>
      </c>
      <c r="AT662" s="205" t="s">
        <v>211</v>
      </c>
      <c r="AU662" s="205" t="s">
        <v>83</v>
      </c>
      <c r="AY662" s="18" t="s">
        <v>209</v>
      </c>
      <c r="BE662" s="206">
        <f>IF(N662="základní",J662,0)</f>
        <v>0</v>
      </c>
      <c r="BF662" s="206">
        <f>IF(N662="snížená",J662,0)</f>
        <v>0</v>
      </c>
      <c r="BG662" s="206">
        <f>IF(N662="zákl. přenesená",J662,0)</f>
        <v>0</v>
      </c>
      <c r="BH662" s="206">
        <f>IF(N662="sníž. přenesená",J662,0)</f>
        <v>0</v>
      </c>
      <c r="BI662" s="206">
        <f>IF(N662="nulová",J662,0)</f>
        <v>0</v>
      </c>
      <c r="BJ662" s="18" t="s">
        <v>83</v>
      </c>
      <c r="BK662" s="206">
        <f>ROUND(I662*H662,2)</f>
        <v>0</v>
      </c>
      <c r="BL662" s="18" t="s">
        <v>215</v>
      </c>
      <c r="BM662" s="205" t="s">
        <v>1439</v>
      </c>
    </row>
    <row r="663" spans="1:65" s="2" customFormat="1" ht="16.5" customHeight="1">
      <c r="A663" s="35"/>
      <c r="B663" s="36"/>
      <c r="C663" s="193" t="s">
        <v>1436</v>
      </c>
      <c r="D663" s="193" t="s">
        <v>211</v>
      </c>
      <c r="E663" s="194" t="s">
        <v>3681</v>
      </c>
      <c r="F663" s="195" t="s">
        <v>3682</v>
      </c>
      <c r="G663" s="196" t="s">
        <v>340</v>
      </c>
      <c r="H663" s="197">
        <v>20</v>
      </c>
      <c r="I663" s="198"/>
      <c r="J663" s="199">
        <f>ROUND(I663*H663,2)</f>
        <v>0</v>
      </c>
      <c r="K663" s="200"/>
      <c r="L663" s="40"/>
      <c r="M663" s="201" t="s">
        <v>1</v>
      </c>
      <c r="N663" s="202" t="s">
        <v>40</v>
      </c>
      <c r="O663" s="72"/>
      <c r="P663" s="203">
        <f>O663*H663</f>
        <v>0</v>
      </c>
      <c r="Q663" s="203">
        <v>0</v>
      </c>
      <c r="R663" s="203">
        <f>Q663*H663</f>
        <v>0</v>
      </c>
      <c r="S663" s="203">
        <v>0</v>
      </c>
      <c r="T663" s="204">
        <f>S663*H663</f>
        <v>0</v>
      </c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  <c r="AR663" s="205" t="s">
        <v>215</v>
      </c>
      <c r="AT663" s="205" t="s">
        <v>211</v>
      </c>
      <c r="AU663" s="205" t="s">
        <v>83</v>
      </c>
      <c r="AY663" s="18" t="s">
        <v>209</v>
      </c>
      <c r="BE663" s="206">
        <f>IF(N663="základní",J663,0)</f>
        <v>0</v>
      </c>
      <c r="BF663" s="206">
        <f>IF(N663="snížená",J663,0)</f>
        <v>0</v>
      </c>
      <c r="BG663" s="206">
        <f>IF(N663="zákl. přenesená",J663,0)</f>
        <v>0</v>
      </c>
      <c r="BH663" s="206">
        <f>IF(N663="sníž. přenesená",J663,0)</f>
        <v>0</v>
      </c>
      <c r="BI663" s="206">
        <f>IF(N663="nulová",J663,0)</f>
        <v>0</v>
      </c>
      <c r="BJ663" s="18" t="s">
        <v>83</v>
      </c>
      <c r="BK663" s="206">
        <f>ROUND(I663*H663,2)</f>
        <v>0</v>
      </c>
      <c r="BL663" s="18" t="s">
        <v>215</v>
      </c>
      <c r="BM663" s="205" t="s">
        <v>1444</v>
      </c>
    </row>
    <row r="664" spans="1:65" s="2" customFormat="1" ht="19.5">
      <c r="A664" s="35"/>
      <c r="B664" s="36"/>
      <c r="C664" s="37"/>
      <c r="D664" s="209" t="s">
        <v>253</v>
      </c>
      <c r="E664" s="37"/>
      <c r="F664" s="240" t="s">
        <v>3631</v>
      </c>
      <c r="G664" s="37"/>
      <c r="H664" s="37"/>
      <c r="I664" s="241"/>
      <c r="J664" s="37"/>
      <c r="K664" s="37"/>
      <c r="L664" s="40"/>
      <c r="M664" s="242"/>
      <c r="N664" s="243"/>
      <c r="O664" s="72"/>
      <c r="P664" s="72"/>
      <c r="Q664" s="72"/>
      <c r="R664" s="72"/>
      <c r="S664" s="72"/>
      <c r="T664" s="73"/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  <c r="AE664" s="35"/>
      <c r="AT664" s="18" t="s">
        <v>253</v>
      </c>
      <c r="AU664" s="18" t="s">
        <v>83</v>
      </c>
    </row>
    <row r="665" spans="1:65" s="2" customFormat="1" ht="16.5" customHeight="1">
      <c r="A665" s="35"/>
      <c r="B665" s="36"/>
      <c r="C665" s="193" t="s">
        <v>838</v>
      </c>
      <c r="D665" s="193" t="s">
        <v>211</v>
      </c>
      <c r="E665" s="194" t="s">
        <v>3752</v>
      </c>
      <c r="F665" s="195" t="s">
        <v>3753</v>
      </c>
      <c r="G665" s="196" t="s">
        <v>340</v>
      </c>
      <c r="H665" s="197">
        <v>9</v>
      </c>
      <c r="I665" s="198"/>
      <c r="J665" s="199">
        <f>ROUND(I665*H665,2)</f>
        <v>0</v>
      </c>
      <c r="K665" s="200"/>
      <c r="L665" s="40"/>
      <c r="M665" s="201" t="s">
        <v>1</v>
      </c>
      <c r="N665" s="202" t="s">
        <v>40</v>
      </c>
      <c r="O665" s="72"/>
      <c r="P665" s="203">
        <f>O665*H665</f>
        <v>0</v>
      </c>
      <c r="Q665" s="203">
        <v>0</v>
      </c>
      <c r="R665" s="203">
        <f>Q665*H665</f>
        <v>0</v>
      </c>
      <c r="S665" s="203">
        <v>0</v>
      </c>
      <c r="T665" s="204">
        <f>S665*H665</f>
        <v>0</v>
      </c>
      <c r="U665" s="35"/>
      <c r="V665" s="35"/>
      <c r="W665" s="35"/>
      <c r="X665" s="35"/>
      <c r="Y665" s="35"/>
      <c r="Z665" s="35"/>
      <c r="AA665" s="35"/>
      <c r="AB665" s="35"/>
      <c r="AC665" s="35"/>
      <c r="AD665" s="35"/>
      <c r="AE665" s="35"/>
      <c r="AR665" s="205" t="s">
        <v>215</v>
      </c>
      <c r="AT665" s="205" t="s">
        <v>211</v>
      </c>
      <c r="AU665" s="205" t="s">
        <v>83</v>
      </c>
      <c r="AY665" s="18" t="s">
        <v>209</v>
      </c>
      <c r="BE665" s="206">
        <f>IF(N665="základní",J665,0)</f>
        <v>0</v>
      </c>
      <c r="BF665" s="206">
        <f>IF(N665="snížená",J665,0)</f>
        <v>0</v>
      </c>
      <c r="BG665" s="206">
        <f>IF(N665="zákl. přenesená",J665,0)</f>
        <v>0</v>
      </c>
      <c r="BH665" s="206">
        <f>IF(N665="sníž. přenesená",J665,0)</f>
        <v>0</v>
      </c>
      <c r="BI665" s="206">
        <f>IF(N665="nulová",J665,0)</f>
        <v>0</v>
      </c>
      <c r="BJ665" s="18" t="s">
        <v>83</v>
      </c>
      <c r="BK665" s="206">
        <f>ROUND(I665*H665,2)</f>
        <v>0</v>
      </c>
      <c r="BL665" s="18" t="s">
        <v>215</v>
      </c>
      <c r="BM665" s="205" t="s">
        <v>1450</v>
      </c>
    </row>
    <row r="666" spans="1:65" s="2" customFormat="1" ht="19.5">
      <c r="A666" s="35"/>
      <c r="B666" s="36"/>
      <c r="C666" s="37"/>
      <c r="D666" s="209" t="s">
        <v>253</v>
      </c>
      <c r="E666" s="37"/>
      <c r="F666" s="240" t="s">
        <v>3631</v>
      </c>
      <c r="G666" s="37"/>
      <c r="H666" s="37"/>
      <c r="I666" s="241"/>
      <c r="J666" s="37"/>
      <c r="K666" s="37"/>
      <c r="L666" s="40"/>
      <c r="M666" s="242"/>
      <c r="N666" s="243"/>
      <c r="O666" s="72"/>
      <c r="P666" s="72"/>
      <c r="Q666" s="72"/>
      <c r="R666" s="72"/>
      <c r="S666" s="72"/>
      <c r="T666" s="73"/>
      <c r="U666" s="35"/>
      <c r="V666" s="35"/>
      <c r="W666" s="35"/>
      <c r="X666" s="35"/>
      <c r="Y666" s="35"/>
      <c r="Z666" s="35"/>
      <c r="AA666" s="35"/>
      <c r="AB666" s="35"/>
      <c r="AC666" s="35"/>
      <c r="AD666" s="35"/>
      <c r="AE666" s="35"/>
      <c r="AT666" s="18" t="s">
        <v>253</v>
      </c>
      <c r="AU666" s="18" t="s">
        <v>83</v>
      </c>
    </row>
    <row r="667" spans="1:65" s="2" customFormat="1" ht="16.5" customHeight="1">
      <c r="A667" s="35"/>
      <c r="B667" s="36"/>
      <c r="C667" s="193" t="s">
        <v>1447</v>
      </c>
      <c r="D667" s="193" t="s">
        <v>211</v>
      </c>
      <c r="E667" s="194" t="s">
        <v>3632</v>
      </c>
      <c r="F667" s="195" t="s">
        <v>3633</v>
      </c>
      <c r="G667" s="196" t="s">
        <v>340</v>
      </c>
      <c r="H667" s="197">
        <v>6</v>
      </c>
      <c r="I667" s="198"/>
      <c r="J667" s="199">
        <f>ROUND(I667*H667,2)</f>
        <v>0</v>
      </c>
      <c r="K667" s="200"/>
      <c r="L667" s="40"/>
      <c r="M667" s="201" t="s">
        <v>1</v>
      </c>
      <c r="N667" s="202" t="s">
        <v>40</v>
      </c>
      <c r="O667" s="72"/>
      <c r="P667" s="203">
        <f>O667*H667</f>
        <v>0</v>
      </c>
      <c r="Q667" s="203">
        <v>0</v>
      </c>
      <c r="R667" s="203">
        <f>Q667*H667</f>
        <v>0</v>
      </c>
      <c r="S667" s="203">
        <v>0</v>
      </c>
      <c r="T667" s="204">
        <f>S667*H667</f>
        <v>0</v>
      </c>
      <c r="U667" s="35"/>
      <c r="V667" s="35"/>
      <c r="W667" s="35"/>
      <c r="X667" s="35"/>
      <c r="Y667" s="35"/>
      <c r="Z667" s="35"/>
      <c r="AA667" s="35"/>
      <c r="AB667" s="35"/>
      <c r="AC667" s="35"/>
      <c r="AD667" s="35"/>
      <c r="AE667" s="35"/>
      <c r="AR667" s="205" t="s">
        <v>215</v>
      </c>
      <c r="AT667" s="205" t="s">
        <v>211</v>
      </c>
      <c r="AU667" s="205" t="s">
        <v>83</v>
      </c>
      <c r="AY667" s="18" t="s">
        <v>209</v>
      </c>
      <c r="BE667" s="206">
        <f>IF(N667="základní",J667,0)</f>
        <v>0</v>
      </c>
      <c r="BF667" s="206">
        <f>IF(N667="snížená",J667,0)</f>
        <v>0</v>
      </c>
      <c r="BG667" s="206">
        <f>IF(N667="zákl. přenesená",J667,0)</f>
        <v>0</v>
      </c>
      <c r="BH667" s="206">
        <f>IF(N667="sníž. přenesená",J667,0)</f>
        <v>0</v>
      </c>
      <c r="BI667" s="206">
        <f>IF(N667="nulová",J667,0)</f>
        <v>0</v>
      </c>
      <c r="BJ667" s="18" t="s">
        <v>83</v>
      </c>
      <c r="BK667" s="206">
        <f>ROUND(I667*H667,2)</f>
        <v>0</v>
      </c>
      <c r="BL667" s="18" t="s">
        <v>215</v>
      </c>
      <c r="BM667" s="205" t="s">
        <v>1454</v>
      </c>
    </row>
    <row r="668" spans="1:65" s="2" customFormat="1" ht="19.5">
      <c r="A668" s="35"/>
      <c r="B668" s="36"/>
      <c r="C668" s="37"/>
      <c r="D668" s="209" t="s">
        <v>253</v>
      </c>
      <c r="E668" s="37"/>
      <c r="F668" s="240" t="s">
        <v>3631</v>
      </c>
      <c r="G668" s="37"/>
      <c r="H668" s="37"/>
      <c r="I668" s="241"/>
      <c r="J668" s="37"/>
      <c r="K668" s="37"/>
      <c r="L668" s="40"/>
      <c r="M668" s="242"/>
      <c r="N668" s="243"/>
      <c r="O668" s="72"/>
      <c r="P668" s="72"/>
      <c r="Q668" s="72"/>
      <c r="R668" s="72"/>
      <c r="S668" s="72"/>
      <c r="T668" s="73"/>
      <c r="U668" s="35"/>
      <c r="V668" s="35"/>
      <c r="W668" s="35"/>
      <c r="X668" s="35"/>
      <c r="Y668" s="35"/>
      <c r="Z668" s="35"/>
      <c r="AA668" s="35"/>
      <c r="AB668" s="35"/>
      <c r="AC668" s="35"/>
      <c r="AD668" s="35"/>
      <c r="AE668" s="35"/>
      <c r="AT668" s="18" t="s">
        <v>253</v>
      </c>
      <c r="AU668" s="18" t="s">
        <v>83</v>
      </c>
    </row>
    <row r="669" spans="1:65" s="2" customFormat="1" ht="16.5" customHeight="1">
      <c r="A669" s="35"/>
      <c r="B669" s="36"/>
      <c r="C669" s="193" t="s">
        <v>843</v>
      </c>
      <c r="D669" s="193" t="s">
        <v>211</v>
      </c>
      <c r="E669" s="194" t="s">
        <v>3700</v>
      </c>
      <c r="F669" s="195" t="s">
        <v>3701</v>
      </c>
      <c r="G669" s="196" t="s">
        <v>340</v>
      </c>
      <c r="H669" s="197">
        <v>2</v>
      </c>
      <c r="I669" s="198"/>
      <c r="J669" s="199">
        <f>ROUND(I669*H669,2)</f>
        <v>0</v>
      </c>
      <c r="K669" s="200"/>
      <c r="L669" s="40"/>
      <c r="M669" s="201" t="s">
        <v>1</v>
      </c>
      <c r="N669" s="202" t="s">
        <v>40</v>
      </c>
      <c r="O669" s="72"/>
      <c r="P669" s="203">
        <f>O669*H669</f>
        <v>0</v>
      </c>
      <c r="Q669" s="203">
        <v>0</v>
      </c>
      <c r="R669" s="203">
        <f>Q669*H669</f>
        <v>0</v>
      </c>
      <c r="S669" s="203">
        <v>0</v>
      </c>
      <c r="T669" s="204">
        <f>S669*H669</f>
        <v>0</v>
      </c>
      <c r="U669" s="35"/>
      <c r="V669" s="35"/>
      <c r="W669" s="35"/>
      <c r="X669" s="35"/>
      <c r="Y669" s="35"/>
      <c r="Z669" s="35"/>
      <c r="AA669" s="35"/>
      <c r="AB669" s="35"/>
      <c r="AC669" s="35"/>
      <c r="AD669" s="35"/>
      <c r="AE669" s="35"/>
      <c r="AR669" s="205" t="s">
        <v>215</v>
      </c>
      <c r="AT669" s="205" t="s">
        <v>211</v>
      </c>
      <c r="AU669" s="205" t="s">
        <v>83</v>
      </c>
      <c r="AY669" s="18" t="s">
        <v>209</v>
      </c>
      <c r="BE669" s="206">
        <f>IF(N669="základní",J669,0)</f>
        <v>0</v>
      </c>
      <c r="BF669" s="206">
        <f>IF(N669="snížená",J669,0)</f>
        <v>0</v>
      </c>
      <c r="BG669" s="206">
        <f>IF(N669="zákl. přenesená",J669,0)</f>
        <v>0</v>
      </c>
      <c r="BH669" s="206">
        <f>IF(N669="sníž. přenesená",J669,0)</f>
        <v>0</v>
      </c>
      <c r="BI669" s="206">
        <f>IF(N669="nulová",J669,0)</f>
        <v>0</v>
      </c>
      <c r="BJ669" s="18" t="s">
        <v>83</v>
      </c>
      <c r="BK669" s="206">
        <f>ROUND(I669*H669,2)</f>
        <v>0</v>
      </c>
      <c r="BL669" s="18" t="s">
        <v>215</v>
      </c>
      <c r="BM669" s="205" t="s">
        <v>1461</v>
      </c>
    </row>
    <row r="670" spans="1:65" s="2" customFormat="1" ht="19.5">
      <c r="A670" s="35"/>
      <c r="B670" s="36"/>
      <c r="C670" s="37"/>
      <c r="D670" s="209" t="s">
        <v>253</v>
      </c>
      <c r="E670" s="37"/>
      <c r="F670" s="240" t="s">
        <v>3654</v>
      </c>
      <c r="G670" s="37"/>
      <c r="H670" s="37"/>
      <c r="I670" s="241"/>
      <c r="J670" s="37"/>
      <c r="K670" s="37"/>
      <c r="L670" s="40"/>
      <c r="M670" s="242"/>
      <c r="N670" s="243"/>
      <c r="O670" s="72"/>
      <c r="P670" s="72"/>
      <c r="Q670" s="72"/>
      <c r="R670" s="72"/>
      <c r="S670" s="72"/>
      <c r="T670" s="73"/>
      <c r="U670" s="35"/>
      <c r="V670" s="35"/>
      <c r="W670" s="35"/>
      <c r="X670" s="35"/>
      <c r="Y670" s="35"/>
      <c r="Z670" s="35"/>
      <c r="AA670" s="35"/>
      <c r="AB670" s="35"/>
      <c r="AC670" s="35"/>
      <c r="AD670" s="35"/>
      <c r="AE670" s="35"/>
      <c r="AT670" s="18" t="s">
        <v>253</v>
      </c>
      <c r="AU670" s="18" t="s">
        <v>83</v>
      </c>
    </row>
    <row r="671" spans="1:65" s="2" customFormat="1" ht="16.5" customHeight="1">
      <c r="A671" s="35"/>
      <c r="B671" s="36"/>
      <c r="C671" s="193" t="s">
        <v>1458</v>
      </c>
      <c r="D671" s="193" t="s">
        <v>211</v>
      </c>
      <c r="E671" s="194" t="s">
        <v>3738</v>
      </c>
      <c r="F671" s="195" t="s">
        <v>3739</v>
      </c>
      <c r="G671" s="196" t="s">
        <v>340</v>
      </c>
      <c r="H671" s="197">
        <v>1</v>
      </c>
      <c r="I671" s="198"/>
      <c r="J671" s="199">
        <f>ROUND(I671*H671,2)</f>
        <v>0</v>
      </c>
      <c r="K671" s="200"/>
      <c r="L671" s="40"/>
      <c r="M671" s="201" t="s">
        <v>1</v>
      </c>
      <c r="N671" s="202" t="s">
        <v>40</v>
      </c>
      <c r="O671" s="72"/>
      <c r="P671" s="203">
        <f>O671*H671</f>
        <v>0</v>
      </c>
      <c r="Q671" s="203">
        <v>0</v>
      </c>
      <c r="R671" s="203">
        <f>Q671*H671</f>
        <v>0</v>
      </c>
      <c r="S671" s="203">
        <v>0</v>
      </c>
      <c r="T671" s="204">
        <f>S671*H671</f>
        <v>0</v>
      </c>
      <c r="U671" s="35"/>
      <c r="V671" s="35"/>
      <c r="W671" s="35"/>
      <c r="X671" s="35"/>
      <c r="Y671" s="35"/>
      <c r="Z671" s="35"/>
      <c r="AA671" s="35"/>
      <c r="AB671" s="35"/>
      <c r="AC671" s="35"/>
      <c r="AD671" s="35"/>
      <c r="AE671" s="35"/>
      <c r="AR671" s="205" t="s">
        <v>215</v>
      </c>
      <c r="AT671" s="205" t="s">
        <v>211</v>
      </c>
      <c r="AU671" s="205" t="s">
        <v>83</v>
      </c>
      <c r="AY671" s="18" t="s">
        <v>209</v>
      </c>
      <c r="BE671" s="206">
        <f>IF(N671="základní",J671,0)</f>
        <v>0</v>
      </c>
      <c r="BF671" s="206">
        <f>IF(N671="snížená",J671,0)</f>
        <v>0</v>
      </c>
      <c r="BG671" s="206">
        <f>IF(N671="zákl. přenesená",J671,0)</f>
        <v>0</v>
      </c>
      <c r="BH671" s="206">
        <f>IF(N671="sníž. přenesená",J671,0)</f>
        <v>0</v>
      </c>
      <c r="BI671" s="206">
        <f>IF(N671="nulová",J671,0)</f>
        <v>0</v>
      </c>
      <c r="BJ671" s="18" t="s">
        <v>83</v>
      </c>
      <c r="BK671" s="206">
        <f>ROUND(I671*H671,2)</f>
        <v>0</v>
      </c>
      <c r="BL671" s="18" t="s">
        <v>215</v>
      </c>
      <c r="BM671" s="205" t="s">
        <v>1464</v>
      </c>
    </row>
    <row r="672" spans="1:65" s="2" customFormat="1" ht="19.5">
      <c r="A672" s="35"/>
      <c r="B672" s="36"/>
      <c r="C672" s="37"/>
      <c r="D672" s="209" t="s">
        <v>253</v>
      </c>
      <c r="E672" s="37"/>
      <c r="F672" s="240" t="s">
        <v>3654</v>
      </c>
      <c r="G672" s="37"/>
      <c r="H672" s="37"/>
      <c r="I672" s="241"/>
      <c r="J672" s="37"/>
      <c r="K672" s="37"/>
      <c r="L672" s="40"/>
      <c r="M672" s="242"/>
      <c r="N672" s="243"/>
      <c r="O672" s="72"/>
      <c r="P672" s="72"/>
      <c r="Q672" s="72"/>
      <c r="R672" s="72"/>
      <c r="S672" s="72"/>
      <c r="T672" s="73"/>
      <c r="U672" s="35"/>
      <c r="V672" s="35"/>
      <c r="W672" s="35"/>
      <c r="X672" s="35"/>
      <c r="Y672" s="35"/>
      <c r="Z672" s="35"/>
      <c r="AA672" s="35"/>
      <c r="AB672" s="35"/>
      <c r="AC672" s="35"/>
      <c r="AD672" s="35"/>
      <c r="AE672" s="35"/>
      <c r="AT672" s="18" t="s">
        <v>253</v>
      </c>
      <c r="AU672" s="18" t="s">
        <v>83</v>
      </c>
    </row>
    <row r="673" spans="1:65" s="2" customFormat="1" ht="16.5" customHeight="1">
      <c r="A673" s="35"/>
      <c r="B673" s="36"/>
      <c r="C673" s="193" t="s">
        <v>846</v>
      </c>
      <c r="D673" s="193" t="s">
        <v>211</v>
      </c>
      <c r="E673" s="194" t="s">
        <v>3679</v>
      </c>
      <c r="F673" s="195" t="s">
        <v>3680</v>
      </c>
      <c r="G673" s="196" t="s">
        <v>340</v>
      </c>
      <c r="H673" s="197">
        <v>1</v>
      </c>
      <c r="I673" s="198"/>
      <c r="J673" s="199">
        <f>ROUND(I673*H673,2)</f>
        <v>0</v>
      </c>
      <c r="K673" s="200"/>
      <c r="L673" s="40"/>
      <c r="M673" s="201" t="s">
        <v>1</v>
      </c>
      <c r="N673" s="202" t="s">
        <v>40</v>
      </c>
      <c r="O673" s="72"/>
      <c r="P673" s="203">
        <f>O673*H673</f>
        <v>0</v>
      </c>
      <c r="Q673" s="203">
        <v>0</v>
      </c>
      <c r="R673" s="203">
        <f>Q673*H673</f>
        <v>0</v>
      </c>
      <c r="S673" s="203">
        <v>0</v>
      </c>
      <c r="T673" s="204">
        <f>S673*H673</f>
        <v>0</v>
      </c>
      <c r="U673" s="35"/>
      <c r="V673" s="35"/>
      <c r="W673" s="35"/>
      <c r="X673" s="35"/>
      <c r="Y673" s="35"/>
      <c r="Z673" s="35"/>
      <c r="AA673" s="35"/>
      <c r="AB673" s="35"/>
      <c r="AC673" s="35"/>
      <c r="AD673" s="35"/>
      <c r="AE673" s="35"/>
      <c r="AR673" s="205" t="s">
        <v>215</v>
      </c>
      <c r="AT673" s="205" t="s">
        <v>211</v>
      </c>
      <c r="AU673" s="205" t="s">
        <v>83</v>
      </c>
      <c r="AY673" s="18" t="s">
        <v>209</v>
      </c>
      <c r="BE673" s="206">
        <f>IF(N673="základní",J673,0)</f>
        <v>0</v>
      </c>
      <c r="BF673" s="206">
        <f>IF(N673="snížená",J673,0)</f>
        <v>0</v>
      </c>
      <c r="BG673" s="206">
        <f>IF(N673="zákl. přenesená",J673,0)</f>
        <v>0</v>
      </c>
      <c r="BH673" s="206">
        <f>IF(N673="sníž. přenesená",J673,0)</f>
        <v>0</v>
      </c>
      <c r="BI673" s="206">
        <f>IF(N673="nulová",J673,0)</f>
        <v>0</v>
      </c>
      <c r="BJ673" s="18" t="s">
        <v>83</v>
      </c>
      <c r="BK673" s="206">
        <f>ROUND(I673*H673,2)</f>
        <v>0</v>
      </c>
      <c r="BL673" s="18" t="s">
        <v>215</v>
      </c>
      <c r="BM673" s="205" t="s">
        <v>1468</v>
      </c>
    </row>
    <row r="674" spans="1:65" s="2" customFormat="1" ht="19.5">
      <c r="A674" s="35"/>
      <c r="B674" s="36"/>
      <c r="C674" s="37"/>
      <c r="D674" s="209" t="s">
        <v>253</v>
      </c>
      <c r="E674" s="37"/>
      <c r="F674" s="240" t="s">
        <v>3614</v>
      </c>
      <c r="G674" s="37"/>
      <c r="H674" s="37"/>
      <c r="I674" s="241"/>
      <c r="J674" s="37"/>
      <c r="K674" s="37"/>
      <c r="L674" s="40"/>
      <c r="M674" s="242"/>
      <c r="N674" s="243"/>
      <c r="O674" s="72"/>
      <c r="P674" s="72"/>
      <c r="Q674" s="72"/>
      <c r="R674" s="72"/>
      <c r="S674" s="72"/>
      <c r="T674" s="73"/>
      <c r="U674" s="35"/>
      <c r="V674" s="35"/>
      <c r="W674" s="35"/>
      <c r="X674" s="35"/>
      <c r="Y674" s="35"/>
      <c r="Z674" s="35"/>
      <c r="AA674" s="35"/>
      <c r="AB674" s="35"/>
      <c r="AC674" s="35"/>
      <c r="AD674" s="35"/>
      <c r="AE674" s="35"/>
      <c r="AT674" s="18" t="s">
        <v>253</v>
      </c>
      <c r="AU674" s="18" t="s">
        <v>83</v>
      </c>
    </row>
    <row r="675" spans="1:65" s="12" customFormat="1" ht="25.9" customHeight="1">
      <c r="B675" s="177"/>
      <c r="C675" s="178"/>
      <c r="D675" s="179" t="s">
        <v>74</v>
      </c>
      <c r="E675" s="180" t="s">
        <v>3754</v>
      </c>
      <c r="F675" s="180" t="s">
        <v>3755</v>
      </c>
      <c r="G675" s="178"/>
      <c r="H675" s="178"/>
      <c r="I675" s="181"/>
      <c r="J675" s="182">
        <f>BK675</f>
        <v>0</v>
      </c>
      <c r="K675" s="178"/>
      <c r="L675" s="183"/>
      <c r="M675" s="184"/>
      <c r="N675" s="185"/>
      <c r="O675" s="185"/>
      <c r="P675" s="186">
        <f>SUM(P676:P717)</f>
        <v>0</v>
      </c>
      <c r="Q675" s="185"/>
      <c r="R675" s="186">
        <f>SUM(R676:R717)</f>
        <v>0</v>
      </c>
      <c r="S675" s="185"/>
      <c r="T675" s="187">
        <f>SUM(T676:T717)</f>
        <v>0</v>
      </c>
      <c r="AR675" s="188" t="s">
        <v>83</v>
      </c>
      <c r="AT675" s="189" t="s">
        <v>74</v>
      </c>
      <c r="AU675" s="189" t="s">
        <v>75</v>
      </c>
      <c r="AY675" s="188" t="s">
        <v>209</v>
      </c>
      <c r="BK675" s="190">
        <f>SUM(BK676:BK717)</f>
        <v>0</v>
      </c>
    </row>
    <row r="676" spans="1:65" s="2" customFormat="1" ht="21.75" customHeight="1">
      <c r="A676" s="35"/>
      <c r="B676" s="36"/>
      <c r="C676" s="193" t="s">
        <v>1465</v>
      </c>
      <c r="D676" s="193" t="s">
        <v>211</v>
      </c>
      <c r="E676" s="194" t="s">
        <v>3748</v>
      </c>
      <c r="F676" s="195" t="s">
        <v>3749</v>
      </c>
      <c r="G676" s="196" t="s">
        <v>340</v>
      </c>
      <c r="H676" s="197">
        <v>1</v>
      </c>
      <c r="I676" s="198"/>
      <c r="J676" s="199">
        <f>ROUND(I676*H676,2)</f>
        <v>0</v>
      </c>
      <c r="K676" s="200"/>
      <c r="L676" s="40"/>
      <c r="M676" s="201" t="s">
        <v>1</v>
      </c>
      <c r="N676" s="202" t="s">
        <v>40</v>
      </c>
      <c r="O676" s="72"/>
      <c r="P676" s="203">
        <f>O676*H676</f>
        <v>0</v>
      </c>
      <c r="Q676" s="203">
        <v>0</v>
      </c>
      <c r="R676" s="203">
        <f>Q676*H676</f>
        <v>0</v>
      </c>
      <c r="S676" s="203">
        <v>0</v>
      </c>
      <c r="T676" s="204">
        <f>S676*H676</f>
        <v>0</v>
      </c>
      <c r="U676" s="35"/>
      <c r="V676" s="35"/>
      <c r="W676" s="35"/>
      <c r="X676" s="35"/>
      <c r="Y676" s="35"/>
      <c r="Z676" s="35"/>
      <c r="AA676" s="35"/>
      <c r="AB676" s="35"/>
      <c r="AC676" s="35"/>
      <c r="AD676" s="35"/>
      <c r="AE676" s="35"/>
      <c r="AR676" s="205" t="s">
        <v>215</v>
      </c>
      <c r="AT676" s="205" t="s">
        <v>211</v>
      </c>
      <c r="AU676" s="205" t="s">
        <v>83</v>
      </c>
      <c r="AY676" s="18" t="s">
        <v>209</v>
      </c>
      <c r="BE676" s="206">
        <f>IF(N676="základní",J676,0)</f>
        <v>0</v>
      </c>
      <c r="BF676" s="206">
        <f>IF(N676="snížená",J676,0)</f>
        <v>0</v>
      </c>
      <c r="BG676" s="206">
        <f>IF(N676="zákl. přenesená",J676,0)</f>
        <v>0</v>
      </c>
      <c r="BH676" s="206">
        <f>IF(N676="sníž. přenesená",J676,0)</f>
        <v>0</v>
      </c>
      <c r="BI676" s="206">
        <f>IF(N676="nulová",J676,0)</f>
        <v>0</v>
      </c>
      <c r="BJ676" s="18" t="s">
        <v>83</v>
      </c>
      <c r="BK676" s="206">
        <f>ROUND(I676*H676,2)</f>
        <v>0</v>
      </c>
      <c r="BL676" s="18" t="s">
        <v>215</v>
      </c>
      <c r="BM676" s="205" t="s">
        <v>1474</v>
      </c>
    </row>
    <row r="677" spans="1:65" s="2" customFormat="1" ht="19.5">
      <c r="A677" s="35"/>
      <c r="B677" s="36"/>
      <c r="C677" s="37"/>
      <c r="D677" s="209" t="s">
        <v>253</v>
      </c>
      <c r="E677" s="37"/>
      <c r="F677" s="240" t="s">
        <v>3654</v>
      </c>
      <c r="G677" s="37"/>
      <c r="H677" s="37"/>
      <c r="I677" s="241"/>
      <c r="J677" s="37"/>
      <c r="K677" s="37"/>
      <c r="L677" s="40"/>
      <c r="M677" s="242"/>
      <c r="N677" s="243"/>
      <c r="O677" s="72"/>
      <c r="P677" s="72"/>
      <c r="Q677" s="72"/>
      <c r="R677" s="72"/>
      <c r="S677" s="72"/>
      <c r="T677" s="73"/>
      <c r="U677" s="35"/>
      <c r="V677" s="35"/>
      <c r="W677" s="35"/>
      <c r="X677" s="35"/>
      <c r="Y677" s="35"/>
      <c r="Z677" s="35"/>
      <c r="AA677" s="35"/>
      <c r="AB677" s="35"/>
      <c r="AC677" s="35"/>
      <c r="AD677" s="35"/>
      <c r="AE677" s="35"/>
      <c r="AT677" s="18" t="s">
        <v>253</v>
      </c>
      <c r="AU677" s="18" t="s">
        <v>83</v>
      </c>
    </row>
    <row r="678" spans="1:65" s="2" customFormat="1" ht="16.5" customHeight="1">
      <c r="A678" s="35"/>
      <c r="B678" s="36"/>
      <c r="C678" s="193" t="s">
        <v>850</v>
      </c>
      <c r="D678" s="193" t="s">
        <v>211</v>
      </c>
      <c r="E678" s="194" t="s">
        <v>3655</v>
      </c>
      <c r="F678" s="195" t="s">
        <v>3656</v>
      </c>
      <c r="G678" s="196" t="s">
        <v>340</v>
      </c>
      <c r="H678" s="197">
        <v>1</v>
      </c>
      <c r="I678" s="198"/>
      <c r="J678" s="199">
        <f>ROUND(I678*H678,2)</f>
        <v>0</v>
      </c>
      <c r="K678" s="200"/>
      <c r="L678" s="40"/>
      <c r="M678" s="201" t="s">
        <v>1</v>
      </c>
      <c r="N678" s="202" t="s">
        <v>40</v>
      </c>
      <c r="O678" s="72"/>
      <c r="P678" s="203">
        <f>O678*H678</f>
        <v>0</v>
      </c>
      <c r="Q678" s="203">
        <v>0</v>
      </c>
      <c r="R678" s="203">
        <f>Q678*H678</f>
        <v>0</v>
      </c>
      <c r="S678" s="203">
        <v>0</v>
      </c>
      <c r="T678" s="204">
        <f>S678*H678</f>
        <v>0</v>
      </c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  <c r="AR678" s="205" t="s">
        <v>215</v>
      </c>
      <c r="AT678" s="205" t="s">
        <v>211</v>
      </c>
      <c r="AU678" s="205" t="s">
        <v>83</v>
      </c>
      <c r="AY678" s="18" t="s">
        <v>209</v>
      </c>
      <c r="BE678" s="206">
        <f>IF(N678="základní",J678,0)</f>
        <v>0</v>
      </c>
      <c r="BF678" s="206">
        <f>IF(N678="snížená",J678,0)</f>
        <v>0</v>
      </c>
      <c r="BG678" s="206">
        <f>IF(N678="zákl. přenesená",J678,0)</f>
        <v>0</v>
      </c>
      <c r="BH678" s="206">
        <f>IF(N678="sníž. přenesená",J678,0)</f>
        <v>0</v>
      </c>
      <c r="BI678" s="206">
        <f>IF(N678="nulová",J678,0)</f>
        <v>0</v>
      </c>
      <c r="BJ678" s="18" t="s">
        <v>83</v>
      </c>
      <c r="BK678" s="206">
        <f>ROUND(I678*H678,2)</f>
        <v>0</v>
      </c>
      <c r="BL678" s="18" t="s">
        <v>215</v>
      </c>
      <c r="BM678" s="205" t="s">
        <v>1481</v>
      </c>
    </row>
    <row r="679" spans="1:65" s="2" customFormat="1" ht="19.5">
      <c r="A679" s="35"/>
      <c r="B679" s="36"/>
      <c r="C679" s="37"/>
      <c r="D679" s="209" t="s">
        <v>253</v>
      </c>
      <c r="E679" s="37"/>
      <c r="F679" s="240" t="s">
        <v>3654</v>
      </c>
      <c r="G679" s="37"/>
      <c r="H679" s="37"/>
      <c r="I679" s="241"/>
      <c r="J679" s="37"/>
      <c r="K679" s="37"/>
      <c r="L679" s="40"/>
      <c r="M679" s="242"/>
      <c r="N679" s="243"/>
      <c r="O679" s="72"/>
      <c r="P679" s="72"/>
      <c r="Q679" s="72"/>
      <c r="R679" s="72"/>
      <c r="S679" s="72"/>
      <c r="T679" s="73"/>
      <c r="U679" s="35"/>
      <c r="V679" s="35"/>
      <c r="W679" s="35"/>
      <c r="X679" s="35"/>
      <c r="Y679" s="35"/>
      <c r="Z679" s="35"/>
      <c r="AA679" s="35"/>
      <c r="AB679" s="35"/>
      <c r="AC679" s="35"/>
      <c r="AD679" s="35"/>
      <c r="AE679" s="35"/>
      <c r="AT679" s="18" t="s">
        <v>253</v>
      </c>
      <c r="AU679" s="18" t="s">
        <v>83</v>
      </c>
    </row>
    <row r="680" spans="1:65" s="2" customFormat="1" ht="16.5" customHeight="1">
      <c r="A680" s="35"/>
      <c r="B680" s="36"/>
      <c r="C680" s="193" t="s">
        <v>1478</v>
      </c>
      <c r="D680" s="193" t="s">
        <v>211</v>
      </c>
      <c r="E680" s="194" t="s">
        <v>3756</v>
      </c>
      <c r="F680" s="195" t="s">
        <v>3757</v>
      </c>
      <c r="G680" s="196" t="s">
        <v>340</v>
      </c>
      <c r="H680" s="197">
        <v>1</v>
      </c>
      <c r="I680" s="198"/>
      <c r="J680" s="199">
        <f>ROUND(I680*H680,2)</f>
        <v>0</v>
      </c>
      <c r="K680" s="200"/>
      <c r="L680" s="40"/>
      <c r="M680" s="201" t="s">
        <v>1</v>
      </c>
      <c r="N680" s="202" t="s">
        <v>40</v>
      </c>
      <c r="O680" s="72"/>
      <c r="P680" s="203">
        <f>O680*H680</f>
        <v>0</v>
      </c>
      <c r="Q680" s="203">
        <v>0</v>
      </c>
      <c r="R680" s="203">
        <f>Q680*H680</f>
        <v>0</v>
      </c>
      <c r="S680" s="203">
        <v>0</v>
      </c>
      <c r="T680" s="204">
        <f>S680*H680</f>
        <v>0</v>
      </c>
      <c r="U680" s="35"/>
      <c r="V680" s="35"/>
      <c r="W680" s="35"/>
      <c r="X680" s="35"/>
      <c r="Y680" s="35"/>
      <c r="Z680" s="35"/>
      <c r="AA680" s="35"/>
      <c r="AB680" s="35"/>
      <c r="AC680" s="35"/>
      <c r="AD680" s="35"/>
      <c r="AE680" s="35"/>
      <c r="AR680" s="205" t="s">
        <v>215</v>
      </c>
      <c r="AT680" s="205" t="s">
        <v>211</v>
      </c>
      <c r="AU680" s="205" t="s">
        <v>83</v>
      </c>
      <c r="AY680" s="18" t="s">
        <v>209</v>
      </c>
      <c r="BE680" s="206">
        <f>IF(N680="základní",J680,0)</f>
        <v>0</v>
      </c>
      <c r="BF680" s="206">
        <f>IF(N680="snížená",J680,0)</f>
        <v>0</v>
      </c>
      <c r="BG680" s="206">
        <f>IF(N680="zákl. přenesená",J680,0)</f>
        <v>0</v>
      </c>
      <c r="BH680" s="206">
        <f>IF(N680="sníž. přenesená",J680,0)</f>
        <v>0</v>
      </c>
      <c r="BI680" s="206">
        <f>IF(N680="nulová",J680,0)</f>
        <v>0</v>
      </c>
      <c r="BJ680" s="18" t="s">
        <v>83</v>
      </c>
      <c r="BK680" s="206">
        <f>ROUND(I680*H680,2)</f>
        <v>0</v>
      </c>
      <c r="BL680" s="18" t="s">
        <v>215</v>
      </c>
      <c r="BM680" s="205" t="s">
        <v>1486</v>
      </c>
    </row>
    <row r="681" spans="1:65" s="2" customFormat="1" ht="19.5">
      <c r="A681" s="35"/>
      <c r="B681" s="36"/>
      <c r="C681" s="37"/>
      <c r="D681" s="209" t="s">
        <v>253</v>
      </c>
      <c r="E681" s="37"/>
      <c r="F681" s="240" t="s">
        <v>3659</v>
      </c>
      <c r="G681" s="37"/>
      <c r="H681" s="37"/>
      <c r="I681" s="241"/>
      <c r="J681" s="37"/>
      <c r="K681" s="37"/>
      <c r="L681" s="40"/>
      <c r="M681" s="242"/>
      <c r="N681" s="243"/>
      <c r="O681" s="72"/>
      <c r="P681" s="72"/>
      <c r="Q681" s="72"/>
      <c r="R681" s="72"/>
      <c r="S681" s="72"/>
      <c r="T681" s="73"/>
      <c r="U681" s="35"/>
      <c r="V681" s="35"/>
      <c r="W681" s="35"/>
      <c r="X681" s="35"/>
      <c r="Y681" s="35"/>
      <c r="Z681" s="35"/>
      <c r="AA681" s="35"/>
      <c r="AB681" s="35"/>
      <c r="AC681" s="35"/>
      <c r="AD681" s="35"/>
      <c r="AE681" s="35"/>
      <c r="AT681" s="18" t="s">
        <v>253</v>
      </c>
      <c r="AU681" s="18" t="s">
        <v>83</v>
      </c>
    </row>
    <row r="682" spans="1:65" s="2" customFormat="1" ht="16.5" customHeight="1">
      <c r="A682" s="35"/>
      <c r="B682" s="36"/>
      <c r="C682" s="193" t="s">
        <v>853</v>
      </c>
      <c r="D682" s="193" t="s">
        <v>211</v>
      </c>
      <c r="E682" s="194" t="s">
        <v>3691</v>
      </c>
      <c r="F682" s="195" t="s">
        <v>3661</v>
      </c>
      <c r="G682" s="196" t="s">
        <v>340</v>
      </c>
      <c r="H682" s="197">
        <v>1</v>
      </c>
      <c r="I682" s="198"/>
      <c r="J682" s="199">
        <f>ROUND(I682*H682,2)</f>
        <v>0</v>
      </c>
      <c r="K682" s="200"/>
      <c r="L682" s="40"/>
      <c r="M682" s="201" t="s">
        <v>1</v>
      </c>
      <c r="N682" s="202" t="s">
        <v>40</v>
      </c>
      <c r="O682" s="72"/>
      <c r="P682" s="203">
        <f>O682*H682</f>
        <v>0</v>
      </c>
      <c r="Q682" s="203">
        <v>0</v>
      </c>
      <c r="R682" s="203">
        <f>Q682*H682</f>
        <v>0</v>
      </c>
      <c r="S682" s="203">
        <v>0</v>
      </c>
      <c r="T682" s="204">
        <f>S682*H682</f>
        <v>0</v>
      </c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  <c r="AR682" s="205" t="s">
        <v>215</v>
      </c>
      <c r="AT682" s="205" t="s">
        <v>211</v>
      </c>
      <c r="AU682" s="205" t="s">
        <v>83</v>
      </c>
      <c r="AY682" s="18" t="s">
        <v>209</v>
      </c>
      <c r="BE682" s="206">
        <f>IF(N682="základní",J682,0)</f>
        <v>0</v>
      </c>
      <c r="BF682" s="206">
        <f>IF(N682="snížená",J682,0)</f>
        <v>0</v>
      </c>
      <c r="BG682" s="206">
        <f>IF(N682="zákl. přenesená",J682,0)</f>
        <v>0</v>
      </c>
      <c r="BH682" s="206">
        <f>IF(N682="sníž. přenesená",J682,0)</f>
        <v>0</v>
      </c>
      <c r="BI682" s="206">
        <f>IF(N682="nulová",J682,0)</f>
        <v>0</v>
      </c>
      <c r="BJ682" s="18" t="s">
        <v>83</v>
      </c>
      <c r="BK682" s="206">
        <f>ROUND(I682*H682,2)</f>
        <v>0</v>
      </c>
      <c r="BL682" s="18" t="s">
        <v>215</v>
      </c>
      <c r="BM682" s="205" t="s">
        <v>1491</v>
      </c>
    </row>
    <row r="683" spans="1:65" s="2" customFormat="1" ht="19.5">
      <c r="A683" s="35"/>
      <c r="B683" s="36"/>
      <c r="C683" s="37"/>
      <c r="D683" s="209" t="s">
        <v>253</v>
      </c>
      <c r="E683" s="37"/>
      <c r="F683" s="240" t="s">
        <v>3603</v>
      </c>
      <c r="G683" s="37"/>
      <c r="H683" s="37"/>
      <c r="I683" s="241"/>
      <c r="J683" s="37"/>
      <c r="K683" s="37"/>
      <c r="L683" s="40"/>
      <c r="M683" s="242"/>
      <c r="N683" s="243"/>
      <c r="O683" s="72"/>
      <c r="P683" s="72"/>
      <c r="Q683" s="72"/>
      <c r="R683" s="72"/>
      <c r="S683" s="72"/>
      <c r="T683" s="73"/>
      <c r="U683" s="35"/>
      <c r="V683" s="35"/>
      <c r="W683" s="35"/>
      <c r="X683" s="35"/>
      <c r="Y683" s="35"/>
      <c r="Z683" s="35"/>
      <c r="AA683" s="35"/>
      <c r="AB683" s="35"/>
      <c r="AC683" s="35"/>
      <c r="AD683" s="35"/>
      <c r="AE683" s="35"/>
      <c r="AT683" s="18" t="s">
        <v>253</v>
      </c>
      <c r="AU683" s="18" t="s">
        <v>83</v>
      </c>
    </row>
    <row r="684" spans="1:65" s="2" customFormat="1" ht="24.2" customHeight="1">
      <c r="A684" s="35"/>
      <c r="B684" s="36"/>
      <c r="C684" s="193" t="s">
        <v>1488</v>
      </c>
      <c r="D684" s="193" t="s">
        <v>211</v>
      </c>
      <c r="E684" s="194" t="s">
        <v>3604</v>
      </c>
      <c r="F684" s="195" t="s">
        <v>3605</v>
      </c>
      <c r="G684" s="196" t="s">
        <v>340</v>
      </c>
      <c r="H684" s="197">
        <v>1</v>
      </c>
      <c r="I684" s="198"/>
      <c r="J684" s="199">
        <f>ROUND(I684*H684,2)</f>
        <v>0</v>
      </c>
      <c r="K684" s="200"/>
      <c r="L684" s="40"/>
      <c r="M684" s="201" t="s">
        <v>1</v>
      </c>
      <c r="N684" s="202" t="s">
        <v>40</v>
      </c>
      <c r="O684" s="72"/>
      <c r="P684" s="203">
        <f>O684*H684</f>
        <v>0</v>
      </c>
      <c r="Q684" s="203">
        <v>0</v>
      </c>
      <c r="R684" s="203">
        <f>Q684*H684</f>
        <v>0</v>
      </c>
      <c r="S684" s="203">
        <v>0</v>
      </c>
      <c r="T684" s="204">
        <f>S684*H684</f>
        <v>0</v>
      </c>
      <c r="U684" s="35"/>
      <c r="V684" s="35"/>
      <c r="W684" s="35"/>
      <c r="X684" s="35"/>
      <c r="Y684" s="35"/>
      <c r="Z684" s="35"/>
      <c r="AA684" s="35"/>
      <c r="AB684" s="35"/>
      <c r="AC684" s="35"/>
      <c r="AD684" s="35"/>
      <c r="AE684" s="35"/>
      <c r="AR684" s="205" t="s">
        <v>215</v>
      </c>
      <c r="AT684" s="205" t="s">
        <v>211</v>
      </c>
      <c r="AU684" s="205" t="s">
        <v>83</v>
      </c>
      <c r="AY684" s="18" t="s">
        <v>209</v>
      </c>
      <c r="BE684" s="206">
        <f>IF(N684="základní",J684,0)</f>
        <v>0</v>
      </c>
      <c r="BF684" s="206">
        <f>IF(N684="snížená",J684,0)</f>
        <v>0</v>
      </c>
      <c r="BG684" s="206">
        <f>IF(N684="zákl. přenesená",J684,0)</f>
        <v>0</v>
      </c>
      <c r="BH684" s="206">
        <f>IF(N684="sníž. přenesená",J684,0)</f>
        <v>0</v>
      </c>
      <c r="BI684" s="206">
        <f>IF(N684="nulová",J684,0)</f>
        <v>0</v>
      </c>
      <c r="BJ684" s="18" t="s">
        <v>83</v>
      </c>
      <c r="BK684" s="206">
        <f>ROUND(I684*H684,2)</f>
        <v>0</v>
      </c>
      <c r="BL684" s="18" t="s">
        <v>215</v>
      </c>
      <c r="BM684" s="205" t="s">
        <v>1494</v>
      </c>
    </row>
    <row r="685" spans="1:65" s="2" customFormat="1" ht="19.5">
      <c r="A685" s="35"/>
      <c r="B685" s="36"/>
      <c r="C685" s="37"/>
      <c r="D685" s="209" t="s">
        <v>253</v>
      </c>
      <c r="E685" s="37"/>
      <c r="F685" s="240" t="s">
        <v>3606</v>
      </c>
      <c r="G685" s="37"/>
      <c r="H685" s="37"/>
      <c r="I685" s="241"/>
      <c r="J685" s="37"/>
      <c r="K685" s="37"/>
      <c r="L685" s="40"/>
      <c r="M685" s="242"/>
      <c r="N685" s="243"/>
      <c r="O685" s="72"/>
      <c r="P685" s="72"/>
      <c r="Q685" s="72"/>
      <c r="R685" s="72"/>
      <c r="S685" s="72"/>
      <c r="T685" s="73"/>
      <c r="U685" s="35"/>
      <c r="V685" s="35"/>
      <c r="W685" s="35"/>
      <c r="X685" s="35"/>
      <c r="Y685" s="35"/>
      <c r="Z685" s="35"/>
      <c r="AA685" s="35"/>
      <c r="AB685" s="35"/>
      <c r="AC685" s="35"/>
      <c r="AD685" s="35"/>
      <c r="AE685" s="35"/>
      <c r="AT685" s="18" t="s">
        <v>253</v>
      </c>
      <c r="AU685" s="18" t="s">
        <v>83</v>
      </c>
    </row>
    <row r="686" spans="1:65" s="2" customFormat="1" ht="16.5" customHeight="1">
      <c r="A686" s="35"/>
      <c r="B686" s="36"/>
      <c r="C686" s="193" t="s">
        <v>857</v>
      </c>
      <c r="D686" s="193" t="s">
        <v>211</v>
      </c>
      <c r="E686" s="194" t="s">
        <v>3612</v>
      </c>
      <c r="F686" s="195" t="s">
        <v>3613</v>
      </c>
      <c r="G686" s="196" t="s">
        <v>340</v>
      </c>
      <c r="H686" s="197">
        <v>1</v>
      </c>
      <c r="I686" s="198"/>
      <c r="J686" s="199">
        <f>ROUND(I686*H686,2)</f>
        <v>0</v>
      </c>
      <c r="K686" s="200"/>
      <c r="L686" s="40"/>
      <c r="M686" s="201" t="s">
        <v>1</v>
      </c>
      <c r="N686" s="202" t="s">
        <v>40</v>
      </c>
      <c r="O686" s="72"/>
      <c r="P686" s="203">
        <f>O686*H686</f>
        <v>0</v>
      </c>
      <c r="Q686" s="203">
        <v>0</v>
      </c>
      <c r="R686" s="203">
        <f>Q686*H686</f>
        <v>0</v>
      </c>
      <c r="S686" s="203">
        <v>0</v>
      </c>
      <c r="T686" s="204">
        <f>S686*H686</f>
        <v>0</v>
      </c>
      <c r="U686" s="35"/>
      <c r="V686" s="35"/>
      <c r="W686" s="35"/>
      <c r="X686" s="35"/>
      <c r="Y686" s="35"/>
      <c r="Z686" s="35"/>
      <c r="AA686" s="35"/>
      <c r="AB686" s="35"/>
      <c r="AC686" s="35"/>
      <c r="AD686" s="35"/>
      <c r="AE686" s="35"/>
      <c r="AR686" s="205" t="s">
        <v>215</v>
      </c>
      <c r="AT686" s="205" t="s">
        <v>211</v>
      </c>
      <c r="AU686" s="205" t="s">
        <v>83</v>
      </c>
      <c r="AY686" s="18" t="s">
        <v>209</v>
      </c>
      <c r="BE686" s="206">
        <f>IF(N686="základní",J686,0)</f>
        <v>0</v>
      </c>
      <c r="BF686" s="206">
        <f>IF(N686="snížená",J686,0)</f>
        <v>0</v>
      </c>
      <c r="BG686" s="206">
        <f>IF(N686="zákl. přenesená",J686,0)</f>
        <v>0</v>
      </c>
      <c r="BH686" s="206">
        <f>IF(N686="sníž. přenesená",J686,0)</f>
        <v>0</v>
      </c>
      <c r="BI686" s="206">
        <f>IF(N686="nulová",J686,0)</f>
        <v>0</v>
      </c>
      <c r="BJ686" s="18" t="s">
        <v>83</v>
      </c>
      <c r="BK686" s="206">
        <f>ROUND(I686*H686,2)</f>
        <v>0</v>
      </c>
      <c r="BL686" s="18" t="s">
        <v>215</v>
      </c>
      <c r="BM686" s="205" t="s">
        <v>1498</v>
      </c>
    </row>
    <row r="687" spans="1:65" s="2" customFormat="1" ht="19.5">
      <c r="A687" s="35"/>
      <c r="B687" s="36"/>
      <c r="C687" s="37"/>
      <c r="D687" s="209" t="s">
        <v>253</v>
      </c>
      <c r="E687" s="37"/>
      <c r="F687" s="240" t="s">
        <v>3614</v>
      </c>
      <c r="G687" s="37"/>
      <c r="H687" s="37"/>
      <c r="I687" s="241"/>
      <c r="J687" s="37"/>
      <c r="K687" s="37"/>
      <c r="L687" s="40"/>
      <c r="M687" s="242"/>
      <c r="N687" s="243"/>
      <c r="O687" s="72"/>
      <c r="P687" s="72"/>
      <c r="Q687" s="72"/>
      <c r="R687" s="72"/>
      <c r="S687" s="72"/>
      <c r="T687" s="73"/>
      <c r="U687" s="35"/>
      <c r="V687" s="35"/>
      <c r="W687" s="35"/>
      <c r="X687" s="35"/>
      <c r="Y687" s="35"/>
      <c r="Z687" s="35"/>
      <c r="AA687" s="35"/>
      <c r="AB687" s="35"/>
      <c r="AC687" s="35"/>
      <c r="AD687" s="35"/>
      <c r="AE687" s="35"/>
      <c r="AT687" s="18" t="s">
        <v>253</v>
      </c>
      <c r="AU687" s="18" t="s">
        <v>83</v>
      </c>
    </row>
    <row r="688" spans="1:65" s="2" customFormat="1" ht="16.5" customHeight="1">
      <c r="A688" s="35"/>
      <c r="B688" s="36"/>
      <c r="C688" s="193" t="s">
        <v>1495</v>
      </c>
      <c r="D688" s="193" t="s">
        <v>211</v>
      </c>
      <c r="E688" s="194" t="s">
        <v>3714</v>
      </c>
      <c r="F688" s="195" t="s">
        <v>3715</v>
      </c>
      <c r="G688" s="196" t="s">
        <v>340</v>
      </c>
      <c r="H688" s="197">
        <v>1</v>
      </c>
      <c r="I688" s="198"/>
      <c r="J688" s="199">
        <f>ROUND(I688*H688,2)</f>
        <v>0</v>
      </c>
      <c r="K688" s="200"/>
      <c r="L688" s="40"/>
      <c r="M688" s="201" t="s">
        <v>1</v>
      </c>
      <c r="N688" s="202" t="s">
        <v>40</v>
      </c>
      <c r="O688" s="72"/>
      <c r="P688" s="203">
        <f>O688*H688</f>
        <v>0</v>
      </c>
      <c r="Q688" s="203">
        <v>0</v>
      </c>
      <c r="R688" s="203">
        <f>Q688*H688</f>
        <v>0</v>
      </c>
      <c r="S688" s="203">
        <v>0</v>
      </c>
      <c r="T688" s="204">
        <f>S688*H688</f>
        <v>0</v>
      </c>
      <c r="U688" s="35"/>
      <c r="V688" s="35"/>
      <c r="W688" s="35"/>
      <c r="X688" s="35"/>
      <c r="Y688" s="35"/>
      <c r="Z688" s="35"/>
      <c r="AA688" s="35"/>
      <c r="AB688" s="35"/>
      <c r="AC688" s="35"/>
      <c r="AD688" s="35"/>
      <c r="AE688" s="35"/>
      <c r="AR688" s="205" t="s">
        <v>215</v>
      </c>
      <c r="AT688" s="205" t="s">
        <v>211</v>
      </c>
      <c r="AU688" s="205" t="s">
        <v>83</v>
      </c>
      <c r="AY688" s="18" t="s">
        <v>209</v>
      </c>
      <c r="BE688" s="206">
        <f>IF(N688="základní",J688,0)</f>
        <v>0</v>
      </c>
      <c r="BF688" s="206">
        <f>IF(N688="snížená",J688,0)</f>
        <v>0</v>
      </c>
      <c r="BG688" s="206">
        <f>IF(N688="zákl. přenesená",J688,0)</f>
        <v>0</v>
      </c>
      <c r="BH688" s="206">
        <f>IF(N688="sníž. přenesená",J688,0)</f>
        <v>0</v>
      </c>
      <c r="BI688" s="206">
        <f>IF(N688="nulová",J688,0)</f>
        <v>0</v>
      </c>
      <c r="BJ688" s="18" t="s">
        <v>83</v>
      </c>
      <c r="BK688" s="206">
        <f>ROUND(I688*H688,2)</f>
        <v>0</v>
      </c>
      <c r="BL688" s="18" t="s">
        <v>215</v>
      </c>
      <c r="BM688" s="205" t="s">
        <v>1501</v>
      </c>
    </row>
    <row r="689" spans="1:65" s="2" customFormat="1" ht="19.5">
      <c r="A689" s="35"/>
      <c r="B689" s="36"/>
      <c r="C689" s="37"/>
      <c r="D689" s="209" t="s">
        <v>253</v>
      </c>
      <c r="E689" s="37"/>
      <c r="F689" s="240" t="s">
        <v>3614</v>
      </c>
      <c r="G689" s="37"/>
      <c r="H689" s="37"/>
      <c r="I689" s="241"/>
      <c r="J689" s="37"/>
      <c r="K689" s="37"/>
      <c r="L689" s="40"/>
      <c r="M689" s="242"/>
      <c r="N689" s="243"/>
      <c r="O689" s="72"/>
      <c r="P689" s="72"/>
      <c r="Q689" s="72"/>
      <c r="R689" s="72"/>
      <c r="S689" s="72"/>
      <c r="T689" s="73"/>
      <c r="U689" s="35"/>
      <c r="V689" s="35"/>
      <c r="W689" s="35"/>
      <c r="X689" s="35"/>
      <c r="Y689" s="35"/>
      <c r="Z689" s="35"/>
      <c r="AA689" s="35"/>
      <c r="AB689" s="35"/>
      <c r="AC689" s="35"/>
      <c r="AD689" s="35"/>
      <c r="AE689" s="35"/>
      <c r="AT689" s="18" t="s">
        <v>253</v>
      </c>
      <c r="AU689" s="18" t="s">
        <v>83</v>
      </c>
    </row>
    <row r="690" spans="1:65" s="2" customFormat="1" ht="16.5" customHeight="1">
      <c r="A690" s="35"/>
      <c r="B690" s="36"/>
      <c r="C690" s="193" t="s">
        <v>860</v>
      </c>
      <c r="D690" s="193" t="s">
        <v>211</v>
      </c>
      <c r="E690" s="194" t="s">
        <v>3664</v>
      </c>
      <c r="F690" s="195" t="s">
        <v>3665</v>
      </c>
      <c r="G690" s="196" t="s">
        <v>340</v>
      </c>
      <c r="H690" s="197">
        <v>1</v>
      </c>
      <c r="I690" s="198"/>
      <c r="J690" s="199">
        <f>ROUND(I690*H690,2)</f>
        <v>0</v>
      </c>
      <c r="K690" s="200"/>
      <c r="L690" s="40"/>
      <c r="M690" s="201" t="s">
        <v>1</v>
      </c>
      <c r="N690" s="202" t="s">
        <v>40</v>
      </c>
      <c r="O690" s="72"/>
      <c r="P690" s="203">
        <f>O690*H690</f>
        <v>0</v>
      </c>
      <c r="Q690" s="203">
        <v>0</v>
      </c>
      <c r="R690" s="203">
        <f>Q690*H690</f>
        <v>0</v>
      </c>
      <c r="S690" s="203">
        <v>0</v>
      </c>
      <c r="T690" s="204">
        <f>S690*H690</f>
        <v>0</v>
      </c>
      <c r="U690" s="35"/>
      <c r="V690" s="35"/>
      <c r="W690" s="35"/>
      <c r="X690" s="35"/>
      <c r="Y690" s="35"/>
      <c r="Z690" s="35"/>
      <c r="AA690" s="35"/>
      <c r="AB690" s="35"/>
      <c r="AC690" s="35"/>
      <c r="AD690" s="35"/>
      <c r="AE690" s="35"/>
      <c r="AR690" s="205" t="s">
        <v>215</v>
      </c>
      <c r="AT690" s="205" t="s">
        <v>211</v>
      </c>
      <c r="AU690" s="205" t="s">
        <v>83</v>
      </c>
      <c r="AY690" s="18" t="s">
        <v>209</v>
      </c>
      <c r="BE690" s="206">
        <f>IF(N690="základní",J690,0)</f>
        <v>0</v>
      </c>
      <c r="BF690" s="206">
        <f>IF(N690="snížená",J690,0)</f>
        <v>0</v>
      </c>
      <c r="BG690" s="206">
        <f>IF(N690="zákl. přenesená",J690,0)</f>
        <v>0</v>
      </c>
      <c r="BH690" s="206">
        <f>IF(N690="sníž. přenesená",J690,0)</f>
        <v>0</v>
      </c>
      <c r="BI690" s="206">
        <f>IF(N690="nulová",J690,0)</f>
        <v>0</v>
      </c>
      <c r="BJ690" s="18" t="s">
        <v>83</v>
      </c>
      <c r="BK690" s="206">
        <f>ROUND(I690*H690,2)</f>
        <v>0</v>
      </c>
      <c r="BL690" s="18" t="s">
        <v>215</v>
      </c>
      <c r="BM690" s="205" t="s">
        <v>1505</v>
      </c>
    </row>
    <row r="691" spans="1:65" s="2" customFormat="1" ht="19.5">
      <c r="A691" s="35"/>
      <c r="B691" s="36"/>
      <c r="C691" s="37"/>
      <c r="D691" s="209" t="s">
        <v>253</v>
      </c>
      <c r="E691" s="37"/>
      <c r="F691" s="240" t="s">
        <v>3614</v>
      </c>
      <c r="G691" s="37"/>
      <c r="H691" s="37"/>
      <c r="I691" s="241"/>
      <c r="J691" s="37"/>
      <c r="K691" s="37"/>
      <c r="L691" s="40"/>
      <c r="M691" s="242"/>
      <c r="N691" s="243"/>
      <c r="O691" s="72"/>
      <c r="P691" s="72"/>
      <c r="Q691" s="72"/>
      <c r="R691" s="72"/>
      <c r="S691" s="72"/>
      <c r="T691" s="73"/>
      <c r="U691" s="35"/>
      <c r="V691" s="35"/>
      <c r="W691" s="35"/>
      <c r="X691" s="35"/>
      <c r="Y691" s="35"/>
      <c r="Z691" s="35"/>
      <c r="AA691" s="35"/>
      <c r="AB691" s="35"/>
      <c r="AC691" s="35"/>
      <c r="AD691" s="35"/>
      <c r="AE691" s="35"/>
      <c r="AT691" s="18" t="s">
        <v>253</v>
      </c>
      <c r="AU691" s="18" t="s">
        <v>83</v>
      </c>
    </row>
    <row r="692" spans="1:65" s="2" customFormat="1" ht="16.5" customHeight="1">
      <c r="A692" s="35"/>
      <c r="B692" s="36"/>
      <c r="C692" s="193" t="s">
        <v>1502</v>
      </c>
      <c r="D692" s="193" t="s">
        <v>211</v>
      </c>
      <c r="E692" s="194" t="s">
        <v>3758</v>
      </c>
      <c r="F692" s="195" t="s">
        <v>3759</v>
      </c>
      <c r="G692" s="196" t="s">
        <v>340</v>
      </c>
      <c r="H692" s="197">
        <v>4</v>
      </c>
      <c r="I692" s="198"/>
      <c r="J692" s="199">
        <f>ROUND(I692*H692,2)</f>
        <v>0</v>
      </c>
      <c r="K692" s="200"/>
      <c r="L692" s="40"/>
      <c r="M692" s="201" t="s">
        <v>1</v>
      </c>
      <c r="N692" s="202" t="s">
        <v>40</v>
      </c>
      <c r="O692" s="72"/>
      <c r="P692" s="203">
        <f>O692*H692</f>
        <v>0</v>
      </c>
      <c r="Q692" s="203">
        <v>0</v>
      </c>
      <c r="R692" s="203">
        <f>Q692*H692</f>
        <v>0</v>
      </c>
      <c r="S692" s="203">
        <v>0</v>
      </c>
      <c r="T692" s="204">
        <f>S692*H692</f>
        <v>0</v>
      </c>
      <c r="U692" s="35"/>
      <c r="V692" s="35"/>
      <c r="W692" s="35"/>
      <c r="X692" s="35"/>
      <c r="Y692" s="35"/>
      <c r="Z692" s="35"/>
      <c r="AA692" s="35"/>
      <c r="AB692" s="35"/>
      <c r="AC692" s="35"/>
      <c r="AD692" s="35"/>
      <c r="AE692" s="35"/>
      <c r="AR692" s="205" t="s">
        <v>215</v>
      </c>
      <c r="AT692" s="205" t="s">
        <v>211</v>
      </c>
      <c r="AU692" s="205" t="s">
        <v>83</v>
      </c>
      <c r="AY692" s="18" t="s">
        <v>209</v>
      </c>
      <c r="BE692" s="206">
        <f>IF(N692="základní",J692,0)</f>
        <v>0</v>
      </c>
      <c r="BF692" s="206">
        <f>IF(N692="snížená",J692,0)</f>
        <v>0</v>
      </c>
      <c r="BG692" s="206">
        <f>IF(N692="zákl. přenesená",J692,0)</f>
        <v>0</v>
      </c>
      <c r="BH692" s="206">
        <f>IF(N692="sníž. přenesená",J692,0)</f>
        <v>0</v>
      </c>
      <c r="BI692" s="206">
        <f>IF(N692="nulová",J692,0)</f>
        <v>0</v>
      </c>
      <c r="BJ692" s="18" t="s">
        <v>83</v>
      </c>
      <c r="BK692" s="206">
        <f>ROUND(I692*H692,2)</f>
        <v>0</v>
      </c>
      <c r="BL692" s="18" t="s">
        <v>215</v>
      </c>
      <c r="BM692" s="205" t="s">
        <v>1508</v>
      </c>
    </row>
    <row r="693" spans="1:65" s="2" customFormat="1" ht="19.5">
      <c r="A693" s="35"/>
      <c r="B693" s="36"/>
      <c r="C693" s="37"/>
      <c r="D693" s="209" t="s">
        <v>253</v>
      </c>
      <c r="E693" s="37"/>
      <c r="F693" s="240" t="s">
        <v>3614</v>
      </c>
      <c r="G693" s="37"/>
      <c r="H693" s="37"/>
      <c r="I693" s="241"/>
      <c r="J693" s="37"/>
      <c r="K693" s="37"/>
      <c r="L693" s="40"/>
      <c r="M693" s="242"/>
      <c r="N693" s="243"/>
      <c r="O693" s="72"/>
      <c r="P693" s="72"/>
      <c r="Q693" s="72"/>
      <c r="R693" s="72"/>
      <c r="S693" s="72"/>
      <c r="T693" s="73"/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  <c r="AT693" s="18" t="s">
        <v>253</v>
      </c>
      <c r="AU693" s="18" t="s">
        <v>83</v>
      </c>
    </row>
    <row r="694" spans="1:65" s="2" customFormat="1" ht="16.5" customHeight="1">
      <c r="A694" s="35"/>
      <c r="B694" s="36"/>
      <c r="C694" s="193" t="s">
        <v>864</v>
      </c>
      <c r="D694" s="193" t="s">
        <v>211</v>
      </c>
      <c r="E694" s="194" t="s">
        <v>3760</v>
      </c>
      <c r="F694" s="195" t="s">
        <v>3761</v>
      </c>
      <c r="G694" s="196" t="s">
        <v>340</v>
      </c>
      <c r="H694" s="197">
        <v>1</v>
      </c>
      <c r="I694" s="198"/>
      <c r="J694" s="199">
        <f>ROUND(I694*H694,2)</f>
        <v>0</v>
      </c>
      <c r="K694" s="200"/>
      <c r="L694" s="40"/>
      <c r="M694" s="201" t="s">
        <v>1</v>
      </c>
      <c r="N694" s="202" t="s">
        <v>40</v>
      </c>
      <c r="O694" s="72"/>
      <c r="P694" s="203">
        <f>O694*H694</f>
        <v>0</v>
      </c>
      <c r="Q694" s="203">
        <v>0</v>
      </c>
      <c r="R694" s="203">
        <f>Q694*H694</f>
        <v>0</v>
      </c>
      <c r="S694" s="203">
        <v>0</v>
      </c>
      <c r="T694" s="204">
        <f>S694*H694</f>
        <v>0</v>
      </c>
      <c r="U694" s="35"/>
      <c r="V694" s="35"/>
      <c r="W694" s="35"/>
      <c r="X694" s="35"/>
      <c r="Y694" s="35"/>
      <c r="Z694" s="35"/>
      <c r="AA694" s="35"/>
      <c r="AB694" s="35"/>
      <c r="AC694" s="35"/>
      <c r="AD694" s="35"/>
      <c r="AE694" s="35"/>
      <c r="AR694" s="205" t="s">
        <v>215</v>
      </c>
      <c r="AT694" s="205" t="s">
        <v>211</v>
      </c>
      <c r="AU694" s="205" t="s">
        <v>83</v>
      </c>
      <c r="AY694" s="18" t="s">
        <v>209</v>
      </c>
      <c r="BE694" s="206">
        <f>IF(N694="základní",J694,0)</f>
        <v>0</v>
      </c>
      <c r="BF694" s="206">
        <f>IF(N694="snížená",J694,0)</f>
        <v>0</v>
      </c>
      <c r="BG694" s="206">
        <f>IF(N694="zákl. přenesená",J694,0)</f>
        <v>0</v>
      </c>
      <c r="BH694" s="206">
        <f>IF(N694="sníž. přenesená",J694,0)</f>
        <v>0</v>
      </c>
      <c r="BI694" s="206">
        <f>IF(N694="nulová",J694,0)</f>
        <v>0</v>
      </c>
      <c r="BJ694" s="18" t="s">
        <v>83</v>
      </c>
      <c r="BK694" s="206">
        <f>ROUND(I694*H694,2)</f>
        <v>0</v>
      </c>
      <c r="BL694" s="18" t="s">
        <v>215</v>
      </c>
      <c r="BM694" s="205" t="s">
        <v>1513</v>
      </c>
    </row>
    <row r="695" spans="1:65" s="2" customFormat="1" ht="19.5">
      <c r="A695" s="35"/>
      <c r="B695" s="36"/>
      <c r="C695" s="37"/>
      <c r="D695" s="209" t="s">
        <v>253</v>
      </c>
      <c r="E695" s="37"/>
      <c r="F695" s="240" t="s">
        <v>3614</v>
      </c>
      <c r="G695" s="37"/>
      <c r="H695" s="37"/>
      <c r="I695" s="241"/>
      <c r="J695" s="37"/>
      <c r="K695" s="37"/>
      <c r="L695" s="40"/>
      <c r="M695" s="242"/>
      <c r="N695" s="243"/>
      <c r="O695" s="72"/>
      <c r="P695" s="72"/>
      <c r="Q695" s="72"/>
      <c r="R695" s="72"/>
      <c r="S695" s="72"/>
      <c r="T695" s="73"/>
      <c r="U695" s="35"/>
      <c r="V695" s="35"/>
      <c r="W695" s="35"/>
      <c r="X695" s="35"/>
      <c r="Y695" s="35"/>
      <c r="Z695" s="35"/>
      <c r="AA695" s="35"/>
      <c r="AB695" s="35"/>
      <c r="AC695" s="35"/>
      <c r="AD695" s="35"/>
      <c r="AE695" s="35"/>
      <c r="AT695" s="18" t="s">
        <v>253</v>
      </c>
      <c r="AU695" s="18" t="s">
        <v>83</v>
      </c>
    </row>
    <row r="696" spans="1:65" s="2" customFormat="1" ht="16.5" customHeight="1">
      <c r="A696" s="35"/>
      <c r="B696" s="36"/>
      <c r="C696" s="193" t="s">
        <v>1509</v>
      </c>
      <c r="D696" s="193" t="s">
        <v>211</v>
      </c>
      <c r="E696" s="194" t="s">
        <v>3668</v>
      </c>
      <c r="F696" s="195" t="s">
        <v>3669</v>
      </c>
      <c r="G696" s="196" t="s">
        <v>340</v>
      </c>
      <c r="H696" s="197">
        <v>2</v>
      </c>
      <c r="I696" s="198"/>
      <c r="J696" s="199">
        <f>ROUND(I696*H696,2)</f>
        <v>0</v>
      </c>
      <c r="K696" s="200"/>
      <c r="L696" s="40"/>
      <c r="M696" s="201" t="s">
        <v>1</v>
      </c>
      <c r="N696" s="202" t="s">
        <v>40</v>
      </c>
      <c r="O696" s="72"/>
      <c r="P696" s="203">
        <f>O696*H696</f>
        <v>0</v>
      </c>
      <c r="Q696" s="203">
        <v>0</v>
      </c>
      <c r="R696" s="203">
        <f>Q696*H696</f>
        <v>0</v>
      </c>
      <c r="S696" s="203">
        <v>0</v>
      </c>
      <c r="T696" s="204">
        <f>S696*H696</f>
        <v>0</v>
      </c>
      <c r="U696" s="35"/>
      <c r="V696" s="35"/>
      <c r="W696" s="35"/>
      <c r="X696" s="35"/>
      <c r="Y696" s="35"/>
      <c r="Z696" s="35"/>
      <c r="AA696" s="35"/>
      <c r="AB696" s="35"/>
      <c r="AC696" s="35"/>
      <c r="AD696" s="35"/>
      <c r="AE696" s="35"/>
      <c r="AR696" s="205" t="s">
        <v>215</v>
      </c>
      <c r="AT696" s="205" t="s">
        <v>211</v>
      </c>
      <c r="AU696" s="205" t="s">
        <v>83</v>
      </c>
      <c r="AY696" s="18" t="s">
        <v>209</v>
      </c>
      <c r="BE696" s="206">
        <f>IF(N696="základní",J696,0)</f>
        <v>0</v>
      </c>
      <c r="BF696" s="206">
        <f>IF(N696="snížená",J696,0)</f>
        <v>0</v>
      </c>
      <c r="BG696" s="206">
        <f>IF(N696="zákl. přenesená",J696,0)</f>
        <v>0</v>
      </c>
      <c r="BH696" s="206">
        <f>IF(N696="sníž. přenesená",J696,0)</f>
        <v>0</v>
      </c>
      <c r="BI696" s="206">
        <f>IF(N696="nulová",J696,0)</f>
        <v>0</v>
      </c>
      <c r="BJ696" s="18" t="s">
        <v>83</v>
      </c>
      <c r="BK696" s="206">
        <f>ROUND(I696*H696,2)</f>
        <v>0</v>
      </c>
      <c r="BL696" s="18" t="s">
        <v>215</v>
      </c>
      <c r="BM696" s="205" t="s">
        <v>1517</v>
      </c>
    </row>
    <row r="697" spans="1:65" s="2" customFormat="1" ht="19.5">
      <c r="A697" s="35"/>
      <c r="B697" s="36"/>
      <c r="C697" s="37"/>
      <c r="D697" s="209" t="s">
        <v>253</v>
      </c>
      <c r="E697" s="37"/>
      <c r="F697" s="240" t="s">
        <v>3614</v>
      </c>
      <c r="G697" s="37"/>
      <c r="H697" s="37"/>
      <c r="I697" s="241"/>
      <c r="J697" s="37"/>
      <c r="K697" s="37"/>
      <c r="L697" s="40"/>
      <c r="M697" s="242"/>
      <c r="N697" s="243"/>
      <c r="O697" s="72"/>
      <c r="P697" s="72"/>
      <c r="Q697" s="72"/>
      <c r="R697" s="72"/>
      <c r="S697" s="72"/>
      <c r="T697" s="73"/>
      <c r="U697" s="35"/>
      <c r="V697" s="35"/>
      <c r="W697" s="35"/>
      <c r="X697" s="35"/>
      <c r="Y697" s="35"/>
      <c r="Z697" s="35"/>
      <c r="AA697" s="35"/>
      <c r="AB697" s="35"/>
      <c r="AC697" s="35"/>
      <c r="AD697" s="35"/>
      <c r="AE697" s="35"/>
      <c r="AT697" s="18" t="s">
        <v>253</v>
      </c>
      <c r="AU697" s="18" t="s">
        <v>83</v>
      </c>
    </row>
    <row r="698" spans="1:65" s="2" customFormat="1" ht="16.5" customHeight="1">
      <c r="A698" s="35"/>
      <c r="B698" s="36"/>
      <c r="C698" s="193" t="s">
        <v>867</v>
      </c>
      <c r="D698" s="193" t="s">
        <v>211</v>
      </c>
      <c r="E698" s="194" t="s">
        <v>3666</v>
      </c>
      <c r="F698" s="195" t="s">
        <v>3667</v>
      </c>
      <c r="G698" s="196" t="s">
        <v>340</v>
      </c>
      <c r="H698" s="197">
        <v>3</v>
      </c>
      <c r="I698" s="198"/>
      <c r="J698" s="199">
        <f>ROUND(I698*H698,2)</f>
        <v>0</v>
      </c>
      <c r="K698" s="200"/>
      <c r="L698" s="40"/>
      <c r="M698" s="201" t="s">
        <v>1</v>
      </c>
      <c r="N698" s="202" t="s">
        <v>40</v>
      </c>
      <c r="O698" s="72"/>
      <c r="P698" s="203">
        <f>O698*H698</f>
        <v>0</v>
      </c>
      <c r="Q698" s="203">
        <v>0</v>
      </c>
      <c r="R698" s="203">
        <f>Q698*H698</f>
        <v>0</v>
      </c>
      <c r="S698" s="203">
        <v>0</v>
      </c>
      <c r="T698" s="204">
        <f>S698*H698</f>
        <v>0</v>
      </c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  <c r="AE698" s="35"/>
      <c r="AR698" s="205" t="s">
        <v>215</v>
      </c>
      <c r="AT698" s="205" t="s">
        <v>211</v>
      </c>
      <c r="AU698" s="205" t="s">
        <v>83</v>
      </c>
      <c r="AY698" s="18" t="s">
        <v>209</v>
      </c>
      <c r="BE698" s="206">
        <f>IF(N698="základní",J698,0)</f>
        <v>0</v>
      </c>
      <c r="BF698" s="206">
        <f>IF(N698="snížená",J698,0)</f>
        <v>0</v>
      </c>
      <c r="BG698" s="206">
        <f>IF(N698="zákl. přenesená",J698,0)</f>
        <v>0</v>
      </c>
      <c r="BH698" s="206">
        <f>IF(N698="sníž. přenesená",J698,0)</f>
        <v>0</v>
      </c>
      <c r="BI698" s="206">
        <f>IF(N698="nulová",J698,0)</f>
        <v>0</v>
      </c>
      <c r="BJ698" s="18" t="s">
        <v>83</v>
      </c>
      <c r="BK698" s="206">
        <f>ROUND(I698*H698,2)</f>
        <v>0</v>
      </c>
      <c r="BL698" s="18" t="s">
        <v>215</v>
      </c>
      <c r="BM698" s="205" t="s">
        <v>1521</v>
      </c>
    </row>
    <row r="699" spans="1:65" s="2" customFormat="1" ht="19.5">
      <c r="A699" s="35"/>
      <c r="B699" s="36"/>
      <c r="C699" s="37"/>
      <c r="D699" s="209" t="s">
        <v>253</v>
      </c>
      <c r="E699" s="37"/>
      <c r="F699" s="240" t="s">
        <v>3614</v>
      </c>
      <c r="G699" s="37"/>
      <c r="H699" s="37"/>
      <c r="I699" s="241"/>
      <c r="J699" s="37"/>
      <c r="K699" s="37"/>
      <c r="L699" s="40"/>
      <c r="M699" s="242"/>
      <c r="N699" s="243"/>
      <c r="O699" s="72"/>
      <c r="P699" s="72"/>
      <c r="Q699" s="72"/>
      <c r="R699" s="72"/>
      <c r="S699" s="72"/>
      <c r="T699" s="73"/>
      <c r="U699" s="35"/>
      <c r="V699" s="35"/>
      <c r="W699" s="35"/>
      <c r="X699" s="35"/>
      <c r="Y699" s="35"/>
      <c r="Z699" s="35"/>
      <c r="AA699" s="35"/>
      <c r="AB699" s="35"/>
      <c r="AC699" s="35"/>
      <c r="AD699" s="35"/>
      <c r="AE699" s="35"/>
      <c r="AT699" s="18" t="s">
        <v>253</v>
      </c>
      <c r="AU699" s="18" t="s">
        <v>83</v>
      </c>
    </row>
    <row r="700" spans="1:65" s="2" customFormat="1" ht="21.75" customHeight="1">
      <c r="A700" s="35"/>
      <c r="B700" s="36"/>
      <c r="C700" s="193" t="s">
        <v>1518</v>
      </c>
      <c r="D700" s="193" t="s">
        <v>211</v>
      </c>
      <c r="E700" s="194" t="s">
        <v>3673</v>
      </c>
      <c r="F700" s="195" t="s">
        <v>3674</v>
      </c>
      <c r="G700" s="196" t="s">
        <v>340</v>
      </c>
      <c r="H700" s="197">
        <v>1</v>
      </c>
      <c r="I700" s="198"/>
      <c r="J700" s="199">
        <f>ROUND(I700*H700,2)</f>
        <v>0</v>
      </c>
      <c r="K700" s="200"/>
      <c r="L700" s="40"/>
      <c r="M700" s="201" t="s">
        <v>1</v>
      </c>
      <c r="N700" s="202" t="s">
        <v>40</v>
      </c>
      <c r="O700" s="72"/>
      <c r="P700" s="203">
        <f>O700*H700</f>
        <v>0</v>
      </c>
      <c r="Q700" s="203">
        <v>0</v>
      </c>
      <c r="R700" s="203">
        <f>Q700*H700</f>
        <v>0</v>
      </c>
      <c r="S700" s="203">
        <v>0</v>
      </c>
      <c r="T700" s="204">
        <f>S700*H700</f>
        <v>0</v>
      </c>
      <c r="U700" s="35"/>
      <c r="V700" s="35"/>
      <c r="W700" s="35"/>
      <c r="X700" s="35"/>
      <c r="Y700" s="35"/>
      <c r="Z700" s="35"/>
      <c r="AA700" s="35"/>
      <c r="AB700" s="35"/>
      <c r="AC700" s="35"/>
      <c r="AD700" s="35"/>
      <c r="AE700" s="35"/>
      <c r="AR700" s="205" t="s">
        <v>215</v>
      </c>
      <c r="AT700" s="205" t="s">
        <v>211</v>
      </c>
      <c r="AU700" s="205" t="s">
        <v>83</v>
      </c>
      <c r="AY700" s="18" t="s">
        <v>209</v>
      </c>
      <c r="BE700" s="206">
        <f>IF(N700="základní",J700,0)</f>
        <v>0</v>
      </c>
      <c r="BF700" s="206">
        <f>IF(N700="snížená",J700,0)</f>
        <v>0</v>
      </c>
      <c r="BG700" s="206">
        <f>IF(N700="zákl. přenesená",J700,0)</f>
        <v>0</v>
      </c>
      <c r="BH700" s="206">
        <f>IF(N700="sníž. přenesená",J700,0)</f>
        <v>0</v>
      </c>
      <c r="BI700" s="206">
        <f>IF(N700="nulová",J700,0)</f>
        <v>0</v>
      </c>
      <c r="BJ700" s="18" t="s">
        <v>83</v>
      </c>
      <c r="BK700" s="206">
        <f>ROUND(I700*H700,2)</f>
        <v>0</v>
      </c>
      <c r="BL700" s="18" t="s">
        <v>215</v>
      </c>
      <c r="BM700" s="205" t="s">
        <v>1524</v>
      </c>
    </row>
    <row r="701" spans="1:65" s="2" customFormat="1" ht="19.5">
      <c r="A701" s="35"/>
      <c r="B701" s="36"/>
      <c r="C701" s="37"/>
      <c r="D701" s="209" t="s">
        <v>253</v>
      </c>
      <c r="E701" s="37"/>
      <c r="F701" s="240" t="s">
        <v>3672</v>
      </c>
      <c r="G701" s="37"/>
      <c r="H701" s="37"/>
      <c r="I701" s="241"/>
      <c r="J701" s="37"/>
      <c r="K701" s="37"/>
      <c r="L701" s="40"/>
      <c r="M701" s="242"/>
      <c r="N701" s="243"/>
      <c r="O701" s="72"/>
      <c r="P701" s="72"/>
      <c r="Q701" s="72"/>
      <c r="R701" s="72"/>
      <c r="S701" s="72"/>
      <c r="T701" s="73"/>
      <c r="U701" s="35"/>
      <c r="V701" s="35"/>
      <c r="W701" s="35"/>
      <c r="X701" s="35"/>
      <c r="Y701" s="35"/>
      <c r="Z701" s="35"/>
      <c r="AA701" s="35"/>
      <c r="AB701" s="35"/>
      <c r="AC701" s="35"/>
      <c r="AD701" s="35"/>
      <c r="AE701" s="35"/>
      <c r="AT701" s="18" t="s">
        <v>253</v>
      </c>
      <c r="AU701" s="18" t="s">
        <v>83</v>
      </c>
    </row>
    <row r="702" spans="1:65" s="2" customFormat="1" ht="16.5" customHeight="1">
      <c r="A702" s="35"/>
      <c r="B702" s="36"/>
      <c r="C702" s="193" t="s">
        <v>871</v>
      </c>
      <c r="D702" s="193" t="s">
        <v>211</v>
      </c>
      <c r="E702" s="194" t="s">
        <v>3720</v>
      </c>
      <c r="F702" s="195" t="s">
        <v>3721</v>
      </c>
      <c r="G702" s="196" t="s">
        <v>340</v>
      </c>
      <c r="H702" s="197">
        <v>1</v>
      </c>
      <c r="I702" s="198"/>
      <c r="J702" s="199">
        <f>ROUND(I702*H702,2)</f>
        <v>0</v>
      </c>
      <c r="K702" s="200"/>
      <c r="L702" s="40"/>
      <c r="M702" s="201" t="s">
        <v>1</v>
      </c>
      <c r="N702" s="202" t="s">
        <v>40</v>
      </c>
      <c r="O702" s="72"/>
      <c r="P702" s="203">
        <f>O702*H702</f>
        <v>0</v>
      </c>
      <c r="Q702" s="203">
        <v>0</v>
      </c>
      <c r="R702" s="203">
        <f>Q702*H702</f>
        <v>0</v>
      </c>
      <c r="S702" s="203">
        <v>0</v>
      </c>
      <c r="T702" s="204">
        <f>S702*H702</f>
        <v>0</v>
      </c>
      <c r="U702" s="35"/>
      <c r="V702" s="35"/>
      <c r="W702" s="35"/>
      <c r="X702" s="35"/>
      <c r="Y702" s="35"/>
      <c r="Z702" s="35"/>
      <c r="AA702" s="35"/>
      <c r="AB702" s="35"/>
      <c r="AC702" s="35"/>
      <c r="AD702" s="35"/>
      <c r="AE702" s="35"/>
      <c r="AR702" s="205" t="s">
        <v>215</v>
      </c>
      <c r="AT702" s="205" t="s">
        <v>211</v>
      </c>
      <c r="AU702" s="205" t="s">
        <v>83</v>
      </c>
      <c r="AY702" s="18" t="s">
        <v>209</v>
      </c>
      <c r="BE702" s="206">
        <f>IF(N702="základní",J702,0)</f>
        <v>0</v>
      </c>
      <c r="BF702" s="206">
        <f>IF(N702="snížená",J702,0)</f>
        <v>0</v>
      </c>
      <c r="BG702" s="206">
        <f>IF(N702="zákl. přenesená",J702,0)</f>
        <v>0</v>
      </c>
      <c r="BH702" s="206">
        <f>IF(N702="sníž. přenesená",J702,0)</f>
        <v>0</v>
      </c>
      <c r="BI702" s="206">
        <f>IF(N702="nulová",J702,0)</f>
        <v>0</v>
      </c>
      <c r="BJ702" s="18" t="s">
        <v>83</v>
      </c>
      <c r="BK702" s="206">
        <f>ROUND(I702*H702,2)</f>
        <v>0</v>
      </c>
      <c r="BL702" s="18" t="s">
        <v>215</v>
      </c>
      <c r="BM702" s="205" t="s">
        <v>1528</v>
      </c>
    </row>
    <row r="703" spans="1:65" s="2" customFormat="1" ht="19.5">
      <c r="A703" s="35"/>
      <c r="B703" s="36"/>
      <c r="C703" s="37"/>
      <c r="D703" s="209" t="s">
        <v>253</v>
      </c>
      <c r="E703" s="37"/>
      <c r="F703" s="240" t="s">
        <v>3722</v>
      </c>
      <c r="G703" s="37"/>
      <c r="H703" s="37"/>
      <c r="I703" s="241"/>
      <c r="J703" s="37"/>
      <c r="K703" s="37"/>
      <c r="L703" s="40"/>
      <c r="M703" s="242"/>
      <c r="N703" s="243"/>
      <c r="O703" s="72"/>
      <c r="P703" s="72"/>
      <c r="Q703" s="72"/>
      <c r="R703" s="72"/>
      <c r="S703" s="72"/>
      <c r="T703" s="73"/>
      <c r="U703" s="35"/>
      <c r="V703" s="35"/>
      <c r="W703" s="35"/>
      <c r="X703" s="35"/>
      <c r="Y703" s="35"/>
      <c r="Z703" s="35"/>
      <c r="AA703" s="35"/>
      <c r="AB703" s="35"/>
      <c r="AC703" s="35"/>
      <c r="AD703" s="35"/>
      <c r="AE703" s="35"/>
      <c r="AT703" s="18" t="s">
        <v>253</v>
      </c>
      <c r="AU703" s="18" t="s">
        <v>83</v>
      </c>
    </row>
    <row r="704" spans="1:65" s="2" customFormat="1" ht="16.5" customHeight="1">
      <c r="A704" s="35"/>
      <c r="B704" s="36"/>
      <c r="C704" s="193" t="s">
        <v>1525</v>
      </c>
      <c r="D704" s="193" t="s">
        <v>211</v>
      </c>
      <c r="E704" s="194" t="s">
        <v>3723</v>
      </c>
      <c r="F704" s="195" t="s">
        <v>3724</v>
      </c>
      <c r="G704" s="196" t="s">
        <v>340</v>
      </c>
      <c r="H704" s="197">
        <v>1</v>
      </c>
      <c r="I704" s="198"/>
      <c r="J704" s="199">
        <f>ROUND(I704*H704,2)</f>
        <v>0</v>
      </c>
      <c r="K704" s="200"/>
      <c r="L704" s="40"/>
      <c r="M704" s="201" t="s">
        <v>1</v>
      </c>
      <c r="N704" s="202" t="s">
        <v>40</v>
      </c>
      <c r="O704" s="72"/>
      <c r="P704" s="203">
        <f>O704*H704</f>
        <v>0</v>
      </c>
      <c r="Q704" s="203">
        <v>0</v>
      </c>
      <c r="R704" s="203">
        <f>Q704*H704</f>
        <v>0</v>
      </c>
      <c r="S704" s="203">
        <v>0</v>
      </c>
      <c r="T704" s="204">
        <f>S704*H704</f>
        <v>0</v>
      </c>
      <c r="U704" s="35"/>
      <c r="V704" s="35"/>
      <c r="W704" s="35"/>
      <c r="X704" s="35"/>
      <c r="Y704" s="35"/>
      <c r="Z704" s="35"/>
      <c r="AA704" s="35"/>
      <c r="AB704" s="35"/>
      <c r="AC704" s="35"/>
      <c r="AD704" s="35"/>
      <c r="AE704" s="35"/>
      <c r="AR704" s="205" t="s">
        <v>215</v>
      </c>
      <c r="AT704" s="205" t="s">
        <v>211</v>
      </c>
      <c r="AU704" s="205" t="s">
        <v>83</v>
      </c>
      <c r="AY704" s="18" t="s">
        <v>209</v>
      </c>
      <c r="BE704" s="206">
        <f>IF(N704="základní",J704,0)</f>
        <v>0</v>
      </c>
      <c r="BF704" s="206">
        <f>IF(N704="snížená",J704,0)</f>
        <v>0</v>
      </c>
      <c r="BG704" s="206">
        <f>IF(N704="zákl. přenesená",J704,0)</f>
        <v>0</v>
      </c>
      <c r="BH704" s="206">
        <f>IF(N704="sníž. přenesená",J704,0)</f>
        <v>0</v>
      </c>
      <c r="BI704" s="206">
        <f>IF(N704="nulová",J704,0)</f>
        <v>0</v>
      </c>
      <c r="BJ704" s="18" t="s">
        <v>83</v>
      </c>
      <c r="BK704" s="206">
        <f>ROUND(I704*H704,2)</f>
        <v>0</v>
      </c>
      <c r="BL704" s="18" t="s">
        <v>215</v>
      </c>
      <c r="BM704" s="205" t="s">
        <v>1531</v>
      </c>
    </row>
    <row r="705" spans="1:65" s="2" customFormat="1" ht="19.5">
      <c r="A705" s="35"/>
      <c r="B705" s="36"/>
      <c r="C705" s="37"/>
      <c r="D705" s="209" t="s">
        <v>253</v>
      </c>
      <c r="E705" s="37"/>
      <c r="F705" s="240" t="s">
        <v>3722</v>
      </c>
      <c r="G705" s="37"/>
      <c r="H705" s="37"/>
      <c r="I705" s="241"/>
      <c r="J705" s="37"/>
      <c r="K705" s="37"/>
      <c r="L705" s="40"/>
      <c r="M705" s="242"/>
      <c r="N705" s="243"/>
      <c r="O705" s="72"/>
      <c r="P705" s="72"/>
      <c r="Q705" s="72"/>
      <c r="R705" s="72"/>
      <c r="S705" s="72"/>
      <c r="T705" s="73"/>
      <c r="U705" s="35"/>
      <c r="V705" s="35"/>
      <c r="W705" s="35"/>
      <c r="X705" s="35"/>
      <c r="Y705" s="35"/>
      <c r="Z705" s="35"/>
      <c r="AA705" s="35"/>
      <c r="AB705" s="35"/>
      <c r="AC705" s="35"/>
      <c r="AD705" s="35"/>
      <c r="AE705" s="35"/>
      <c r="AT705" s="18" t="s">
        <v>253</v>
      </c>
      <c r="AU705" s="18" t="s">
        <v>83</v>
      </c>
    </row>
    <row r="706" spans="1:65" s="2" customFormat="1" ht="16.5" customHeight="1">
      <c r="A706" s="35"/>
      <c r="B706" s="36"/>
      <c r="C706" s="193" t="s">
        <v>875</v>
      </c>
      <c r="D706" s="193" t="s">
        <v>211</v>
      </c>
      <c r="E706" s="194" t="s">
        <v>3681</v>
      </c>
      <c r="F706" s="195" t="s">
        <v>3682</v>
      </c>
      <c r="G706" s="196" t="s">
        <v>340</v>
      </c>
      <c r="H706" s="197">
        <v>20</v>
      </c>
      <c r="I706" s="198"/>
      <c r="J706" s="199">
        <f>ROUND(I706*H706,2)</f>
        <v>0</v>
      </c>
      <c r="K706" s="200"/>
      <c r="L706" s="40"/>
      <c r="M706" s="201" t="s">
        <v>1</v>
      </c>
      <c r="N706" s="202" t="s">
        <v>40</v>
      </c>
      <c r="O706" s="72"/>
      <c r="P706" s="203">
        <f>O706*H706</f>
        <v>0</v>
      </c>
      <c r="Q706" s="203">
        <v>0</v>
      </c>
      <c r="R706" s="203">
        <f>Q706*H706</f>
        <v>0</v>
      </c>
      <c r="S706" s="203">
        <v>0</v>
      </c>
      <c r="T706" s="204">
        <f>S706*H706</f>
        <v>0</v>
      </c>
      <c r="U706" s="35"/>
      <c r="V706" s="35"/>
      <c r="W706" s="35"/>
      <c r="X706" s="35"/>
      <c r="Y706" s="35"/>
      <c r="Z706" s="35"/>
      <c r="AA706" s="35"/>
      <c r="AB706" s="35"/>
      <c r="AC706" s="35"/>
      <c r="AD706" s="35"/>
      <c r="AE706" s="35"/>
      <c r="AR706" s="205" t="s">
        <v>215</v>
      </c>
      <c r="AT706" s="205" t="s">
        <v>211</v>
      </c>
      <c r="AU706" s="205" t="s">
        <v>83</v>
      </c>
      <c r="AY706" s="18" t="s">
        <v>209</v>
      </c>
      <c r="BE706" s="206">
        <f>IF(N706="základní",J706,0)</f>
        <v>0</v>
      </c>
      <c r="BF706" s="206">
        <f>IF(N706="snížená",J706,0)</f>
        <v>0</v>
      </c>
      <c r="BG706" s="206">
        <f>IF(N706="zákl. přenesená",J706,0)</f>
        <v>0</v>
      </c>
      <c r="BH706" s="206">
        <f>IF(N706="sníž. přenesená",J706,0)</f>
        <v>0</v>
      </c>
      <c r="BI706" s="206">
        <f>IF(N706="nulová",J706,0)</f>
        <v>0</v>
      </c>
      <c r="BJ706" s="18" t="s">
        <v>83</v>
      </c>
      <c r="BK706" s="206">
        <f>ROUND(I706*H706,2)</f>
        <v>0</v>
      </c>
      <c r="BL706" s="18" t="s">
        <v>215</v>
      </c>
      <c r="BM706" s="205" t="s">
        <v>1535</v>
      </c>
    </row>
    <row r="707" spans="1:65" s="2" customFormat="1" ht="19.5">
      <c r="A707" s="35"/>
      <c r="B707" s="36"/>
      <c r="C707" s="37"/>
      <c r="D707" s="209" t="s">
        <v>253</v>
      </c>
      <c r="E707" s="37"/>
      <c r="F707" s="240" t="s">
        <v>3631</v>
      </c>
      <c r="G707" s="37"/>
      <c r="H707" s="37"/>
      <c r="I707" s="241"/>
      <c r="J707" s="37"/>
      <c r="K707" s="37"/>
      <c r="L707" s="40"/>
      <c r="M707" s="242"/>
      <c r="N707" s="243"/>
      <c r="O707" s="72"/>
      <c r="P707" s="72"/>
      <c r="Q707" s="72"/>
      <c r="R707" s="72"/>
      <c r="S707" s="72"/>
      <c r="T707" s="73"/>
      <c r="U707" s="35"/>
      <c r="V707" s="35"/>
      <c r="W707" s="35"/>
      <c r="X707" s="35"/>
      <c r="Y707" s="35"/>
      <c r="Z707" s="35"/>
      <c r="AA707" s="35"/>
      <c r="AB707" s="35"/>
      <c r="AC707" s="35"/>
      <c r="AD707" s="35"/>
      <c r="AE707" s="35"/>
      <c r="AT707" s="18" t="s">
        <v>253</v>
      </c>
      <c r="AU707" s="18" t="s">
        <v>83</v>
      </c>
    </row>
    <row r="708" spans="1:65" s="2" customFormat="1" ht="16.5" customHeight="1">
      <c r="A708" s="35"/>
      <c r="B708" s="36"/>
      <c r="C708" s="193" t="s">
        <v>1532</v>
      </c>
      <c r="D708" s="193" t="s">
        <v>211</v>
      </c>
      <c r="E708" s="194" t="s">
        <v>3752</v>
      </c>
      <c r="F708" s="195" t="s">
        <v>3753</v>
      </c>
      <c r="G708" s="196" t="s">
        <v>340</v>
      </c>
      <c r="H708" s="197">
        <v>9</v>
      </c>
      <c r="I708" s="198"/>
      <c r="J708" s="199">
        <f>ROUND(I708*H708,2)</f>
        <v>0</v>
      </c>
      <c r="K708" s="200"/>
      <c r="L708" s="40"/>
      <c r="M708" s="201" t="s">
        <v>1</v>
      </c>
      <c r="N708" s="202" t="s">
        <v>40</v>
      </c>
      <c r="O708" s="72"/>
      <c r="P708" s="203">
        <f>O708*H708</f>
        <v>0</v>
      </c>
      <c r="Q708" s="203">
        <v>0</v>
      </c>
      <c r="R708" s="203">
        <f>Q708*H708</f>
        <v>0</v>
      </c>
      <c r="S708" s="203">
        <v>0</v>
      </c>
      <c r="T708" s="204">
        <f>S708*H708</f>
        <v>0</v>
      </c>
      <c r="U708" s="35"/>
      <c r="V708" s="35"/>
      <c r="W708" s="35"/>
      <c r="X708" s="35"/>
      <c r="Y708" s="35"/>
      <c r="Z708" s="35"/>
      <c r="AA708" s="35"/>
      <c r="AB708" s="35"/>
      <c r="AC708" s="35"/>
      <c r="AD708" s="35"/>
      <c r="AE708" s="35"/>
      <c r="AR708" s="205" t="s">
        <v>215</v>
      </c>
      <c r="AT708" s="205" t="s">
        <v>211</v>
      </c>
      <c r="AU708" s="205" t="s">
        <v>83</v>
      </c>
      <c r="AY708" s="18" t="s">
        <v>209</v>
      </c>
      <c r="BE708" s="206">
        <f>IF(N708="základní",J708,0)</f>
        <v>0</v>
      </c>
      <c r="BF708" s="206">
        <f>IF(N708="snížená",J708,0)</f>
        <v>0</v>
      </c>
      <c r="BG708" s="206">
        <f>IF(N708="zákl. přenesená",J708,0)</f>
        <v>0</v>
      </c>
      <c r="BH708" s="206">
        <f>IF(N708="sníž. přenesená",J708,0)</f>
        <v>0</v>
      </c>
      <c r="BI708" s="206">
        <f>IF(N708="nulová",J708,0)</f>
        <v>0</v>
      </c>
      <c r="BJ708" s="18" t="s">
        <v>83</v>
      </c>
      <c r="BK708" s="206">
        <f>ROUND(I708*H708,2)</f>
        <v>0</v>
      </c>
      <c r="BL708" s="18" t="s">
        <v>215</v>
      </c>
      <c r="BM708" s="205" t="s">
        <v>1538</v>
      </c>
    </row>
    <row r="709" spans="1:65" s="2" customFormat="1" ht="19.5">
      <c r="A709" s="35"/>
      <c r="B709" s="36"/>
      <c r="C709" s="37"/>
      <c r="D709" s="209" t="s">
        <v>253</v>
      </c>
      <c r="E709" s="37"/>
      <c r="F709" s="240" t="s">
        <v>3631</v>
      </c>
      <c r="G709" s="37"/>
      <c r="H709" s="37"/>
      <c r="I709" s="241"/>
      <c r="J709" s="37"/>
      <c r="K709" s="37"/>
      <c r="L709" s="40"/>
      <c r="M709" s="242"/>
      <c r="N709" s="243"/>
      <c r="O709" s="72"/>
      <c r="P709" s="72"/>
      <c r="Q709" s="72"/>
      <c r="R709" s="72"/>
      <c r="S709" s="72"/>
      <c r="T709" s="73"/>
      <c r="U709" s="35"/>
      <c r="V709" s="35"/>
      <c r="W709" s="35"/>
      <c r="X709" s="35"/>
      <c r="Y709" s="35"/>
      <c r="Z709" s="35"/>
      <c r="AA709" s="35"/>
      <c r="AB709" s="35"/>
      <c r="AC709" s="35"/>
      <c r="AD709" s="35"/>
      <c r="AE709" s="35"/>
      <c r="AT709" s="18" t="s">
        <v>253</v>
      </c>
      <c r="AU709" s="18" t="s">
        <v>83</v>
      </c>
    </row>
    <row r="710" spans="1:65" s="2" customFormat="1" ht="16.5" customHeight="1">
      <c r="A710" s="35"/>
      <c r="B710" s="36"/>
      <c r="C710" s="193" t="s">
        <v>883</v>
      </c>
      <c r="D710" s="193" t="s">
        <v>211</v>
      </c>
      <c r="E710" s="194" t="s">
        <v>3632</v>
      </c>
      <c r="F710" s="195" t="s">
        <v>3633</v>
      </c>
      <c r="G710" s="196" t="s">
        <v>340</v>
      </c>
      <c r="H710" s="197">
        <v>6</v>
      </c>
      <c r="I710" s="198"/>
      <c r="J710" s="199">
        <f>ROUND(I710*H710,2)</f>
        <v>0</v>
      </c>
      <c r="K710" s="200"/>
      <c r="L710" s="40"/>
      <c r="M710" s="201" t="s">
        <v>1</v>
      </c>
      <c r="N710" s="202" t="s">
        <v>40</v>
      </c>
      <c r="O710" s="72"/>
      <c r="P710" s="203">
        <f>O710*H710</f>
        <v>0</v>
      </c>
      <c r="Q710" s="203">
        <v>0</v>
      </c>
      <c r="R710" s="203">
        <f>Q710*H710</f>
        <v>0</v>
      </c>
      <c r="S710" s="203">
        <v>0</v>
      </c>
      <c r="T710" s="204">
        <f>S710*H710</f>
        <v>0</v>
      </c>
      <c r="U710" s="35"/>
      <c r="V710" s="35"/>
      <c r="W710" s="35"/>
      <c r="X710" s="35"/>
      <c r="Y710" s="35"/>
      <c r="Z710" s="35"/>
      <c r="AA710" s="35"/>
      <c r="AB710" s="35"/>
      <c r="AC710" s="35"/>
      <c r="AD710" s="35"/>
      <c r="AE710" s="35"/>
      <c r="AR710" s="205" t="s">
        <v>215</v>
      </c>
      <c r="AT710" s="205" t="s">
        <v>211</v>
      </c>
      <c r="AU710" s="205" t="s">
        <v>83</v>
      </c>
      <c r="AY710" s="18" t="s">
        <v>209</v>
      </c>
      <c r="BE710" s="206">
        <f>IF(N710="základní",J710,0)</f>
        <v>0</v>
      </c>
      <c r="BF710" s="206">
        <f>IF(N710="snížená",J710,0)</f>
        <v>0</v>
      </c>
      <c r="BG710" s="206">
        <f>IF(N710="zákl. přenesená",J710,0)</f>
        <v>0</v>
      </c>
      <c r="BH710" s="206">
        <f>IF(N710="sníž. přenesená",J710,0)</f>
        <v>0</v>
      </c>
      <c r="BI710" s="206">
        <f>IF(N710="nulová",J710,0)</f>
        <v>0</v>
      </c>
      <c r="BJ710" s="18" t="s">
        <v>83</v>
      </c>
      <c r="BK710" s="206">
        <f>ROUND(I710*H710,2)</f>
        <v>0</v>
      </c>
      <c r="BL710" s="18" t="s">
        <v>215</v>
      </c>
      <c r="BM710" s="205" t="s">
        <v>1542</v>
      </c>
    </row>
    <row r="711" spans="1:65" s="2" customFormat="1" ht="19.5">
      <c r="A711" s="35"/>
      <c r="B711" s="36"/>
      <c r="C711" s="37"/>
      <c r="D711" s="209" t="s">
        <v>253</v>
      </c>
      <c r="E711" s="37"/>
      <c r="F711" s="240" t="s">
        <v>3631</v>
      </c>
      <c r="G711" s="37"/>
      <c r="H711" s="37"/>
      <c r="I711" s="241"/>
      <c r="J711" s="37"/>
      <c r="K711" s="37"/>
      <c r="L711" s="40"/>
      <c r="M711" s="242"/>
      <c r="N711" s="243"/>
      <c r="O711" s="72"/>
      <c r="P711" s="72"/>
      <c r="Q711" s="72"/>
      <c r="R711" s="72"/>
      <c r="S711" s="72"/>
      <c r="T711" s="73"/>
      <c r="U711" s="35"/>
      <c r="V711" s="35"/>
      <c r="W711" s="35"/>
      <c r="X711" s="35"/>
      <c r="Y711" s="35"/>
      <c r="Z711" s="35"/>
      <c r="AA711" s="35"/>
      <c r="AB711" s="35"/>
      <c r="AC711" s="35"/>
      <c r="AD711" s="35"/>
      <c r="AE711" s="35"/>
      <c r="AT711" s="18" t="s">
        <v>253</v>
      </c>
      <c r="AU711" s="18" t="s">
        <v>83</v>
      </c>
    </row>
    <row r="712" spans="1:65" s="2" customFormat="1" ht="16.5" customHeight="1">
      <c r="A712" s="35"/>
      <c r="B712" s="36"/>
      <c r="C712" s="193" t="s">
        <v>1539</v>
      </c>
      <c r="D712" s="193" t="s">
        <v>211</v>
      </c>
      <c r="E712" s="194" t="s">
        <v>3762</v>
      </c>
      <c r="F712" s="195" t="s">
        <v>3763</v>
      </c>
      <c r="G712" s="196" t="s">
        <v>340</v>
      </c>
      <c r="H712" s="197">
        <v>2</v>
      </c>
      <c r="I712" s="198"/>
      <c r="J712" s="199">
        <f>ROUND(I712*H712,2)</f>
        <v>0</v>
      </c>
      <c r="K712" s="200"/>
      <c r="L712" s="40"/>
      <c r="M712" s="201" t="s">
        <v>1</v>
      </c>
      <c r="N712" s="202" t="s">
        <v>40</v>
      </c>
      <c r="O712" s="72"/>
      <c r="P712" s="203">
        <f>O712*H712</f>
        <v>0</v>
      </c>
      <c r="Q712" s="203">
        <v>0</v>
      </c>
      <c r="R712" s="203">
        <f>Q712*H712</f>
        <v>0</v>
      </c>
      <c r="S712" s="203">
        <v>0</v>
      </c>
      <c r="T712" s="204">
        <f>S712*H712</f>
        <v>0</v>
      </c>
      <c r="U712" s="35"/>
      <c r="V712" s="35"/>
      <c r="W712" s="35"/>
      <c r="X712" s="35"/>
      <c r="Y712" s="35"/>
      <c r="Z712" s="35"/>
      <c r="AA712" s="35"/>
      <c r="AB712" s="35"/>
      <c r="AC712" s="35"/>
      <c r="AD712" s="35"/>
      <c r="AE712" s="35"/>
      <c r="AR712" s="205" t="s">
        <v>215</v>
      </c>
      <c r="AT712" s="205" t="s">
        <v>211</v>
      </c>
      <c r="AU712" s="205" t="s">
        <v>83</v>
      </c>
      <c r="AY712" s="18" t="s">
        <v>209</v>
      </c>
      <c r="BE712" s="206">
        <f>IF(N712="základní",J712,0)</f>
        <v>0</v>
      </c>
      <c r="BF712" s="206">
        <f>IF(N712="snížená",J712,0)</f>
        <v>0</v>
      </c>
      <c r="BG712" s="206">
        <f>IF(N712="zákl. přenesená",J712,0)</f>
        <v>0</v>
      </c>
      <c r="BH712" s="206">
        <f>IF(N712="sníž. přenesená",J712,0)</f>
        <v>0</v>
      </c>
      <c r="BI712" s="206">
        <f>IF(N712="nulová",J712,0)</f>
        <v>0</v>
      </c>
      <c r="BJ712" s="18" t="s">
        <v>83</v>
      </c>
      <c r="BK712" s="206">
        <f>ROUND(I712*H712,2)</f>
        <v>0</v>
      </c>
      <c r="BL712" s="18" t="s">
        <v>215</v>
      </c>
      <c r="BM712" s="205" t="s">
        <v>1545</v>
      </c>
    </row>
    <row r="713" spans="1:65" s="2" customFormat="1" ht="19.5">
      <c r="A713" s="35"/>
      <c r="B713" s="36"/>
      <c r="C713" s="37"/>
      <c r="D713" s="209" t="s">
        <v>253</v>
      </c>
      <c r="E713" s="37"/>
      <c r="F713" s="240" t="s">
        <v>3654</v>
      </c>
      <c r="G713" s="37"/>
      <c r="H713" s="37"/>
      <c r="I713" s="241"/>
      <c r="J713" s="37"/>
      <c r="K713" s="37"/>
      <c r="L713" s="40"/>
      <c r="M713" s="242"/>
      <c r="N713" s="243"/>
      <c r="O713" s="72"/>
      <c r="P713" s="72"/>
      <c r="Q713" s="72"/>
      <c r="R713" s="72"/>
      <c r="S713" s="72"/>
      <c r="T713" s="73"/>
      <c r="U713" s="35"/>
      <c r="V713" s="35"/>
      <c r="W713" s="35"/>
      <c r="X713" s="35"/>
      <c r="Y713" s="35"/>
      <c r="Z713" s="35"/>
      <c r="AA713" s="35"/>
      <c r="AB713" s="35"/>
      <c r="AC713" s="35"/>
      <c r="AD713" s="35"/>
      <c r="AE713" s="35"/>
      <c r="AT713" s="18" t="s">
        <v>253</v>
      </c>
      <c r="AU713" s="18" t="s">
        <v>83</v>
      </c>
    </row>
    <row r="714" spans="1:65" s="2" customFormat="1" ht="16.5" customHeight="1">
      <c r="A714" s="35"/>
      <c r="B714" s="36"/>
      <c r="C714" s="193" t="s">
        <v>888</v>
      </c>
      <c r="D714" s="193" t="s">
        <v>211</v>
      </c>
      <c r="E714" s="194" t="s">
        <v>3764</v>
      </c>
      <c r="F714" s="195" t="s">
        <v>3765</v>
      </c>
      <c r="G714" s="196" t="s">
        <v>340</v>
      </c>
      <c r="H714" s="197">
        <v>1</v>
      </c>
      <c r="I714" s="198"/>
      <c r="J714" s="199">
        <f>ROUND(I714*H714,2)</f>
        <v>0</v>
      </c>
      <c r="K714" s="200"/>
      <c r="L714" s="40"/>
      <c r="M714" s="201" t="s">
        <v>1</v>
      </c>
      <c r="N714" s="202" t="s">
        <v>40</v>
      </c>
      <c r="O714" s="72"/>
      <c r="P714" s="203">
        <f>O714*H714</f>
        <v>0</v>
      </c>
      <c r="Q714" s="203">
        <v>0</v>
      </c>
      <c r="R714" s="203">
        <f>Q714*H714</f>
        <v>0</v>
      </c>
      <c r="S714" s="203">
        <v>0</v>
      </c>
      <c r="T714" s="204">
        <f>S714*H714</f>
        <v>0</v>
      </c>
      <c r="U714" s="35"/>
      <c r="V714" s="35"/>
      <c r="W714" s="35"/>
      <c r="X714" s="35"/>
      <c r="Y714" s="35"/>
      <c r="Z714" s="35"/>
      <c r="AA714" s="35"/>
      <c r="AB714" s="35"/>
      <c r="AC714" s="35"/>
      <c r="AD714" s="35"/>
      <c r="AE714" s="35"/>
      <c r="AR714" s="205" t="s">
        <v>215</v>
      </c>
      <c r="AT714" s="205" t="s">
        <v>211</v>
      </c>
      <c r="AU714" s="205" t="s">
        <v>83</v>
      </c>
      <c r="AY714" s="18" t="s">
        <v>209</v>
      </c>
      <c r="BE714" s="206">
        <f>IF(N714="základní",J714,0)</f>
        <v>0</v>
      </c>
      <c r="BF714" s="206">
        <f>IF(N714="snížená",J714,0)</f>
        <v>0</v>
      </c>
      <c r="BG714" s="206">
        <f>IF(N714="zákl. přenesená",J714,0)</f>
        <v>0</v>
      </c>
      <c r="BH714" s="206">
        <f>IF(N714="sníž. přenesená",J714,0)</f>
        <v>0</v>
      </c>
      <c r="BI714" s="206">
        <f>IF(N714="nulová",J714,0)</f>
        <v>0</v>
      </c>
      <c r="BJ714" s="18" t="s">
        <v>83</v>
      </c>
      <c r="BK714" s="206">
        <f>ROUND(I714*H714,2)</f>
        <v>0</v>
      </c>
      <c r="BL714" s="18" t="s">
        <v>215</v>
      </c>
      <c r="BM714" s="205" t="s">
        <v>1549</v>
      </c>
    </row>
    <row r="715" spans="1:65" s="2" customFormat="1" ht="19.5">
      <c r="A715" s="35"/>
      <c r="B715" s="36"/>
      <c r="C715" s="37"/>
      <c r="D715" s="209" t="s">
        <v>253</v>
      </c>
      <c r="E715" s="37"/>
      <c r="F715" s="240" t="s">
        <v>3654</v>
      </c>
      <c r="G715" s="37"/>
      <c r="H715" s="37"/>
      <c r="I715" s="241"/>
      <c r="J715" s="37"/>
      <c r="K715" s="37"/>
      <c r="L715" s="40"/>
      <c r="M715" s="242"/>
      <c r="N715" s="243"/>
      <c r="O715" s="72"/>
      <c r="P715" s="72"/>
      <c r="Q715" s="72"/>
      <c r="R715" s="72"/>
      <c r="S715" s="72"/>
      <c r="T715" s="73"/>
      <c r="U715" s="35"/>
      <c r="V715" s="35"/>
      <c r="W715" s="35"/>
      <c r="X715" s="35"/>
      <c r="Y715" s="35"/>
      <c r="Z715" s="35"/>
      <c r="AA715" s="35"/>
      <c r="AB715" s="35"/>
      <c r="AC715" s="35"/>
      <c r="AD715" s="35"/>
      <c r="AE715" s="35"/>
      <c r="AT715" s="18" t="s">
        <v>253</v>
      </c>
      <c r="AU715" s="18" t="s">
        <v>83</v>
      </c>
    </row>
    <row r="716" spans="1:65" s="2" customFormat="1" ht="16.5" customHeight="1">
      <c r="A716" s="35"/>
      <c r="B716" s="36"/>
      <c r="C716" s="193" t="s">
        <v>1546</v>
      </c>
      <c r="D716" s="193" t="s">
        <v>211</v>
      </c>
      <c r="E716" s="194" t="s">
        <v>3766</v>
      </c>
      <c r="F716" s="195" t="s">
        <v>3767</v>
      </c>
      <c r="G716" s="196" t="s">
        <v>340</v>
      </c>
      <c r="H716" s="197">
        <v>1</v>
      </c>
      <c r="I716" s="198"/>
      <c r="J716" s="199">
        <f>ROUND(I716*H716,2)</f>
        <v>0</v>
      </c>
      <c r="K716" s="200"/>
      <c r="L716" s="40"/>
      <c r="M716" s="201" t="s">
        <v>1</v>
      </c>
      <c r="N716" s="202" t="s">
        <v>40</v>
      </c>
      <c r="O716" s="72"/>
      <c r="P716" s="203">
        <f>O716*H716</f>
        <v>0</v>
      </c>
      <c r="Q716" s="203">
        <v>0</v>
      </c>
      <c r="R716" s="203">
        <f>Q716*H716</f>
        <v>0</v>
      </c>
      <c r="S716" s="203">
        <v>0</v>
      </c>
      <c r="T716" s="204">
        <f>S716*H716</f>
        <v>0</v>
      </c>
      <c r="U716" s="35"/>
      <c r="V716" s="35"/>
      <c r="W716" s="35"/>
      <c r="X716" s="35"/>
      <c r="Y716" s="35"/>
      <c r="Z716" s="35"/>
      <c r="AA716" s="35"/>
      <c r="AB716" s="35"/>
      <c r="AC716" s="35"/>
      <c r="AD716" s="35"/>
      <c r="AE716" s="35"/>
      <c r="AR716" s="205" t="s">
        <v>215</v>
      </c>
      <c r="AT716" s="205" t="s">
        <v>211</v>
      </c>
      <c r="AU716" s="205" t="s">
        <v>83</v>
      </c>
      <c r="AY716" s="18" t="s">
        <v>209</v>
      </c>
      <c r="BE716" s="206">
        <f>IF(N716="základní",J716,0)</f>
        <v>0</v>
      </c>
      <c r="BF716" s="206">
        <f>IF(N716="snížená",J716,0)</f>
        <v>0</v>
      </c>
      <c r="BG716" s="206">
        <f>IF(N716="zákl. přenesená",J716,0)</f>
        <v>0</v>
      </c>
      <c r="BH716" s="206">
        <f>IF(N716="sníž. přenesená",J716,0)</f>
        <v>0</v>
      </c>
      <c r="BI716" s="206">
        <f>IF(N716="nulová",J716,0)</f>
        <v>0</v>
      </c>
      <c r="BJ716" s="18" t="s">
        <v>83</v>
      </c>
      <c r="BK716" s="206">
        <f>ROUND(I716*H716,2)</f>
        <v>0</v>
      </c>
      <c r="BL716" s="18" t="s">
        <v>215</v>
      </c>
      <c r="BM716" s="205" t="s">
        <v>1552</v>
      </c>
    </row>
    <row r="717" spans="1:65" s="2" customFormat="1" ht="19.5">
      <c r="A717" s="35"/>
      <c r="B717" s="36"/>
      <c r="C717" s="37"/>
      <c r="D717" s="209" t="s">
        <v>253</v>
      </c>
      <c r="E717" s="37"/>
      <c r="F717" s="240" t="s">
        <v>3636</v>
      </c>
      <c r="G717" s="37"/>
      <c r="H717" s="37"/>
      <c r="I717" s="241"/>
      <c r="J717" s="37"/>
      <c r="K717" s="37"/>
      <c r="L717" s="40"/>
      <c r="M717" s="242"/>
      <c r="N717" s="243"/>
      <c r="O717" s="72"/>
      <c r="P717" s="72"/>
      <c r="Q717" s="72"/>
      <c r="R717" s="72"/>
      <c r="S717" s="72"/>
      <c r="T717" s="73"/>
      <c r="U717" s="35"/>
      <c r="V717" s="35"/>
      <c r="W717" s="35"/>
      <c r="X717" s="35"/>
      <c r="Y717" s="35"/>
      <c r="Z717" s="35"/>
      <c r="AA717" s="35"/>
      <c r="AB717" s="35"/>
      <c r="AC717" s="35"/>
      <c r="AD717" s="35"/>
      <c r="AE717" s="35"/>
      <c r="AT717" s="18" t="s">
        <v>253</v>
      </c>
      <c r="AU717" s="18" t="s">
        <v>83</v>
      </c>
    </row>
    <row r="718" spans="1:65" s="12" customFormat="1" ht="25.9" customHeight="1">
      <c r="B718" s="177"/>
      <c r="C718" s="178"/>
      <c r="D718" s="179" t="s">
        <v>74</v>
      </c>
      <c r="E718" s="180" t="s">
        <v>3768</v>
      </c>
      <c r="F718" s="180" t="s">
        <v>3769</v>
      </c>
      <c r="G718" s="178"/>
      <c r="H718" s="178"/>
      <c r="I718" s="181"/>
      <c r="J718" s="182">
        <f>BK718</f>
        <v>0</v>
      </c>
      <c r="K718" s="178"/>
      <c r="L718" s="183"/>
      <c r="M718" s="184"/>
      <c r="N718" s="185"/>
      <c r="O718" s="185"/>
      <c r="P718" s="186">
        <f>SUM(P719:P760)</f>
        <v>0</v>
      </c>
      <c r="Q718" s="185"/>
      <c r="R718" s="186">
        <f>SUM(R719:R760)</f>
        <v>0</v>
      </c>
      <c r="S718" s="185"/>
      <c r="T718" s="187">
        <f>SUM(T719:T760)</f>
        <v>0</v>
      </c>
      <c r="AR718" s="188" t="s">
        <v>83</v>
      </c>
      <c r="AT718" s="189" t="s">
        <v>74</v>
      </c>
      <c r="AU718" s="189" t="s">
        <v>75</v>
      </c>
      <c r="AY718" s="188" t="s">
        <v>209</v>
      </c>
      <c r="BK718" s="190">
        <f>SUM(BK719:BK760)</f>
        <v>0</v>
      </c>
    </row>
    <row r="719" spans="1:65" s="2" customFormat="1" ht="21.75" customHeight="1">
      <c r="A719" s="35"/>
      <c r="B719" s="36"/>
      <c r="C719" s="193" t="s">
        <v>894</v>
      </c>
      <c r="D719" s="193" t="s">
        <v>211</v>
      </c>
      <c r="E719" s="194" t="s">
        <v>3748</v>
      </c>
      <c r="F719" s="195" t="s">
        <v>3749</v>
      </c>
      <c r="G719" s="196" t="s">
        <v>340</v>
      </c>
      <c r="H719" s="197">
        <v>1</v>
      </c>
      <c r="I719" s="198"/>
      <c r="J719" s="199">
        <f>ROUND(I719*H719,2)</f>
        <v>0</v>
      </c>
      <c r="K719" s="200"/>
      <c r="L719" s="40"/>
      <c r="M719" s="201" t="s">
        <v>1</v>
      </c>
      <c r="N719" s="202" t="s">
        <v>40</v>
      </c>
      <c r="O719" s="72"/>
      <c r="P719" s="203">
        <f>O719*H719</f>
        <v>0</v>
      </c>
      <c r="Q719" s="203">
        <v>0</v>
      </c>
      <c r="R719" s="203">
        <f>Q719*H719</f>
        <v>0</v>
      </c>
      <c r="S719" s="203">
        <v>0</v>
      </c>
      <c r="T719" s="204">
        <f>S719*H719</f>
        <v>0</v>
      </c>
      <c r="U719" s="35"/>
      <c r="V719" s="35"/>
      <c r="W719" s="35"/>
      <c r="X719" s="35"/>
      <c r="Y719" s="35"/>
      <c r="Z719" s="35"/>
      <c r="AA719" s="35"/>
      <c r="AB719" s="35"/>
      <c r="AC719" s="35"/>
      <c r="AD719" s="35"/>
      <c r="AE719" s="35"/>
      <c r="AR719" s="205" t="s">
        <v>215</v>
      </c>
      <c r="AT719" s="205" t="s">
        <v>211</v>
      </c>
      <c r="AU719" s="205" t="s">
        <v>83</v>
      </c>
      <c r="AY719" s="18" t="s">
        <v>209</v>
      </c>
      <c r="BE719" s="206">
        <f>IF(N719="základní",J719,0)</f>
        <v>0</v>
      </c>
      <c r="BF719" s="206">
        <f>IF(N719="snížená",J719,0)</f>
        <v>0</v>
      </c>
      <c r="BG719" s="206">
        <f>IF(N719="zákl. přenesená",J719,0)</f>
        <v>0</v>
      </c>
      <c r="BH719" s="206">
        <f>IF(N719="sníž. přenesená",J719,0)</f>
        <v>0</v>
      </c>
      <c r="BI719" s="206">
        <f>IF(N719="nulová",J719,0)</f>
        <v>0</v>
      </c>
      <c r="BJ719" s="18" t="s">
        <v>83</v>
      </c>
      <c r="BK719" s="206">
        <f>ROUND(I719*H719,2)</f>
        <v>0</v>
      </c>
      <c r="BL719" s="18" t="s">
        <v>215</v>
      </c>
      <c r="BM719" s="205" t="s">
        <v>1556</v>
      </c>
    </row>
    <row r="720" spans="1:65" s="2" customFormat="1" ht="19.5">
      <c r="A720" s="35"/>
      <c r="B720" s="36"/>
      <c r="C720" s="37"/>
      <c r="D720" s="209" t="s">
        <v>253</v>
      </c>
      <c r="E720" s="37"/>
      <c r="F720" s="240" t="s">
        <v>3654</v>
      </c>
      <c r="G720" s="37"/>
      <c r="H720" s="37"/>
      <c r="I720" s="241"/>
      <c r="J720" s="37"/>
      <c r="K720" s="37"/>
      <c r="L720" s="40"/>
      <c r="M720" s="242"/>
      <c r="N720" s="243"/>
      <c r="O720" s="72"/>
      <c r="P720" s="72"/>
      <c r="Q720" s="72"/>
      <c r="R720" s="72"/>
      <c r="S720" s="72"/>
      <c r="T720" s="73"/>
      <c r="U720" s="35"/>
      <c r="V720" s="35"/>
      <c r="W720" s="35"/>
      <c r="X720" s="35"/>
      <c r="Y720" s="35"/>
      <c r="Z720" s="35"/>
      <c r="AA720" s="35"/>
      <c r="AB720" s="35"/>
      <c r="AC720" s="35"/>
      <c r="AD720" s="35"/>
      <c r="AE720" s="35"/>
      <c r="AT720" s="18" t="s">
        <v>253</v>
      </c>
      <c r="AU720" s="18" t="s">
        <v>83</v>
      </c>
    </row>
    <row r="721" spans="1:65" s="2" customFormat="1" ht="16.5" customHeight="1">
      <c r="A721" s="35"/>
      <c r="B721" s="36"/>
      <c r="C721" s="193" t="s">
        <v>1553</v>
      </c>
      <c r="D721" s="193" t="s">
        <v>211</v>
      </c>
      <c r="E721" s="194" t="s">
        <v>3655</v>
      </c>
      <c r="F721" s="195" t="s">
        <v>3656</v>
      </c>
      <c r="G721" s="196" t="s">
        <v>340</v>
      </c>
      <c r="H721" s="197">
        <v>1</v>
      </c>
      <c r="I721" s="198"/>
      <c r="J721" s="199">
        <f>ROUND(I721*H721,2)</f>
        <v>0</v>
      </c>
      <c r="K721" s="200"/>
      <c r="L721" s="40"/>
      <c r="M721" s="201" t="s">
        <v>1</v>
      </c>
      <c r="N721" s="202" t="s">
        <v>40</v>
      </c>
      <c r="O721" s="72"/>
      <c r="P721" s="203">
        <f>O721*H721</f>
        <v>0</v>
      </c>
      <c r="Q721" s="203">
        <v>0</v>
      </c>
      <c r="R721" s="203">
        <f>Q721*H721</f>
        <v>0</v>
      </c>
      <c r="S721" s="203">
        <v>0</v>
      </c>
      <c r="T721" s="204">
        <f>S721*H721</f>
        <v>0</v>
      </c>
      <c r="U721" s="35"/>
      <c r="V721" s="35"/>
      <c r="W721" s="35"/>
      <c r="X721" s="35"/>
      <c r="Y721" s="35"/>
      <c r="Z721" s="35"/>
      <c r="AA721" s="35"/>
      <c r="AB721" s="35"/>
      <c r="AC721" s="35"/>
      <c r="AD721" s="35"/>
      <c r="AE721" s="35"/>
      <c r="AR721" s="205" t="s">
        <v>215</v>
      </c>
      <c r="AT721" s="205" t="s">
        <v>211</v>
      </c>
      <c r="AU721" s="205" t="s">
        <v>83</v>
      </c>
      <c r="AY721" s="18" t="s">
        <v>209</v>
      </c>
      <c r="BE721" s="206">
        <f>IF(N721="základní",J721,0)</f>
        <v>0</v>
      </c>
      <c r="BF721" s="206">
        <f>IF(N721="snížená",J721,0)</f>
        <v>0</v>
      </c>
      <c r="BG721" s="206">
        <f>IF(N721="zákl. přenesená",J721,0)</f>
        <v>0</v>
      </c>
      <c r="BH721" s="206">
        <f>IF(N721="sníž. přenesená",J721,0)</f>
        <v>0</v>
      </c>
      <c r="BI721" s="206">
        <f>IF(N721="nulová",J721,0)</f>
        <v>0</v>
      </c>
      <c r="BJ721" s="18" t="s">
        <v>83</v>
      </c>
      <c r="BK721" s="206">
        <f>ROUND(I721*H721,2)</f>
        <v>0</v>
      </c>
      <c r="BL721" s="18" t="s">
        <v>215</v>
      </c>
      <c r="BM721" s="205" t="s">
        <v>1559</v>
      </c>
    </row>
    <row r="722" spans="1:65" s="2" customFormat="1" ht="19.5">
      <c r="A722" s="35"/>
      <c r="B722" s="36"/>
      <c r="C722" s="37"/>
      <c r="D722" s="209" t="s">
        <v>253</v>
      </c>
      <c r="E722" s="37"/>
      <c r="F722" s="240" t="s">
        <v>3654</v>
      </c>
      <c r="G722" s="37"/>
      <c r="H722" s="37"/>
      <c r="I722" s="241"/>
      <c r="J722" s="37"/>
      <c r="K722" s="37"/>
      <c r="L722" s="40"/>
      <c r="M722" s="242"/>
      <c r="N722" s="243"/>
      <c r="O722" s="72"/>
      <c r="P722" s="72"/>
      <c r="Q722" s="72"/>
      <c r="R722" s="72"/>
      <c r="S722" s="72"/>
      <c r="T722" s="73"/>
      <c r="U722" s="35"/>
      <c r="V722" s="35"/>
      <c r="W722" s="35"/>
      <c r="X722" s="35"/>
      <c r="Y722" s="35"/>
      <c r="Z722" s="35"/>
      <c r="AA722" s="35"/>
      <c r="AB722" s="35"/>
      <c r="AC722" s="35"/>
      <c r="AD722" s="35"/>
      <c r="AE722" s="35"/>
      <c r="AT722" s="18" t="s">
        <v>253</v>
      </c>
      <c r="AU722" s="18" t="s">
        <v>83</v>
      </c>
    </row>
    <row r="723" spans="1:65" s="2" customFormat="1" ht="16.5" customHeight="1">
      <c r="A723" s="35"/>
      <c r="B723" s="36"/>
      <c r="C723" s="193" t="s">
        <v>899</v>
      </c>
      <c r="D723" s="193" t="s">
        <v>211</v>
      </c>
      <c r="E723" s="194" t="s">
        <v>3736</v>
      </c>
      <c r="F723" s="195" t="s">
        <v>3737</v>
      </c>
      <c r="G723" s="196" t="s">
        <v>340</v>
      </c>
      <c r="H723" s="197">
        <v>1</v>
      </c>
      <c r="I723" s="198"/>
      <c r="J723" s="199">
        <f>ROUND(I723*H723,2)</f>
        <v>0</v>
      </c>
      <c r="K723" s="200"/>
      <c r="L723" s="40"/>
      <c r="M723" s="201" t="s">
        <v>1</v>
      </c>
      <c r="N723" s="202" t="s">
        <v>40</v>
      </c>
      <c r="O723" s="72"/>
      <c r="P723" s="203">
        <f>O723*H723</f>
        <v>0</v>
      </c>
      <c r="Q723" s="203">
        <v>0</v>
      </c>
      <c r="R723" s="203">
        <f>Q723*H723</f>
        <v>0</v>
      </c>
      <c r="S723" s="203">
        <v>0</v>
      </c>
      <c r="T723" s="204">
        <f>S723*H723</f>
        <v>0</v>
      </c>
      <c r="U723" s="35"/>
      <c r="V723" s="35"/>
      <c r="W723" s="35"/>
      <c r="X723" s="35"/>
      <c r="Y723" s="35"/>
      <c r="Z723" s="35"/>
      <c r="AA723" s="35"/>
      <c r="AB723" s="35"/>
      <c r="AC723" s="35"/>
      <c r="AD723" s="35"/>
      <c r="AE723" s="35"/>
      <c r="AR723" s="205" t="s">
        <v>215</v>
      </c>
      <c r="AT723" s="205" t="s">
        <v>211</v>
      </c>
      <c r="AU723" s="205" t="s">
        <v>83</v>
      </c>
      <c r="AY723" s="18" t="s">
        <v>209</v>
      </c>
      <c r="BE723" s="206">
        <f>IF(N723="základní",J723,0)</f>
        <v>0</v>
      </c>
      <c r="BF723" s="206">
        <f>IF(N723="snížená",J723,0)</f>
        <v>0</v>
      </c>
      <c r="BG723" s="206">
        <f>IF(N723="zákl. přenesená",J723,0)</f>
        <v>0</v>
      </c>
      <c r="BH723" s="206">
        <f>IF(N723="sníž. přenesená",J723,0)</f>
        <v>0</v>
      </c>
      <c r="BI723" s="206">
        <f>IF(N723="nulová",J723,0)</f>
        <v>0</v>
      </c>
      <c r="BJ723" s="18" t="s">
        <v>83</v>
      </c>
      <c r="BK723" s="206">
        <f>ROUND(I723*H723,2)</f>
        <v>0</v>
      </c>
      <c r="BL723" s="18" t="s">
        <v>215</v>
      </c>
      <c r="BM723" s="205" t="s">
        <v>1563</v>
      </c>
    </row>
    <row r="724" spans="1:65" s="2" customFormat="1" ht="19.5">
      <c r="A724" s="35"/>
      <c r="B724" s="36"/>
      <c r="C724" s="37"/>
      <c r="D724" s="209" t="s">
        <v>253</v>
      </c>
      <c r="E724" s="37"/>
      <c r="F724" s="240" t="s">
        <v>3659</v>
      </c>
      <c r="G724" s="37"/>
      <c r="H724" s="37"/>
      <c r="I724" s="241"/>
      <c r="J724" s="37"/>
      <c r="K724" s="37"/>
      <c r="L724" s="40"/>
      <c r="M724" s="242"/>
      <c r="N724" s="243"/>
      <c r="O724" s="72"/>
      <c r="P724" s="72"/>
      <c r="Q724" s="72"/>
      <c r="R724" s="72"/>
      <c r="S724" s="72"/>
      <c r="T724" s="73"/>
      <c r="U724" s="35"/>
      <c r="V724" s="35"/>
      <c r="W724" s="35"/>
      <c r="X724" s="35"/>
      <c r="Y724" s="35"/>
      <c r="Z724" s="35"/>
      <c r="AA724" s="35"/>
      <c r="AB724" s="35"/>
      <c r="AC724" s="35"/>
      <c r="AD724" s="35"/>
      <c r="AE724" s="35"/>
      <c r="AT724" s="18" t="s">
        <v>253</v>
      </c>
      <c r="AU724" s="18" t="s">
        <v>83</v>
      </c>
    </row>
    <row r="725" spans="1:65" s="2" customFormat="1" ht="16.5" customHeight="1">
      <c r="A725" s="35"/>
      <c r="B725" s="36"/>
      <c r="C725" s="193" t="s">
        <v>1560</v>
      </c>
      <c r="D725" s="193" t="s">
        <v>211</v>
      </c>
      <c r="E725" s="194" t="s">
        <v>3691</v>
      </c>
      <c r="F725" s="195" t="s">
        <v>3661</v>
      </c>
      <c r="G725" s="196" t="s">
        <v>340</v>
      </c>
      <c r="H725" s="197">
        <v>1</v>
      </c>
      <c r="I725" s="198"/>
      <c r="J725" s="199">
        <f>ROUND(I725*H725,2)</f>
        <v>0</v>
      </c>
      <c r="K725" s="200"/>
      <c r="L725" s="40"/>
      <c r="M725" s="201" t="s">
        <v>1</v>
      </c>
      <c r="N725" s="202" t="s">
        <v>40</v>
      </c>
      <c r="O725" s="72"/>
      <c r="P725" s="203">
        <f>O725*H725</f>
        <v>0</v>
      </c>
      <c r="Q725" s="203">
        <v>0</v>
      </c>
      <c r="R725" s="203">
        <f>Q725*H725</f>
        <v>0</v>
      </c>
      <c r="S725" s="203">
        <v>0</v>
      </c>
      <c r="T725" s="204">
        <f>S725*H725</f>
        <v>0</v>
      </c>
      <c r="U725" s="35"/>
      <c r="V725" s="35"/>
      <c r="W725" s="35"/>
      <c r="X725" s="35"/>
      <c r="Y725" s="35"/>
      <c r="Z725" s="35"/>
      <c r="AA725" s="35"/>
      <c r="AB725" s="35"/>
      <c r="AC725" s="35"/>
      <c r="AD725" s="35"/>
      <c r="AE725" s="35"/>
      <c r="AR725" s="205" t="s">
        <v>215</v>
      </c>
      <c r="AT725" s="205" t="s">
        <v>211</v>
      </c>
      <c r="AU725" s="205" t="s">
        <v>83</v>
      </c>
      <c r="AY725" s="18" t="s">
        <v>209</v>
      </c>
      <c r="BE725" s="206">
        <f>IF(N725="základní",J725,0)</f>
        <v>0</v>
      </c>
      <c r="BF725" s="206">
        <f>IF(N725="snížená",J725,0)</f>
        <v>0</v>
      </c>
      <c r="BG725" s="206">
        <f>IF(N725="zákl. přenesená",J725,0)</f>
        <v>0</v>
      </c>
      <c r="BH725" s="206">
        <f>IF(N725="sníž. přenesená",J725,0)</f>
        <v>0</v>
      </c>
      <c r="BI725" s="206">
        <f>IF(N725="nulová",J725,0)</f>
        <v>0</v>
      </c>
      <c r="BJ725" s="18" t="s">
        <v>83</v>
      </c>
      <c r="BK725" s="206">
        <f>ROUND(I725*H725,2)</f>
        <v>0</v>
      </c>
      <c r="BL725" s="18" t="s">
        <v>215</v>
      </c>
      <c r="BM725" s="205" t="s">
        <v>1566</v>
      </c>
    </row>
    <row r="726" spans="1:65" s="2" customFormat="1" ht="19.5">
      <c r="A726" s="35"/>
      <c r="B726" s="36"/>
      <c r="C726" s="37"/>
      <c r="D726" s="209" t="s">
        <v>253</v>
      </c>
      <c r="E726" s="37"/>
      <c r="F726" s="240" t="s">
        <v>3603</v>
      </c>
      <c r="G726" s="37"/>
      <c r="H726" s="37"/>
      <c r="I726" s="241"/>
      <c r="J726" s="37"/>
      <c r="K726" s="37"/>
      <c r="L726" s="40"/>
      <c r="M726" s="242"/>
      <c r="N726" s="243"/>
      <c r="O726" s="72"/>
      <c r="P726" s="72"/>
      <c r="Q726" s="72"/>
      <c r="R726" s="72"/>
      <c r="S726" s="72"/>
      <c r="T726" s="73"/>
      <c r="U726" s="35"/>
      <c r="V726" s="35"/>
      <c r="W726" s="35"/>
      <c r="X726" s="35"/>
      <c r="Y726" s="35"/>
      <c r="Z726" s="35"/>
      <c r="AA726" s="35"/>
      <c r="AB726" s="35"/>
      <c r="AC726" s="35"/>
      <c r="AD726" s="35"/>
      <c r="AE726" s="35"/>
      <c r="AT726" s="18" t="s">
        <v>253</v>
      </c>
      <c r="AU726" s="18" t="s">
        <v>83</v>
      </c>
    </row>
    <row r="727" spans="1:65" s="2" customFormat="1" ht="24.2" customHeight="1">
      <c r="A727" s="35"/>
      <c r="B727" s="36"/>
      <c r="C727" s="193" t="s">
        <v>905</v>
      </c>
      <c r="D727" s="193" t="s">
        <v>211</v>
      </c>
      <c r="E727" s="194" t="s">
        <v>3604</v>
      </c>
      <c r="F727" s="195" t="s">
        <v>3605</v>
      </c>
      <c r="G727" s="196" t="s">
        <v>340</v>
      </c>
      <c r="H727" s="197">
        <v>1</v>
      </c>
      <c r="I727" s="198"/>
      <c r="J727" s="199">
        <f>ROUND(I727*H727,2)</f>
        <v>0</v>
      </c>
      <c r="K727" s="200"/>
      <c r="L727" s="40"/>
      <c r="M727" s="201" t="s">
        <v>1</v>
      </c>
      <c r="N727" s="202" t="s">
        <v>40</v>
      </c>
      <c r="O727" s="72"/>
      <c r="P727" s="203">
        <f>O727*H727</f>
        <v>0</v>
      </c>
      <c r="Q727" s="203">
        <v>0</v>
      </c>
      <c r="R727" s="203">
        <f>Q727*H727</f>
        <v>0</v>
      </c>
      <c r="S727" s="203">
        <v>0</v>
      </c>
      <c r="T727" s="204">
        <f>S727*H727</f>
        <v>0</v>
      </c>
      <c r="U727" s="35"/>
      <c r="V727" s="35"/>
      <c r="W727" s="35"/>
      <c r="X727" s="35"/>
      <c r="Y727" s="35"/>
      <c r="Z727" s="35"/>
      <c r="AA727" s="35"/>
      <c r="AB727" s="35"/>
      <c r="AC727" s="35"/>
      <c r="AD727" s="35"/>
      <c r="AE727" s="35"/>
      <c r="AR727" s="205" t="s">
        <v>215</v>
      </c>
      <c r="AT727" s="205" t="s">
        <v>211</v>
      </c>
      <c r="AU727" s="205" t="s">
        <v>83</v>
      </c>
      <c r="AY727" s="18" t="s">
        <v>209</v>
      </c>
      <c r="BE727" s="206">
        <f>IF(N727="základní",J727,0)</f>
        <v>0</v>
      </c>
      <c r="BF727" s="206">
        <f>IF(N727="snížená",J727,0)</f>
        <v>0</v>
      </c>
      <c r="BG727" s="206">
        <f>IF(N727="zákl. přenesená",J727,0)</f>
        <v>0</v>
      </c>
      <c r="BH727" s="206">
        <f>IF(N727="sníž. přenesená",J727,0)</f>
        <v>0</v>
      </c>
      <c r="BI727" s="206">
        <f>IF(N727="nulová",J727,0)</f>
        <v>0</v>
      </c>
      <c r="BJ727" s="18" t="s">
        <v>83</v>
      </c>
      <c r="BK727" s="206">
        <f>ROUND(I727*H727,2)</f>
        <v>0</v>
      </c>
      <c r="BL727" s="18" t="s">
        <v>215</v>
      </c>
      <c r="BM727" s="205" t="s">
        <v>1570</v>
      </c>
    </row>
    <row r="728" spans="1:65" s="2" customFormat="1" ht="19.5">
      <c r="A728" s="35"/>
      <c r="B728" s="36"/>
      <c r="C728" s="37"/>
      <c r="D728" s="209" t="s">
        <v>253</v>
      </c>
      <c r="E728" s="37"/>
      <c r="F728" s="240" t="s">
        <v>3606</v>
      </c>
      <c r="G728" s="37"/>
      <c r="H728" s="37"/>
      <c r="I728" s="241"/>
      <c r="J728" s="37"/>
      <c r="K728" s="37"/>
      <c r="L728" s="40"/>
      <c r="M728" s="242"/>
      <c r="N728" s="243"/>
      <c r="O728" s="72"/>
      <c r="P728" s="72"/>
      <c r="Q728" s="72"/>
      <c r="R728" s="72"/>
      <c r="S728" s="72"/>
      <c r="T728" s="73"/>
      <c r="U728" s="35"/>
      <c r="V728" s="35"/>
      <c r="W728" s="35"/>
      <c r="X728" s="35"/>
      <c r="Y728" s="35"/>
      <c r="Z728" s="35"/>
      <c r="AA728" s="35"/>
      <c r="AB728" s="35"/>
      <c r="AC728" s="35"/>
      <c r="AD728" s="35"/>
      <c r="AE728" s="35"/>
      <c r="AT728" s="18" t="s">
        <v>253</v>
      </c>
      <c r="AU728" s="18" t="s">
        <v>83</v>
      </c>
    </row>
    <row r="729" spans="1:65" s="2" customFormat="1" ht="16.5" customHeight="1">
      <c r="A729" s="35"/>
      <c r="B729" s="36"/>
      <c r="C729" s="193" t="s">
        <v>1567</v>
      </c>
      <c r="D729" s="193" t="s">
        <v>211</v>
      </c>
      <c r="E729" s="194" t="s">
        <v>3612</v>
      </c>
      <c r="F729" s="195" t="s">
        <v>3613</v>
      </c>
      <c r="G729" s="196" t="s">
        <v>340</v>
      </c>
      <c r="H729" s="197">
        <v>1</v>
      </c>
      <c r="I729" s="198"/>
      <c r="J729" s="199">
        <f>ROUND(I729*H729,2)</f>
        <v>0</v>
      </c>
      <c r="K729" s="200"/>
      <c r="L729" s="40"/>
      <c r="M729" s="201" t="s">
        <v>1</v>
      </c>
      <c r="N729" s="202" t="s">
        <v>40</v>
      </c>
      <c r="O729" s="72"/>
      <c r="P729" s="203">
        <f>O729*H729</f>
        <v>0</v>
      </c>
      <c r="Q729" s="203">
        <v>0</v>
      </c>
      <c r="R729" s="203">
        <f>Q729*H729</f>
        <v>0</v>
      </c>
      <c r="S729" s="203">
        <v>0</v>
      </c>
      <c r="T729" s="204">
        <f>S729*H729</f>
        <v>0</v>
      </c>
      <c r="U729" s="35"/>
      <c r="V729" s="35"/>
      <c r="W729" s="35"/>
      <c r="X729" s="35"/>
      <c r="Y729" s="35"/>
      <c r="Z729" s="35"/>
      <c r="AA729" s="35"/>
      <c r="AB729" s="35"/>
      <c r="AC729" s="35"/>
      <c r="AD729" s="35"/>
      <c r="AE729" s="35"/>
      <c r="AR729" s="205" t="s">
        <v>215</v>
      </c>
      <c r="AT729" s="205" t="s">
        <v>211</v>
      </c>
      <c r="AU729" s="205" t="s">
        <v>83</v>
      </c>
      <c r="AY729" s="18" t="s">
        <v>209</v>
      </c>
      <c r="BE729" s="206">
        <f>IF(N729="základní",J729,0)</f>
        <v>0</v>
      </c>
      <c r="BF729" s="206">
        <f>IF(N729="snížená",J729,0)</f>
        <v>0</v>
      </c>
      <c r="BG729" s="206">
        <f>IF(N729="zákl. přenesená",J729,0)</f>
        <v>0</v>
      </c>
      <c r="BH729" s="206">
        <f>IF(N729="sníž. přenesená",J729,0)</f>
        <v>0</v>
      </c>
      <c r="BI729" s="206">
        <f>IF(N729="nulová",J729,0)</f>
        <v>0</v>
      </c>
      <c r="BJ729" s="18" t="s">
        <v>83</v>
      </c>
      <c r="BK729" s="206">
        <f>ROUND(I729*H729,2)</f>
        <v>0</v>
      </c>
      <c r="BL729" s="18" t="s">
        <v>215</v>
      </c>
      <c r="BM729" s="205" t="s">
        <v>1573</v>
      </c>
    </row>
    <row r="730" spans="1:65" s="2" customFormat="1" ht="19.5">
      <c r="A730" s="35"/>
      <c r="B730" s="36"/>
      <c r="C730" s="37"/>
      <c r="D730" s="209" t="s">
        <v>253</v>
      </c>
      <c r="E730" s="37"/>
      <c r="F730" s="240" t="s">
        <v>3614</v>
      </c>
      <c r="G730" s="37"/>
      <c r="H730" s="37"/>
      <c r="I730" s="241"/>
      <c r="J730" s="37"/>
      <c r="K730" s="37"/>
      <c r="L730" s="40"/>
      <c r="M730" s="242"/>
      <c r="N730" s="243"/>
      <c r="O730" s="72"/>
      <c r="P730" s="72"/>
      <c r="Q730" s="72"/>
      <c r="R730" s="72"/>
      <c r="S730" s="72"/>
      <c r="T730" s="73"/>
      <c r="U730" s="35"/>
      <c r="V730" s="35"/>
      <c r="W730" s="35"/>
      <c r="X730" s="35"/>
      <c r="Y730" s="35"/>
      <c r="Z730" s="35"/>
      <c r="AA730" s="35"/>
      <c r="AB730" s="35"/>
      <c r="AC730" s="35"/>
      <c r="AD730" s="35"/>
      <c r="AE730" s="35"/>
      <c r="AT730" s="18" t="s">
        <v>253</v>
      </c>
      <c r="AU730" s="18" t="s">
        <v>83</v>
      </c>
    </row>
    <row r="731" spans="1:65" s="2" customFormat="1" ht="16.5" customHeight="1">
      <c r="A731" s="35"/>
      <c r="B731" s="36"/>
      <c r="C731" s="193" t="s">
        <v>909</v>
      </c>
      <c r="D731" s="193" t="s">
        <v>211</v>
      </c>
      <c r="E731" s="194" t="s">
        <v>3714</v>
      </c>
      <c r="F731" s="195" t="s">
        <v>3715</v>
      </c>
      <c r="G731" s="196" t="s">
        <v>340</v>
      </c>
      <c r="H731" s="197">
        <v>1</v>
      </c>
      <c r="I731" s="198"/>
      <c r="J731" s="199">
        <f>ROUND(I731*H731,2)</f>
        <v>0</v>
      </c>
      <c r="K731" s="200"/>
      <c r="L731" s="40"/>
      <c r="M731" s="201" t="s">
        <v>1</v>
      </c>
      <c r="N731" s="202" t="s">
        <v>40</v>
      </c>
      <c r="O731" s="72"/>
      <c r="P731" s="203">
        <f>O731*H731</f>
        <v>0</v>
      </c>
      <c r="Q731" s="203">
        <v>0</v>
      </c>
      <c r="R731" s="203">
        <f>Q731*H731</f>
        <v>0</v>
      </c>
      <c r="S731" s="203">
        <v>0</v>
      </c>
      <c r="T731" s="204">
        <f>S731*H731</f>
        <v>0</v>
      </c>
      <c r="U731" s="35"/>
      <c r="V731" s="35"/>
      <c r="W731" s="35"/>
      <c r="X731" s="35"/>
      <c r="Y731" s="35"/>
      <c r="Z731" s="35"/>
      <c r="AA731" s="35"/>
      <c r="AB731" s="35"/>
      <c r="AC731" s="35"/>
      <c r="AD731" s="35"/>
      <c r="AE731" s="35"/>
      <c r="AR731" s="205" t="s">
        <v>215</v>
      </c>
      <c r="AT731" s="205" t="s">
        <v>211</v>
      </c>
      <c r="AU731" s="205" t="s">
        <v>83</v>
      </c>
      <c r="AY731" s="18" t="s">
        <v>209</v>
      </c>
      <c r="BE731" s="206">
        <f>IF(N731="základní",J731,0)</f>
        <v>0</v>
      </c>
      <c r="BF731" s="206">
        <f>IF(N731="snížená",J731,0)</f>
        <v>0</v>
      </c>
      <c r="BG731" s="206">
        <f>IF(N731="zákl. přenesená",J731,0)</f>
        <v>0</v>
      </c>
      <c r="BH731" s="206">
        <f>IF(N731="sníž. přenesená",J731,0)</f>
        <v>0</v>
      </c>
      <c r="BI731" s="206">
        <f>IF(N731="nulová",J731,0)</f>
        <v>0</v>
      </c>
      <c r="BJ731" s="18" t="s">
        <v>83</v>
      </c>
      <c r="BK731" s="206">
        <f>ROUND(I731*H731,2)</f>
        <v>0</v>
      </c>
      <c r="BL731" s="18" t="s">
        <v>215</v>
      </c>
      <c r="BM731" s="205" t="s">
        <v>1577</v>
      </c>
    </row>
    <row r="732" spans="1:65" s="2" customFormat="1" ht="19.5">
      <c r="A732" s="35"/>
      <c r="B732" s="36"/>
      <c r="C732" s="37"/>
      <c r="D732" s="209" t="s">
        <v>253</v>
      </c>
      <c r="E732" s="37"/>
      <c r="F732" s="240" t="s">
        <v>3614</v>
      </c>
      <c r="G732" s="37"/>
      <c r="H732" s="37"/>
      <c r="I732" s="241"/>
      <c r="J732" s="37"/>
      <c r="K732" s="37"/>
      <c r="L732" s="40"/>
      <c r="M732" s="242"/>
      <c r="N732" s="243"/>
      <c r="O732" s="72"/>
      <c r="P732" s="72"/>
      <c r="Q732" s="72"/>
      <c r="R732" s="72"/>
      <c r="S732" s="72"/>
      <c r="T732" s="73"/>
      <c r="U732" s="35"/>
      <c r="V732" s="35"/>
      <c r="W732" s="35"/>
      <c r="X732" s="35"/>
      <c r="Y732" s="35"/>
      <c r="Z732" s="35"/>
      <c r="AA732" s="35"/>
      <c r="AB732" s="35"/>
      <c r="AC732" s="35"/>
      <c r="AD732" s="35"/>
      <c r="AE732" s="35"/>
      <c r="AT732" s="18" t="s">
        <v>253</v>
      </c>
      <c r="AU732" s="18" t="s">
        <v>83</v>
      </c>
    </row>
    <row r="733" spans="1:65" s="2" customFormat="1" ht="16.5" customHeight="1">
      <c r="A733" s="35"/>
      <c r="B733" s="36"/>
      <c r="C733" s="193" t="s">
        <v>1574</v>
      </c>
      <c r="D733" s="193" t="s">
        <v>211</v>
      </c>
      <c r="E733" s="194" t="s">
        <v>3664</v>
      </c>
      <c r="F733" s="195" t="s">
        <v>3665</v>
      </c>
      <c r="G733" s="196" t="s">
        <v>340</v>
      </c>
      <c r="H733" s="197">
        <v>1</v>
      </c>
      <c r="I733" s="198"/>
      <c r="J733" s="199">
        <f>ROUND(I733*H733,2)</f>
        <v>0</v>
      </c>
      <c r="K733" s="200"/>
      <c r="L733" s="40"/>
      <c r="M733" s="201" t="s">
        <v>1</v>
      </c>
      <c r="N733" s="202" t="s">
        <v>40</v>
      </c>
      <c r="O733" s="72"/>
      <c r="P733" s="203">
        <f>O733*H733</f>
        <v>0</v>
      </c>
      <c r="Q733" s="203">
        <v>0</v>
      </c>
      <c r="R733" s="203">
        <f>Q733*H733</f>
        <v>0</v>
      </c>
      <c r="S733" s="203">
        <v>0</v>
      </c>
      <c r="T733" s="204">
        <f>S733*H733</f>
        <v>0</v>
      </c>
      <c r="U733" s="35"/>
      <c r="V733" s="35"/>
      <c r="W733" s="35"/>
      <c r="X733" s="35"/>
      <c r="Y733" s="35"/>
      <c r="Z733" s="35"/>
      <c r="AA733" s="35"/>
      <c r="AB733" s="35"/>
      <c r="AC733" s="35"/>
      <c r="AD733" s="35"/>
      <c r="AE733" s="35"/>
      <c r="AR733" s="205" t="s">
        <v>215</v>
      </c>
      <c r="AT733" s="205" t="s">
        <v>211</v>
      </c>
      <c r="AU733" s="205" t="s">
        <v>83</v>
      </c>
      <c r="AY733" s="18" t="s">
        <v>209</v>
      </c>
      <c r="BE733" s="206">
        <f>IF(N733="základní",J733,0)</f>
        <v>0</v>
      </c>
      <c r="BF733" s="206">
        <f>IF(N733="snížená",J733,0)</f>
        <v>0</v>
      </c>
      <c r="BG733" s="206">
        <f>IF(N733="zákl. přenesená",J733,0)</f>
        <v>0</v>
      </c>
      <c r="BH733" s="206">
        <f>IF(N733="sníž. přenesená",J733,0)</f>
        <v>0</v>
      </c>
      <c r="BI733" s="206">
        <f>IF(N733="nulová",J733,0)</f>
        <v>0</v>
      </c>
      <c r="BJ733" s="18" t="s">
        <v>83</v>
      </c>
      <c r="BK733" s="206">
        <f>ROUND(I733*H733,2)</f>
        <v>0</v>
      </c>
      <c r="BL733" s="18" t="s">
        <v>215</v>
      </c>
      <c r="BM733" s="205" t="s">
        <v>1580</v>
      </c>
    </row>
    <row r="734" spans="1:65" s="2" customFormat="1" ht="19.5">
      <c r="A734" s="35"/>
      <c r="B734" s="36"/>
      <c r="C734" s="37"/>
      <c r="D734" s="209" t="s">
        <v>253</v>
      </c>
      <c r="E734" s="37"/>
      <c r="F734" s="240" t="s">
        <v>3614</v>
      </c>
      <c r="G734" s="37"/>
      <c r="H734" s="37"/>
      <c r="I734" s="241"/>
      <c r="J734" s="37"/>
      <c r="K734" s="37"/>
      <c r="L734" s="40"/>
      <c r="M734" s="242"/>
      <c r="N734" s="243"/>
      <c r="O734" s="72"/>
      <c r="P734" s="72"/>
      <c r="Q734" s="72"/>
      <c r="R734" s="72"/>
      <c r="S734" s="72"/>
      <c r="T734" s="73"/>
      <c r="U734" s="35"/>
      <c r="V734" s="35"/>
      <c r="W734" s="35"/>
      <c r="X734" s="35"/>
      <c r="Y734" s="35"/>
      <c r="Z734" s="35"/>
      <c r="AA734" s="35"/>
      <c r="AB734" s="35"/>
      <c r="AC734" s="35"/>
      <c r="AD734" s="35"/>
      <c r="AE734" s="35"/>
      <c r="AT734" s="18" t="s">
        <v>253</v>
      </c>
      <c r="AU734" s="18" t="s">
        <v>83</v>
      </c>
    </row>
    <row r="735" spans="1:65" s="2" customFormat="1" ht="16.5" customHeight="1">
      <c r="A735" s="35"/>
      <c r="B735" s="36"/>
      <c r="C735" s="193" t="s">
        <v>914</v>
      </c>
      <c r="D735" s="193" t="s">
        <v>211</v>
      </c>
      <c r="E735" s="194" t="s">
        <v>3758</v>
      </c>
      <c r="F735" s="195" t="s">
        <v>3759</v>
      </c>
      <c r="G735" s="196" t="s">
        <v>340</v>
      </c>
      <c r="H735" s="197">
        <v>2</v>
      </c>
      <c r="I735" s="198"/>
      <c r="J735" s="199">
        <f>ROUND(I735*H735,2)</f>
        <v>0</v>
      </c>
      <c r="K735" s="200"/>
      <c r="L735" s="40"/>
      <c r="M735" s="201" t="s">
        <v>1</v>
      </c>
      <c r="N735" s="202" t="s">
        <v>40</v>
      </c>
      <c r="O735" s="72"/>
      <c r="P735" s="203">
        <f>O735*H735</f>
        <v>0</v>
      </c>
      <c r="Q735" s="203">
        <v>0</v>
      </c>
      <c r="R735" s="203">
        <f>Q735*H735</f>
        <v>0</v>
      </c>
      <c r="S735" s="203">
        <v>0</v>
      </c>
      <c r="T735" s="204">
        <f>S735*H735</f>
        <v>0</v>
      </c>
      <c r="U735" s="35"/>
      <c r="V735" s="35"/>
      <c r="W735" s="35"/>
      <c r="X735" s="35"/>
      <c r="Y735" s="35"/>
      <c r="Z735" s="35"/>
      <c r="AA735" s="35"/>
      <c r="AB735" s="35"/>
      <c r="AC735" s="35"/>
      <c r="AD735" s="35"/>
      <c r="AE735" s="35"/>
      <c r="AR735" s="205" t="s">
        <v>215</v>
      </c>
      <c r="AT735" s="205" t="s">
        <v>211</v>
      </c>
      <c r="AU735" s="205" t="s">
        <v>83</v>
      </c>
      <c r="AY735" s="18" t="s">
        <v>209</v>
      </c>
      <c r="BE735" s="206">
        <f>IF(N735="základní",J735,0)</f>
        <v>0</v>
      </c>
      <c r="BF735" s="206">
        <f>IF(N735="snížená",J735,0)</f>
        <v>0</v>
      </c>
      <c r="BG735" s="206">
        <f>IF(N735="zákl. přenesená",J735,0)</f>
        <v>0</v>
      </c>
      <c r="BH735" s="206">
        <f>IF(N735="sníž. přenesená",J735,0)</f>
        <v>0</v>
      </c>
      <c r="BI735" s="206">
        <f>IF(N735="nulová",J735,0)</f>
        <v>0</v>
      </c>
      <c r="BJ735" s="18" t="s">
        <v>83</v>
      </c>
      <c r="BK735" s="206">
        <f>ROUND(I735*H735,2)</f>
        <v>0</v>
      </c>
      <c r="BL735" s="18" t="s">
        <v>215</v>
      </c>
      <c r="BM735" s="205" t="s">
        <v>1584</v>
      </c>
    </row>
    <row r="736" spans="1:65" s="2" customFormat="1" ht="19.5">
      <c r="A736" s="35"/>
      <c r="B736" s="36"/>
      <c r="C736" s="37"/>
      <c r="D736" s="209" t="s">
        <v>253</v>
      </c>
      <c r="E736" s="37"/>
      <c r="F736" s="240" t="s">
        <v>3614</v>
      </c>
      <c r="G736" s="37"/>
      <c r="H736" s="37"/>
      <c r="I736" s="241"/>
      <c r="J736" s="37"/>
      <c r="K736" s="37"/>
      <c r="L736" s="40"/>
      <c r="M736" s="242"/>
      <c r="N736" s="243"/>
      <c r="O736" s="72"/>
      <c r="P736" s="72"/>
      <c r="Q736" s="72"/>
      <c r="R736" s="72"/>
      <c r="S736" s="72"/>
      <c r="T736" s="73"/>
      <c r="U736" s="35"/>
      <c r="V736" s="35"/>
      <c r="W736" s="35"/>
      <c r="X736" s="35"/>
      <c r="Y736" s="35"/>
      <c r="Z736" s="35"/>
      <c r="AA736" s="35"/>
      <c r="AB736" s="35"/>
      <c r="AC736" s="35"/>
      <c r="AD736" s="35"/>
      <c r="AE736" s="35"/>
      <c r="AT736" s="18" t="s">
        <v>253</v>
      </c>
      <c r="AU736" s="18" t="s">
        <v>83</v>
      </c>
    </row>
    <row r="737" spans="1:65" s="2" customFormat="1" ht="16.5" customHeight="1">
      <c r="A737" s="35"/>
      <c r="B737" s="36"/>
      <c r="C737" s="193" t="s">
        <v>1581</v>
      </c>
      <c r="D737" s="193" t="s">
        <v>211</v>
      </c>
      <c r="E737" s="194" t="s">
        <v>3770</v>
      </c>
      <c r="F737" s="195" t="s">
        <v>3771</v>
      </c>
      <c r="G737" s="196" t="s">
        <v>340</v>
      </c>
      <c r="H737" s="197">
        <v>1</v>
      </c>
      <c r="I737" s="198"/>
      <c r="J737" s="199">
        <f>ROUND(I737*H737,2)</f>
        <v>0</v>
      </c>
      <c r="K737" s="200"/>
      <c r="L737" s="40"/>
      <c r="M737" s="201" t="s">
        <v>1</v>
      </c>
      <c r="N737" s="202" t="s">
        <v>40</v>
      </c>
      <c r="O737" s="72"/>
      <c r="P737" s="203">
        <f>O737*H737</f>
        <v>0</v>
      </c>
      <c r="Q737" s="203">
        <v>0</v>
      </c>
      <c r="R737" s="203">
        <f>Q737*H737</f>
        <v>0</v>
      </c>
      <c r="S737" s="203">
        <v>0</v>
      </c>
      <c r="T737" s="204">
        <f>S737*H737</f>
        <v>0</v>
      </c>
      <c r="U737" s="35"/>
      <c r="V737" s="35"/>
      <c r="W737" s="35"/>
      <c r="X737" s="35"/>
      <c r="Y737" s="35"/>
      <c r="Z737" s="35"/>
      <c r="AA737" s="35"/>
      <c r="AB737" s="35"/>
      <c r="AC737" s="35"/>
      <c r="AD737" s="35"/>
      <c r="AE737" s="35"/>
      <c r="AR737" s="205" t="s">
        <v>215</v>
      </c>
      <c r="AT737" s="205" t="s">
        <v>211</v>
      </c>
      <c r="AU737" s="205" t="s">
        <v>83</v>
      </c>
      <c r="AY737" s="18" t="s">
        <v>209</v>
      </c>
      <c r="BE737" s="206">
        <f>IF(N737="základní",J737,0)</f>
        <v>0</v>
      </c>
      <c r="BF737" s="206">
        <f>IF(N737="snížená",J737,0)</f>
        <v>0</v>
      </c>
      <c r="BG737" s="206">
        <f>IF(N737="zákl. přenesená",J737,0)</f>
        <v>0</v>
      </c>
      <c r="BH737" s="206">
        <f>IF(N737="sníž. přenesená",J737,0)</f>
        <v>0</v>
      </c>
      <c r="BI737" s="206">
        <f>IF(N737="nulová",J737,0)</f>
        <v>0</v>
      </c>
      <c r="BJ737" s="18" t="s">
        <v>83</v>
      </c>
      <c r="BK737" s="206">
        <f>ROUND(I737*H737,2)</f>
        <v>0</v>
      </c>
      <c r="BL737" s="18" t="s">
        <v>215</v>
      </c>
      <c r="BM737" s="205" t="s">
        <v>1587</v>
      </c>
    </row>
    <row r="738" spans="1:65" s="2" customFormat="1" ht="19.5">
      <c r="A738" s="35"/>
      <c r="B738" s="36"/>
      <c r="C738" s="37"/>
      <c r="D738" s="209" t="s">
        <v>253</v>
      </c>
      <c r="E738" s="37"/>
      <c r="F738" s="240" t="s">
        <v>3614</v>
      </c>
      <c r="G738" s="37"/>
      <c r="H738" s="37"/>
      <c r="I738" s="241"/>
      <c r="J738" s="37"/>
      <c r="K738" s="37"/>
      <c r="L738" s="40"/>
      <c r="M738" s="242"/>
      <c r="N738" s="243"/>
      <c r="O738" s="72"/>
      <c r="P738" s="72"/>
      <c r="Q738" s="72"/>
      <c r="R738" s="72"/>
      <c r="S738" s="72"/>
      <c r="T738" s="73"/>
      <c r="U738" s="35"/>
      <c r="V738" s="35"/>
      <c r="W738" s="35"/>
      <c r="X738" s="35"/>
      <c r="Y738" s="35"/>
      <c r="Z738" s="35"/>
      <c r="AA738" s="35"/>
      <c r="AB738" s="35"/>
      <c r="AC738" s="35"/>
      <c r="AD738" s="35"/>
      <c r="AE738" s="35"/>
      <c r="AT738" s="18" t="s">
        <v>253</v>
      </c>
      <c r="AU738" s="18" t="s">
        <v>83</v>
      </c>
    </row>
    <row r="739" spans="1:65" s="2" customFormat="1" ht="16.5" customHeight="1">
      <c r="A739" s="35"/>
      <c r="B739" s="36"/>
      <c r="C739" s="193" t="s">
        <v>918</v>
      </c>
      <c r="D739" s="193" t="s">
        <v>211</v>
      </c>
      <c r="E739" s="194" t="s">
        <v>3668</v>
      </c>
      <c r="F739" s="195" t="s">
        <v>3669</v>
      </c>
      <c r="G739" s="196" t="s">
        <v>340</v>
      </c>
      <c r="H739" s="197">
        <v>2</v>
      </c>
      <c r="I739" s="198"/>
      <c r="J739" s="199">
        <f>ROUND(I739*H739,2)</f>
        <v>0</v>
      </c>
      <c r="K739" s="200"/>
      <c r="L739" s="40"/>
      <c r="M739" s="201" t="s">
        <v>1</v>
      </c>
      <c r="N739" s="202" t="s">
        <v>40</v>
      </c>
      <c r="O739" s="72"/>
      <c r="P739" s="203">
        <f>O739*H739</f>
        <v>0</v>
      </c>
      <c r="Q739" s="203">
        <v>0</v>
      </c>
      <c r="R739" s="203">
        <f>Q739*H739</f>
        <v>0</v>
      </c>
      <c r="S739" s="203">
        <v>0</v>
      </c>
      <c r="T739" s="204">
        <f>S739*H739</f>
        <v>0</v>
      </c>
      <c r="U739" s="35"/>
      <c r="V739" s="35"/>
      <c r="W739" s="35"/>
      <c r="X739" s="35"/>
      <c r="Y739" s="35"/>
      <c r="Z739" s="35"/>
      <c r="AA739" s="35"/>
      <c r="AB739" s="35"/>
      <c r="AC739" s="35"/>
      <c r="AD739" s="35"/>
      <c r="AE739" s="35"/>
      <c r="AR739" s="205" t="s">
        <v>215</v>
      </c>
      <c r="AT739" s="205" t="s">
        <v>211</v>
      </c>
      <c r="AU739" s="205" t="s">
        <v>83</v>
      </c>
      <c r="AY739" s="18" t="s">
        <v>209</v>
      </c>
      <c r="BE739" s="206">
        <f>IF(N739="základní",J739,0)</f>
        <v>0</v>
      </c>
      <c r="BF739" s="206">
        <f>IF(N739="snížená",J739,0)</f>
        <v>0</v>
      </c>
      <c r="BG739" s="206">
        <f>IF(N739="zákl. přenesená",J739,0)</f>
        <v>0</v>
      </c>
      <c r="BH739" s="206">
        <f>IF(N739="sníž. přenesená",J739,0)</f>
        <v>0</v>
      </c>
      <c r="BI739" s="206">
        <f>IF(N739="nulová",J739,0)</f>
        <v>0</v>
      </c>
      <c r="BJ739" s="18" t="s">
        <v>83</v>
      </c>
      <c r="BK739" s="206">
        <f>ROUND(I739*H739,2)</f>
        <v>0</v>
      </c>
      <c r="BL739" s="18" t="s">
        <v>215</v>
      </c>
      <c r="BM739" s="205" t="s">
        <v>1592</v>
      </c>
    </row>
    <row r="740" spans="1:65" s="2" customFormat="1" ht="19.5">
      <c r="A740" s="35"/>
      <c r="B740" s="36"/>
      <c r="C740" s="37"/>
      <c r="D740" s="209" t="s">
        <v>253</v>
      </c>
      <c r="E740" s="37"/>
      <c r="F740" s="240" t="s">
        <v>3614</v>
      </c>
      <c r="G740" s="37"/>
      <c r="H740" s="37"/>
      <c r="I740" s="241"/>
      <c r="J740" s="37"/>
      <c r="K740" s="37"/>
      <c r="L740" s="40"/>
      <c r="M740" s="242"/>
      <c r="N740" s="243"/>
      <c r="O740" s="72"/>
      <c r="P740" s="72"/>
      <c r="Q740" s="72"/>
      <c r="R740" s="72"/>
      <c r="S740" s="72"/>
      <c r="T740" s="73"/>
      <c r="U740" s="35"/>
      <c r="V740" s="35"/>
      <c r="W740" s="35"/>
      <c r="X740" s="35"/>
      <c r="Y740" s="35"/>
      <c r="Z740" s="35"/>
      <c r="AA740" s="35"/>
      <c r="AB740" s="35"/>
      <c r="AC740" s="35"/>
      <c r="AD740" s="35"/>
      <c r="AE740" s="35"/>
      <c r="AT740" s="18" t="s">
        <v>253</v>
      </c>
      <c r="AU740" s="18" t="s">
        <v>83</v>
      </c>
    </row>
    <row r="741" spans="1:65" s="2" customFormat="1" ht="16.5" customHeight="1">
      <c r="A741" s="35"/>
      <c r="B741" s="36"/>
      <c r="C741" s="193" t="s">
        <v>1588</v>
      </c>
      <c r="D741" s="193" t="s">
        <v>211</v>
      </c>
      <c r="E741" s="194" t="s">
        <v>3666</v>
      </c>
      <c r="F741" s="195" t="s">
        <v>3667</v>
      </c>
      <c r="G741" s="196" t="s">
        <v>340</v>
      </c>
      <c r="H741" s="197">
        <v>2</v>
      </c>
      <c r="I741" s="198"/>
      <c r="J741" s="199">
        <f>ROUND(I741*H741,2)</f>
        <v>0</v>
      </c>
      <c r="K741" s="200"/>
      <c r="L741" s="40"/>
      <c r="M741" s="201" t="s">
        <v>1</v>
      </c>
      <c r="N741" s="202" t="s">
        <v>40</v>
      </c>
      <c r="O741" s="72"/>
      <c r="P741" s="203">
        <f>O741*H741</f>
        <v>0</v>
      </c>
      <c r="Q741" s="203">
        <v>0</v>
      </c>
      <c r="R741" s="203">
        <f>Q741*H741</f>
        <v>0</v>
      </c>
      <c r="S741" s="203">
        <v>0</v>
      </c>
      <c r="T741" s="204">
        <f>S741*H741</f>
        <v>0</v>
      </c>
      <c r="U741" s="35"/>
      <c r="V741" s="35"/>
      <c r="W741" s="35"/>
      <c r="X741" s="35"/>
      <c r="Y741" s="35"/>
      <c r="Z741" s="35"/>
      <c r="AA741" s="35"/>
      <c r="AB741" s="35"/>
      <c r="AC741" s="35"/>
      <c r="AD741" s="35"/>
      <c r="AE741" s="35"/>
      <c r="AR741" s="205" t="s">
        <v>215</v>
      </c>
      <c r="AT741" s="205" t="s">
        <v>211</v>
      </c>
      <c r="AU741" s="205" t="s">
        <v>83</v>
      </c>
      <c r="AY741" s="18" t="s">
        <v>209</v>
      </c>
      <c r="BE741" s="206">
        <f>IF(N741="základní",J741,0)</f>
        <v>0</v>
      </c>
      <c r="BF741" s="206">
        <f>IF(N741="snížená",J741,0)</f>
        <v>0</v>
      </c>
      <c r="BG741" s="206">
        <f>IF(N741="zákl. přenesená",J741,0)</f>
        <v>0</v>
      </c>
      <c r="BH741" s="206">
        <f>IF(N741="sníž. přenesená",J741,0)</f>
        <v>0</v>
      </c>
      <c r="BI741" s="206">
        <f>IF(N741="nulová",J741,0)</f>
        <v>0</v>
      </c>
      <c r="BJ741" s="18" t="s">
        <v>83</v>
      </c>
      <c r="BK741" s="206">
        <f>ROUND(I741*H741,2)</f>
        <v>0</v>
      </c>
      <c r="BL741" s="18" t="s">
        <v>215</v>
      </c>
      <c r="BM741" s="205" t="s">
        <v>1595</v>
      </c>
    </row>
    <row r="742" spans="1:65" s="2" customFormat="1" ht="19.5">
      <c r="A742" s="35"/>
      <c r="B742" s="36"/>
      <c r="C742" s="37"/>
      <c r="D742" s="209" t="s">
        <v>253</v>
      </c>
      <c r="E742" s="37"/>
      <c r="F742" s="240" t="s">
        <v>3614</v>
      </c>
      <c r="G742" s="37"/>
      <c r="H742" s="37"/>
      <c r="I742" s="241"/>
      <c r="J742" s="37"/>
      <c r="K742" s="37"/>
      <c r="L742" s="40"/>
      <c r="M742" s="242"/>
      <c r="N742" s="243"/>
      <c r="O742" s="72"/>
      <c r="P742" s="72"/>
      <c r="Q742" s="72"/>
      <c r="R742" s="72"/>
      <c r="S742" s="72"/>
      <c r="T742" s="73"/>
      <c r="U742" s="35"/>
      <c r="V742" s="35"/>
      <c r="W742" s="35"/>
      <c r="X742" s="35"/>
      <c r="Y742" s="35"/>
      <c r="Z742" s="35"/>
      <c r="AA742" s="35"/>
      <c r="AB742" s="35"/>
      <c r="AC742" s="35"/>
      <c r="AD742" s="35"/>
      <c r="AE742" s="35"/>
      <c r="AT742" s="18" t="s">
        <v>253</v>
      </c>
      <c r="AU742" s="18" t="s">
        <v>83</v>
      </c>
    </row>
    <row r="743" spans="1:65" s="2" customFormat="1" ht="21.75" customHeight="1">
      <c r="A743" s="35"/>
      <c r="B743" s="36"/>
      <c r="C743" s="193" t="s">
        <v>920</v>
      </c>
      <c r="D743" s="193" t="s">
        <v>211</v>
      </c>
      <c r="E743" s="194" t="s">
        <v>3673</v>
      </c>
      <c r="F743" s="195" t="s">
        <v>3674</v>
      </c>
      <c r="G743" s="196" t="s">
        <v>340</v>
      </c>
      <c r="H743" s="197">
        <v>1</v>
      </c>
      <c r="I743" s="198"/>
      <c r="J743" s="199">
        <f>ROUND(I743*H743,2)</f>
        <v>0</v>
      </c>
      <c r="K743" s="200"/>
      <c r="L743" s="40"/>
      <c r="M743" s="201" t="s">
        <v>1</v>
      </c>
      <c r="N743" s="202" t="s">
        <v>40</v>
      </c>
      <c r="O743" s="72"/>
      <c r="P743" s="203">
        <f>O743*H743</f>
        <v>0</v>
      </c>
      <c r="Q743" s="203">
        <v>0</v>
      </c>
      <c r="R743" s="203">
        <f>Q743*H743</f>
        <v>0</v>
      </c>
      <c r="S743" s="203">
        <v>0</v>
      </c>
      <c r="T743" s="204">
        <f>S743*H743</f>
        <v>0</v>
      </c>
      <c r="U743" s="35"/>
      <c r="V743" s="35"/>
      <c r="W743" s="35"/>
      <c r="X743" s="35"/>
      <c r="Y743" s="35"/>
      <c r="Z743" s="35"/>
      <c r="AA743" s="35"/>
      <c r="AB743" s="35"/>
      <c r="AC743" s="35"/>
      <c r="AD743" s="35"/>
      <c r="AE743" s="35"/>
      <c r="AR743" s="205" t="s">
        <v>215</v>
      </c>
      <c r="AT743" s="205" t="s">
        <v>211</v>
      </c>
      <c r="AU743" s="205" t="s">
        <v>83</v>
      </c>
      <c r="AY743" s="18" t="s">
        <v>209</v>
      </c>
      <c r="BE743" s="206">
        <f>IF(N743="základní",J743,0)</f>
        <v>0</v>
      </c>
      <c r="BF743" s="206">
        <f>IF(N743="snížená",J743,0)</f>
        <v>0</v>
      </c>
      <c r="BG743" s="206">
        <f>IF(N743="zákl. přenesená",J743,0)</f>
        <v>0</v>
      </c>
      <c r="BH743" s="206">
        <f>IF(N743="sníž. přenesená",J743,0)</f>
        <v>0</v>
      </c>
      <c r="BI743" s="206">
        <f>IF(N743="nulová",J743,0)</f>
        <v>0</v>
      </c>
      <c r="BJ743" s="18" t="s">
        <v>83</v>
      </c>
      <c r="BK743" s="206">
        <f>ROUND(I743*H743,2)</f>
        <v>0</v>
      </c>
      <c r="BL743" s="18" t="s">
        <v>215</v>
      </c>
      <c r="BM743" s="205" t="s">
        <v>1599</v>
      </c>
    </row>
    <row r="744" spans="1:65" s="2" customFormat="1" ht="19.5">
      <c r="A744" s="35"/>
      <c r="B744" s="36"/>
      <c r="C744" s="37"/>
      <c r="D744" s="209" t="s">
        <v>253</v>
      </c>
      <c r="E744" s="37"/>
      <c r="F744" s="240" t="s">
        <v>3672</v>
      </c>
      <c r="G744" s="37"/>
      <c r="H744" s="37"/>
      <c r="I744" s="241"/>
      <c r="J744" s="37"/>
      <c r="K744" s="37"/>
      <c r="L744" s="40"/>
      <c r="M744" s="242"/>
      <c r="N744" s="243"/>
      <c r="O744" s="72"/>
      <c r="P744" s="72"/>
      <c r="Q744" s="72"/>
      <c r="R744" s="72"/>
      <c r="S744" s="72"/>
      <c r="T744" s="73"/>
      <c r="U744" s="35"/>
      <c r="V744" s="35"/>
      <c r="W744" s="35"/>
      <c r="X744" s="35"/>
      <c r="Y744" s="35"/>
      <c r="Z744" s="35"/>
      <c r="AA744" s="35"/>
      <c r="AB744" s="35"/>
      <c r="AC744" s="35"/>
      <c r="AD744" s="35"/>
      <c r="AE744" s="35"/>
      <c r="AT744" s="18" t="s">
        <v>253</v>
      </c>
      <c r="AU744" s="18" t="s">
        <v>83</v>
      </c>
    </row>
    <row r="745" spans="1:65" s="2" customFormat="1" ht="16.5" customHeight="1">
      <c r="A745" s="35"/>
      <c r="B745" s="36"/>
      <c r="C745" s="193" t="s">
        <v>1596</v>
      </c>
      <c r="D745" s="193" t="s">
        <v>211</v>
      </c>
      <c r="E745" s="194" t="s">
        <v>3720</v>
      </c>
      <c r="F745" s="195" t="s">
        <v>3721</v>
      </c>
      <c r="G745" s="196" t="s">
        <v>340</v>
      </c>
      <c r="H745" s="197">
        <v>1</v>
      </c>
      <c r="I745" s="198"/>
      <c r="J745" s="199">
        <f>ROUND(I745*H745,2)</f>
        <v>0</v>
      </c>
      <c r="K745" s="200"/>
      <c r="L745" s="40"/>
      <c r="M745" s="201" t="s">
        <v>1</v>
      </c>
      <c r="N745" s="202" t="s">
        <v>40</v>
      </c>
      <c r="O745" s="72"/>
      <c r="P745" s="203">
        <f>O745*H745</f>
        <v>0</v>
      </c>
      <c r="Q745" s="203">
        <v>0</v>
      </c>
      <c r="R745" s="203">
        <f>Q745*H745</f>
        <v>0</v>
      </c>
      <c r="S745" s="203">
        <v>0</v>
      </c>
      <c r="T745" s="204">
        <f>S745*H745</f>
        <v>0</v>
      </c>
      <c r="U745" s="35"/>
      <c r="V745" s="35"/>
      <c r="W745" s="35"/>
      <c r="X745" s="35"/>
      <c r="Y745" s="35"/>
      <c r="Z745" s="35"/>
      <c r="AA745" s="35"/>
      <c r="AB745" s="35"/>
      <c r="AC745" s="35"/>
      <c r="AD745" s="35"/>
      <c r="AE745" s="35"/>
      <c r="AR745" s="205" t="s">
        <v>215</v>
      </c>
      <c r="AT745" s="205" t="s">
        <v>211</v>
      </c>
      <c r="AU745" s="205" t="s">
        <v>83</v>
      </c>
      <c r="AY745" s="18" t="s">
        <v>209</v>
      </c>
      <c r="BE745" s="206">
        <f>IF(N745="základní",J745,0)</f>
        <v>0</v>
      </c>
      <c r="BF745" s="206">
        <f>IF(N745="snížená",J745,0)</f>
        <v>0</v>
      </c>
      <c r="BG745" s="206">
        <f>IF(N745="zákl. přenesená",J745,0)</f>
        <v>0</v>
      </c>
      <c r="BH745" s="206">
        <f>IF(N745="sníž. přenesená",J745,0)</f>
        <v>0</v>
      </c>
      <c r="BI745" s="206">
        <f>IF(N745="nulová",J745,0)</f>
        <v>0</v>
      </c>
      <c r="BJ745" s="18" t="s">
        <v>83</v>
      </c>
      <c r="BK745" s="206">
        <f>ROUND(I745*H745,2)</f>
        <v>0</v>
      </c>
      <c r="BL745" s="18" t="s">
        <v>215</v>
      </c>
      <c r="BM745" s="205" t="s">
        <v>1602</v>
      </c>
    </row>
    <row r="746" spans="1:65" s="2" customFormat="1" ht="19.5">
      <c r="A746" s="35"/>
      <c r="B746" s="36"/>
      <c r="C746" s="37"/>
      <c r="D746" s="209" t="s">
        <v>253</v>
      </c>
      <c r="E746" s="37"/>
      <c r="F746" s="240" t="s">
        <v>3722</v>
      </c>
      <c r="G746" s="37"/>
      <c r="H746" s="37"/>
      <c r="I746" s="241"/>
      <c r="J746" s="37"/>
      <c r="K746" s="37"/>
      <c r="L746" s="40"/>
      <c r="M746" s="242"/>
      <c r="N746" s="243"/>
      <c r="O746" s="72"/>
      <c r="P746" s="72"/>
      <c r="Q746" s="72"/>
      <c r="R746" s="72"/>
      <c r="S746" s="72"/>
      <c r="T746" s="73"/>
      <c r="U746" s="35"/>
      <c r="V746" s="35"/>
      <c r="W746" s="35"/>
      <c r="X746" s="35"/>
      <c r="Y746" s="35"/>
      <c r="Z746" s="35"/>
      <c r="AA746" s="35"/>
      <c r="AB746" s="35"/>
      <c r="AC746" s="35"/>
      <c r="AD746" s="35"/>
      <c r="AE746" s="35"/>
      <c r="AT746" s="18" t="s">
        <v>253</v>
      </c>
      <c r="AU746" s="18" t="s">
        <v>83</v>
      </c>
    </row>
    <row r="747" spans="1:65" s="2" customFormat="1" ht="16.5" customHeight="1">
      <c r="A747" s="35"/>
      <c r="B747" s="36"/>
      <c r="C747" s="193" t="s">
        <v>925</v>
      </c>
      <c r="D747" s="193" t="s">
        <v>211</v>
      </c>
      <c r="E747" s="194" t="s">
        <v>3723</v>
      </c>
      <c r="F747" s="195" t="s">
        <v>3724</v>
      </c>
      <c r="G747" s="196" t="s">
        <v>340</v>
      </c>
      <c r="H747" s="197">
        <v>1</v>
      </c>
      <c r="I747" s="198"/>
      <c r="J747" s="199">
        <f>ROUND(I747*H747,2)</f>
        <v>0</v>
      </c>
      <c r="K747" s="200"/>
      <c r="L747" s="40"/>
      <c r="M747" s="201" t="s">
        <v>1</v>
      </c>
      <c r="N747" s="202" t="s">
        <v>40</v>
      </c>
      <c r="O747" s="72"/>
      <c r="P747" s="203">
        <f>O747*H747</f>
        <v>0</v>
      </c>
      <c r="Q747" s="203">
        <v>0</v>
      </c>
      <c r="R747" s="203">
        <f>Q747*H747</f>
        <v>0</v>
      </c>
      <c r="S747" s="203">
        <v>0</v>
      </c>
      <c r="T747" s="204">
        <f>S747*H747</f>
        <v>0</v>
      </c>
      <c r="U747" s="35"/>
      <c r="V747" s="35"/>
      <c r="W747" s="35"/>
      <c r="X747" s="35"/>
      <c r="Y747" s="35"/>
      <c r="Z747" s="35"/>
      <c r="AA747" s="35"/>
      <c r="AB747" s="35"/>
      <c r="AC747" s="35"/>
      <c r="AD747" s="35"/>
      <c r="AE747" s="35"/>
      <c r="AR747" s="205" t="s">
        <v>215</v>
      </c>
      <c r="AT747" s="205" t="s">
        <v>211</v>
      </c>
      <c r="AU747" s="205" t="s">
        <v>83</v>
      </c>
      <c r="AY747" s="18" t="s">
        <v>209</v>
      </c>
      <c r="BE747" s="206">
        <f>IF(N747="základní",J747,0)</f>
        <v>0</v>
      </c>
      <c r="BF747" s="206">
        <f>IF(N747="snížená",J747,0)</f>
        <v>0</v>
      </c>
      <c r="BG747" s="206">
        <f>IF(N747="zákl. přenesená",J747,0)</f>
        <v>0</v>
      </c>
      <c r="BH747" s="206">
        <f>IF(N747="sníž. přenesená",J747,0)</f>
        <v>0</v>
      </c>
      <c r="BI747" s="206">
        <f>IF(N747="nulová",J747,0)</f>
        <v>0</v>
      </c>
      <c r="BJ747" s="18" t="s">
        <v>83</v>
      </c>
      <c r="BK747" s="206">
        <f>ROUND(I747*H747,2)</f>
        <v>0</v>
      </c>
      <c r="BL747" s="18" t="s">
        <v>215</v>
      </c>
      <c r="BM747" s="205" t="s">
        <v>1606</v>
      </c>
    </row>
    <row r="748" spans="1:65" s="2" customFormat="1" ht="19.5">
      <c r="A748" s="35"/>
      <c r="B748" s="36"/>
      <c r="C748" s="37"/>
      <c r="D748" s="209" t="s">
        <v>253</v>
      </c>
      <c r="E748" s="37"/>
      <c r="F748" s="240" t="s">
        <v>3722</v>
      </c>
      <c r="G748" s="37"/>
      <c r="H748" s="37"/>
      <c r="I748" s="241"/>
      <c r="J748" s="37"/>
      <c r="K748" s="37"/>
      <c r="L748" s="40"/>
      <c r="M748" s="242"/>
      <c r="N748" s="243"/>
      <c r="O748" s="72"/>
      <c r="P748" s="72"/>
      <c r="Q748" s="72"/>
      <c r="R748" s="72"/>
      <c r="S748" s="72"/>
      <c r="T748" s="73"/>
      <c r="U748" s="35"/>
      <c r="V748" s="35"/>
      <c r="W748" s="35"/>
      <c r="X748" s="35"/>
      <c r="Y748" s="35"/>
      <c r="Z748" s="35"/>
      <c r="AA748" s="35"/>
      <c r="AB748" s="35"/>
      <c r="AC748" s="35"/>
      <c r="AD748" s="35"/>
      <c r="AE748" s="35"/>
      <c r="AT748" s="18" t="s">
        <v>253</v>
      </c>
      <c r="AU748" s="18" t="s">
        <v>83</v>
      </c>
    </row>
    <row r="749" spans="1:65" s="2" customFormat="1" ht="16.5" customHeight="1">
      <c r="A749" s="35"/>
      <c r="B749" s="36"/>
      <c r="C749" s="193" t="s">
        <v>1603</v>
      </c>
      <c r="D749" s="193" t="s">
        <v>211</v>
      </c>
      <c r="E749" s="194" t="s">
        <v>3681</v>
      </c>
      <c r="F749" s="195" t="s">
        <v>3682</v>
      </c>
      <c r="G749" s="196" t="s">
        <v>340</v>
      </c>
      <c r="H749" s="197">
        <v>20</v>
      </c>
      <c r="I749" s="198"/>
      <c r="J749" s="199">
        <f>ROUND(I749*H749,2)</f>
        <v>0</v>
      </c>
      <c r="K749" s="200"/>
      <c r="L749" s="40"/>
      <c r="M749" s="201" t="s">
        <v>1</v>
      </c>
      <c r="N749" s="202" t="s">
        <v>40</v>
      </c>
      <c r="O749" s="72"/>
      <c r="P749" s="203">
        <f>O749*H749</f>
        <v>0</v>
      </c>
      <c r="Q749" s="203">
        <v>0</v>
      </c>
      <c r="R749" s="203">
        <f>Q749*H749</f>
        <v>0</v>
      </c>
      <c r="S749" s="203">
        <v>0</v>
      </c>
      <c r="T749" s="204">
        <f>S749*H749</f>
        <v>0</v>
      </c>
      <c r="U749" s="35"/>
      <c r="V749" s="35"/>
      <c r="W749" s="35"/>
      <c r="X749" s="35"/>
      <c r="Y749" s="35"/>
      <c r="Z749" s="35"/>
      <c r="AA749" s="35"/>
      <c r="AB749" s="35"/>
      <c r="AC749" s="35"/>
      <c r="AD749" s="35"/>
      <c r="AE749" s="35"/>
      <c r="AR749" s="205" t="s">
        <v>215</v>
      </c>
      <c r="AT749" s="205" t="s">
        <v>211</v>
      </c>
      <c r="AU749" s="205" t="s">
        <v>83</v>
      </c>
      <c r="AY749" s="18" t="s">
        <v>209</v>
      </c>
      <c r="BE749" s="206">
        <f>IF(N749="základní",J749,0)</f>
        <v>0</v>
      </c>
      <c r="BF749" s="206">
        <f>IF(N749="snížená",J749,0)</f>
        <v>0</v>
      </c>
      <c r="BG749" s="206">
        <f>IF(N749="zákl. přenesená",J749,0)</f>
        <v>0</v>
      </c>
      <c r="BH749" s="206">
        <f>IF(N749="sníž. přenesená",J749,0)</f>
        <v>0</v>
      </c>
      <c r="BI749" s="206">
        <f>IF(N749="nulová",J749,0)</f>
        <v>0</v>
      </c>
      <c r="BJ749" s="18" t="s">
        <v>83</v>
      </c>
      <c r="BK749" s="206">
        <f>ROUND(I749*H749,2)</f>
        <v>0</v>
      </c>
      <c r="BL749" s="18" t="s">
        <v>215</v>
      </c>
      <c r="BM749" s="205" t="s">
        <v>1609</v>
      </c>
    </row>
    <row r="750" spans="1:65" s="2" customFormat="1" ht="19.5">
      <c r="A750" s="35"/>
      <c r="B750" s="36"/>
      <c r="C750" s="37"/>
      <c r="D750" s="209" t="s">
        <v>253</v>
      </c>
      <c r="E750" s="37"/>
      <c r="F750" s="240" t="s">
        <v>3631</v>
      </c>
      <c r="G750" s="37"/>
      <c r="H750" s="37"/>
      <c r="I750" s="241"/>
      <c r="J750" s="37"/>
      <c r="K750" s="37"/>
      <c r="L750" s="40"/>
      <c r="M750" s="242"/>
      <c r="N750" s="243"/>
      <c r="O750" s="72"/>
      <c r="P750" s="72"/>
      <c r="Q750" s="72"/>
      <c r="R750" s="72"/>
      <c r="S750" s="72"/>
      <c r="T750" s="73"/>
      <c r="U750" s="35"/>
      <c r="V750" s="35"/>
      <c r="W750" s="35"/>
      <c r="X750" s="35"/>
      <c r="Y750" s="35"/>
      <c r="Z750" s="35"/>
      <c r="AA750" s="35"/>
      <c r="AB750" s="35"/>
      <c r="AC750" s="35"/>
      <c r="AD750" s="35"/>
      <c r="AE750" s="35"/>
      <c r="AT750" s="18" t="s">
        <v>253</v>
      </c>
      <c r="AU750" s="18" t="s">
        <v>83</v>
      </c>
    </row>
    <row r="751" spans="1:65" s="2" customFormat="1" ht="16.5" customHeight="1">
      <c r="A751" s="35"/>
      <c r="B751" s="36"/>
      <c r="C751" s="193" t="s">
        <v>931</v>
      </c>
      <c r="D751" s="193" t="s">
        <v>211</v>
      </c>
      <c r="E751" s="194" t="s">
        <v>3629</v>
      </c>
      <c r="F751" s="195" t="s">
        <v>3630</v>
      </c>
      <c r="G751" s="196" t="s">
        <v>340</v>
      </c>
      <c r="H751" s="197">
        <v>9</v>
      </c>
      <c r="I751" s="198"/>
      <c r="J751" s="199">
        <f>ROUND(I751*H751,2)</f>
        <v>0</v>
      </c>
      <c r="K751" s="200"/>
      <c r="L751" s="40"/>
      <c r="M751" s="201" t="s">
        <v>1</v>
      </c>
      <c r="N751" s="202" t="s">
        <v>40</v>
      </c>
      <c r="O751" s="72"/>
      <c r="P751" s="203">
        <f>O751*H751</f>
        <v>0</v>
      </c>
      <c r="Q751" s="203">
        <v>0</v>
      </c>
      <c r="R751" s="203">
        <f>Q751*H751</f>
        <v>0</v>
      </c>
      <c r="S751" s="203">
        <v>0</v>
      </c>
      <c r="T751" s="204">
        <f>S751*H751</f>
        <v>0</v>
      </c>
      <c r="U751" s="35"/>
      <c r="V751" s="35"/>
      <c r="W751" s="35"/>
      <c r="X751" s="35"/>
      <c r="Y751" s="35"/>
      <c r="Z751" s="35"/>
      <c r="AA751" s="35"/>
      <c r="AB751" s="35"/>
      <c r="AC751" s="35"/>
      <c r="AD751" s="35"/>
      <c r="AE751" s="35"/>
      <c r="AR751" s="205" t="s">
        <v>215</v>
      </c>
      <c r="AT751" s="205" t="s">
        <v>211</v>
      </c>
      <c r="AU751" s="205" t="s">
        <v>83</v>
      </c>
      <c r="AY751" s="18" t="s">
        <v>209</v>
      </c>
      <c r="BE751" s="206">
        <f>IF(N751="základní",J751,0)</f>
        <v>0</v>
      </c>
      <c r="BF751" s="206">
        <f>IF(N751="snížená",J751,0)</f>
        <v>0</v>
      </c>
      <c r="BG751" s="206">
        <f>IF(N751="zákl. přenesená",J751,0)</f>
        <v>0</v>
      </c>
      <c r="BH751" s="206">
        <f>IF(N751="sníž. přenesená",J751,0)</f>
        <v>0</v>
      </c>
      <c r="BI751" s="206">
        <f>IF(N751="nulová",J751,0)</f>
        <v>0</v>
      </c>
      <c r="BJ751" s="18" t="s">
        <v>83</v>
      </c>
      <c r="BK751" s="206">
        <f>ROUND(I751*H751,2)</f>
        <v>0</v>
      </c>
      <c r="BL751" s="18" t="s">
        <v>215</v>
      </c>
      <c r="BM751" s="205" t="s">
        <v>1613</v>
      </c>
    </row>
    <row r="752" spans="1:65" s="2" customFormat="1" ht="19.5">
      <c r="A752" s="35"/>
      <c r="B752" s="36"/>
      <c r="C752" s="37"/>
      <c r="D752" s="209" t="s">
        <v>253</v>
      </c>
      <c r="E752" s="37"/>
      <c r="F752" s="240" t="s">
        <v>3631</v>
      </c>
      <c r="G752" s="37"/>
      <c r="H752" s="37"/>
      <c r="I752" s="241"/>
      <c r="J752" s="37"/>
      <c r="K752" s="37"/>
      <c r="L752" s="40"/>
      <c r="M752" s="242"/>
      <c r="N752" s="243"/>
      <c r="O752" s="72"/>
      <c r="P752" s="72"/>
      <c r="Q752" s="72"/>
      <c r="R752" s="72"/>
      <c r="S752" s="72"/>
      <c r="T752" s="73"/>
      <c r="U752" s="35"/>
      <c r="V752" s="35"/>
      <c r="W752" s="35"/>
      <c r="X752" s="35"/>
      <c r="Y752" s="35"/>
      <c r="Z752" s="35"/>
      <c r="AA752" s="35"/>
      <c r="AB752" s="35"/>
      <c r="AC752" s="35"/>
      <c r="AD752" s="35"/>
      <c r="AE752" s="35"/>
      <c r="AT752" s="18" t="s">
        <v>253</v>
      </c>
      <c r="AU752" s="18" t="s">
        <v>83</v>
      </c>
    </row>
    <row r="753" spans="1:65" s="2" customFormat="1" ht="16.5" customHeight="1">
      <c r="A753" s="35"/>
      <c r="B753" s="36"/>
      <c r="C753" s="193" t="s">
        <v>1610</v>
      </c>
      <c r="D753" s="193" t="s">
        <v>211</v>
      </c>
      <c r="E753" s="194" t="s">
        <v>3632</v>
      </c>
      <c r="F753" s="195" t="s">
        <v>3633</v>
      </c>
      <c r="G753" s="196" t="s">
        <v>340</v>
      </c>
      <c r="H753" s="197">
        <v>3</v>
      </c>
      <c r="I753" s="198"/>
      <c r="J753" s="199">
        <f>ROUND(I753*H753,2)</f>
        <v>0</v>
      </c>
      <c r="K753" s="200"/>
      <c r="L753" s="40"/>
      <c r="M753" s="201" t="s">
        <v>1</v>
      </c>
      <c r="N753" s="202" t="s">
        <v>40</v>
      </c>
      <c r="O753" s="72"/>
      <c r="P753" s="203">
        <f>O753*H753</f>
        <v>0</v>
      </c>
      <c r="Q753" s="203">
        <v>0</v>
      </c>
      <c r="R753" s="203">
        <f>Q753*H753</f>
        <v>0</v>
      </c>
      <c r="S753" s="203">
        <v>0</v>
      </c>
      <c r="T753" s="204">
        <f>S753*H753</f>
        <v>0</v>
      </c>
      <c r="U753" s="35"/>
      <c r="V753" s="35"/>
      <c r="W753" s="35"/>
      <c r="X753" s="35"/>
      <c r="Y753" s="35"/>
      <c r="Z753" s="35"/>
      <c r="AA753" s="35"/>
      <c r="AB753" s="35"/>
      <c r="AC753" s="35"/>
      <c r="AD753" s="35"/>
      <c r="AE753" s="35"/>
      <c r="AR753" s="205" t="s">
        <v>215</v>
      </c>
      <c r="AT753" s="205" t="s">
        <v>211</v>
      </c>
      <c r="AU753" s="205" t="s">
        <v>83</v>
      </c>
      <c r="AY753" s="18" t="s">
        <v>209</v>
      </c>
      <c r="BE753" s="206">
        <f>IF(N753="základní",J753,0)</f>
        <v>0</v>
      </c>
      <c r="BF753" s="206">
        <f>IF(N753="snížená",J753,0)</f>
        <v>0</v>
      </c>
      <c r="BG753" s="206">
        <f>IF(N753="zákl. přenesená",J753,0)</f>
        <v>0</v>
      </c>
      <c r="BH753" s="206">
        <f>IF(N753="sníž. přenesená",J753,0)</f>
        <v>0</v>
      </c>
      <c r="BI753" s="206">
        <f>IF(N753="nulová",J753,0)</f>
        <v>0</v>
      </c>
      <c r="BJ753" s="18" t="s">
        <v>83</v>
      </c>
      <c r="BK753" s="206">
        <f>ROUND(I753*H753,2)</f>
        <v>0</v>
      </c>
      <c r="BL753" s="18" t="s">
        <v>215</v>
      </c>
      <c r="BM753" s="205" t="s">
        <v>1616</v>
      </c>
    </row>
    <row r="754" spans="1:65" s="2" customFormat="1" ht="19.5">
      <c r="A754" s="35"/>
      <c r="B754" s="36"/>
      <c r="C754" s="37"/>
      <c r="D754" s="209" t="s">
        <v>253</v>
      </c>
      <c r="E754" s="37"/>
      <c r="F754" s="240" t="s">
        <v>3631</v>
      </c>
      <c r="G754" s="37"/>
      <c r="H754" s="37"/>
      <c r="I754" s="241"/>
      <c r="J754" s="37"/>
      <c r="K754" s="37"/>
      <c r="L754" s="40"/>
      <c r="M754" s="242"/>
      <c r="N754" s="243"/>
      <c r="O754" s="72"/>
      <c r="P754" s="72"/>
      <c r="Q754" s="72"/>
      <c r="R754" s="72"/>
      <c r="S754" s="72"/>
      <c r="T754" s="73"/>
      <c r="U754" s="35"/>
      <c r="V754" s="35"/>
      <c r="W754" s="35"/>
      <c r="X754" s="35"/>
      <c r="Y754" s="35"/>
      <c r="Z754" s="35"/>
      <c r="AA754" s="35"/>
      <c r="AB754" s="35"/>
      <c r="AC754" s="35"/>
      <c r="AD754" s="35"/>
      <c r="AE754" s="35"/>
      <c r="AT754" s="18" t="s">
        <v>253</v>
      </c>
      <c r="AU754" s="18" t="s">
        <v>83</v>
      </c>
    </row>
    <row r="755" spans="1:65" s="2" customFormat="1" ht="16.5" customHeight="1">
      <c r="A755" s="35"/>
      <c r="B755" s="36"/>
      <c r="C755" s="193" t="s">
        <v>939</v>
      </c>
      <c r="D755" s="193" t="s">
        <v>211</v>
      </c>
      <c r="E755" s="194" t="s">
        <v>3700</v>
      </c>
      <c r="F755" s="195" t="s">
        <v>3701</v>
      </c>
      <c r="G755" s="196" t="s">
        <v>340</v>
      </c>
      <c r="H755" s="197">
        <v>2</v>
      </c>
      <c r="I755" s="198"/>
      <c r="J755" s="199">
        <f>ROUND(I755*H755,2)</f>
        <v>0</v>
      </c>
      <c r="K755" s="200"/>
      <c r="L755" s="40"/>
      <c r="M755" s="201" t="s">
        <v>1</v>
      </c>
      <c r="N755" s="202" t="s">
        <v>40</v>
      </c>
      <c r="O755" s="72"/>
      <c r="P755" s="203">
        <f>O755*H755</f>
        <v>0</v>
      </c>
      <c r="Q755" s="203">
        <v>0</v>
      </c>
      <c r="R755" s="203">
        <f>Q755*H755</f>
        <v>0</v>
      </c>
      <c r="S755" s="203">
        <v>0</v>
      </c>
      <c r="T755" s="204">
        <f>S755*H755</f>
        <v>0</v>
      </c>
      <c r="U755" s="35"/>
      <c r="V755" s="35"/>
      <c r="W755" s="35"/>
      <c r="X755" s="35"/>
      <c r="Y755" s="35"/>
      <c r="Z755" s="35"/>
      <c r="AA755" s="35"/>
      <c r="AB755" s="35"/>
      <c r="AC755" s="35"/>
      <c r="AD755" s="35"/>
      <c r="AE755" s="35"/>
      <c r="AR755" s="205" t="s">
        <v>215</v>
      </c>
      <c r="AT755" s="205" t="s">
        <v>211</v>
      </c>
      <c r="AU755" s="205" t="s">
        <v>83</v>
      </c>
      <c r="AY755" s="18" t="s">
        <v>209</v>
      </c>
      <c r="BE755" s="206">
        <f>IF(N755="základní",J755,0)</f>
        <v>0</v>
      </c>
      <c r="BF755" s="206">
        <f>IF(N755="snížená",J755,0)</f>
        <v>0</v>
      </c>
      <c r="BG755" s="206">
        <f>IF(N755="zákl. přenesená",J755,0)</f>
        <v>0</v>
      </c>
      <c r="BH755" s="206">
        <f>IF(N755="sníž. přenesená",J755,0)</f>
        <v>0</v>
      </c>
      <c r="BI755" s="206">
        <f>IF(N755="nulová",J755,0)</f>
        <v>0</v>
      </c>
      <c r="BJ755" s="18" t="s">
        <v>83</v>
      </c>
      <c r="BK755" s="206">
        <f>ROUND(I755*H755,2)</f>
        <v>0</v>
      </c>
      <c r="BL755" s="18" t="s">
        <v>215</v>
      </c>
      <c r="BM755" s="205" t="s">
        <v>1622</v>
      </c>
    </row>
    <row r="756" spans="1:65" s="2" customFormat="1" ht="19.5">
      <c r="A756" s="35"/>
      <c r="B756" s="36"/>
      <c r="C756" s="37"/>
      <c r="D756" s="209" t="s">
        <v>253</v>
      </c>
      <c r="E756" s="37"/>
      <c r="F756" s="240" t="s">
        <v>3654</v>
      </c>
      <c r="G756" s="37"/>
      <c r="H756" s="37"/>
      <c r="I756" s="241"/>
      <c r="J756" s="37"/>
      <c r="K756" s="37"/>
      <c r="L756" s="40"/>
      <c r="M756" s="242"/>
      <c r="N756" s="243"/>
      <c r="O756" s="72"/>
      <c r="P756" s="72"/>
      <c r="Q756" s="72"/>
      <c r="R756" s="72"/>
      <c r="S756" s="72"/>
      <c r="T756" s="73"/>
      <c r="U756" s="35"/>
      <c r="V756" s="35"/>
      <c r="W756" s="35"/>
      <c r="X756" s="35"/>
      <c r="Y756" s="35"/>
      <c r="Z756" s="35"/>
      <c r="AA756" s="35"/>
      <c r="AB756" s="35"/>
      <c r="AC756" s="35"/>
      <c r="AD756" s="35"/>
      <c r="AE756" s="35"/>
      <c r="AT756" s="18" t="s">
        <v>253</v>
      </c>
      <c r="AU756" s="18" t="s">
        <v>83</v>
      </c>
    </row>
    <row r="757" spans="1:65" s="2" customFormat="1" ht="16.5" customHeight="1">
      <c r="A757" s="35"/>
      <c r="B757" s="36"/>
      <c r="C757" s="193" t="s">
        <v>1619</v>
      </c>
      <c r="D757" s="193" t="s">
        <v>211</v>
      </c>
      <c r="E757" s="194" t="s">
        <v>3738</v>
      </c>
      <c r="F757" s="195" t="s">
        <v>3739</v>
      </c>
      <c r="G757" s="196" t="s">
        <v>340</v>
      </c>
      <c r="H757" s="197">
        <v>1</v>
      </c>
      <c r="I757" s="198"/>
      <c r="J757" s="199">
        <f>ROUND(I757*H757,2)</f>
        <v>0</v>
      </c>
      <c r="K757" s="200"/>
      <c r="L757" s="40"/>
      <c r="M757" s="201" t="s">
        <v>1</v>
      </c>
      <c r="N757" s="202" t="s">
        <v>40</v>
      </c>
      <c r="O757" s="72"/>
      <c r="P757" s="203">
        <f>O757*H757</f>
        <v>0</v>
      </c>
      <c r="Q757" s="203">
        <v>0</v>
      </c>
      <c r="R757" s="203">
        <f>Q757*H757</f>
        <v>0</v>
      </c>
      <c r="S757" s="203">
        <v>0</v>
      </c>
      <c r="T757" s="204">
        <f>S757*H757</f>
        <v>0</v>
      </c>
      <c r="U757" s="35"/>
      <c r="V757" s="35"/>
      <c r="W757" s="35"/>
      <c r="X757" s="35"/>
      <c r="Y757" s="35"/>
      <c r="Z757" s="35"/>
      <c r="AA757" s="35"/>
      <c r="AB757" s="35"/>
      <c r="AC757" s="35"/>
      <c r="AD757" s="35"/>
      <c r="AE757" s="35"/>
      <c r="AR757" s="205" t="s">
        <v>215</v>
      </c>
      <c r="AT757" s="205" t="s">
        <v>211</v>
      </c>
      <c r="AU757" s="205" t="s">
        <v>83</v>
      </c>
      <c r="AY757" s="18" t="s">
        <v>209</v>
      </c>
      <c r="BE757" s="206">
        <f>IF(N757="základní",J757,0)</f>
        <v>0</v>
      </c>
      <c r="BF757" s="206">
        <f>IF(N757="snížená",J757,0)</f>
        <v>0</v>
      </c>
      <c r="BG757" s="206">
        <f>IF(N757="zákl. přenesená",J757,0)</f>
        <v>0</v>
      </c>
      <c r="BH757" s="206">
        <f>IF(N757="sníž. přenesená",J757,0)</f>
        <v>0</v>
      </c>
      <c r="BI757" s="206">
        <f>IF(N757="nulová",J757,0)</f>
        <v>0</v>
      </c>
      <c r="BJ757" s="18" t="s">
        <v>83</v>
      </c>
      <c r="BK757" s="206">
        <f>ROUND(I757*H757,2)</f>
        <v>0</v>
      </c>
      <c r="BL757" s="18" t="s">
        <v>215</v>
      </c>
      <c r="BM757" s="205" t="s">
        <v>1627</v>
      </c>
    </row>
    <row r="758" spans="1:65" s="2" customFormat="1" ht="19.5">
      <c r="A758" s="35"/>
      <c r="B758" s="36"/>
      <c r="C758" s="37"/>
      <c r="D758" s="209" t="s">
        <v>253</v>
      </c>
      <c r="E758" s="37"/>
      <c r="F758" s="240" t="s">
        <v>3654</v>
      </c>
      <c r="G758" s="37"/>
      <c r="H758" s="37"/>
      <c r="I758" s="241"/>
      <c r="J758" s="37"/>
      <c r="K758" s="37"/>
      <c r="L758" s="40"/>
      <c r="M758" s="242"/>
      <c r="N758" s="243"/>
      <c r="O758" s="72"/>
      <c r="P758" s="72"/>
      <c r="Q758" s="72"/>
      <c r="R758" s="72"/>
      <c r="S758" s="72"/>
      <c r="T758" s="73"/>
      <c r="U758" s="35"/>
      <c r="V758" s="35"/>
      <c r="W758" s="35"/>
      <c r="X758" s="35"/>
      <c r="Y758" s="35"/>
      <c r="Z758" s="35"/>
      <c r="AA758" s="35"/>
      <c r="AB758" s="35"/>
      <c r="AC758" s="35"/>
      <c r="AD758" s="35"/>
      <c r="AE758" s="35"/>
      <c r="AT758" s="18" t="s">
        <v>253</v>
      </c>
      <c r="AU758" s="18" t="s">
        <v>83</v>
      </c>
    </row>
    <row r="759" spans="1:65" s="2" customFormat="1" ht="16.5" customHeight="1">
      <c r="A759" s="35"/>
      <c r="B759" s="36"/>
      <c r="C759" s="193" t="s">
        <v>947</v>
      </c>
      <c r="D759" s="193" t="s">
        <v>211</v>
      </c>
      <c r="E759" s="194" t="s">
        <v>3679</v>
      </c>
      <c r="F759" s="195" t="s">
        <v>3680</v>
      </c>
      <c r="G759" s="196" t="s">
        <v>340</v>
      </c>
      <c r="H759" s="197">
        <v>1</v>
      </c>
      <c r="I759" s="198"/>
      <c r="J759" s="199">
        <f>ROUND(I759*H759,2)</f>
        <v>0</v>
      </c>
      <c r="K759" s="200"/>
      <c r="L759" s="40"/>
      <c r="M759" s="201" t="s">
        <v>1</v>
      </c>
      <c r="N759" s="202" t="s">
        <v>40</v>
      </c>
      <c r="O759" s="72"/>
      <c r="P759" s="203">
        <f>O759*H759</f>
        <v>0</v>
      </c>
      <c r="Q759" s="203">
        <v>0</v>
      </c>
      <c r="R759" s="203">
        <f>Q759*H759</f>
        <v>0</v>
      </c>
      <c r="S759" s="203">
        <v>0</v>
      </c>
      <c r="T759" s="204">
        <f>S759*H759</f>
        <v>0</v>
      </c>
      <c r="U759" s="35"/>
      <c r="V759" s="35"/>
      <c r="W759" s="35"/>
      <c r="X759" s="35"/>
      <c r="Y759" s="35"/>
      <c r="Z759" s="35"/>
      <c r="AA759" s="35"/>
      <c r="AB759" s="35"/>
      <c r="AC759" s="35"/>
      <c r="AD759" s="35"/>
      <c r="AE759" s="35"/>
      <c r="AR759" s="205" t="s">
        <v>215</v>
      </c>
      <c r="AT759" s="205" t="s">
        <v>211</v>
      </c>
      <c r="AU759" s="205" t="s">
        <v>83</v>
      </c>
      <c r="AY759" s="18" t="s">
        <v>209</v>
      </c>
      <c r="BE759" s="206">
        <f>IF(N759="základní",J759,0)</f>
        <v>0</v>
      </c>
      <c r="BF759" s="206">
        <f>IF(N759="snížená",J759,0)</f>
        <v>0</v>
      </c>
      <c r="BG759" s="206">
        <f>IF(N759="zákl. přenesená",J759,0)</f>
        <v>0</v>
      </c>
      <c r="BH759" s="206">
        <f>IF(N759="sníž. přenesená",J759,0)</f>
        <v>0</v>
      </c>
      <c r="BI759" s="206">
        <f>IF(N759="nulová",J759,0)</f>
        <v>0</v>
      </c>
      <c r="BJ759" s="18" t="s">
        <v>83</v>
      </c>
      <c r="BK759" s="206">
        <f>ROUND(I759*H759,2)</f>
        <v>0</v>
      </c>
      <c r="BL759" s="18" t="s">
        <v>215</v>
      </c>
      <c r="BM759" s="205" t="s">
        <v>1632</v>
      </c>
    </row>
    <row r="760" spans="1:65" s="2" customFormat="1" ht="19.5">
      <c r="A760" s="35"/>
      <c r="B760" s="36"/>
      <c r="C760" s="37"/>
      <c r="D760" s="209" t="s">
        <v>253</v>
      </c>
      <c r="E760" s="37"/>
      <c r="F760" s="240" t="s">
        <v>3614</v>
      </c>
      <c r="G760" s="37"/>
      <c r="H760" s="37"/>
      <c r="I760" s="241"/>
      <c r="J760" s="37"/>
      <c r="K760" s="37"/>
      <c r="L760" s="40"/>
      <c r="M760" s="242"/>
      <c r="N760" s="243"/>
      <c r="O760" s="72"/>
      <c r="P760" s="72"/>
      <c r="Q760" s="72"/>
      <c r="R760" s="72"/>
      <c r="S760" s="72"/>
      <c r="T760" s="73"/>
      <c r="U760" s="35"/>
      <c r="V760" s="35"/>
      <c r="W760" s="35"/>
      <c r="X760" s="35"/>
      <c r="Y760" s="35"/>
      <c r="Z760" s="35"/>
      <c r="AA760" s="35"/>
      <c r="AB760" s="35"/>
      <c r="AC760" s="35"/>
      <c r="AD760" s="35"/>
      <c r="AE760" s="35"/>
      <c r="AT760" s="18" t="s">
        <v>253</v>
      </c>
      <c r="AU760" s="18" t="s">
        <v>83</v>
      </c>
    </row>
    <row r="761" spans="1:65" s="12" customFormat="1" ht="25.9" customHeight="1">
      <c r="B761" s="177"/>
      <c r="C761" s="178"/>
      <c r="D761" s="179" t="s">
        <v>74</v>
      </c>
      <c r="E761" s="180" t="s">
        <v>3772</v>
      </c>
      <c r="F761" s="180" t="s">
        <v>3773</v>
      </c>
      <c r="G761" s="178"/>
      <c r="H761" s="178"/>
      <c r="I761" s="181"/>
      <c r="J761" s="182">
        <f>BK761</f>
        <v>0</v>
      </c>
      <c r="K761" s="178"/>
      <c r="L761" s="183"/>
      <c r="M761" s="184"/>
      <c r="N761" s="185"/>
      <c r="O761" s="185"/>
      <c r="P761" s="186">
        <f>SUM(P762:P776)</f>
        <v>0</v>
      </c>
      <c r="Q761" s="185"/>
      <c r="R761" s="186">
        <f>SUM(R762:R776)</f>
        <v>0</v>
      </c>
      <c r="S761" s="185"/>
      <c r="T761" s="187">
        <f>SUM(T762:T776)</f>
        <v>0</v>
      </c>
      <c r="AR761" s="188" t="s">
        <v>83</v>
      </c>
      <c r="AT761" s="189" t="s">
        <v>74</v>
      </c>
      <c r="AU761" s="189" t="s">
        <v>75</v>
      </c>
      <c r="AY761" s="188" t="s">
        <v>209</v>
      </c>
      <c r="BK761" s="190">
        <f>SUM(BK762:BK776)</f>
        <v>0</v>
      </c>
    </row>
    <row r="762" spans="1:65" s="2" customFormat="1" ht="24.2" customHeight="1">
      <c r="A762" s="35"/>
      <c r="B762" s="36"/>
      <c r="C762" s="193" t="s">
        <v>1629</v>
      </c>
      <c r="D762" s="193" t="s">
        <v>211</v>
      </c>
      <c r="E762" s="194" t="s">
        <v>3774</v>
      </c>
      <c r="F762" s="195" t="s">
        <v>3775</v>
      </c>
      <c r="G762" s="196" t="s">
        <v>340</v>
      </c>
      <c r="H762" s="197">
        <v>1</v>
      </c>
      <c r="I762" s="198"/>
      <c r="J762" s="199">
        <f>ROUND(I762*H762,2)</f>
        <v>0</v>
      </c>
      <c r="K762" s="200"/>
      <c r="L762" s="40"/>
      <c r="M762" s="201" t="s">
        <v>1</v>
      </c>
      <c r="N762" s="202" t="s">
        <v>40</v>
      </c>
      <c r="O762" s="72"/>
      <c r="P762" s="203">
        <f>O762*H762</f>
        <v>0</v>
      </c>
      <c r="Q762" s="203">
        <v>0</v>
      </c>
      <c r="R762" s="203">
        <f>Q762*H762</f>
        <v>0</v>
      </c>
      <c r="S762" s="203">
        <v>0</v>
      </c>
      <c r="T762" s="204">
        <f>S762*H762</f>
        <v>0</v>
      </c>
      <c r="U762" s="35"/>
      <c r="V762" s="35"/>
      <c r="W762" s="35"/>
      <c r="X762" s="35"/>
      <c r="Y762" s="35"/>
      <c r="Z762" s="35"/>
      <c r="AA762" s="35"/>
      <c r="AB762" s="35"/>
      <c r="AC762" s="35"/>
      <c r="AD762" s="35"/>
      <c r="AE762" s="35"/>
      <c r="AR762" s="205" t="s">
        <v>215</v>
      </c>
      <c r="AT762" s="205" t="s">
        <v>211</v>
      </c>
      <c r="AU762" s="205" t="s">
        <v>83</v>
      </c>
      <c r="AY762" s="18" t="s">
        <v>209</v>
      </c>
      <c r="BE762" s="206">
        <f>IF(N762="základní",J762,0)</f>
        <v>0</v>
      </c>
      <c r="BF762" s="206">
        <f>IF(N762="snížená",J762,0)</f>
        <v>0</v>
      </c>
      <c r="BG762" s="206">
        <f>IF(N762="zákl. přenesená",J762,0)</f>
        <v>0</v>
      </c>
      <c r="BH762" s="206">
        <f>IF(N762="sníž. přenesená",J762,0)</f>
        <v>0</v>
      </c>
      <c r="BI762" s="206">
        <f>IF(N762="nulová",J762,0)</f>
        <v>0</v>
      </c>
      <c r="BJ762" s="18" t="s">
        <v>83</v>
      </c>
      <c r="BK762" s="206">
        <f>ROUND(I762*H762,2)</f>
        <v>0</v>
      </c>
      <c r="BL762" s="18" t="s">
        <v>215</v>
      </c>
      <c r="BM762" s="205" t="s">
        <v>1635</v>
      </c>
    </row>
    <row r="763" spans="1:65" s="2" customFormat="1" ht="19.5">
      <c r="A763" s="35"/>
      <c r="B763" s="36"/>
      <c r="C763" s="37"/>
      <c r="D763" s="209" t="s">
        <v>253</v>
      </c>
      <c r="E763" s="37"/>
      <c r="F763" s="240" t="s">
        <v>3776</v>
      </c>
      <c r="G763" s="37"/>
      <c r="H763" s="37"/>
      <c r="I763" s="241"/>
      <c r="J763" s="37"/>
      <c r="K763" s="37"/>
      <c r="L763" s="40"/>
      <c r="M763" s="242"/>
      <c r="N763" s="243"/>
      <c r="O763" s="72"/>
      <c r="P763" s="72"/>
      <c r="Q763" s="72"/>
      <c r="R763" s="72"/>
      <c r="S763" s="72"/>
      <c r="T763" s="73"/>
      <c r="U763" s="35"/>
      <c r="V763" s="35"/>
      <c r="W763" s="35"/>
      <c r="X763" s="35"/>
      <c r="Y763" s="35"/>
      <c r="Z763" s="35"/>
      <c r="AA763" s="35"/>
      <c r="AB763" s="35"/>
      <c r="AC763" s="35"/>
      <c r="AD763" s="35"/>
      <c r="AE763" s="35"/>
      <c r="AT763" s="18" t="s">
        <v>253</v>
      </c>
      <c r="AU763" s="18" t="s">
        <v>83</v>
      </c>
    </row>
    <row r="764" spans="1:65" s="2" customFormat="1" ht="24.2" customHeight="1">
      <c r="A764" s="35"/>
      <c r="B764" s="36"/>
      <c r="C764" s="193" t="s">
        <v>953</v>
      </c>
      <c r="D764" s="193" t="s">
        <v>211</v>
      </c>
      <c r="E764" s="194" t="s">
        <v>3777</v>
      </c>
      <c r="F764" s="195" t="s">
        <v>3778</v>
      </c>
      <c r="G764" s="196" t="s">
        <v>340</v>
      </c>
      <c r="H764" s="197">
        <v>1</v>
      </c>
      <c r="I764" s="198"/>
      <c r="J764" s="199">
        <f>ROUND(I764*H764,2)</f>
        <v>0</v>
      </c>
      <c r="K764" s="200"/>
      <c r="L764" s="40"/>
      <c r="M764" s="201" t="s">
        <v>1</v>
      </c>
      <c r="N764" s="202" t="s">
        <v>40</v>
      </c>
      <c r="O764" s="72"/>
      <c r="P764" s="203">
        <f>O764*H764</f>
        <v>0</v>
      </c>
      <c r="Q764" s="203">
        <v>0</v>
      </c>
      <c r="R764" s="203">
        <f>Q764*H764</f>
        <v>0</v>
      </c>
      <c r="S764" s="203">
        <v>0</v>
      </c>
      <c r="T764" s="204">
        <f>S764*H764</f>
        <v>0</v>
      </c>
      <c r="U764" s="35"/>
      <c r="V764" s="35"/>
      <c r="W764" s="35"/>
      <c r="X764" s="35"/>
      <c r="Y764" s="35"/>
      <c r="Z764" s="35"/>
      <c r="AA764" s="35"/>
      <c r="AB764" s="35"/>
      <c r="AC764" s="35"/>
      <c r="AD764" s="35"/>
      <c r="AE764" s="35"/>
      <c r="AR764" s="205" t="s">
        <v>215</v>
      </c>
      <c r="AT764" s="205" t="s">
        <v>211</v>
      </c>
      <c r="AU764" s="205" t="s">
        <v>83</v>
      </c>
      <c r="AY764" s="18" t="s">
        <v>209</v>
      </c>
      <c r="BE764" s="206">
        <f>IF(N764="základní",J764,0)</f>
        <v>0</v>
      </c>
      <c r="BF764" s="206">
        <f>IF(N764="snížená",J764,0)</f>
        <v>0</v>
      </c>
      <c r="BG764" s="206">
        <f>IF(N764="zákl. přenesená",J764,0)</f>
        <v>0</v>
      </c>
      <c r="BH764" s="206">
        <f>IF(N764="sníž. přenesená",J764,0)</f>
        <v>0</v>
      </c>
      <c r="BI764" s="206">
        <f>IF(N764="nulová",J764,0)</f>
        <v>0</v>
      </c>
      <c r="BJ764" s="18" t="s">
        <v>83</v>
      </c>
      <c r="BK764" s="206">
        <f>ROUND(I764*H764,2)</f>
        <v>0</v>
      </c>
      <c r="BL764" s="18" t="s">
        <v>215</v>
      </c>
      <c r="BM764" s="205" t="s">
        <v>1639</v>
      </c>
    </row>
    <row r="765" spans="1:65" s="2" customFormat="1" ht="19.5">
      <c r="A765" s="35"/>
      <c r="B765" s="36"/>
      <c r="C765" s="37"/>
      <c r="D765" s="209" t="s">
        <v>253</v>
      </c>
      <c r="E765" s="37"/>
      <c r="F765" s="240" t="s">
        <v>3776</v>
      </c>
      <c r="G765" s="37"/>
      <c r="H765" s="37"/>
      <c r="I765" s="241"/>
      <c r="J765" s="37"/>
      <c r="K765" s="37"/>
      <c r="L765" s="40"/>
      <c r="M765" s="242"/>
      <c r="N765" s="243"/>
      <c r="O765" s="72"/>
      <c r="P765" s="72"/>
      <c r="Q765" s="72"/>
      <c r="R765" s="72"/>
      <c r="S765" s="72"/>
      <c r="T765" s="73"/>
      <c r="U765" s="35"/>
      <c r="V765" s="35"/>
      <c r="W765" s="35"/>
      <c r="X765" s="35"/>
      <c r="Y765" s="35"/>
      <c r="Z765" s="35"/>
      <c r="AA765" s="35"/>
      <c r="AB765" s="35"/>
      <c r="AC765" s="35"/>
      <c r="AD765" s="35"/>
      <c r="AE765" s="35"/>
      <c r="AT765" s="18" t="s">
        <v>253</v>
      </c>
      <c r="AU765" s="18" t="s">
        <v>83</v>
      </c>
    </row>
    <row r="766" spans="1:65" s="2" customFormat="1" ht="16.5" customHeight="1">
      <c r="A766" s="35"/>
      <c r="B766" s="36"/>
      <c r="C766" s="193" t="s">
        <v>1636</v>
      </c>
      <c r="D766" s="193" t="s">
        <v>211</v>
      </c>
      <c r="E766" s="194" t="s">
        <v>3756</v>
      </c>
      <c r="F766" s="195" t="s">
        <v>3757</v>
      </c>
      <c r="G766" s="196" t="s">
        <v>340</v>
      </c>
      <c r="H766" s="197">
        <v>1</v>
      </c>
      <c r="I766" s="198"/>
      <c r="J766" s="199">
        <f>ROUND(I766*H766,2)</f>
        <v>0</v>
      </c>
      <c r="K766" s="200"/>
      <c r="L766" s="40"/>
      <c r="M766" s="201" t="s">
        <v>1</v>
      </c>
      <c r="N766" s="202" t="s">
        <v>40</v>
      </c>
      <c r="O766" s="72"/>
      <c r="P766" s="203">
        <f>O766*H766</f>
        <v>0</v>
      </c>
      <c r="Q766" s="203">
        <v>0</v>
      </c>
      <c r="R766" s="203">
        <f>Q766*H766</f>
        <v>0</v>
      </c>
      <c r="S766" s="203">
        <v>0</v>
      </c>
      <c r="T766" s="204">
        <f>S766*H766</f>
        <v>0</v>
      </c>
      <c r="U766" s="35"/>
      <c r="V766" s="35"/>
      <c r="W766" s="35"/>
      <c r="X766" s="35"/>
      <c r="Y766" s="35"/>
      <c r="Z766" s="35"/>
      <c r="AA766" s="35"/>
      <c r="AB766" s="35"/>
      <c r="AC766" s="35"/>
      <c r="AD766" s="35"/>
      <c r="AE766" s="35"/>
      <c r="AR766" s="205" t="s">
        <v>215</v>
      </c>
      <c r="AT766" s="205" t="s">
        <v>211</v>
      </c>
      <c r="AU766" s="205" t="s">
        <v>83</v>
      </c>
      <c r="AY766" s="18" t="s">
        <v>209</v>
      </c>
      <c r="BE766" s="206">
        <f>IF(N766="základní",J766,0)</f>
        <v>0</v>
      </c>
      <c r="BF766" s="206">
        <f>IF(N766="snížená",J766,0)</f>
        <v>0</v>
      </c>
      <c r="BG766" s="206">
        <f>IF(N766="zákl. přenesená",J766,0)</f>
        <v>0</v>
      </c>
      <c r="BH766" s="206">
        <f>IF(N766="sníž. přenesená",J766,0)</f>
        <v>0</v>
      </c>
      <c r="BI766" s="206">
        <f>IF(N766="nulová",J766,0)</f>
        <v>0</v>
      </c>
      <c r="BJ766" s="18" t="s">
        <v>83</v>
      </c>
      <c r="BK766" s="206">
        <f>ROUND(I766*H766,2)</f>
        <v>0</v>
      </c>
      <c r="BL766" s="18" t="s">
        <v>215</v>
      </c>
      <c r="BM766" s="205" t="s">
        <v>1642</v>
      </c>
    </row>
    <row r="767" spans="1:65" s="2" customFormat="1" ht="19.5">
      <c r="A767" s="35"/>
      <c r="B767" s="36"/>
      <c r="C767" s="37"/>
      <c r="D767" s="209" t="s">
        <v>253</v>
      </c>
      <c r="E767" s="37"/>
      <c r="F767" s="240" t="s">
        <v>3659</v>
      </c>
      <c r="G767" s="37"/>
      <c r="H767" s="37"/>
      <c r="I767" s="241"/>
      <c r="J767" s="37"/>
      <c r="K767" s="37"/>
      <c r="L767" s="40"/>
      <c r="M767" s="242"/>
      <c r="N767" s="243"/>
      <c r="O767" s="72"/>
      <c r="P767" s="72"/>
      <c r="Q767" s="72"/>
      <c r="R767" s="72"/>
      <c r="S767" s="72"/>
      <c r="T767" s="73"/>
      <c r="U767" s="35"/>
      <c r="V767" s="35"/>
      <c r="W767" s="35"/>
      <c r="X767" s="35"/>
      <c r="Y767" s="35"/>
      <c r="Z767" s="35"/>
      <c r="AA767" s="35"/>
      <c r="AB767" s="35"/>
      <c r="AC767" s="35"/>
      <c r="AD767" s="35"/>
      <c r="AE767" s="35"/>
      <c r="AT767" s="18" t="s">
        <v>253</v>
      </c>
      <c r="AU767" s="18" t="s">
        <v>83</v>
      </c>
    </row>
    <row r="768" spans="1:65" s="2" customFormat="1" ht="16.5" customHeight="1">
      <c r="A768" s="35"/>
      <c r="B768" s="36"/>
      <c r="C768" s="193" t="s">
        <v>958</v>
      </c>
      <c r="D768" s="193" t="s">
        <v>211</v>
      </c>
      <c r="E768" s="194" t="s">
        <v>3691</v>
      </c>
      <c r="F768" s="195" t="s">
        <v>3661</v>
      </c>
      <c r="G768" s="196" t="s">
        <v>340</v>
      </c>
      <c r="H768" s="197">
        <v>1</v>
      </c>
      <c r="I768" s="198"/>
      <c r="J768" s="199">
        <f>ROUND(I768*H768,2)</f>
        <v>0</v>
      </c>
      <c r="K768" s="200"/>
      <c r="L768" s="40"/>
      <c r="M768" s="201" t="s">
        <v>1</v>
      </c>
      <c r="N768" s="202" t="s">
        <v>40</v>
      </c>
      <c r="O768" s="72"/>
      <c r="P768" s="203">
        <f>O768*H768</f>
        <v>0</v>
      </c>
      <c r="Q768" s="203">
        <v>0</v>
      </c>
      <c r="R768" s="203">
        <f>Q768*H768</f>
        <v>0</v>
      </c>
      <c r="S768" s="203">
        <v>0</v>
      </c>
      <c r="T768" s="204">
        <f>S768*H768</f>
        <v>0</v>
      </c>
      <c r="U768" s="35"/>
      <c r="V768" s="35"/>
      <c r="W768" s="35"/>
      <c r="X768" s="35"/>
      <c r="Y768" s="35"/>
      <c r="Z768" s="35"/>
      <c r="AA768" s="35"/>
      <c r="AB768" s="35"/>
      <c r="AC768" s="35"/>
      <c r="AD768" s="35"/>
      <c r="AE768" s="35"/>
      <c r="AR768" s="205" t="s">
        <v>215</v>
      </c>
      <c r="AT768" s="205" t="s">
        <v>211</v>
      </c>
      <c r="AU768" s="205" t="s">
        <v>83</v>
      </c>
      <c r="AY768" s="18" t="s">
        <v>209</v>
      </c>
      <c r="BE768" s="206">
        <f>IF(N768="základní",J768,0)</f>
        <v>0</v>
      </c>
      <c r="BF768" s="206">
        <f>IF(N768="snížená",J768,0)</f>
        <v>0</v>
      </c>
      <c r="BG768" s="206">
        <f>IF(N768="zákl. přenesená",J768,0)</f>
        <v>0</v>
      </c>
      <c r="BH768" s="206">
        <f>IF(N768="sníž. přenesená",J768,0)</f>
        <v>0</v>
      </c>
      <c r="BI768" s="206">
        <f>IF(N768="nulová",J768,0)</f>
        <v>0</v>
      </c>
      <c r="BJ768" s="18" t="s">
        <v>83</v>
      </c>
      <c r="BK768" s="206">
        <f>ROUND(I768*H768,2)</f>
        <v>0</v>
      </c>
      <c r="BL768" s="18" t="s">
        <v>215</v>
      </c>
      <c r="BM768" s="205" t="s">
        <v>1646</v>
      </c>
    </row>
    <row r="769" spans="1:65" s="2" customFormat="1" ht="19.5">
      <c r="A769" s="35"/>
      <c r="B769" s="36"/>
      <c r="C769" s="37"/>
      <c r="D769" s="209" t="s">
        <v>253</v>
      </c>
      <c r="E769" s="37"/>
      <c r="F769" s="240" t="s">
        <v>3603</v>
      </c>
      <c r="G769" s="37"/>
      <c r="H769" s="37"/>
      <c r="I769" s="241"/>
      <c r="J769" s="37"/>
      <c r="K769" s="37"/>
      <c r="L769" s="40"/>
      <c r="M769" s="242"/>
      <c r="N769" s="243"/>
      <c r="O769" s="72"/>
      <c r="P769" s="72"/>
      <c r="Q769" s="72"/>
      <c r="R769" s="72"/>
      <c r="S769" s="72"/>
      <c r="T769" s="73"/>
      <c r="U769" s="35"/>
      <c r="V769" s="35"/>
      <c r="W769" s="35"/>
      <c r="X769" s="35"/>
      <c r="Y769" s="35"/>
      <c r="Z769" s="35"/>
      <c r="AA769" s="35"/>
      <c r="AB769" s="35"/>
      <c r="AC769" s="35"/>
      <c r="AD769" s="35"/>
      <c r="AE769" s="35"/>
      <c r="AT769" s="18" t="s">
        <v>253</v>
      </c>
      <c r="AU769" s="18" t="s">
        <v>83</v>
      </c>
    </row>
    <row r="770" spans="1:65" s="2" customFormat="1" ht="24.2" customHeight="1">
      <c r="A770" s="35"/>
      <c r="B770" s="36"/>
      <c r="C770" s="193" t="s">
        <v>1643</v>
      </c>
      <c r="D770" s="193" t="s">
        <v>211</v>
      </c>
      <c r="E770" s="194" t="s">
        <v>3604</v>
      </c>
      <c r="F770" s="195" t="s">
        <v>3605</v>
      </c>
      <c r="G770" s="196" t="s">
        <v>340</v>
      </c>
      <c r="H770" s="197">
        <v>1</v>
      </c>
      <c r="I770" s="198"/>
      <c r="J770" s="199">
        <f>ROUND(I770*H770,2)</f>
        <v>0</v>
      </c>
      <c r="K770" s="200"/>
      <c r="L770" s="40"/>
      <c r="M770" s="201" t="s">
        <v>1</v>
      </c>
      <c r="N770" s="202" t="s">
        <v>40</v>
      </c>
      <c r="O770" s="72"/>
      <c r="P770" s="203">
        <f>O770*H770</f>
        <v>0</v>
      </c>
      <c r="Q770" s="203">
        <v>0</v>
      </c>
      <c r="R770" s="203">
        <f>Q770*H770</f>
        <v>0</v>
      </c>
      <c r="S770" s="203">
        <v>0</v>
      </c>
      <c r="T770" s="204">
        <f>S770*H770</f>
        <v>0</v>
      </c>
      <c r="U770" s="35"/>
      <c r="V770" s="35"/>
      <c r="W770" s="35"/>
      <c r="X770" s="35"/>
      <c r="Y770" s="35"/>
      <c r="Z770" s="35"/>
      <c r="AA770" s="35"/>
      <c r="AB770" s="35"/>
      <c r="AC770" s="35"/>
      <c r="AD770" s="35"/>
      <c r="AE770" s="35"/>
      <c r="AR770" s="205" t="s">
        <v>215</v>
      </c>
      <c r="AT770" s="205" t="s">
        <v>211</v>
      </c>
      <c r="AU770" s="205" t="s">
        <v>83</v>
      </c>
      <c r="AY770" s="18" t="s">
        <v>209</v>
      </c>
      <c r="BE770" s="206">
        <f>IF(N770="základní",J770,0)</f>
        <v>0</v>
      </c>
      <c r="BF770" s="206">
        <f>IF(N770="snížená",J770,0)</f>
        <v>0</v>
      </c>
      <c r="BG770" s="206">
        <f>IF(N770="zákl. přenesená",J770,0)</f>
        <v>0</v>
      </c>
      <c r="BH770" s="206">
        <f>IF(N770="sníž. přenesená",J770,0)</f>
        <v>0</v>
      </c>
      <c r="BI770" s="206">
        <f>IF(N770="nulová",J770,0)</f>
        <v>0</v>
      </c>
      <c r="BJ770" s="18" t="s">
        <v>83</v>
      </c>
      <c r="BK770" s="206">
        <f>ROUND(I770*H770,2)</f>
        <v>0</v>
      </c>
      <c r="BL770" s="18" t="s">
        <v>215</v>
      </c>
      <c r="BM770" s="205" t="s">
        <v>1649</v>
      </c>
    </row>
    <row r="771" spans="1:65" s="2" customFormat="1" ht="19.5">
      <c r="A771" s="35"/>
      <c r="B771" s="36"/>
      <c r="C771" s="37"/>
      <c r="D771" s="209" t="s">
        <v>253</v>
      </c>
      <c r="E771" s="37"/>
      <c r="F771" s="240" t="s">
        <v>3606</v>
      </c>
      <c r="G771" s="37"/>
      <c r="H771" s="37"/>
      <c r="I771" s="241"/>
      <c r="J771" s="37"/>
      <c r="K771" s="37"/>
      <c r="L771" s="40"/>
      <c r="M771" s="242"/>
      <c r="N771" s="243"/>
      <c r="O771" s="72"/>
      <c r="P771" s="72"/>
      <c r="Q771" s="72"/>
      <c r="R771" s="72"/>
      <c r="S771" s="72"/>
      <c r="T771" s="73"/>
      <c r="U771" s="35"/>
      <c r="V771" s="35"/>
      <c r="W771" s="35"/>
      <c r="X771" s="35"/>
      <c r="Y771" s="35"/>
      <c r="Z771" s="35"/>
      <c r="AA771" s="35"/>
      <c r="AB771" s="35"/>
      <c r="AC771" s="35"/>
      <c r="AD771" s="35"/>
      <c r="AE771" s="35"/>
      <c r="AT771" s="18" t="s">
        <v>253</v>
      </c>
      <c r="AU771" s="18" t="s">
        <v>83</v>
      </c>
    </row>
    <row r="772" spans="1:65" s="2" customFormat="1" ht="24.2" customHeight="1">
      <c r="A772" s="35"/>
      <c r="B772" s="36"/>
      <c r="C772" s="193" t="s">
        <v>962</v>
      </c>
      <c r="D772" s="193" t="s">
        <v>211</v>
      </c>
      <c r="E772" s="194" t="s">
        <v>3779</v>
      </c>
      <c r="F772" s="195" t="s">
        <v>3780</v>
      </c>
      <c r="G772" s="196" t="s">
        <v>340</v>
      </c>
      <c r="H772" s="197">
        <v>5</v>
      </c>
      <c r="I772" s="198"/>
      <c r="J772" s="199">
        <f>ROUND(I772*H772,2)</f>
        <v>0</v>
      </c>
      <c r="K772" s="200"/>
      <c r="L772" s="40"/>
      <c r="M772" s="201" t="s">
        <v>1</v>
      </c>
      <c r="N772" s="202" t="s">
        <v>40</v>
      </c>
      <c r="O772" s="72"/>
      <c r="P772" s="203">
        <f>O772*H772</f>
        <v>0</v>
      </c>
      <c r="Q772" s="203">
        <v>0</v>
      </c>
      <c r="R772" s="203">
        <f>Q772*H772</f>
        <v>0</v>
      </c>
      <c r="S772" s="203">
        <v>0</v>
      </c>
      <c r="T772" s="204">
        <f>S772*H772</f>
        <v>0</v>
      </c>
      <c r="U772" s="35"/>
      <c r="V772" s="35"/>
      <c r="W772" s="35"/>
      <c r="X772" s="35"/>
      <c r="Y772" s="35"/>
      <c r="Z772" s="35"/>
      <c r="AA772" s="35"/>
      <c r="AB772" s="35"/>
      <c r="AC772" s="35"/>
      <c r="AD772" s="35"/>
      <c r="AE772" s="35"/>
      <c r="AR772" s="205" t="s">
        <v>215</v>
      </c>
      <c r="AT772" s="205" t="s">
        <v>211</v>
      </c>
      <c r="AU772" s="205" t="s">
        <v>83</v>
      </c>
      <c r="AY772" s="18" t="s">
        <v>209</v>
      </c>
      <c r="BE772" s="206">
        <f>IF(N772="základní",J772,0)</f>
        <v>0</v>
      </c>
      <c r="BF772" s="206">
        <f>IF(N772="snížená",J772,0)</f>
        <v>0</v>
      </c>
      <c r="BG772" s="206">
        <f>IF(N772="zákl. přenesená",J772,0)</f>
        <v>0</v>
      </c>
      <c r="BH772" s="206">
        <f>IF(N772="sníž. přenesená",J772,0)</f>
        <v>0</v>
      </c>
      <c r="BI772" s="206">
        <f>IF(N772="nulová",J772,0)</f>
        <v>0</v>
      </c>
      <c r="BJ772" s="18" t="s">
        <v>83</v>
      </c>
      <c r="BK772" s="206">
        <f>ROUND(I772*H772,2)</f>
        <v>0</v>
      </c>
      <c r="BL772" s="18" t="s">
        <v>215</v>
      </c>
      <c r="BM772" s="205" t="s">
        <v>1653</v>
      </c>
    </row>
    <row r="773" spans="1:65" s="2" customFormat="1" ht="19.5">
      <c r="A773" s="35"/>
      <c r="B773" s="36"/>
      <c r="C773" s="37"/>
      <c r="D773" s="209" t="s">
        <v>253</v>
      </c>
      <c r="E773" s="37"/>
      <c r="F773" s="240" t="s">
        <v>3614</v>
      </c>
      <c r="G773" s="37"/>
      <c r="H773" s="37"/>
      <c r="I773" s="241"/>
      <c r="J773" s="37"/>
      <c r="K773" s="37"/>
      <c r="L773" s="40"/>
      <c r="M773" s="242"/>
      <c r="N773" s="243"/>
      <c r="O773" s="72"/>
      <c r="P773" s="72"/>
      <c r="Q773" s="72"/>
      <c r="R773" s="72"/>
      <c r="S773" s="72"/>
      <c r="T773" s="73"/>
      <c r="U773" s="35"/>
      <c r="V773" s="35"/>
      <c r="W773" s="35"/>
      <c r="X773" s="35"/>
      <c r="Y773" s="35"/>
      <c r="Z773" s="35"/>
      <c r="AA773" s="35"/>
      <c r="AB773" s="35"/>
      <c r="AC773" s="35"/>
      <c r="AD773" s="35"/>
      <c r="AE773" s="35"/>
      <c r="AT773" s="18" t="s">
        <v>253</v>
      </c>
      <c r="AU773" s="18" t="s">
        <v>83</v>
      </c>
    </row>
    <row r="774" spans="1:65" s="2" customFormat="1" ht="24.2" customHeight="1">
      <c r="A774" s="35"/>
      <c r="B774" s="36"/>
      <c r="C774" s="193" t="s">
        <v>1650</v>
      </c>
      <c r="D774" s="193" t="s">
        <v>211</v>
      </c>
      <c r="E774" s="194" t="s">
        <v>3781</v>
      </c>
      <c r="F774" s="195" t="s">
        <v>3782</v>
      </c>
      <c r="G774" s="196" t="s">
        <v>340</v>
      </c>
      <c r="H774" s="197">
        <v>1</v>
      </c>
      <c r="I774" s="198"/>
      <c r="J774" s="199">
        <f>ROUND(I774*H774,2)</f>
        <v>0</v>
      </c>
      <c r="K774" s="200"/>
      <c r="L774" s="40"/>
      <c r="M774" s="201" t="s">
        <v>1</v>
      </c>
      <c r="N774" s="202" t="s">
        <v>40</v>
      </c>
      <c r="O774" s="72"/>
      <c r="P774" s="203">
        <f>O774*H774</f>
        <v>0</v>
      </c>
      <c r="Q774" s="203">
        <v>0</v>
      </c>
      <c r="R774" s="203">
        <f>Q774*H774</f>
        <v>0</v>
      </c>
      <c r="S774" s="203">
        <v>0</v>
      </c>
      <c r="T774" s="204">
        <f>S774*H774</f>
        <v>0</v>
      </c>
      <c r="U774" s="35"/>
      <c r="V774" s="35"/>
      <c r="W774" s="35"/>
      <c r="X774" s="35"/>
      <c r="Y774" s="35"/>
      <c r="Z774" s="35"/>
      <c r="AA774" s="35"/>
      <c r="AB774" s="35"/>
      <c r="AC774" s="35"/>
      <c r="AD774" s="35"/>
      <c r="AE774" s="35"/>
      <c r="AR774" s="205" t="s">
        <v>215</v>
      </c>
      <c r="AT774" s="205" t="s">
        <v>211</v>
      </c>
      <c r="AU774" s="205" t="s">
        <v>83</v>
      </c>
      <c r="AY774" s="18" t="s">
        <v>209</v>
      </c>
      <c r="BE774" s="206">
        <f>IF(N774="základní",J774,0)</f>
        <v>0</v>
      </c>
      <c r="BF774" s="206">
        <f>IF(N774="snížená",J774,0)</f>
        <v>0</v>
      </c>
      <c r="BG774" s="206">
        <f>IF(N774="zákl. přenesená",J774,0)</f>
        <v>0</v>
      </c>
      <c r="BH774" s="206">
        <f>IF(N774="sníž. přenesená",J774,0)</f>
        <v>0</v>
      </c>
      <c r="BI774" s="206">
        <f>IF(N774="nulová",J774,0)</f>
        <v>0</v>
      </c>
      <c r="BJ774" s="18" t="s">
        <v>83</v>
      </c>
      <c r="BK774" s="206">
        <f>ROUND(I774*H774,2)</f>
        <v>0</v>
      </c>
      <c r="BL774" s="18" t="s">
        <v>215</v>
      </c>
      <c r="BM774" s="205" t="s">
        <v>1656</v>
      </c>
    </row>
    <row r="775" spans="1:65" s="2" customFormat="1" ht="19.5">
      <c r="A775" s="35"/>
      <c r="B775" s="36"/>
      <c r="C775" s="37"/>
      <c r="D775" s="209" t="s">
        <v>253</v>
      </c>
      <c r="E775" s="37"/>
      <c r="F775" s="240" t="s">
        <v>3636</v>
      </c>
      <c r="G775" s="37"/>
      <c r="H775" s="37"/>
      <c r="I775" s="241"/>
      <c r="J775" s="37"/>
      <c r="K775" s="37"/>
      <c r="L775" s="40"/>
      <c r="M775" s="242"/>
      <c r="N775" s="243"/>
      <c r="O775" s="72"/>
      <c r="P775" s="72"/>
      <c r="Q775" s="72"/>
      <c r="R775" s="72"/>
      <c r="S775" s="72"/>
      <c r="T775" s="73"/>
      <c r="U775" s="35"/>
      <c r="V775" s="35"/>
      <c r="W775" s="35"/>
      <c r="X775" s="35"/>
      <c r="Y775" s="35"/>
      <c r="Z775" s="35"/>
      <c r="AA775" s="35"/>
      <c r="AB775" s="35"/>
      <c r="AC775" s="35"/>
      <c r="AD775" s="35"/>
      <c r="AE775" s="35"/>
      <c r="AT775" s="18" t="s">
        <v>253</v>
      </c>
      <c r="AU775" s="18" t="s">
        <v>83</v>
      </c>
    </row>
    <row r="776" spans="1:65" s="2" customFormat="1" ht="16.5" customHeight="1">
      <c r="A776" s="35"/>
      <c r="B776" s="36"/>
      <c r="C776" s="193" t="s">
        <v>967</v>
      </c>
      <c r="D776" s="193" t="s">
        <v>211</v>
      </c>
      <c r="E776" s="194" t="s">
        <v>3783</v>
      </c>
      <c r="F776" s="195" t="s">
        <v>3645</v>
      </c>
      <c r="G776" s="196" t="s">
        <v>340</v>
      </c>
      <c r="H776" s="197">
        <v>1</v>
      </c>
      <c r="I776" s="198"/>
      <c r="J776" s="199">
        <f>ROUND(I776*H776,2)</f>
        <v>0</v>
      </c>
      <c r="K776" s="200"/>
      <c r="L776" s="40"/>
      <c r="M776" s="201" t="s">
        <v>1</v>
      </c>
      <c r="N776" s="202" t="s">
        <v>40</v>
      </c>
      <c r="O776" s="72"/>
      <c r="P776" s="203">
        <f>O776*H776</f>
        <v>0</v>
      </c>
      <c r="Q776" s="203">
        <v>0</v>
      </c>
      <c r="R776" s="203">
        <f>Q776*H776</f>
        <v>0</v>
      </c>
      <c r="S776" s="203">
        <v>0</v>
      </c>
      <c r="T776" s="204">
        <f>S776*H776</f>
        <v>0</v>
      </c>
      <c r="U776" s="35"/>
      <c r="V776" s="35"/>
      <c r="W776" s="35"/>
      <c r="X776" s="35"/>
      <c r="Y776" s="35"/>
      <c r="Z776" s="35"/>
      <c r="AA776" s="35"/>
      <c r="AB776" s="35"/>
      <c r="AC776" s="35"/>
      <c r="AD776" s="35"/>
      <c r="AE776" s="35"/>
      <c r="AR776" s="205" t="s">
        <v>215</v>
      </c>
      <c r="AT776" s="205" t="s">
        <v>211</v>
      </c>
      <c r="AU776" s="205" t="s">
        <v>83</v>
      </c>
      <c r="AY776" s="18" t="s">
        <v>209</v>
      </c>
      <c r="BE776" s="206">
        <f>IF(N776="základní",J776,0)</f>
        <v>0</v>
      </c>
      <c r="BF776" s="206">
        <f>IF(N776="snížená",J776,0)</f>
        <v>0</v>
      </c>
      <c r="BG776" s="206">
        <f>IF(N776="zákl. přenesená",J776,0)</f>
        <v>0</v>
      </c>
      <c r="BH776" s="206">
        <f>IF(N776="sníž. přenesená",J776,0)</f>
        <v>0</v>
      </c>
      <c r="BI776" s="206">
        <f>IF(N776="nulová",J776,0)</f>
        <v>0</v>
      </c>
      <c r="BJ776" s="18" t="s">
        <v>83</v>
      </c>
      <c r="BK776" s="206">
        <f>ROUND(I776*H776,2)</f>
        <v>0</v>
      </c>
      <c r="BL776" s="18" t="s">
        <v>215</v>
      </c>
      <c r="BM776" s="205" t="s">
        <v>1660</v>
      </c>
    </row>
    <row r="777" spans="1:65" s="12" customFormat="1" ht="25.9" customHeight="1">
      <c r="B777" s="177"/>
      <c r="C777" s="178"/>
      <c r="D777" s="179" t="s">
        <v>74</v>
      </c>
      <c r="E777" s="180" t="s">
        <v>3784</v>
      </c>
      <c r="F777" s="180" t="s">
        <v>3785</v>
      </c>
      <c r="G777" s="178"/>
      <c r="H777" s="178"/>
      <c r="I777" s="181"/>
      <c r="J777" s="182">
        <f>BK777</f>
        <v>0</v>
      </c>
      <c r="K777" s="178"/>
      <c r="L777" s="183"/>
      <c r="M777" s="184"/>
      <c r="N777" s="185"/>
      <c r="O777" s="185"/>
      <c r="P777" s="186">
        <f>SUM(P778:P788)</f>
        <v>0</v>
      </c>
      <c r="Q777" s="185"/>
      <c r="R777" s="186">
        <f>SUM(R778:R788)</f>
        <v>0</v>
      </c>
      <c r="S777" s="185"/>
      <c r="T777" s="187">
        <f>SUM(T778:T788)</f>
        <v>0</v>
      </c>
      <c r="AR777" s="188" t="s">
        <v>83</v>
      </c>
      <c r="AT777" s="189" t="s">
        <v>74</v>
      </c>
      <c r="AU777" s="189" t="s">
        <v>75</v>
      </c>
      <c r="AY777" s="188" t="s">
        <v>209</v>
      </c>
      <c r="BK777" s="190">
        <f>SUM(BK778:BK788)</f>
        <v>0</v>
      </c>
    </row>
    <row r="778" spans="1:65" s="2" customFormat="1" ht="24.2" customHeight="1">
      <c r="A778" s="35"/>
      <c r="B778" s="36"/>
      <c r="C778" s="193" t="s">
        <v>1657</v>
      </c>
      <c r="D778" s="193" t="s">
        <v>211</v>
      </c>
      <c r="E778" s="194" t="s">
        <v>3786</v>
      </c>
      <c r="F778" s="195" t="s">
        <v>3787</v>
      </c>
      <c r="G778" s="196" t="s">
        <v>340</v>
      </c>
      <c r="H778" s="197">
        <v>1</v>
      </c>
      <c r="I778" s="198"/>
      <c r="J778" s="199">
        <f>ROUND(I778*H778,2)</f>
        <v>0</v>
      </c>
      <c r="K778" s="200"/>
      <c r="L778" s="40"/>
      <c r="M778" s="201" t="s">
        <v>1</v>
      </c>
      <c r="N778" s="202" t="s">
        <v>40</v>
      </c>
      <c r="O778" s="72"/>
      <c r="P778" s="203">
        <f>O778*H778</f>
        <v>0</v>
      </c>
      <c r="Q778" s="203">
        <v>0</v>
      </c>
      <c r="R778" s="203">
        <f>Q778*H778</f>
        <v>0</v>
      </c>
      <c r="S778" s="203">
        <v>0</v>
      </c>
      <c r="T778" s="204">
        <f>S778*H778</f>
        <v>0</v>
      </c>
      <c r="U778" s="35"/>
      <c r="V778" s="35"/>
      <c r="W778" s="35"/>
      <c r="X778" s="35"/>
      <c r="Y778" s="35"/>
      <c r="Z778" s="35"/>
      <c r="AA778" s="35"/>
      <c r="AB778" s="35"/>
      <c r="AC778" s="35"/>
      <c r="AD778" s="35"/>
      <c r="AE778" s="35"/>
      <c r="AR778" s="205" t="s">
        <v>215</v>
      </c>
      <c r="AT778" s="205" t="s">
        <v>211</v>
      </c>
      <c r="AU778" s="205" t="s">
        <v>83</v>
      </c>
      <c r="AY778" s="18" t="s">
        <v>209</v>
      </c>
      <c r="BE778" s="206">
        <f>IF(N778="základní",J778,0)</f>
        <v>0</v>
      </c>
      <c r="BF778" s="206">
        <f>IF(N778="snížená",J778,0)</f>
        <v>0</v>
      </c>
      <c r="BG778" s="206">
        <f>IF(N778="zákl. přenesená",J778,0)</f>
        <v>0</v>
      </c>
      <c r="BH778" s="206">
        <f>IF(N778="sníž. přenesená",J778,0)</f>
        <v>0</v>
      </c>
      <c r="BI778" s="206">
        <f>IF(N778="nulová",J778,0)</f>
        <v>0</v>
      </c>
      <c r="BJ778" s="18" t="s">
        <v>83</v>
      </c>
      <c r="BK778" s="206">
        <f>ROUND(I778*H778,2)</f>
        <v>0</v>
      </c>
      <c r="BL778" s="18" t="s">
        <v>215</v>
      </c>
      <c r="BM778" s="205" t="s">
        <v>1663</v>
      </c>
    </row>
    <row r="779" spans="1:65" s="2" customFormat="1" ht="19.5">
      <c r="A779" s="35"/>
      <c r="B779" s="36"/>
      <c r="C779" s="37"/>
      <c r="D779" s="209" t="s">
        <v>253</v>
      </c>
      <c r="E779" s="37"/>
      <c r="F779" s="240" t="s">
        <v>3776</v>
      </c>
      <c r="G779" s="37"/>
      <c r="H779" s="37"/>
      <c r="I779" s="241"/>
      <c r="J779" s="37"/>
      <c r="K779" s="37"/>
      <c r="L779" s="40"/>
      <c r="M779" s="242"/>
      <c r="N779" s="243"/>
      <c r="O779" s="72"/>
      <c r="P779" s="72"/>
      <c r="Q779" s="72"/>
      <c r="R779" s="72"/>
      <c r="S779" s="72"/>
      <c r="T779" s="73"/>
      <c r="U779" s="35"/>
      <c r="V779" s="35"/>
      <c r="W779" s="35"/>
      <c r="X779" s="35"/>
      <c r="Y779" s="35"/>
      <c r="Z779" s="35"/>
      <c r="AA779" s="35"/>
      <c r="AB779" s="35"/>
      <c r="AC779" s="35"/>
      <c r="AD779" s="35"/>
      <c r="AE779" s="35"/>
      <c r="AT779" s="18" t="s">
        <v>253</v>
      </c>
      <c r="AU779" s="18" t="s">
        <v>83</v>
      </c>
    </row>
    <row r="780" spans="1:65" s="2" customFormat="1" ht="24.2" customHeight="1">
      <c r="A780" s="35"/>
      <c r="B780" s="36"/>
      <c r="C780" s="193" t="s">
        <v>971</v>
      </c>
      <c r="D780" s="193" t="s">
        <v>211</v>
      </c>
      <c r="E780" s="194" t="s">
        <v>3788</v>
      </c>
      <c r="F780" s="195" t="s">
        <v>3789</v>
      </c>
      <c r="G780" s="196" t="s">
        <v>340</v>
      </c>
      <c r="H780" s="197">
        <v>1</v>
      </c>
      <c r="I780" s="198"/>
      <c r="J780" s="199">
        <f>ROUND(I780*H780,2)</f>
        <v>0</v>
      </c>
      <c r="K780" s="200"/>
      <c r="L780" s="40"/>
      <c r="M780" s="201" t="s">
        <v>1</v>
      </c>
      <c r="N780" s="202" t="s">
        <v>40</v>
      </c>
      <c r="O780" s="72"/>
      <c r="P780" s="203">
        <f>O780*H780</f>
        <v>0</v>
      </c>
      <c r="Q780" s="203">
        <v>0</v>
      </c>
      <c r="R780" s="203">
        <f>Q780*H780</f>
        <v>0</v>
      </c>
      <c r="S780" s="203">
        <v>0</v>
      </c>
      <c r="T780" s="204">
        <f>S780*H780</f>
        <v>0</v>
      </c>
      <c r="U780" s="35"/>
      <c r="V780" s="35"/>
      <c r="W780" s="35"/>
      <c r="X780" s="35"/>
      <c r="Y780" s="35"/>
      <c r="Z780" s="35"/>
      <c r="AA780" s="35"/>
      <c r="AB780" s="35"/>
      <c r="AC780" s="35"/>
      <c r="AD780" s="35"/>
      <c r="AE780" s="35"/>
      <c r="AR780" s="205" t="s">
        <v>215</v>
      </c>
      <c r="AT780" s="205" t="s">
        <v>211</v>
      </c>
      <c r="AU780" s="205" t="s">
        <v>83</v>
      </c>
      <c r="AY780" s="18" t="s">
        <v>209</v>
      </c>
      <c r="BE780" s="206">
        <f>IF(N780="základní",J780,0)</f>
        <v>0</v>
      </c>
      <c r="BF780" s="206">
        <f>IF(N780="snížená",J780,0)</f>
        <v>0</v>
      </c>
      <c r="BG780" s="206">
        <f>IF(N780="zákl. přenesená",J780,0)</f>
        <v>0</v>
      </c>
      <c r="BH780" s="206">
        <f>IF(N780="sníž. přenesená",J780,0)</f>
        <v>0</v>
      </c>
      <c r="BI780" s="206">
        <f>IF(N780="nulová",J780,0)</f>
        <v>0</v>
      </c>
      <c r="BJ780" s="18" t="s">
        <v>83</v>
      </c>
      <c r="BK780" s="206">
        <f>ROUND(I780*H780,2)</f>
        <v>0</v>
      </c>
      <c r="BL780" s="18" t="s">
        <v>215</v>
      </c>
      <c r="BM780" s="205" t="s">
        <v>1667</v>
      </c>
    </row>
    <row r="781" spans="1:65" s="2" customFormat="1" ht="19.5">
      <c r="A781" s="35"/>
      <c r="B781" s="36"/>
      <c r="C781" s="37"/>
      <c r="D781" s="209" t="s">
        <v>253</v>
      </c>
      <c r="E781" s="37"/>
      <c r="F781" s="240" t="s">
        <v>3776</v>
      </c>
      <c r="G781" s="37"/>
      <c r="H781" s="37"/>
      <c r="I781" s="241"/>
      <c r="J781" s="37"/>
      <c r="K781" s="37"/>
      <c r="L781" s="40"/>
      <c r="M781" s="242"/>
      <c r="N781" s="243"/>
      <c r="O781" s="72"/>
      <c r="P781" s="72"/>
      <c r="Q781" s="72"/>
      <c r="R781" s="72"/>
      <c r="S781" s="72"/>
      <c r="T781" s="73"/>
      <c r="U781" s="35"/>
      <c r="V781" s="35"/>
      <c r="W781" s="35"/>
      <c r="X781" s="35"/>
      <c r="Y781" s="35"/>
      <c r="Z781" s="35"/>
      <c r="AA781" s="35"/>
      <c r="AB781" s="35"/>
      <c r="AC781" s="35"/>
      <c r="AD781" s="35"/>
      <c r="AE781" s="35"/>
      <c r="AT781" s="18" t="s">
        <v>253</v>
      </c>
      <c r="AU781" s="18" t="s">
        <v>83</v>
      </c>
    </row>
    <row r="782" spans="1:65" s="2" customFormat="1" ht="16.5" customHeight="1">
      <c r="A782" s="35"/>
      <c r="B782" s="36"/>
      <c r="C782" s="193" t="s">
        <v>1664</v>
      </c>
      <c r="D782" s="193" t="s">
        <v>211</v>
      </c>
      <c r="E782" s="194" t="s">
        <v>3736</v>
      </c>
      <c r="F782" s="195" t="s">
        <v>3737</v>
      </c>
      <c r="G782" s="196" t="s">
        <v>340</v>
      </c>
      <c r="H782" s="197">
        <v>1</v>
      </c>
      <c r="I782" s="198"/>
      <c r="J782" s="199">
        <f>ROUND(I782*H782,2)</f>
        <v>0</v>
      </c>
      <c r="K782" s="200"/>
      <c r="L782" s="40"/>
      <c r="M782" s="201" t="s">
        <v>1</v>
      </c>
      <c r="N782" s="202" t="s">
        <v>40</v>
      </c>
      <c r="O782" s="72"/>
      <c r="P782" s="203">
        <f>O782*H782</f>
        <v>0</v>
      </c>
      <c r="Q782" s="203">
        <v>0</v>
      </c>
      <c r="R782" s="203">
        <f>Q782*H782</f>
        <v>0</v>
      </c>
      <c r="S782" s="203">
        <v>0</v>
      </c>
      <c r="T782" s="204">
        <f>S782*H782</f>
        <v>0</v>
      </c>
      <c r="U782" s="35"/>
      <c r="V782" s="35"/>
      <c r="W782" s="35"/>
      <c r="X782" s="35"/>
      <c r="Y782" s="35"/>
      <c r="Z782" s="35"/>
      <c r="AA782" s="35"/>
      <c r="AB782" s="35"/>
      <c r="AC782" s="35"/>
      <c r="AD782" s="35"/>
      <c r="AE782" s="35"/>
      <c r="AR782" s="205" t="s">
        <v>215</v>
      </c>
      <c r="AT782" s="205" t="s">
        <v>211</v>
      </c>
      <c r="AU782" s="205" t="s">
        <v>83</v>
      </c>
      <c r="AY782" s="18" t="s">
        <v>209</v>
      </c>
      <c r="BE782" s="206">
        <f>IF(N782="základní",J782,0)</f>
        <v>0</v>
      </c>
      <c r="BF782" s="206">
        <f>IF(N782="snížená",J782,0)</f>
        <v>0</v>
      </c>
      <c r="BG782" s="206">
        <f>IF(N782="zákl. přenesená",J782,0)</f>
        <v>0</v>
      </c>
      <c r="BH782" s="206">
        <f>IF(N782="sníž. přenesená",J782,0)</f>
        <v>0</v>
      </c>
      <c r="BI782" s="206">
        <f>IF(N782="nulová",J782,0)</f>
        <v>0</v>
      </c>
      <c r="BJ782" s="18" t="s">
        <v>83</v>
      </c>
      <c r="BK782" s="206">
        <f>ROUND(I782*H782,2)</f>
        <v>0</v>
      </c>
      <c r="BL782" s="18" t="s">
        <v>215</v>
      </c>
      <c r="BM782" s="205" t="s">
        <v>1670</v>
      </c>
    </row>
    <row r="783" spans="1:65" s="2" customFormat="1" ht="19.5">
      <c r="A783" s="35"/>
      <c r="B783" s="36"/>
      <c r="C783" s="37"/>
      <c r="D783" s="209" t="s">
        <v>253</v>
      </c>
      <c r="E783" s="37"/>
      <c r="F783" s="240" t="s">
        <v>3659</v>
      </c>
      <c r="G783" s="37"/>
      <c r="H783" s="37"/>
      <c r="I783" s="241"/>
      <c r="J783" s="37"/>
      <c r="K783" s="37"/>
      <c r="L783" s="40"/>
      <c r="M783" s="242"/>
      <c r="N783" s="243"/>
      <c r="O783" s="72"/>
      <c r="P783" s="72"/>
      <c r="Q783" s="72"/>
      <c r="R783" s="72"/>
      <c r="S783" s="72"/>
      <c r="T783" s="73"/>
      <c r="U783" s="35"/>
      <c r="V783" s="35"/>
      <c r="W783" s="35"/>
      <c r="X783" s="35"/>
      <c r="Y783" s="35"/>
      <c r="Z783" s="35"/>
      <c r="AA783" s="35"/>
      <c r="AB783" s="35"/>
      <c r="AC783" s="35"/>
      <c r="AD783" s="35"/>
      <c r="AE783" s="35"/>
      <c r="AT783" s="18" t="s">
        <v>253</v>
      </c>
      <c r="AU783" s="18" t="s">
        <v>83</v>
      </c>
    </row>
    <row r="784" spans="1:65" s="2" customFormat="1" ht="16.5" customHeight="1">
      <c r="A784" s="35"/>
      <c r="B784" s="36"/>
      <c r="C784" s="193" t="s">
        <v>975</v>
      </c>
      <c r="D784" s="193" t="s">
        <v>211</v>
      </c>
      <c r="E784" s="194" t="s">
        <v>3691</v>
      </c>
      <c r="F784" s="195" t="s">
        <v>3661</v>
      </c>
      <c r="G784" s="196" t="s">
        <v>340</v>
      </c>
      <c r="H784" s="197">
        <v>1</v>
      </c>
      <c r="I784" s="198"/>
      <c r="J784" s="199">
        <f>ROUND(I784*H784,2)</f>
        <v>0</v>
      </c>
      <c r="K784" s="200"/>
      <c r="L784" s="40"/>
      <c r="M784" s="201" t="s">
        <v>1</v>
      </c>
      <c r="N784" s="202" t="s">
        <v>40</v>
      </c>
      <c r="O784" s="72"/>
      <c r="P784" s="203">
        <f>O784*H784</f>
        <v>0</v>
      </c>
      <c r="Q784" s="203">
        <v>0</v>
      </c>
      <c r="R784" s="203">
        <f>Q784*H784</f>
        <v>0</v>
      </c>
      <c r="S784" s="203">
        <v>0</v>
      </c>
      <c r="T784" s="204">
        <f>S784*H784</f>
        <v>0</v>
      </c>
      <c r="U784" s="35"/>
      <c r="V784" s="35"/>
      <c r="W784" s="35"/>
      <c r="X784" s="35"/>
      <c r="Y784" s="35"/>
      <c r="Z784" s="35"/>
      <c r="AA784" s="35"/>
      <c r="AB784" s="35"/>
      <c r="AC784" s="35"/>
      <c r="AD784" s="35"/>
      <c r="AE784" s="35"/>
      <c r="AR784" s="205" t="s">
        <v>215</v>
      </c>
      <c r="AT784" s="205" t="s">
        <v>211</v>
      </c>
      <c r="AU784" s="205" t="s">
        <v>83</v>
      </c>
      <c r="AY784" s="18" t="s">
        <v>209</v>
      </c>
      <c r="BE784" s="206">
        <f>IF(N784="základní",J784,0)</f>
        <v>0</v>
      </c>
      <c r="BF784" s="206">
        <f>IF(N784="snížená",J784,0)</f>
        <v>0</v>
      </c>
      <c r="BG784" s="206">
        <f>IF(N784="zákl. přenesená",J784,0)</f>
        <v>0</v>
      </c>
      <c r="BH784" s="206">
        <f>IF(N784="sníž. přenesená",J784,0)</f>
        <v>0</v>
      </c>
      <c r="BI784" s="206">
        <f>IF(N784="nulová",J784,0)</f>
        <v>0</v>
      </c>
      <c r="BJ784" s="18" t="s">
        <v>83</v>
      </c>
      <c r="BK784" s="206">
        <f>ROUND(I784*H784,2)</f>
        <v>0</v>
      </c>
      <c r="BL784" s="18" t="s">
        <v>215</v>
      </c>
      <c r="BM784" s="205" t="s">
        <v>1674</v>
      </c>
    </row>
    <row r="785" spans="1:65" s="2" customFormat="1" ht="19.5">
      <c r="A785" s="35"/>
      <c r="B785" s="36"/>
      <c r="C785" s="37"/>
      <c r="D785" s="209" t="s">
        <v>253</v>
      </c>
      <c r="E785" s="37"/>
      <c r="F785" s="240" t="s">
        <v>3603</v>
      </c>
      <c r="G785" s="37"/>
      <c r="H785" s="37"/>
      <c r="I785" s="241"/>
      <c r="J785" s="37"/>
      <c r="K785" s="37"/>
      <c r="L785" s="40"/>
      <c r="M785" s="242"/>
      <c r="N785" s="243"/>
      <c r="O785" s="72"/>
      <c r="P785" s="72"/>
      <c r="Q785" s="72"/>
      <c r="R785" s="72"/>
      <c r="S785" s="72"/>
      <c r="T785" s="73"/>
      <c r="U785" s="35"/>
      <c r="V785" s="35"/>
      <c r="W785" s="35"/>
      <c r="X785" s="35"/>
      <c r="Y785" s="35"/>
      <c r="Z785" s="35"/>
      <c r="AA785" s="35"/>
      <c r="AB785" s="35"/>
      <c r="AC785" s="35"/>
      <c r="AD785" s="35"/>
      <c r="AE785" s="35"/>
      <c r="AT785" s="18" t="s">
        <v>253</v>
      </c>
      <c r="AU785" s="18" t="s">
        <v>83</v>
      </c>
    </row>
    <row r="786" spans="1:65" s="2" customFormat="1" ht="24.2" customHeight="1">
      <c r="A786" s="35"/>
      <c r="B786" s="36"/>
      <c r="C786" s="193" t="s">
        <v>1671</v>
      </c>
      <c r="D786" s="193" t="s">
        <v>211</v>
      </c>
      <c r="E786" s="194" t="s">
        <v>3779</v>
      </c>
      <c r="F786" s="195" t="s">
        <v>3780</v>
      </c>
      <c r="G786" s="196" t="s">
        <v>340</v>
      </c>
      <c r="H786" s="197">
        <v>3</v>
      </c>
      <c r="I786" s="198"/>
      <c r="J786" s="199">
        <f>ROUND(I786*H786,2)</f>
        <v>0</v>
      </c>
      <c r="K786" s="200"/>
      <c r="L786" s="40"/>
      <c r="M786" s="201" t="s">
        <v>1</v>
      </c>
      <c r="N786" s="202" t="s">
        <v>40</v>
      </c>
      <c r="O786" s="72"/>
      <c r="P786" s="203">
        <f>O786*H786</f>
        <v>0</v>
      </c>
      <c r="Q786" s="203">
        <v>0</v>
      </c>
      <c r="R786" s="203">
        <f>Q786*H786</f>
        <v>0</v>
      </c>
      <c r="S786" s="203">
        <v>0</v>
      </c>
      <c r="T786" s="204">
        <f>S786*H786</f>
        <v>0</v>
      </c>
      <c r="U786" s="35"/>
      <c r="V786" s="35"/>
      <c r="W786" s="35"/>
      <c r="X786" s="35"/>
      <c r="Y786" s="35"/>
      <c r="Z786" s="35"/>
      <c r="AA786" s="35"/>
      <c r="AB786" s="35"/>
      <c r="AC786" s="35"/>
      <c r="AD786" s="35"/>
      <c r="AE786" s="35"/>
      <c r="AR786" s="205" t="s">
        <v>215</v>
      </c>
      <c r="AT786" s="205" t="s">
        <v>211</v>
      </c>
      <c r="AU786" s="205" t="s">
        <v>83</v>
      </c>
      <c r="AY786" s="18" t="s">
        <v>209</v>
      </c>
      <c r="BE786" s="206">
        <f>IF(N786="základní",J786,0)</f>
        <v>0</v>
      </c>
      <c r="BF786" s="206">
        <f>IF(N786="snížená",J786,0)</f>
        <v>0</v>
      </c>
      <c r="BG786" s="206">
        <f>IF(N786="zákl. přenesená",J786,0)</f>
        <v>0</v>
      </c>
      <c r="BH786" s="206">
        <f>IF(N786="sníž. přenesená",J786,0)</f>
        <v>0</v>
      </c>
      <c r="BI786" s="206">
        <f>IF(N786="nulová",J786,0)</f>
        <v>0</v>
      </c>
      <c r="BJ786" s="18" t="s">
        <v>83</v>
      </c>
      <c r="BK786" s="206">
        <f>ROUND(I786*H786,2)</f>
        <v>0</v>
      </c>
      <c r="BL786" s="18" t="s">
        <v>215</v>
      </c>
      <c r="BM786" s="205" t="s">
        <v>1677</v>
      </c>
    </row>
    <row r="787" spans="1:65" s="2" customFormat="1" ht="19.5">
      <c r="A787" s="35"/>
      <c r="B787" s="36"/>
      <c r="C787" s="37"/>
      <c r="D787" s="209" t="s">
        <v>253</v>
      </c>
      <c r="E787" s="37"/>
      <c r="F787" s="240" t="s">
        <v>3614</v>
      </c>
      <c r="G787" s="37"/>
      <c r="H787" s="37"/>
      <c r="I787" s="241"/>
      <c r="J787" s="37"/>
      <c r="K787" s="37"/>
      <c r="L787" s="40"/>
      <c r="M787" s="242"/>
      <c r="N787" s="243"/>
      <c r="O787" s="72"/>
      <c r="P787" s="72"/>
      <c r="Q787" s="72"/>
      <c r="R787" s="72"/>
      <c r="S787" s="72"/>
      <c r="T787" s="73"/>
      <c r="U787" s="35"/>
      <c r="V787" s="35"/>
      <c r="W787" s="35"/>
      <c r="X787" s="35"/>
      <c r="Y787" s="35"/>
      <c r="Z787" s="35"/>
      <c r="AA787" s="35"/>
      <c r="AB787" s="35"/>
      <c r="AC787" s="35"/>
      <c r="AD787" s="35"/>
      <c r="AE787" s="35"/>
      <c r="AT787" s="18" t="s">
        <v>253</v>
      </c>
      <c r="AU787" s="18" t="s">
        <v>83</v>
      </c>
    </row>
    <row r="788" spans="1:65" s="2" customFormat="1" ht="16.5" customHeight="1">
      <c r="A788" s="35"/>
      <c r="B788" s="36"/>
      <c r="C788" s="193" t="s">
        <v>979</v>
      </c>
      <c r="D788" s="193" t="s">
        <v>211</v>
      </c>
      <c r="E788" s="194" t="s">
        <v>3790</v>
      </c>
      <c r="F788" s="195" t="s">
        <v>3791</v>
      </c>
      <c r="G788" s="196" t="s">
        <v>340</v>
      </c>
      <c r="H788" s="197">
        <v>1</v>
      </c>
      <c r="I788" s="198"/>
      <c r="J788" s="199">
        <f>ROUND(I788*H788,2)</f>
        <v>0</v>
      </c>
      <c r="K788" s="200"/>
      <c r="L788" s="40"/>
      <c r="M788" s="201" t="s">
        <v>1</v>
      </c>
      <c r="N788" s="202" t="s">
        <v>40</v>
      </c>
      <c r="O788" s="72"/>
      <c r="P788" s="203">
        <f>O788*H788</f>
        <v>0</v>
      </c>
      <c r="Q788" s="203">
        <v>0</v>
      </c>
      <c r="R788" s="203">
        <f>Q788*H788</f>
        <v>0</v>
      </c>
      <c r="S788" s="203">
        <v>0</v>
      </c>
      <c r="T788" s="204">
        <f>S788*H788</f>
        <v>0</v>
      </c>
      <c r="U788" s="35"/>
      <c r="V788" s="35"/>
      <c r="W788" s="35"/>
      <c r="X788" s="35"/>
      <c r="Y788" s="35"/>
      <c r="Z788" s="35"/>
      <c r="AA788" s="35"/>
      <c r="AB788" s="35"/>
      <c r="AC788" s="35"/>
      <c r="AD788" s="35"/>
      <c r="AE788" s="35"/>
      <c r="AR788" s="205" t="s">
        <v>215</v>
      </c>
      <c r="AT788" s="205" t="s">
        <v>211</v>
      </c>
      <c r="AU788" s="205" t="s">
        <v>83</v>
      </c>
      <c r="AY788" s="18" t="s">
        <v>209</v>
      </c>
      <c r="BE788" s="206">
        <f>IF(N788="základní",J788,0)</f>
        <v>0</v>
      </c>
      <c r="BF788" s="206">
        <f>IF(N788="snížená",J788,0)</f>
        <v>0</v>
      </c>
      <c r="BG788" s="206">
        <f>IF(N788="zákl. přenesená",J788,0)</f>
        <v>0</v>
      </c>
      <c r="BH788" s="206">
        <f>IF(N788="sníž. přenesená",J788,0)</f>
        <v>0</v>
      </c>
      <c r="BI788" s="206">
        <f>IF(N788="nulová",J788,0)</f>
        <v>0</v>
      </c>
      <c r="BJ788" s="18" t="s">
        <v>83</v>
      </c>
      <c r="BK788" s="206">
        <f>ROUND(I788*H788,2)</f>
        <v>0</v>
      </c>
      <c r="BL788" s="18" t="s">
        <v>215</v>
      </c>
      <c r="BM788" s="205" t="s">
        <v>1681</v>
      </c>
    </row>
    <row r="789" spans="1:65" s="12" customFormat="1" ht="25.9" customHeight="1">
      <c r="B789" s="177"/>
      <c r="C789" s="178"/>
      <c r="D789" s="179" t="s">
        <v>74</v>
      </c>
      <c r="E789" s="180" t="s">
        <v>287</v>
      </c>
      <c r="F789" s="180" t="s">
        <v>3792</v>
      </c>
      <c r="G789" s="178"/>
      <c r="H789" s="178"/>
      <c r="I789" s="181"/>
      <c r="J789" s="182">
        <f>BK789</f>
        <v>0</v>
      </c>
      <c r="K789" s="178"/>
      <c r="L789" s="183"/>
      <c r="M789" s="184"/>
      <c r="N789" s="185"/>
      <c r="O789" s="185"/>
      <c r="P789" s="186">
        <f>P790</f>
        <v>0</v>
      </c>
      <c r="Q789" s="185"/>
      <c r="R789" s="186">
        <f>R790</f>
        <v>0</v>
      </c>
      <c r="S789" s="185"/>
      <c r="T789" s="187">
        <f>T790</f>
        <v>0</v>
      </c>
      <c r="AR789" s="188" t="s">
        <v>106</v>
      </c>
      <c r="AT789" s="189" t="s">
        <v>74</v>
      </c>
      <c r="AU789" s="189" t="s">
        <v>75</v>
      </c>
      <c r="AY789" s="188" t="s">
        <v>209</v>
      </c>
      <c r="BK789" s="190">
        <f>BK790</f>
        <v>0</v>
      </c>
    </row>
    <row r="790" spans="1:65" s="12" customFormat="1" ht="22.9" customHeight="1">
      <c r="B790" s="177"/>
      <c r="C790" s="178"/>
      <c r="D790" s="179" t="s">
        <v>74</v>
      </c>
      <c r="E790" s="191" t="s">
        <v>3793</v>
      </c>
      <c r="F790" s="191" t="s">
        <v>3794</v>
      </c>
      <c r="G790" s="178"/>
      <c r="H790" s="178"/>
      <c r="I790" s="181"/>
      <c r="J790" s="192">
        <f>BK790</f>
        <v>0</v>
      </c>
      <c r="K790" s="178"/>
      <c r="L790" s="183"/>
      <c r="M790" s="184"/>
      <c r="N790" s="185"/>
      <c r="O790" s="185"/>
      <c r="P790" s="186">
        <f>P791</f>
        <v>0</v>
      </c>
      <c r="Q790" s="185"/>
      <c r="R790" s="186">
        <f>R791</f>
        <v>0</v>
      </c>
      <c r="S790" s="185"/>
      <c r="T790" s="187">
        <f>T791</f>
        <v>0</v>
      </c>
      <c r="AR790" s="188" t="s">
        <v>106</v>
      </c>
      <c r="AT790" s="189" t="s">
        <v>74</v>
      </c>
      <c r="AU790" s="189" t="s">
        <v>83</v>
      </c>
      <c r="AY790" s="188" t="s">
        <v>209</v>
      </c>
      <c r="BK790" s="190">
        <f>BK791</f>
        <v>0</v>
      </c>
    </row>
    <row r="791" spans="1:65" s="2" customFormat="1" ht="16.5" customHeight="1">
      <c r="A791" s="35"/>
      <c r="B791" s="36"/>
      <c r="C791" s="193" t="s">
        <v>1678</v>
      </c>
      <c r="D791" s="193" t="s">
        <v>211</v>
      </c>
      <c r="E791" s="194" t="s">
        <v>3795</v>
      </c>
      <c r="F791" s="195" t="s">
        <v>2539</v>
      </c>
      <c r="G791" s="196" t="s">
        <v>1591</v>
      </c>
      <c r="H791" s="197">
        <v>1</v>
      </c>
      <c r="I791" s="198"/>
      <c r="J791" s="199">
        <f>ROUND(I791*H791,2)</f>
        <v>0</v>
      </c>
      <c r="K791" s="200"/>
      <c r="L791" s="40"/>
      <c r="M791" s="201" t="s">
        <v>1</v>
      </c>
      <c r="N791" s="202" t="s">
        <v>40</v>
      </c>
      <c r="O791" s="72"/>
      <c r="P791" s="203">
        <f>O791*H791</f>
        <v>0</v>
      </c>
      <c r="Q791" s="203">
        <v>0</v>
      </c>
      <c r="R791" s="203">
        <f>Q791*H791</f>
        <v>0</v>
      </c>
      <c r="S791" s="203">
        <v>0</v>
      </c>
      <c r="T791" s="204">
        <f>S791*H791</f>
        <v>0</v>
      </c>
      <c r="U791" s="35"/>
      <c r="V791" s="35"/>
      <c r="W791" s="35"/>
      <c r="X791" s="35"/>
      <c r="Y791" s="35"/>
      <c r="Z791" s="35"/>
      <c r="AA791" s="35"/>
      <c r="AB791" s="35"/>
      <c r="AC791" s="35"/>
      <c r="AD791" s="35"/>
      <c r="AE791" s="35"/>
      <c r="AR791" s="205" t="s">
        <v>347</v>
      </c>
      <c r="AT791" s="205" t="s">
        <v>211</v>
      </c>
      <c r="AU791" s="205" t="s">
        <v>85</v>
      </c>
      <c r="AY791" s="18" t="s">
        <v>209</v>
      </c>
      <c r="BE791" s="206">
        <f>IF(N791="základní",J791,0)</f>
        <v>0</v>
      </c>
      <c r="BF791" s="206">
        <f>IF(N791="snížená",J791,0)</f>
        <v>0</v>
      </c>
      <c r="BG791" s="206">
        <f>IF(N791="zákl. přenesená",J791,0)</f>
        <v>0</v>
      </c>
      <c r="BH791" s="206">
        <f>IF(N791="sníž. přenesená",J791,0)</f>
        <v>0</v>
      </c>
      <c r="BI791" s="206">
        <f>IF(N791="nulová",J791,0)</f>
        <v>0</v>
      </c>
      <c r="BJ791" s="18" t="s">
        <v>83</v>
      </c>
      <c r="BK791" s="206">
        <f>ROUND(I791*H791,2)</f>
        <v>0</v>
      </c>
      <c r="BL791" s="18" t="s">
        <v>347</v>
      </c>
      <c r="BM791" s="205" t="s">
        <v>1684</v>
      </c>
    </row>
    <row r="792" spans="1:65" s="12" customFormat="1" ht="25.9" customHeight="1">
      <c r="B792" s="177"/>
      <c r="C792" s="178"/>
      <c r="D792" s="179" t="s">
        <v>74</v>
      </c>
      <c r="E792" s="180" t="s">
        <v>129</v>
      </c>
      <c r="F792" s="180" t="s">
        <v>129</v>
      </c>
      <c r="G792" s="178"/>
      <c r="H792" s="178"/>
      <c r="I792" s="181"/>
      <c r="J792" s="182">
        <f>BK792</f>
        <v>0</v>
      </c>
      <c r="K792" s="178"/>
      <c r="L792" s="183"/>
      <c r="M792" s="184"/>
      <c r="N792" s="185"/>
      <c r="O792" s="185"/>
      <c r="P792" s="186">
        <f>P793</f>
        <v>0</v>
      </c>
      <c r="Q792" s="185"/>
      <c r="R792" s="186">
        <f>R793</f>
        <v>0</v>
      </c>
      <c r="S792" s="185"/>
      <c r="T792" s="187">
        <f>T793</f>
        <v>0</v>
      </c>
      <c r="AR792" s="188" t="s">
        <v>83</v>
      </c>
      <c r="AT792" s="189" t="s">
        <v>74</v>
      </c>
      <c r="AU792" s="189" t="s">
        <v>75</v>
      </c>
      <c r="AY792" s="188" t="s">
        <v>209</v>
      </c>
      <c r="BK792" s="190">
        <f>BK793</f>
        <v>0</v>
      </c>
    </row>
    <row r="793" spans="1:65" s="12" customFormat="1" ht="22.9" customHeight="1">
      <c r="B793" s="177"/>
      <c r="C793" s="178"/>
      <c r="D793" s="179" t="s">
        <v>74</v>
      </c>
      <c r="E793" s="191" t="s">
        <v>2512</v>
      </c>
      <c r="F793" s="191" t="s">
        <v>129</v>
      </c>
      <c r="G793" s="178"/>
      <c r="H793" s="178"/>
      <c r="I793" s="181"/>
      <c r="J793" s="192">
        <f>BK793</f>
        <v>0</v>
      </c>
      <c r="K793" s="178"/>
      <c r="L793" s="183"/>
      <c r="M793" s="184"/>
      <c r="N793" s="185"/>
      <c r="O793" s="185"/>
      <c r="P793" s="186">
        <f>SUM(P794:P795)</f>
        <v>0</v>
      </c>
      <c r="Q793" s="185"/>
      <c r="R793" s="186">
        <f>SUM(R794:R795)</f>
        <v>0</v>
      </c>
      <c r="S793" s="185"/>
      <c r="T793" s="187">
        <f>SUM(T794:T795)</f>
        <v>0</v>
      </c>
      <c r="AR793" s="188" t="s">
        <v>83</v>
      </c>
      <c r="AT793" s="189" t="s">
        <v>74</v>
      </c>
      <c r="AU793" s="189" t="s">
        <v>83</v>
      </c>
      <c r="AY793" s="188" t="s">
        <v>209</v>
      </c>
      <c r="BK793" s="190">
        <f>SUM(BK794:BK795)</f>
        <v>0</v>
      </c>
    </row>
    <row r="794" spans="1:65" s="2" customFormat="1" ht="16.5" customHeight="1">
      <c r="A794" s="35"/>
      <c r="B794" s="36"/>
      <c r="C794" s="193" t="s">
        <v>985</v>
      </c>
      <c r="D794" s="193" t="s">
        <v>211</v>
      </c>
      <c r="E794" s="194" t="s">
        <v>3515</v>
      </c>
      <c r="F794" s="195" t="s">
        <v>3796</v>
      </c>
      <c r="G794" s="196" t="s">
        <v>1591</v>
      </c>
      <c r="H794" s="197">
        <v>1</v>
      </c>
      <c r="I794" s="198"/>
      <c r="J794" s="199">
        <f>ROUND(I794*H794,2)</f>
        <v>0</v>
      </c>
      <c r="K794" s="200"/>
      <c r="L794" s="40"/>
      <c r="M794" s="201" t="s">
        <v>1</v>
      </c>
      <c r="N794" s="202" t="s">
        <v>40</v>
      </c>
      <c r="O794" s="72"/>
      <c r="P794" s="203">
        <f>O794*H794</f>
        <v>0</v>
      </c>
      <c r="Q794" s="203">
        <v>0</v>
      </c>
      <c r="R794" s="203">
        <f>Q794*H794</f>
        <v>0</v>
      </c>
      <c r="S794" s="203">
        <v>0</v>
      </c>
      <c r="T794" s="204">
        <f>S794*H794</f>
        <v>0</v>
      </c>
      <c r="U794" s="35"/>
      <c r="V794" s="35"/>
      <c r="W794" s="35"/>
      <c r="X794" s="35"/>
      <c r="Y794" s="35"/>
      <c r="Z794" s="35"/>
      <c r="AA794" s="35"/>
      <c r="AB794" s="35"/>
      <c r="AC794" s="35"/>
      <c r="AD794" s="35"/>
      <c r="AE794" s="35"/>
      <c r="AR794" s="205" t="s">
        <v>215</v>
      </c>
      <c r="AT794" s="205" t="s">
        <v>211</v>
      </c>
      <c r="AU794" s="205" t="s">
        <v>85</v>
      </c>
      <c r="AY794" s="18" t="s">
        <v>209</v>
      </c>
      <c r="BE794" s="206">
        <f>IF(N794="základní",J794,0)</f>
        <v>0</v>
      </c>
      <c r="BF794" s="206">
        <f>IF(N794="snížená",J794,0)</f>
        <v>0</v>
      </c>
      <c r="BG794" s="206">
        <f>IF(N794="zákl. přenesená",J794,0)</f>
        <v>0</v>
      </c>
      <c r="BH794" s="206">
        <f>IF(N794="sníž. přenesená",J794,0)</f>
        <v>0</v>
      </c>
      <c r="BI794" s="206">
        <f>IF(N794="nulová",J794,0)</f>
        <v>0</v>
      </c>
      <c r="BJ794" s="18" t="s">
        <v>83</v>
      </c>
      <c r="BK794" s="206">
        <f>ROUND(I794*H794,2)</f>
        <v>0</v>
      </c>
      <c r="BL794" s="18" t="s">
        <v>215</v>
      </c>
      <c r="BM794" s="205" t="s">
        <v>1688</v>
      </c>
    </row>
    <row r="795" spans="1:65" s="2" customFormat="1" ht="16.5" customHeight="1">
      <c r="A795" s="35"/>
      <c r="B795" s="36"/>
      <c r="C795" s="193" t="s">
        <v>1685</v>
      </c>
      <c r="D795" s="193" t="s">
        <v>211</v>
      </c>
      <c r="E795" s="194" t="s">
        <v>3517</v>
      </c>
      <c r="F795" s="195" t="s">
        <v>3797</v>
      </c>
      <c r="G795" s="196" t="s">
        <v>1591</v>
      </c>
      <c r="H795" s="197">
        <v>1</v>
      </c>
      <c r="I795" s="198"/>
      <c r="J795" s="199">
        <f>ROUND(I795*H795,2)</f>
        <v>0</v>
      </c>
      <c r="K795" s="200"/>
      <c r="L795" s="40"/>
      <c r="M795" s="267" t="s">
        <v>1</v>
      </c>
      <c r="N795" s="268" t="s">
        <v>40</v>
      </c>
      <c r="O795" s="269"/>
      <c r="P795" s="270">
        <f>O795*H795</f>
        <v>0</v>
      </c>
      <c r="Q795" s="270">
        <v>0</v>
      </c>
      <c r="R795" s="270">
        <f>Q795*H795</f>
        <v>0</v>
      </c>
      <c r="S795" s="270">
        <v>0</v>
      </c>
      <c r="T795" s="271">
        <f>S795*H795</f>
        <v>0</v>
      </c>
      <c r="U795" s="35"/>
      <c r="V795" s="35"/>
      <c r="W795" s="35"/>
      <c r="X795" s="35"/>
      <c r="Y795" s="35"/>
      <c r="Z795" s="35"/>
      <c r="AA795" s="35"/>
      <c r="AB795" s="35"/>
      <c r="AC795" s="35"/>
      <c r="AD795" s="35"/>
      <c r="AE795" s="35"/>
      <c r="AR795" s="205" t="s">
        <v>215</v>
      </c>
      <c r="AT795" s="205" t="s">
        <v>211</v>
      </c>
      <c r="AU795" s="205" t="s">
        <v>85</v>
      </c>
      <c r="AY795" s="18" t="s">
        <v>209</v>
      </c>
      <c r="BE795" s="206">
        <f>IF(N795="základní",J795,0)</f>
        <v>0</v>
      </c>
      <c r="BF795" s="206">
        <f>IF(N795="snížená",J795,0)</f>
        <v>0</v>
      </c>
      <c r="BG795" s="206">
        <f>IF(N795="zákl. přenesená",J795,0)</f>
        <v>0</v>
      </c>
      <c r="BH795" s="206">
        <f>IF(N795="sníž. přenesená",J795,0)</f>
        <v>0</v>
      </c>
      <c r="BI795" s="206">
        <f>IF(N795="nulová",J795,0)</f>
        <v>0</v>
      </c>
      <c r="BJ795" s="18" t="s">
        <v>83</v>
      </c>
      <c r="BK795" s="206">
        <f>ROUND(I795*H795,2)</f>
        <v>0</v>
      </c>
      <c r="BL795" s="18" t="s">
        <v>215</v>
      </c>
      <c r="BM795" s="205" t="s">
        <v>1691</v>
      </c>
    </row>
    <row r="796" spans="1:65" s="2" customFormat="1" ht="6.95" customHeight="1">
      <c r="A796" s="35"/>
      <c r="B796" s="55"/>
      <c r="C796" s="56"/>
      <c r="D796" s="56"/>
      <c r="E796" s="56"/>
      <c r="F796" s="56"/>
      <c r="G796" s="56"/>
      <c r="H796" s="56"/>
      <c r="I796" s="56"/>
      <c r="J796" s="56"/>
      <c r="K796" s="56"/>
      <c r="L796" s="40"/>
      <c r="M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  <c r="AA796" s="35"/>
      <c r="AB796" s="35"/>
      <c r="AC796" s="35"/>
      <c r="AD796" s="35"/>
      <c r="AE796" s="35"/>
    </row>
  </sheetData>
  <sheetProtection algorithmName="SHA-512" hashValue="htJznqZw6SDSNGycpCjZE+RCM3n235aekUt8PV3ufptymudd0olDhS4eGgV0ZSONsV5+pNyhDoUaoGqOedVzyQ==" saltValue="mmJR+6caUMIhNAtq4FD4GySQijdrVD053ghiWAzI01kfUsBtf29O5f+GqZzUQNd9hJeD7Idhbw10C5kcmzwiKg==" spinCount="100000" sheet="1" objects="1" scenarios="1" formatColumns="0" formatRows="0" autoFilter="0"/>
  <autoFilter ref="C148:K795" xr:uid="{00000000-0009-0000-0000-000007000000}"/>
  <mergeCells count="15">
    <mergeCell ref="E135:H135"/>
    <mergeCell ref="E139:H139"/>
    <mergeCell ref="E137:H137"/>
    <mergeCell ref="E141:H141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14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8" t="s">
        <v>115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152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23" t="str">
        <f>'Rekapitulace stavby'!K6</f>
        <v>OU - STAVEBNÍ ÚPRAVY BUDOVY E, ČS.LEGIÍ 9, OSTRAVA - AKTUALIZACE/REVIZE 7.7.2022</v>
      </c>
      <c r="F7" s="324"/>
      <c r="G7" s="324"/>
      <c r="H7" s="324"/>
      <c r="L7" s="21"/>
    </row>
    <row r="8" spans="1:46" ht="12.75">
      <c r="B8" s="21"/>
      <c r="D8" s="120" t="s">
        <v>153</v>
      </c>
      <c r="L8" s="21"/>
    </row>
    <row r="9" spans="1:46" s="1" customFormat="1" ht="16.5" customHeight="1">
      <c r="B9" s="21"/>
      <c r="E9" s="323" t="s">
        <v>2838</v>
      </c>
      <c r="F9" s="321"/>
      <c r="G9" s="321"/>
      <c r="H9" s="321"/>
      <c r="L9" s="21"/>
    </row>
    <row r="10" spans="1:46" s="1" customFormat="1" ht="12" customHeight="1">
      <c r="B10" s="21"/>
      <c r="D10" s="120" t="s">
        <v>2839</v>
      </c>
      <c r="L10" s="21"/>
    </row>
    <row r="11" spans="1:46" s="2" customFormat="1" ht="16.5" customHeight="1">
      <c r="A11" s="35"/>
      <c r="B11" s="40"/>
      <c r="C11" s="35"/>
      <c r="D11" s="35"/>
      <c r="E11" s="333" t="s">
        <v>3798</v>
      </c>
      <c r="F11" s="326"/>
      <c r="G11" s="326"/>
      <c r="H11" s="326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3273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25" t="s">
        <v>3799</v>
      </c>
      <c r="F13" s="326"/>
      <c r="G13" s="326"/>
      <c r="H13" s="326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17</v>
      </c>
      <c r="E15" s="35"/>
      <c r="F15" s="111" t="s">
        <v>1</v>
      </c>
      <c r="G15" s="35"/>
      <c r="H15" s="35"/>
      <c r="I15" s="120" t="s">
        <v>18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19</v>
      </c>
      <c r="E16" s="35"/>
      <c r="F16" s="111" t="s">
        <v>33</v>
      </c>
      <c r="G16" s="35"/>
      <c r="H16" s="35"/>
      <c r="I16" s="120" t="s">
        <v>21</v>
      </c>
      <c r="J16" s="121" t="str">
        <f>'Rekapitulace stavby'!AN8</f>
        <v>30. 3. 2022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23</v>
      </c>
      <c r="E18" s="35"/>
      <c r="F18" s="35"/>
      <c r="G18" s="35"/>
      <c r="H18" s="35"/>
      <c r="I18" s="120" t="s">
        <v>24</v>
      </c>
      <c r="J18" s="111" t="str">
        <f>IF('Rekapitulace stavby'!AN10="","",'Rekapitulace stavby'!AN10)</f>
        <v/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tr">
        <f>IF('Rekapitulace stavby'!E11="","",'Rekapitulace stavby'!E11)</f>
        <v>Ostravská univerzita</v>
      </c>
      <c r="F19" s="35"/>
      <c r="G19" s="35"/>
      <c r="H19" s="35"/>
      <c r="I19" s="120" t="s">
        <v>26</v>
      </c>
      <c r="J19" s="111" t="str">
        <f>IF('Rekapitulace stavby'!AN11="","",'Rekapitulace stavby'!AN11)</f>
        <v/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27</v>
      </c>
      <c r="E21" s="35"/>
      <c r="F21" s="35"/>
      <c r="G21" s="35"/>
      <c r="H21" s="35"/>
      <c r="I21" s="120" t="s">
        <v>24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27" t="str">
        <f>'Rekapitulace stavby'!E14</f>
        <v>Vyplň údaj</v>
      </c>
      <c r="F22" s="328"/>
      <c r="G22" s="328"/>
      <c r="H22" s="328"/>
      <c r="I22" s="120" t="s">
        <v>26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29</v>
      </c>
      <c r="E24" s="35"/>
      <c r="F24" s="35"/>
      <c r="G24" s="35"/>
      <c r="H24" s="35"/>
      <c r="I24" s="120" t="s">
        <v>24</v>
      </c>
      <c r="J24" s="111" t="str">
        <f>IF('Rekapitulace stavby'!AN16="","",'Rekapitulace stavby'!AN16)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tr">
        <f>IF('Rekapitulace stavby'!E17="","",'Rekapitulace stavby'!E17)</f>
        <v>MARPO s.r.o.</v>
      </c>
      <c r="F25" s="35"/>
      <c r="G25" s="35"/>
      <c r="H25" s="35"/>
      <c r="I25" s="120" t="s">
        <v>26</v>
      </c>
      <c r="J25" s="111" t="str">
        <f>IF('Rekapitulace stavby'!AN17="","",'Rekapitulace stavby'!AN17)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32</v>
      </c>
      <c r="E27" s="35"/>
      <c r="F27" s="35"/>
      <c r="G27" s="35"/>
      <c r="H27" s="35"/>
      <c r="I27" s="120" t="s">
        <v>24</v>
      </c>
      <c r="J27" s="111" t="str">
        <f>IF('Rekapitulace stavby'!AN19="","",'Rekapitulace stavby'!AN19)</f>
        <v/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tr">
        <f>IF('Rekapitulace stavby'!E20="","",'Rekapitulace stavby'!E20)</f>
        <v xml:space="preserve"> </v>
      </c>
      <c r="F28" s="35"/>
      <c r="G28" s="35"/>
      <c r="H28" s="35"/>
      <c r="I28" s="120" t="s">
        <v>26</v>
      </c>
      <c r="J28" s="111" t="str">
        <f>IF('Rekapitulace stavby'!AN20="","",'Rekapitulace stavby'!AN20)</f>
        <v/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34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29" t="s">
        <v>1</v>
      </c>
      <c r="F31" s="329"/>
      <c r="G31" s="329"/>
      <c r="H31" s="329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35</v>
      </c>
      <c r="E34" s="35"/>
      <c r="F34" s="35"/>
      <c r="G34" s="35"/>
      <c r="H34" s="35"/>
      <c r="I34" s="35"/>
      <c r="J34" s="127">
        <f>ROUND(J126,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37</v>
      </c>
      <c r="G36" s="35"/>
      <c r="H36" s="35"/>
      <c r="I36" s="128" t="s">
        <v>36</v>
      </c>
      <c r="J36" s="128" t="s">
        <v>38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39</v>
      </c>
      <c r="E37" s="120" t="s">
        <v>40</v>
      </c>
      <c r="F37" s="130">
        <f>ROUND((SUM(BE126:BE145)),  2)</f>
        <v>0</v>
      </c>
      <c r="G37" s="35"/>
      <c r="H37" s="35"/>
      <c r="I37" s="131">
        <v>0.21</v>
      </c>
      <c r="J37" s="130">
        <f>ROUND(((SUM(BE126:BE145))*I37),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41</v>
      </c>
      <c r="F38" s="130">
        <f>ROUND((SUM(BF126:BF145)),  2)</f>
        <v>0</v>
      </c>
      <c r="G38" s="35"/>
      <c r="H38" s="35"/>
      <c r="I38" s="131">
        <v>0.15</v>
      </c>
      <c r="J38" s="130">
        <f>ROUND(((SUM(BF126:BF145))*I38),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42</v>
      </c>
      <c r="F39" s="130">
        <f>ROUND((SUM(BG126:BG145)),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43</v>
      </c>
      <c r="F40" s="130">
        <f>ROUND((SUM(BH126:BH145)),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44</v>
      </c>
      <c r="F41" s="130">
        <f>ROUND((SUM(BI126:BI145)),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45</v>
      </c>
      <c r="E43" s="134"/>
      <c r="F43" s="134"/>
      <c r="G43" s="135" t="s">
        <v>46</v>
      </c>
      <c r="H43" s="136" t="s">
        <v>47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155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0" t="str">
        <f>E7</f>
        <v>OU - STAVEBNÍ ÚPRAVY BUDOVY E, ČS.LEGIÍ 9, OSTRAVA - AKTUALIZACE/REVIZE 7.7.2022</v>
      </c>
      <c r="F85" s="331"/>
      <c r="G85" s="331"/>
      <c r="H85" s="33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153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30" t="s">
        <v>2838</v>
      </c>
      <c r="F87" s="307"/>
      <c r="G87" s="307"/>
      <c r="H87" s="307"/>
      <c r="I87" s="23"/>
      <c r="J87" s="23"/>
      <c r="K87" s="23"/>
      <c r="L87" s="21"/>
    </row>
    <row r="88" spans="1:31" s="1" customFormat="1" ht="12" customHeight="1">
      <c r="B88" s="22"/>
      <c r="C88" s="30" t="s">
        <v>2839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34" t="s">
        <v>3798</v>
      </c>
      <c r="F89" s="332"/>
      <c r="G89" s="332"/>
      <c r="H89" s="332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3273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78" t="str">
        <f>E13</f>
        <v>CCTV - Kamerový systém</v>
      </c>
      <c r="F91" s="332"/>
      <c r="G91" s="332"/>
      <c r="H91" s="332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19</v>
      </c>
      <c r="D93" s="37"/>
      <c r="E93" s="37"/>
      <c r="F93" s="28" t="str">
        <f>F16</f>
        <v xml:space="preserve"> </v>
      </c>
      <c r="G93" s="37"/>
      <c r="H93" s="37"/>
      <c r="I93" s="30" t="s">
        <v>21</v>
      </c>
      <c r="J93" s="67" t="str">
        <f>IF(J16="","",J16)</f>
        <v>30. 3. 2022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2" customHeight="1">
      <c r="A95" s="35"/>
      <c r="B95" s="36"/>
      <c r="C95" s="30" t="s">
        <v>23</v>
      </c>
      <c r="D95" s="37"/>
      <c r="E95" s="37"/>
      <c r="F95" s="28" t="str">
        <f>E19</f>
        <v>Ostravská univerzita</v>
      </c>
      <c r="G95" s="37"/>
      <c r="H95" s="37"/>
      <c r="I95" s="30" t="s">
        <v>29</v>
      </c>
      <c r="J95" s="33" t="str">
        <f>E25</f>
        <v>MARPO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27</v>
      </c>
      <c r="D96" s="37"/>
      <c r="E96" s="37"/>
      <c r="F96" s="28" t="str">
        <f>IF(E22="","",E22)</f>
        <v>Vyplň údaj</v>
      </c>
      <c r="G96" s="37"/>
      <c r="H96" s="37"/>
      <c r="I96" s="30" t="s">
        <v>32</v>
      </c>
      <c r="J96" s="33" t="str">
        <f>E28</f>
        <v xml:space="preserve"> 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156</v>
      </c>
      <c r="D98" s="151"/>
      <c r="E98" s="151"/>
      <c r="F98" s="151"/>
      <c r="G98" s="151"/>
      <c r="H98" s="151"/>
      <c r="I98" s="151"/>
      <c r="J98" s="152" t="s">
        <v>157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158</v>
      </c>
      <c r="D100" s="37"/>
      <c r="E100" s="37"/>
      <c r="F100" s="37"/>
      <c r="G100" s="37"/>
      <c r="H100" s="37"/>
      <c r="I100" s="37"/>
      <c r="J100" s="85">
        <f>J126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159</v>
      </c>
    </row>
    <row r="101" spans="1:47" s="9" customFormat="1" ht="24.95" customHeight="1">
      <c r="B101" s="154"/>
      <c r="C101" s="155"/>
      <c r="D101" s="156" t="s">
        <v>3800</v>
      </c>
      <c r="E101" s="157"/>
      <c r="F101" s="157"/>
      <c r="G101" s="157"/>
      <c r="H101" s="157"/>
      <c r="I101" s="157"/>
      <c r="J101" s="158">
        <f>J127</f>
        <v>0</v>
      </c>
      <c r="K101" s="155"/>
      <c r="L101" s="159"/>
    </row>
    <row r="102" spans="1:47" s="9" customFormat="1" ht="24.95" customHeight="1">
      <c r="B102" s="154"/>
      <c r="C102" s="155"/>
      <c r="D102" s="156" t="s">
        <v>3801</v>
      </c>
      <c r="E102" s="157"/>
      <c r="F102" s="157"/>
      <c r="G102" s="157"/>
      <c r="H102" s="157"/>
      <c r="I102" s="157"/>
      <c r="J102" s="158">
        <f>J137</f>
        <v>0</v>
      </c>
      <c r="K102" s="155"/>
      <c r="L102" s="159"/>
    </row>
    <row r="103" spans="1:47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47" s="2" customFormat="1" ht="6.95" customHeight="1">
      <c r="A104" s="35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47" s="2" customFormat="1" ht="6.95" customHeight="1">
      <c r="A108" s="35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24.95" customHeight="1">
      <c r="A109" s="35"/>
      <c r="B109" s="36"/>
      <c r="C109" s="24" t="s">
        <v>194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12" customHeight="1">
      <c r="A111" s="35"/>
      <c r="B111" s="36"/>
      <c r="C111" s="30" t="s">
        <v>16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6.5" customHeight="1">
      <c r="A112" s="35"/>
      <c r="B112" s="36"/>
      <c r="C112" s="37"/>
      <c r="D112" s="37"/>
      <c r="E112" s="330" t="str">
        <f>E7</f>
        <v>OU - STAVEBNÍ ÚPRAVY BUDOVY E, ČS.LEGIÍ 9, OSTRAVA - AKTUALIZACE/REVIZE 7.7.2022</v>
      </c>
      <c r="F112" s="331"/>
      <c r="G112" s="331"/>
      <c r="H112" s="331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1" customFormat="1" ht="12" customHeight="1">
      <c r="B113" s="22"/>
      <c r="C113" s="30" t="s">
        <v>153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pans="1:65" s="1" customFormat="1" ht="16.5" customHeight="1">
      <c r="B114" s="22"/>
      <c r="C114" s="23"/>
      <c r="D114" s="23"/>
      <c r="E114" s="330" t="s">
        <v>2838</v>
      </c>
      <c r="F114" s="307"/>
      <c r="G114" s="307"/>
      <c r="H114" s="307"/>
      <c r="I114" s="23"/>
      <c r="J114" s="23"/>
      <c r="K114" s="23"/>
      <c r="L114" s="21"/>
    </row>
    <row r="115" spans="1:65" s="1" customFormat="1" ht="12" customHeight="1">
      <c r="B115" s="22"/>
      <c r="C115" s="30" t="s">
        <v>2839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pans="1:65" s="2" customFormat="1" ht="16.5" customHeight="1">
      <c r="A116" s="35"/>
      <c r="B116" s="36"/>
      <c r="C116" s="37"/>
      <c r="D116" s="37"/>
      <c r="E116" s="334" t="s">
        <v>3798</v>
      </c>
      <c r="F116" s="332"/>
      <c r="G116" s="332"/>
      <c r="H116" s="332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>
      <c r="A117" s="35"/>
      <c r="B117" s="36"/>
      <c r="C117" s="30" t="s">
        <v>3273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6.5" customHeight="1">
      <c r="A118" s="35"/>
      <c r="B118" s="36"/>
      <c r="C118" s="37"/>
      <c r="D118" s="37"/>
      <c r="E118" s="278" t="str">
        <f>E13</f>
        <v>CCTV - Kamerový systém</v>
      </c>
      <c r="F118" s="332"/>
      <c r="G118" s="332"/>
      <c r="H118" s="332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2" customHeight="1">
      <c r="A120" s="35"/>
      <c r="B120" s="36"/>
      <c r="C120" s="30" t="s">
        <v>19</v>
      </c>
      <c r="D120" s="37"/>
      <c r="E120" s="37"/>
      <c r="F120" s="28" t="str">
        <f>F16</f>
        <v xml:space="preserve"> </v>
      </c>
      <c r="G120" s="37"/>
      <c r="H120" s="37"/>
      <c r="I120" s="30" t="s">
        <v>21</v>
      </c>
      <c r="J120" s="67" t="str">
        <f>IF(J16="","",J16)</f>
        <v>30. 3. 2022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5.2" customHeight="1">
      <c r="A122" s="35"/>
      <c r="B122" s="36"/>
      <c r="C122" s="30" t="s">
        <v>23</v>
      </c>
      <c r="D122" s="37"/>
      <c r="E122" s="37"/>
      <c r="F122" s="28" t="str">
        <f>E19</f>
        <v>Ostravská univerzita</v>
      </c>
      <c r="G122" s="37"/>
      <c r="H122" s="37"/>
      <c r="I122" s="30" t="s">
        <v>29</v>
      </c>
      <c r="J122" s="33" t="str">
        <f>E25</f>
        <v>MARPO s.r.o.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5.2" customHeight="1">
      <c r="A123" s="35"/>
      <c r="B123" s="36"/>
      <c r="C123" s="30" t="s">
        <v>27</v>
      </c>
      <c r="D123" s="37"/>
      <c r="E123" s="37"/>
      <c r="F123" s="28" t="str">
        <f>IF(E22="","",E22)</f>
        <v>Vyplň údaj</v>
      </c>
      <c r="G123" s="37"/>
      <c r="H123" s="37"/>
      <c r="I123" s="30" t="s">
        <v>32</v>
      </c>
      <c r="J123" s="33" t="str">
        <f>E28</f>
        <v xml:space="preserve"> 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2" customFormat="1" ht="10.3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5" s="11" customFormat="1" ht="29.25" customHeight="1">
      <c r="A125" s="165"/>
      <c r="B125" s="166"/>
      <c r="C125" s="167" t="s">
        <v>195</v>
      </c>
      <c r="D125" s="168" t="s">
        <v>60</v>
      </c>
      <c r="E125" s="168" t="s">
        <v>56</v>
      </c>
      <c r="F125" s="168" t="s">
        <v>57</v>
      </c>
      <c r="G125" s="168" t="s">
        <v>196</v>
      </c>
      <c r="H125" s="168" t="s">
        <v>197</v>
      </c>
      <c r="I125" s="168" t="s">
        <v>198</v>
      </c>
      <c r="J125" s="169" t="s">
        <v>157</v>
      </c>
      <c r="K125" s="170" t="s">
        <v>199</v>
      </c>
      <c r="L125" s="171"/>
      <c r="M125" s="76" t="s">
        <v>1</v>
      </c>
      <c r="N125" s="77" t="s">
        <v>39</v>
      </c>
      <c r="O125" s="77" t="s">
        <v>200</v>
      </c>
      <c r="P125" s="77" t="s">
        <v>201</v>
      </c>
      <c r="Q125" s="77" t="s">
        <v>202</v>
      </c>
      <c r="R125" s="77" t="s">
        <v>203</v>
      </c>
      <c r="S125" s="77" t="s">
        <v>204</v>
      </c>
      <c r="T125" s="78" t="s">
        <v>205</v>
      </c>
      <c r="U125" s="165"/>
      <c r="V125" s="165"/>
      <c r="W125" s="165"/>
      <c r="X125" s="165"/>
      <c r="Y125" s="165"/>
      <c r="Z125" s="165"/>
      <c r="AA125" s="165"/>
      <c r="AB125" s="165"/>
      <c r="AC125" s="165"/>
      <c r="AD125" s="165"/>
      <c r="AE125" s="165"/>
    </row>
    <row r="126" spans="1:65" s="2" customFormat="1" ht="22.9" customHeight="1">
      <c r="A126" s="35"/>
      <c r="B126" s="36"/>
      <c r="C126" s="83" t="s">
        <v>206</v>
      </c>
      <c r="D126" s="37"/>
      <c r="E126" s="37"/>
      <c r="F126" s="37"/>
      <c r="G126" s="37"/>
      <c r="H126" s="37"/>
      <c r="I126" s="37"/>
      <c r="J126" s="172">
        <f>BK126</f>
        <v>0</v>
      </c>
      <c r="K126" s="37"/>
      <c r="L126" s="40"/>
      <c r="M126" s="79"/>
      <c r="N126" s="173"/>
      <c r="O126" s="80"/>
      <c r="P126" s="174">
        <f>P127+P137</f>
        <v>0</v>
      </c>
      <c r="Q126" s="80"/>
      <c r="R126" s="174">
        <f>R127+R137</f>
        <v>0</v>
      </c>
      <c r="S126" s="80"/>
      <c r="T126" s="175">
        <f>T127+T137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74</v>
      </c>
      <c r="AU126" s="18" t="s">
        <v>159</v>
      </c>
      <c r="BK126" s="176">
        <f>BK127+BK137</f>
        <v>0</v>
      </c>
    </row>
    <row r="127" spans="1:65" s="12" customFormat="1" ht="25.9" customHeight="1">
      <c r="B127" s="177"/>
      <c r="C127" s="178"/>
      <c r="D127" s="179" t="s">
        <v>74</v>
      </c>
      <c r="E127" s="180" t="s">
        <v>3280</v>
      </c>
      <c r="F127" s="180" t="s">
        <v>3802</v>
      </c>
      <c r="G127" s="178"/>
      <c r="H127" s="178"/>
      <c r="I127" s="181"/>
      <c r="J127" s="182">
        <f>BK127</f>
        <v>0</v>
      </c>
      <c r="K127" s="178"/>
      <c r="L127" s="183"/>
      <c r="M127" s="184"/>
      <c r="N127" s="185"/>
      <c r="O127" s="185"/>
      <c r="P127" s="186">
        <f>SUM(P128:P136)</f>
        <v>0</v>
      </c>
      <c r="Q127" s="185"/>
      <c r="R127" s="186">
        <f>SUM(R128:R136)</f>
        <v>0</v>
      </c>
      <c r="S127" s="185"/>
      <c r="T127" s="187">
        <f>SUM(T128:T136)</f>
        <v>0</v>
      </c>
      <c r="AR127" s="188" t="s">
        <v>83</v>
      </c>
      <c r="AT127" s="189" t="s">
        <v>74</v>
      </c>
      <c r="AU127" s="189" t="s">
        <v>75</v>
      </c>
      <c r="AY127" s="188" t="s">
        <v>209</v>
      </c>
      <c r="BK127" s="190">
        <f>SUM(BK128:BK136)</f>
        <v>0</v>
      </c>
    </row>
    <row r="128" spans="1:65" s="2" customFormat="1" ht="49.15" customHeight="1">
      <c r="A128" s="35"/>
      <c r="B128" s="36"/>
      <c r="C128" s="193" t="s">
        <v>83</v>
      </c>
      <c r="D128" s="193" t="s">
        <v>211</v>
      </c>
      <c r="E128" s="194" t="s">
        <v>3803</v>
      </c>
      <c r="F128" s="195" t="s">
        <v>3804</v>
      </c>
      <c r="G128" s="196" t="s">
        <v>513</v>
      </c>
      <c r="H128" s="197">
        <v>19</v>
      </c>
      <c r="I128" s="198"/>
      <c r="J128" s="199">
        <f t="shared" ref="J128:J135" si="0">ROUND(I128*H128,2)</f>
        <v>0</v>
      </c>
      <c r="K128" s="200"/>
      <c r="L128" s="40"/>
      <c r="M128" s="201" t="s">
        <v>1</v>
      </c>
      <c r="N128" s="202" t="s">
        <v>40</v>
      </c>
      <c r="O128" s="72"/>
      <c r="P128" s="203">
        <f t="shared" ref="P128:P135" si="1">O128*H128</f>
        <v>0</v>
      </c>
      <c r="Q128" s="203">
        <v>0</v>
      </c>
      <c r="R128" s="203">
        <f t="shared" ref="R128:R135" si="2">Q128*H128</f>
        <v>0</v>
      </c>
      <c r="S128" s="203">
        <v>0</v>
      </c>
      <c r="T128" s="204">
        <f t="shared" ref="T128:T135" si="3"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5" t="s">
        <v>215</v>
      </c>
      <c r="AT128" s="205" t="s">
        <v>211</v>
      </c>
      <c r="AU128" s="205" t="s">
        <v>83</v>
      </c>
      <c r="AY128" s="18" t="s">
        <v>209</v>
      </c>
      <c r="BE128" s="206">
        <f t="shared" ref="BE128:BE135" si="4">IF(N128="základní",J128,0)</f>
        <v>0</v>
      </c>
      <c r="BF128" s="206">
        <f t="shared" ref="BF128:BF135" si="5">IF(N128="snížená",J128,0)</f>
        <v>0</v>
      </c>
      <c r="BG128" s="206">
        <f t="shared" ref="BG128:BG135" si="6">IF(N128="zákl. přenesená",J128,0)</f>
        <v>0</v>
      </c>
      <c r="BH128" s="206">
        <f t="shared" ref="BH128:BH135" si="7">IF(N128="sníž. přenesená",J128,0)</f>
        <v>0</v>
      </c>
      <c r="BI128" s="206">
        <f t="shared" ref="BI128:BI135" si="8">IF(N128="nulová",J128,0)</f>
        <v>0</v>
      </c>
      <c r="BJ128" s="18" t="s">
        <v>83</v>
      </c>
      <c r="BK128" s="206">
        <f t="shared" ref="BK128:BK135" si="9">ROUND(I128*H128,2)</f>
        <v>0</v>
      </c>
      <c r="BL128" s="18" t="s">
        <v>215</v>
      </c>
      <c r="BM128" s="205" t="s">
        <v>85</v>
      </c>
    </row>
    <row r="129" spans="1:65" s="2" customFormat="1" ht="55.5" customHeight="1">
      <c r="A129" s="35"/>
      <c r="B129" s="36"/>
      <c r="C129" s="193" t="s">
        <v>85</v>
      </c>
      <c r="D129" s="193" t="s">
        <v>211</v>
      </c>
      <c r="E129" s="194" t="s">
        <v>3805</v>
      </c>
      <c r="F129" s="195" t="s">
        <v>3806</v>
      </c>
      <c r="G129" s="196" t="s">
        <v>513</v>
      </c>
      <c r="H129" s="197">
        <v>4</v>
      </c>
      <c r="I129" s="198"/>
      <c r="J129" s="199">
        <f t="shared" si="0"/>
        <v>0</v>
      </c>
      <c r="K129" s="200"/>
      <c r="L129" s="40"/>
      <c r="M129" s="201" t="s">
        <v>1</v>
      </c>
      <c r="N129" s="202" t="s">
        <v>40</v>
      </c>
      <c r="O129" s="72"/>
      <c r="P129" s="203">
        <f t="shared" si="1"/>
        <v>0</v>
      </c>
      <c r="Q129" s="203">
        <v>0</v>
      </c>
      <c r="R129" s="203">
        <f t="shared" si="2"/>
        <v>0</v>
      </c>
      <c r="S129" s="203">
        <v>0</v>
      </c>
      <c r="T129" s="204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5" t="s">
        <v>215</v>
      </c>
      <c r="AT129" s="205" t="s">
        <v>211</v>
      </c>
      <c r="AU129" s="205" t="s">
        <v>83</v>
      </c>
      <c r="AY129" s="18" t="s">
        <v>209</v>
      </c>
      <c r="BE129" s="206">
        <f t="shared" si="4"/>
        <v>0</v>
      </c>
      <c r="BF129" s="206">
        <f t="shared" si="5"/>
        <v>0</v>
      </c>
      <c r="BG129" s="206">
        <f t="shared" si="6"/>
        <v>0</v>
      </c>
      <c r="BH129" s="206">
        <f t="shared" si="7"/>
        <v>0</v>
      </c>
      <c r="BI129" s="206">
        <f t="shared" si="8"/>
        <v>0</v>
      </c>
      <c r="BJ129" s="18" t="s">
        <v>83</v>
      </c>
      <c r="BK129" s="206">
        <f t="shared" si="9"/>
        <v>0</v>
      </c>
      <c r="BL129" s="18" t="s">
        <v>215</v>
      </c>
      <c r="BM129" s="205" t="s">
        <v>215</v>
      </c>
    </row>
    <row r="130" spans="1:65" s="2" customFormat="1" ht="24.2" customHeight="1">
      <c r="A130" s="35"/>
      <c r="B130" s="36"/>
      <c r="C130" s="193" t="s">
        <v>106</v>
      </c>
      <c r="D130" s="193" t="s">
        <v>211</v>
      </c>
      <c r="E130" s="194" t="s">
        <v>3807</v>
      </c>
      <c r="F130" s="195" t="s">
        <v>3808</v>
      </c>
      <c r="G130" s="196" t="s">
        <v>513</v>
      </c>
      <c r="H130" s="197">
        <v>22</v>
      </c>
      <c r="I130" s="198"/>
      <c r="J130" s="199">
        <f t="shared" si="0"/>
        <v>0</v>
      </c>
      <c r="K130" s="200"/>
      <c r="L130" s="40"/>
      <c r="M130" s="201" t="s">
        <v>1</v>
      </c>
      <c r="N130" s="202" t="s">
        <v>40</v>
      </c>
      <c r="O130" s="72"/>
      <c r="P130" s="203">
        <f t="shared" si="1"/>
        <v>0</v>
      </c>
      <c r="Q130" s="203">
        <v>0</v>
      </c>
      <c r="R130" s="203">
        <f t="shared" si="2"/>
        <v>0</v>
      </c>
      <c r="S130" s="203">
        <v>0</v>
      </c>
      <c r="T130" s="204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5" t="s">
        <v>215</v>
      </c>
      <c r="AT130" s="205" t="s">
        <v>211</v>
      </c>
      <c r="AU130" s="205" t="s">
        <v>83</v>
      </c>
      <c r="AY130" s="18" t="s">
        <v>209</v>
      </c>
      <c r="BE130" s="206">
        <f t="shared" si="4"/>
        <v>0</v>
      </c>
      <c r="BF130" s="206">
        <f t="shared" si="5"/>
        <v>0</v>
      </c>
      <c r="BG130" s="206">
        <f t="shared" si="6"/>
        <v>0</v>
      </c>
      <c r="BH130" s="206">
        <f t="shared" si="7"/>
        <v>0</v>
      </c>
      <c r="BI130" s="206">
        <f t="shared" si="8"/>
        <v>0</v>
      </c>
      <c r="BJ130" s="18" t="s">
        <v>83</v>
      </c>
      <c r="BK130" s="206">
        <f t="shared" si="9"/>
        <v>0</v>
      </c>
      <c r="BL130" s="18" t="s">
        <v>215</v>
      </c>
      <c r="BM130" s="205" t="s">
        <v>224</v>
      </c>
    </row>
    <row r="131" spans="1:65" s="2" customFormat="1" ht="24.2" customHeight="1">
      <c r="A131" s="35"/>
      <c r="B131" s="36"/>
      <c r="C131" s="193" t="s">
        <v>215</v>
      </c>
      <c r="D131" s="193" t="s">
        <v>211</v>
      </c>
      <c r="E131" s="194" t="s">
        <v>3809</v>
      </c>
      <c r="F131" s="195" t="s">
        <v>3810</v>
      </c>
      <c r="G131" s="196" t="s">
        <v>425</v>
      </c>
      <c r="H131" s="197">
        <v>2070</v>
      </c>
      <c r="I131" s="198"/>
      <c r="J131" s="199">
        <f t="shared" si="0"/>
        <v>0</v>
      </c>
      <c r="K131" s="200"/>
      <c r="L131" s="40"/>
      <c r="M131" s="201" t="s">
        <v>1</v>
      </c>
      <c r="N131" s="202" t="s">
        <v>40</v>
      </c>
      <c r="O131" s="72"/>
      <c r="P131" s="203">
        <f t="shared" si="1"/>
        <v>0</v>
      </c>
      <c r="Q131" s="203">
        <v>0</v>
      </c>
      <c r="R131" s="203">
        <f t="shared" si="2"/>
        <v>0</v>
      </c>
      <c r="S131" s="203">
        <v>0</v>
      </c>
      <c r="T131" s="204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215</v>
      </c>
      <c r="AT131" s="205" t="s">
        <v>211</v>
      </c>
      <c r="AU131" s="205" t="s">
        <v>83</v>
      </c>
      <c r="AY131" s="18" t="s">
        <v>209</v>
      </c>
      <c r="BE131" s="206">
        <f t="shared" si="4"/>
        <v>0</v>
      </c>
      <c r="BF131" s="206">
        <f t="shared" si="5"/>
        <v>0</v>
      </c>
      <c r="BG131" s="206">
        <f t="shared" si="6"/>
        <v>0</v>
      </c>
      <c r="BH131" s="206">
        <f t="shared" si="7"/>
        <v>0</v>
      </c>
      <c r="BI131" s="206">
        <f t="shared" si="8"/>
        <v>0</v>
      </c>
      <c r="BJ131" s="18" t="s">
        <v>83</v>
      </c>
      <c r="BK131" s="206">
        <f t="shared" si="9"/>
        <v>0</v>
      </c>
      <c r="BL131" s="18" t="s">
        <v>215</v>
      </c>
      <c r="BM131" s="205" t="s">
        <v>229</v>
      </c>
    </row>
    <row r="132" spans="1:65" s="2" customFormat="1" ht="24.2" customHeight="1">
      <c r="A132" s="35"/>
      <c r="B132" s="36"/>
      <c r="C132" s="193" t="s">
        <v>232</v>
      </c>
      <c r="D132" s="193" t="s">
        <v>211</v>
      </c>
      <c r="E132" s="194" t="s">
        <v>3811</v>
      </c>
      <c r="F132" s="195" t="s">
        <v>3812</v>
      </c>
      <c r="G132" s="196" t="s">
        <v>513</v>
      </c>
      <c r="H132" s="197">
        <v>3</v>
      </c>
      <c r="I132" s="198"/>
      <c r="J132" s="199">
        <f t="shared" si="0"/>
        <v>0</v>
      </c>
      <c r="K132" s="200"/>
      <c r="L132" s="40"/>
      <c r="M132" s="201" t="s">
        <v>1</v>
      </c>
      <c r="N132" s="202" t="s">
        <v>40</v>
      </c>
      <c r="O132" s="72"/>
      <c r="P132" s="203">
        <f t="shared" si="1"/>
        <v>0</v>
      </c>
      <c r="Q132" s="203">
        <v>0</v>
      </c>
      <c r="R132" s="203">
        <f t="shared" si="2"/>
        <v>0</v>
      </c>
      <c r="S132" s="203">
        <v>0</v>
      </c>
      <c r="T132" s="204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215</v>
      </c>
      <c r="AT132" s="205" t="s">
        <v>211</v>
      </c>
      <c r="AU132" s="205" t="s">
        <v>83</v>
      </c>
      <c r="AY132" s="18" t="s">
        <v>209</v>
      </c>
      <c r="BE132" s="206">
        <f t="shared" si="4"/>
        <v>0</v>
      </c>
      <c r="BF132" s="206">
        <f t="shared" si="5"/>
        <v>0</v>
      </c>
      <c r="BG132" s="206">
        <f t="shared" si="6"/>
        <v>0</v>
      </c>
      <c r="BH132" s="206">
        <f t="shared" si="7"/>
        <v>0</v>
      </c>
      <c r="BI132" s="206">
        <f t="shared" si="8"/>
        <v>0</v>
      </c>
      <c r="BJ132" s="18" t="s">
        <v>83</v>
      </c>
      <c r="BK132" s="206">
        <f t="shared" si="9"/>
        <v>0</v>
      </c>
      <c r="BL132" s="18" t="s">
        <v>215</v>
      </c>
      <c r="BM132" s="205" t="s">
        <v>235</v>
      </c>
    </row>
    <row r="133" spans="1:65" s="2" customFormat="1" ht="16.5" customHeight="1">
      <c r="A133" s="35"/>
      <c r="B133" s="36"/>
      <c r="C133" s="193" t="s">
        <v>224</v>
      </c>
      <c r="D133" s="193" t="s">
        <v>211</v>
      </c>
      <c r="E133" s="194" t="s">
        <v>3813</v>
      </c>
      <c r="F133" s="195" t="s">
        <v>3814</v>
      </c>
      <c r="G133" s="196" t="s">
        <v>513</v>
      </c>
      <c r="H133" s="197">
        <v>1</v>
      </c>
      <c r="I133" s="198"/>
      <c r="J133" s="199">
        <f t="shared" si="0"/>
        <v>0</v>
      </c>
      <c r="K133" s="200"/>
      <c r="L133" s="40"/>
      <c r="M133" s="201" t="s">
        <v>1</v>
      </c>
      <c r="N133" s="202" t="s">
        <v>40</v>
      </c>
      <c r="O133" s="72"/>
      <c r="P133" s="203">
        <f t="shared" si="1"/>
        <v>0</v>
      </c>
      <c r="Q133" s="203">
        <v>0</v>
      </c>
      <c r="R133" s="203">
        <f t="shared" si="2"/>
        <v>0</v>
      </c>
      <c r="S133" s="203">
        <v>0</v>
      </c>
      <c r="T133" s="204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215</v>
      </c>
      <c r="AT133" s="205" t="s">
        <v>211</v>
      </c>
      <c r="AU133" s="205" t="s">
        <v>83</v>
      </c>
      <c r="AY133" s="18" t="s">
        <v>209</v>
      </c>
      <c r="BE133" s="206">
        <f t="shared" si="4"/>
        <v>0</v>
      </c>
      <c r="BF133" s="206">
        <f t="shared" si="5"/>
        <v>0</v>
      </c>
      <c r="BG133" s="206">
        <f t="shared" si="6"/>
        <v>0</v>
      </c>
      <c r="BH133" s="206">
        <f t="shared" si="7"/>
        <v>0</v>
      </c>
      <c r="BI133" s="206">
        <f t="shared" si="8"/>
        <v>0</v>
      </c>
      <c r="BJ133" s="18" t="s">
        <v>83</v>
      </c>
      <c r="BK133" s="206">
        <f t="shared" si="9"/>
        <v>0</v>
      </c>
      <c r="BL133" s="18" t="s">
        <v>215</v>
      </c>
      <c r="BM133" s="205" t="s">
        <v>240</v>
      </c>
    </row>
    <row r="134" spans="1:65" s="2" customFormat="1" ht="21.75" customHeight="1">
      <c r="A134" s="35"/>
      <c r="B134" s="36"/>
      <c r="C134" s="193" t="s">
        <v>241</v>
      </c>
      <c r="D134" s="193" t="s">
        <v>211</v>
      </c>
      <c r="E134" s="194" t="s">
        <v>3815</v>
      </c>
      <c r="F134" s="195" t="s">
        <v>3816</v>
      </c>
      <c r="G134" s="196" t="s">
        <v>2508</v>
      </c>
      <c r="H134" s="197">
        <v>12</v>
      </c>
      <c r="I134" s="198"/>
      <c r="J134" s="199">
        <f t="shared" si="0"/>
        <v>0</v>
      </c>
      <c r="K134" s="200"/>
      <c r="L134" s="40"/>
      <c r="M134" s="201" t="s">
        <v>1</v>
      </c>
      <c r="N134" s="202" t="s">
        <v>40</v>
      </c>
      <c r="O134" s="72"/>
      <c r="P134" s="203">
        <f t="shared" si="1"/>
        <v>0</v>
      </c>
      <c r="Q134" s="203">
        <v>0</v>
      </c>
      <c r="R134" s="203">
        <f t="shared" si="2"/>
        <v>0</v>
      </c>
      <c r="S134" s="203">
        <v>0</v>
      </c>
      <c r="T134" s="204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215</v>
      </c>
      <c r="AT134" s="205" t="s">
        <v>211</v>
      </c>
      <c r="AU134" s="205" t="s">
        <v>83</v>
      </c>
      <c r="AY134" s="18" t="s">
        <v>209</v>
      </c>
      <c r="BE134" s="206">
        <f t="shared" si="4"/>
        <v>0</v>
      </c>
      <c r="BF134" s="206">
        <f t="shared" si="5"/>
        <v>0</v>
      </c>
      <c r="BG134" s="206">
        <f t="shared" si="6"/>
        <v>0</v>
      </c>
      <c r="BH134" s="206">
        <f t="shared" si="7"/>
        <v>0</v>
      </c>
      <c r="BI134" s="206">
        <f t="shared" si="8"/>
        <v>0</v>
      </c>
      <c r="BJ134" s="18" t="s">
        <v>83</v>
      </c>
      <c r="BK134" s="206">
        <f t="shared" si="9"/>
        <v>0</v>
      </c>
      <c r="BL134" s="18" t="s">
        <v>215</v>
      </c>
      <c r="BM134" s="205" t="s">
        <v>244</v>
      </c>
    </row>
    <row r="135" spans="1:65" s="2" customFormat="1" ht="16.5" customHeight="1">
      <c r="A135" s="35"/>
      <c r="B135" s="36"/>
      <c r="C135" s="193" t="s">
        <v>229</v>
      </c>
      <c r="D135" s="193" t="s">
        <v>211</v>
      </c>
      <c r="E135" s="194" t="s">
        <v>3817</v>
      </c>
      <c r="F135" s="195" t="s">
        <v>3818</v>
      </c>
      <c r="G135" s="196" t="s">
        <v>513</v>
      </c>
      <c r="H135" s="197">
        <v>1</v>
      </c>
      <c r="I135" s="198"/>
      <c r="J135" s="199">
        <f t="shared" si="0"/>
        <v>0</v>
      </c>
      <c r="K135" s="200"/>
      <c r="L135" s="40"/>
      <c r="M135" s="201" t="s">
        <v>1</v>
      </c>
      <c r="N135" s="202" t="s">
        <v>40</v>
      </c>
      <c r="O135" s="72"/>
      <c r="P135" s="203">
        <f t="shared" si="1"/>
        <v>0</v>
      </c>
      <c r="Q135" s="203">
        <v>0</v>
      </c>
      <c r="R135" s="203">
        <f t="shared" si="2"/>
        <v>0</v>
      </c>
      <c r="S135" s="203">
        <v>0</v>
      </c>
      <c r="T135" s="204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215</v>
      </c>
      <c r="AT135" s="205" t="s">
        <v>211</v>
      </c>
      <c r="AU135" s="205" t="s">
        <v>83</v>
      </c>
      <c r="AY135" s="18" t="s">
        <v>209</v>
      </c>
      <c r="BE135" s="206">
        <f t="shared" si="4"/>
        <v>0</v>
      </c>
      <c r="BF135" s="206">
        <f t="shared" si="5"/>
        <v>0</v>
      </c>
      <c r="BG135" s="206">
        <f t="shared" si="6"/>
        <v>0</v>
      </c>
      <c r="BH135" s="206">
        <f t="shared" si="7"/>
        <v>0</v>
      </c>
      <c r="BI135" s="206">
        <f t="shared" si="8"/>
        <v>0</v>
      </c>
      <c r="BJ135" s="18" t="s">
        <v>83</v>
      </c>
      <c r="BK135" s="206">
        <f t="shared" si="9"/>
        <v>0</v>
      </c>
      <c r="BL135" s="18" t="s">
        <v>215</v>
      </c>
      <c r="BM135" s="205" t="s">
        <v>247</v>
      </c>
    </row>
    <row r="136" spans="1:65" s="2" customFormat="1" ht="97.5">
      <c r="A136" s="35"/>
      <c r="B136" s="36"/>
      <c r="C136" s="37"/>
      <c r="D136" s="209" t="s">
        <v>253</v>
      </c>
      <c r="E136" s="37"/>
      <c r="F136" s="240" t="s">
        <v>3819</v>
      </c>
      <c r="G136" s="37"/>
      <c r="H136" s="37"/>
      <c r="I136" s="241"/>
      <c r="J136" s="37"/>
      <c r="K136" s="37"/>
      <c r="L136" s="40"/>
      <c r="M136" s="242"/>
      <c r="N136" s="243"/>
      <c r="O136" s="72"/>
      <c r="P136" s="72"/>
      <c r="Q136" s="72"/>
      <c r="R136" s="72"/>
      <c r="S136" s="72"/>
      <c r="T136" s="73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253</v>
      </c>
      <c r="AU136" s="18" t="s">
        <v>83</v>
      </c>
    </row>
    <row r="137" spans="1:65" s="12" customFormat="1" ht="25.9" customHeight="1">
      <c r="B137" s="177"/>
      <c r="C137" s="178"/>
      <c r="D137" s="179" t="s">
        <v>74</v>
      </c>
      <c r="E137" s="180" t="s">
        <v>3441</v>
      </c>
      <c r="F137" s="180" t="s">
        <v>129</v>
      </c>
      <c r="G137" s="178"/>
      <c r="H137" s="178"/>
      <c r="I137" s="181"/>
      <c r="J137" s="182">
        <f>BK137</f>
        <v>0</v>
      </c>
      <c r="K137" s="178"/>
      <c r="L137" s="183"/>
      <c r="M137" s="184"/>
      <c r="N137" s="185"/>
      <c r="O137" s="185"/>
      <c r="P137" s="186">
        <f>SUM(P138:P145)</f>
        <v>0</v>
      </c>
      <c r="Q137" s="185"/>
      <c r="R137" s="186">
        <f>SUM(R138:R145)</f>
        <v>0</v>
      </c>
      <c r="S137" s="185"/>
      <c r="T137" s="187">
        <f>SUM(T138:T145)</f>
        <v>0</v>
      </c>
      <c r="AR137" s="188" t="s">
        <v>83</v>
      </c>
      <c r="AT137" s="189" t="s">
        <v>74</v>
      </c>
      <c r="AU137" s="189" t="s">
        <v>75</v>
      </c>
      <c r="AY137" s="188" t="s">
        <v>209</v>
      </c>
      <c r="BK137" s="190">
        <f>SUM(BK138:BK145)</f>
        <v>0</v>
      </c>
    </row>
    <row r="138" spans="1:65" s="2" customFormat="1" ht="16.5" customHeight="1">
      <c r="A138" s="35"/>
      <c r="B138" s="36"/>
      <c r="C138" s="193" t="s">
        <v>249</v>
      </c>
      <c r="D138" s="193" t="s">
        <v>211</v>
      </c>
      <c r="E138" s="194" t="s">
        <v>3820</v>
      </c>
      <c r="F138" s="195" t="s">
        <v>3821</v>
      </c>
      <c r="G138" s="196" t="s">
        <v>2508</v>
      </c>
      <c r="H138" s="197">
        <v>8</v>
      </c>
      <c r="I138" s="198"/>
      <c r="J138" s="199">
        <f t="shared" ref="J138:J145" si="10">ROUND(I138*H138,2)</f>
        <v>0</v>
      </c>
      <c r="K138" s="200"/>
      <c r="L138" s="40"/>
      <c r="M138" s="201" t="s">
        <v>1</v>
      </c>
      <c r="N138" s="202" t="s">
        <v>40</v>
      </c>
      <c r="O138" s="72"/>
      <c r="P138" s="203">
        <f t="shared" ref="P138:P145" si="11">O138*H138</f>
        <v>0</v>
      </c>
      <c r="Q138" s="203">
        <v>0</v>
      </c>
      <c r="R138" s="203">
        <f t="shared" ref="R138:R145" si="12">Q138*H138</f>
        <v>0</v>
      </c>
      <c r="S138" s="203">
        <v>0</v>
      </c>
      <c r="T138" s="204">
        <f t="shared" ref="T138:T145" si="13"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215</v>
      </c>
      <c r="AT138" s="205" t="s">
        <v>211</v>
      </c>
      <c r="AU138" s="205" t="s">
        <v>83</v>
      </c>
      <c r="AY138" s="18" t="s">
        <v>209</v>
      </c>
      <c r="BE138" s="206">
        <f t="shared" ref="BE138:BE145" si="14">IF(N138="základní",J138,0)</f>
        <v>0</v>
      </c>
      <c r="BF138" s="206">
        <f t="shared" ref="BF138:BF145" si="15">IF(N138="snížená",J138,0)</f>
        <v>0</v>
      </c>
      <c r="BG138" s="206">
        <f t="shared" ref="BG138:BG145" si="16">IF(N138="zákl. přenesená",J138,0)</f>
        <v>0</v>
      </c>
      <c r="BH138" s="206">
        <f t="shared" ref="BH138:BH145" si="17">IF(N138="sníž. přenesená",J138,0)</f>
        <v>0</v>
      </c>
      <c r="BI138" s="206">
        <f t="shared" ref="BI138:BI145" si="18">IF(N138="nulová",J138,0)</f>
        <v>0</v>
      </c>
      <c r="BJ138" s="18" t="s">
        <v>83</v>
      </c>
      <c r="BK138" s="206">
        <f t="shared" ref="BK138:BK145" si="19">ROUND(I138*H138,2)</f>
        <v>0</v>
      </c>
      <c r="BL138" s="18" t="s">
        <v>215</v>
      </c>
      <c r="BM138" s="205" t="s">
        <v>252</v>
      </c>
    </row>
    <row r="139" spans="1:65" s="2" customFormat="1" ht="16.5" customHeight="1">
      <c r="A139" s="35"/>
      <c r="B139" s="36"/>
      <c r="C139" s="193" t="s">
        <v>235</v>
      </c>
      <c r="D139" s="193" t="s">
        <v>211</v>
      </c>
      <c r="E139" s="194" t="s">
        <v>3822</v>
      </c>
      <c r="F139" s="195" t="s">
        <v>3823</v>
      </c>
      <c r="G139" s="196" t="s">
        <v>2508</v>
      </c>
      <c r="H139" s="197">
        <v>8</v>
      </c>
      <c r="I139" s="198"/>
      <c r="J139" s="199">
        <f t="shared" si="10"/>
        <v>0</v>
      </c>
      <c r="K139" s="200"/>
      <c r="L139" s="40"/>
      <c r="M139" s="201" t="s">
        <v>1</v>
      </c>
      <c r="N139" s="202" t="s">
        <v>40</v>
      </c>
      <c r="O139" s="72"/>
      <c r="P139" s="203">
        <f t="shared" si="11"/>
        <v>0</v>
      </c>
      <c r="Q139" s="203">
        <v>0</v>
      </c>
      <c r="R139" s="203">
        <f t="shared" si="12"/>
        <v>0</v>
      </c>
      <c r="S139" s="203">
        <v>0</v>
      </c>
      <c r="T139" s="204">
        <f t="shared" si="1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215</v>
      </c>
      <c r="AT139" s="205" t="s">
        <v>211</v>
      </c>
      <c r="AU139" s="205" t="s">
        <v>83</v>
      </c>
      <c r="AY139" s="18" t="s">
        <v>209</v>
      </c>
      <c r="BE139" s="206">
        <f t="shared" si="14"/>
        <v>0</v>
      </c>
      <c r="BF139" s="206">
        <f t="shared" si="15"/>
        <v>0</v>
      </c>
      <c r="BG139" s="206">
        <f t="shared" si="16"/>
        <v>0</v>
      </c>
      <c r="BH139" s="206">
        <f t="shared" si="17"/>
        <v>0</v>
      </c>
      <c r="BI139" s="206">
        <f t="shared" si="18"/>
        <v>0</v>
      </c>
      <c r="BJ139" s="18" t="s">
        <v>83</v>
      </c>
      <c r="BK139" s="206">
        <f t="shared" si="19"/>
        <v>0</v>
      </c>
      <c r="BL139" s="18" t="s">
        <v>215</v>
      </c>
      <c r="BM139" s="205" t="s">
        <v>258</v>
      </c>
    </row>
    <row r="140" spans="1:65" s="2" customFormat="1" ht="16.5" customHeight="1">
      <c r="A140" s="35"/>
      <c r="B140" s="36"/>
      <c r="C140" s="193" t="s">
        <v>259</v>
      </c>
      <c r="D140" s="193" t="s">
        <v>211</v>
      </c>
      <c r="E140" s="194" t="s">
        <v>3824</v>
      </c>
      <c r="F140" s="195" t="s">
        <v>3825</v>
      </c>
      <c r="G140" s="196" t="s">
        <v>2508</v>
      </c>
      <c r="H140" s="197">
        <v>12</v>
      </c>
      <c r="I140" s="198"/>
      <c r="J140" s="199">
        <f t="shared" si="10"/>
        <v>0</v>
      </c>
      <c r="K140" s="200"/>
      <c r="L140" s="40"/>
      <c r="M140" s="201" t="s">
        <v>1</v>
      </c>
      <c r="N140" s="202" t="s">
        <v>40</v>
      </c>
      <c r="O140" s="72"/>
      <c r="P140" s="203">
        <f t="shared" si="11"/>
        <v>0</v>
      </c>
      <c r="Q140" s="203">
        <v>0</v>
      </c>
      <c r="R140" s="203">
        <f t="shared" si="12"/>
        <v>0</v>
      </c>
      <c r="S140" s="203">
        <v>0</v>
      </c>
      <c r="T140" s="204">
        <f t="shared" si="1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215</v>
      </c>
      <c r="AT140" s="205" t="s">
        <v>211</v>
      </c>
      <c r="AU140" s="205" t="s">
        <v>83</v>
      </c>
      <c r="AY140" s="18" t="s">
        <v>209</v>
      </c>
      <c r="BE140" s="206">
        <f t="shared" si="14"/>
        <v>0</v>
      </c>
      <c r="BF140" s="206">
        <f t="shared" si="15"/>
        <v>0</v>
      </c>
      <c r="BG140" s="206">
        <f t="shared" si="16"/>
        <v>0</v>
      </c>
      <c r="BH140" s="206">
        <f t="shared" si="17"/>
        <v>0</v>
      </c>
      <c r="BI140" s="206">
        <f t="shared" si="18"/>
        <v>0</v>
      </c>
      <c r="BJ140" s="18" t="s">
        <v>83</v>
      </c>
      <c r="BK140" s="206">
        <f t="shared" si="19"/>
        <v>0</v>
      </c>
      <c r="BL140" s="18" t="s">
        <v>215</v>
      </c>
      <c r="BM140" s="205" t="s">
        <v>260</v>
      </c>
    </row>
    <row r="141" spans="1:65" s="2" customFormat="1" ht="16.5" customHeight="1">
      <c r="A141" s="35"/>
      <c r="B141" s="36"/>
      <c r="C141" s="193" t="s">
        <v>240</v>
      </c>
      <c r="D141" s="193" t="s">
        <v>211</v>
      </c>
      <c r="E141" s="194" t="s">
        <v>3826</v>
      </c>
      <c r="F141" s="195" t="s">
        <v>3827</v>
      </c>
      <c r="G141" s="196" t="s">
        <v>2508</v>
      </c>
      <c r="H141" s="197">
        <v>12</v>
      </c>
      <c r="I141" s="198"/>
      <c r="J141" s="199">
        <f t="shared" si="10"/>
        <v>0</v>
      </c>
      <c r="K141" s="200"/>
      <c r="L141" s="40"/>
      <c r="M141" s="201" t="s">
        <v>1</v>
      </c>
      <c r="N141" s="202" t="s">
        <v>40</v>
      </c>
      <c r="O141" s="72"/>
      <c r="P141" s="203">
        <f t="shared" si="11"/>
        <v>0</v>
      </c>
      <c r="Q141" s="203">
        <v>0</v>
      </c>
      <c r="R141" s="203">
        <f t="shared" si="12"/>
        <v>0</v>
      </c>
      <c r="S141" s="203">
        <v>0</v>
      </c>
      <c r="T141" s="204">
        <f t="shared" si="1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215</v>
      </c>
      <c r="AT141" s="205" t="s">
        <v>211</v>
      </c>
      <c r="AU141" s="205" t="s">
        <v>83</v>
      </c>
      <c r="AY141" s="18" t="s">
        <v>209</v>
      </c>
      <c r="BE141" s="206">
        <f t="shared" si="14"/>
        <v>0</v>
      </c>
      <c r="BF141" s="206">
        <f t="shared" si="15"/>
        <v>0</v>
      </c>
      <c r="BG141" s="206">
        <f t="shared" si="16"/>
        <v>0</v>
      </c>
      <c r="BH141" s="206">
        <f t="shared" si="17"/>
        <v>0</v>
      </c>
      <c r="BI141" s="206">
        <f t="shared" si="18"/>
        <v>0</v>
      </c>
      <c r="BJ141" s="18" t="s">
        <v>83</v>
      </c>
      <c r="BK141" s="206">
        <f t="shared" si="19"/>
        <v>0</v>
      </c>
      <c r="BL141" s="18" t="s">
        <v>215</v>
      </c>
      <c r="BM141" s="205" t="s">
        <v>263</v>
      </c>
    </row>
    <row r="142" spans="1:65" s="2" customFormat="1" ht="16.5" customHeight="1">
      <c r="A142" s="35"/>
      <c r="B142" s="36"/>
      <c r="C142" s="193" t="s">
        <v>265</v>
      </c>
      <c r="D142" s="193" t="s">
        <v>211</v>
      </c>
      <c r="E142" s="194" t="s">
        <v>3828</v>
      </c>
      <c r="F142" s="195" t="s">
        <v>3829</v>
      </c>
      <c r="G142" s="196" t="s">
        <v>2508</v>
      </c>
      <c r="H142" s="197">
        <v>24</v>
      </c>
      <c r="I142" s="198"/>
      <c r="J142" s="199">
        <f t="shared" si="10"/>
        <v>0</v>
      </c>
      <c r="K142" s="200"/>
      <c r="L142" s="40"/>
      <c r="M142" s="201" t="s">
        <v>1</v>
      </c>
      <c r="N142" s="202" t="s">
        <v>40</v>
      </c>
      <c r="O142" s="72"/>
      <c r="P142" s="203">
        <f t="shared" si="11"/>
        <v>0</v>
      </c>
      <c r="Q142" s="203">
        <v>0</v>
      </c>
      <c r="R142" s="203">
        <f t="shared" si="12"/>
        <v>0</v>
      </c>
      <c r="S142" s="203">
        <v>0</v>
      </c>
      <c r="T142" s="204">
        <f t="shared" si="1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215</v>
      </c>
      <c r="AT142" s="205" t="s">
        <v>211</v>
      </c>
      <c r="AU142" s="205" t="s">
        <v>83</v>
      </c>
      <c r="AY142" s="18" t="s">
        <v>209</v>
      </c>
      <c r="BE142" s="206">
        <f t="shared" si="14"/>
        <v>0</v>
      </c>
      <c r="BF142" s="206">
        <f t="shared" si="15"/>
        <v>0</v>
      </c>
      <c r="BG142" s="206">
        <f t="shared" si="16"/>
        <v>0</v>
      </c>
      <c r="BH142" s="206">
        <f t="shared" si="17"/>
        <v>0</v>
      </c>
      <c r="BI142" s="206">
        <f t="shared" si="18"/>
        <v>0</v>
      </c>
      <c r="BJ142" s="18" t="s">
        <v>83</v>
      </c>
      <c r="BK142" s="206">
        <f t="shared" si="19"/>
        <v>0</v>
      </c>
      <c r="BL142" s="18" t="s">
        <v>215</v>
      </c>
      <c r="BM142" s="205" t="s">
        <v>266</v>
      </c>
    </row>
    <row r="143" spans="1:65" s="2" customFormat="1" ht="16.5" customHeight="1">
      <c r="A143" s="35"/>
      <c r="B143" s="36"/>
      <c r="C143" s="193" t="s">
        <v>244</v>
      </c>
      <c r="D143" s="193" t="s">
        <v>211</v>
      </c>
      <c r="E143" s="194" t="s">
        <v>3830</v>
      </c>
      <c r="F143" s="195" t="s">
        <v>3831</v>
      </c>
      <c r="G143" s="196" t="s">
        <v>2508</v>
      </c>
      <c r="H143" s="197">
        <v>8</v>
      </c>
      <c r="I143" s="198"/>
      <c r="J143" s="199">
        <f t="shared" si="10"/>
        <v>0</v>
      </c>
      <c r="K143" s="200"/>
      <c r="L143" s="40"/>
      <c r="M143" s="201" t="s">
        <v>1</v>
      </c>
      <c r="N143" s="202" t="s">
        <v>40</v>
      </c>
      <c r="O143" s="72"/>
      <c r="P143" s="203">
        <f t="shared" si="11"/>
        <v>0</v>
      </c>
      <c r="Q143" s="203">
        <v>0</v>
      </c>
      <c r="R143" s="203">
        <f t="shared" si="12"/>
        <v>0</v>
      </c>
      <c r="S143" s="203">
        <v>0</v>
      </c>
      <c r="T143" s="204">
        <f t="shared" si="1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215</v>
      </c>
      <c r="AT143" s="205" t="s">
        <v>211</v>
      </c>
      <c r="AU143" s="205" t="s">
        <v>83</v>
      </c>
      <c r="AY143" s="18" t="s">
        <v>209</v>
      </c>
      <c r="BE143" s="206">
        <f t="shared" si="14"/>
        <v>0</v>
      </c>
      <c r="BF143" s="206">
        <f t="shared" si="15"/>
        <v>0</v>
      </c>
      <c r="BG143" s="206">
        <f t="shared" si="16"/>
        <v>0</v>
      </c>
      <c r="BH143" s="206">
        <f t="shared" si="17"/>
        <v>0</v>
      </c>
      <c r="BI143" s="206">
        <f t="shared" si="18"/>
        <v>0</v>
      </c>
      <c r="BJ143" s="18" t="s">
        <v>83</v>
      </c>
      <c r="BK143" s="206">
        <f t="shared" si="19"/>
        <v>0</v>
      </c>
      <c r="BL143" s="18" t="s">
        <v>215</v>
      </c>
      <c r="BM143" s="205" t="s">
        <v>271</v>
      </c>
    </row>
    <row r="144" spans="1:65" s="2" customFormat="1" ht="16.5" customHeight="1">
      <c r="A144" s="35"/>
      <c r="B144" s="36"/>
      <c r="C144" s="193" t="s">
        <v>8</v>
      </c>
      <c r="D144" s="193" t="s">
        <v>211</v>
      </c>
      <c r="E144" s="194" t="s">
        <v>3832</v>
      </c>
      <c r="F144" s="195" t="s">
        <v>3833</v>
      </c>
      <c r="G144" s="196" t="s">
        <v>2508</v>
      </c>
      <c r="H144" s="197">
        <v>12</v>
      </c>
      <c r="I144" s="198"/>
      <c r="J144" s="199">
        <f t="shared" si="10"/>
        <v>0</v>
      </c>
      <c r="K144" s="200"/>
      <c r="L144" s="40"/>
      <c r="M144" s="201" t="s">
        <v>1</v>
      </c>
      <c r="N144" s="202" t="s">
        <v>40</v>
      </c>
      <c r="O144" s="72"/>
      <c r="P144" s="203">
        <f t="shared" si="11"/>
        <v>0</v>
      </c>
      <c r="Q144" s="203">
        <v>0</v>
      </c>
      <c r="R144" s="203">
        <f t="shared" si="12"/>
        <v>0</v>
      </c>
      <c r="S144" s="203">
        <v>0</v>
      </c>
      <c r="T144" s="204">
        <f t="shared" si="1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215</v>
      </c>
      <c r="AT144" s="205" t="s">
        <v>211</v>
      </c>
      <c r="AU144" s="205" t="s">
        <v>83</v>
      </c>
      <c r="AY144" s="18" t="s">
        <v>209</v>
      </c>
      <c r="BE144" s="206">
        <f t="shared" si="14"/>
        <v>0</v>
      </c>
      <c r="BF144" s="206">
        <f t="shared" si="15"/>
        <v>0</v>
      </c>
      <c r="BG144" s="206">
        <f t="shared" si="16"/>
        <v>0</v>
      </c>
      <c r="BH144" s="206">
        <f t="shared" si="17"/>
        <v>0</v>
      </c>
      <c r="BI144" s="206">
        <f t="shared" si="18"/>
        <v>0</v>
      </c>
      <c r="BJ144" s="18" t="s">
        <v>83</v>
      </c>
      <c r="BK144" s="206">
        <f t="shared" si="19"/>
        <v>0</v>
      </c>
      <c r="BL144" s="18" t="s">
        <v>215</v>
      </c>
      <c r="BM144" s="205" t="s">
        <v>273</v>
      </c>
    </row>
    <row r="145" spans="1:65" s="2" customFormat="1" ht="21.75" customHeight="1">
      <c r="A145" s="35"/>
      <c r="B145" s="36"/>
      <c r="C145" s="193" t="s">
        <v>247</v>
      </c>
      <c r="D145" s="193" t="s">
        <v>211</v>
      </c>
      <c r="E145" s="194" t="s">
        <v>3834</v>
      </c>
      <c r="F145" s="195" t="s">
        <v>3835</v>
      </c>
      <c r="G145" s="196" t="s">
        <v>2508</v>
      </c>
      <c r="H145" s="197">
        <v>12</v>
      </c>
      <c r="I145" s="198"/>
      <c r="J145" s="199">
        <f t="shared" si="10"/>
        <v>0</v>
      </c>
      <c r="K145" s="200"/>
      <c r="L145" s="40"/>
      <c r="M145" s="267" t="s">
        <v>1</v>
      </c>
      <c r="N145" s="268" t="s">
        <v>40</v>
      </c>
      <c r="O145" s="269"/>
      <c r="P145" s="270">
        <f t="shared" si="11"/>
        <v>0</v>
      </c>
      <c r="Q145" s="270">
        <v>0</v>
      </c>
      <c r="R145" s="270">
        <f t="shared" si="12"/>
        <v>0</v>
      </c>
      <c r="S145" s="270">
        <v>0</v>
      </c>
      <c r="T145" s="271">
        <f t="shared" si="1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215</v>
      </c>
      <c r="AT145" s="205" t="s">
        <v>211</v>
      </c>
      <c r="AU145" s="205" t="s">
        <v>83</v>
      </c>
      <c r="AY145" s="18" t="s">
        <v>209</v>
      </c>
      <c r="BE145" s="206">
        <f t="shared" si="14"/>
        <v>0</v>
      </c>
      <c r="BF145" s="206">
        <f t="shared" si="15"/>
        <v>0</v>
      </c>
      <c r="BG145" s="206">
        <f t="shared" si="16"/>
        <v>0</v>
      </c>
      <c r="BH145" s="206">
        <f t="shared" si="17"/>
        <v>0</v>
      </c>
      <c r="BI145" s="206">
        <f t="shared" si="18"/>
        <v>0</v>
      </c>
      <c r="BJ145" s="18" t="s">
        <v>83</v>
      </c>
      <c r="BK145" s="206">
        <f t="shared" si="19"/>
        <v>0</v>
      </c>
      <c r="BL145" s="18" t="s">
        <v>215</v>
      </c>
      <c r="BM145" s="205" t="s">
        <v>277</v>
      </c>
    </row>
    <row r="146" spans="1:65" s="2" customFormat="1" ht="6.95" customHeight="1">
      <c r="A146" s="35"/>
      <c r="B146" s="55"/>
      <c r="C146" s="56"/>
      <c r="D146" s="56"/>
      <c r="E146" s="56"/>
      <c r="F146" s="56"/>
      <c r="G146" s="56"/>
      <c r="H146" s="56"/>
      <c r="I146" s="56"/>
      <c r="J146" s="56"/>
      <c r="K146" s="56"/>
      <c r="L146" s="40"/>
      <c r="M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</row>
  </sheetData>
  <sheetProtection algorithmName="SHA-512" hashValue="IMBFkuCUzqSKePTth6oynupIx8VwOOXIQdE0nsPtUR3J7b9j7UCAk1Dk4EtqY3o3kvJoovded0smHRXjm0Uo/Q==" saltValue="NNz1SCi/V/ONKFoVynAuZjXGTugwYmj8OO0K1wVf8imLR6yZ6LjvnG4x2ILgoccOR6shXfjxKWpk7Dp5225P6A==" spinCount="100000" sheet="1" objects="1" scenarios="1" formatColumns="0" formatRows="0" autoFilter="0"/>
  <autoFilter ref="C125:K145" xr:uid="{00000000-0009-0000-0000-000008000000}"/>
  <mergeCells count="15">
    <mergeCell ref="E112:H112"/>
    <mergeCell ref="E116:H116"/>
    <mergeCell ref="E114:H114"/>
    <mergeCell ref="E118:H11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14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8" t="s">
        <v>118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152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23" t="str">
        <f>'Rekapitulace stavby'!K6</f>
        <v>OU - STAVEBNÍ ÚPRAVY BUDOVY E, ČS.LEGIÍ 9, OSTRAVA - AKTUALIZACE/REVIZE 7.7.2022</v>
      </c>
      <c r="F7" s="324"/>
      <c r="G7" s="324"/>
      <c r="H7" s="324"/>
      <c r="L7" s="21"/>
    </row>
    <row r="8" spans="1:46" ht="12.75">
      <c r="B8" s="21"/>
      <c r="D8" s="120" t="s">
        <v>153</v>
      </c>
      <c r="L8" s="21"/>
    </row>
    <row r="9" spans="1:46" s="1" customFormat="1" ht="16.5" customHeight="1">
      <c r="B9" s="21"/>
      <c r="E9" s="323" t="s">
        <v>2838</v>
      </c>
      <c r="F9" s="321"/>
      <c r="G9" s="321"/>
      <c r="H9" s="321"/>
      <c r="L9" s="21"/>
    </row>
    <row r="10" spans="1:46" s="1" customFormat="1" ht="12" customHeight="1">
      <c r="B10" s="21"/>
      <c r="D10" s="120" t="s">
        <v>2839</v>
      </c>
      <c r="L10" s="21"/>
    </row>
    <row r="11" spans="1:46" s="2" customFormat="1" ht="16.5" customHeight="1">
      <c r="A11" s="35"/>
      <c r="B11" s="40"/>
      <c r="C11" s="35"/>
      <c r="D11" s="35"/>
      <c r="E11" s="333" t="s">
        <v>3798</v>
      </c>
      <c r="F11" s="326"/>
      <c r="G11" s="326"/>
      <c r="H11" s="326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3273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25" t="s">
        <v>3836</v>
      </c>
      <c r="F13" s="326"/>
      <c r="G13" s="326"/>
      <c r="H13" s="326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17</v>
      </c>
      <c r="E15" s="35"/>
      <c r="F15" s="111" t="s">
        <v>1</v>
      </c>
      <c r="G15" s="35"/>
      <c r="H15" s="35"/>
      <c r="I15" s="120" t="s">
        <v>18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19</v>
      </c>
      <c r="E16" s="35"/>
      <c r="F16" s="111" t="s">
        <v>33</v>
      </c>
      <c r="G16" s="35"/>
      <c r="H16" s="35"/>
      <c r="I16" s="120" t="s">
        <v>21</v>
      </c>
      <c r="J16" s="121" t="str">
        <f>'Rekapitulace stavby'!AN8</f>
        <v>30. 3. 2022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23</v>
      </c>
      <c r="E18" s="35"/>
      <c r="F18" s="35"/>
      <c r="G18" s="35"/>
      <c r="H18" s="35"/>
      <c r="I18" s="120" t="s">
        <v>24</v>
      </c>
      <c r="J18" s="111" t="str">
        <f>IF('Rekapitulace stavby'!AN10="","",'Rekapitulace stavby'!AN10)</f>
        <v/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tr">
        <f>IF('Rekapitulace stavby'!E11="","",'Rekapitulace stavby'!E11)</f>
        <v>Ostravská univerzita</v>
      </c>
      <c r="F19" s="35"/>
      <c r="G19" s="35"/>
      <c r="H19" s="35"/>
      <c r="I19" s="120" t="s">
        <v>26</v>
      </c>
      <c r="J19" s="111" t="str">
        <f>IF('Rekapitulace stavby'!AN11="","",'Rekapitulace stavby'!AN11)</f>
        <v/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27</v>
      </c>
      <c r="E21" s="35"/>
      <c r="F21" s="35"/>
      <c r="G21" s="35"/>
      <c r="H21" s="35"/>
      <c r="I21" s="120" t="s">
        <v>24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27" t="str">
        <f>'Rekapitulace stavby'!E14</f>
        <v>Vyplň údaj</v>
      </c>
      <c r="F22" s="328"/>
      <c r="G22" s="328"/>
      <c r="H22" s="328"/>
      <c r="I22" s="120" t="s">
        <v>26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29</v>
      </c>
      <c r="E24" s="35"/>
      <c r="F24" s="35"/>
      <c r="G24" s="35"/>
      <c r="H24" s="35"/>
      <c r="I24" s="120" t="s">
        <v>24</v>
      </c>
      <c r="J24" s="111" t="str">
        <f>IF('Rekapitulace stavby'!AN16="","",'Rekapitulace stavby'!AN16)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tr">
        <f>IF('Rekapitulace stavby'!E17="","",'Rekapitulace stavby'!E17)</f>
        <v>MARPO s.r.o.</v>
      </c>
      <c r="F25" s="35"/>
      <c r="G25" s="35"/>
      <c r="H25" s="35"/>
      <c r="I25" s="120" t="s">
        <v>26</v>
      </c>
      <c r="J25" s="111" t="str">
        <f>IF('Rekapitulace stavby'!AN17="","",'Rekapitulace stavby'!AN17)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32</v>
      </c>
      <c r="E27" s="35"/>
      <c r="F27" s="35"/>
      <c r="G27" s="35"/>
      <c r="H27" s="35"/>
      <c r="I27" s="120" t="s">
        <v>24</v>
      </c>
      <c r="J27" s="111" t="str">
        <f>IF('Rekapitulace stavby'!AN19="","",'Rekapitulace stavby'!AN19)</f>
        <v/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tr">
        <f>IF('Rekapitulace stavby'!E20="","",'Rekapitulace stavby'!E20)</f>
        <v xml:space="preserve"> </v>
      </c>
      <c r="F28" s="35"/>
      <c r="G28" s="35"/>
      <c r="H28" s="35"/>
      <c r="I28" s="120" t="s">
        <v>26</v>
      </c>
      <c r="J28" s="111" t="str">
        <f>IF('Rekapitulace stavby'!AN20="","",'Rekapitulace stavby'!AN20)</f>
        <v/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34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29" t="s">
        <v>1</v>
      </c>
      <c r="F31" s="329"/>
      <c r="G31" s="329"/>
      <c r="H31" s="329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35</v>
      </c>
      <c r="E34" s="35"/>
      <c r="F34" s="35"/>
      <c r="G34" s="35"/>
      <c r="H34" s="35"/>
      <c r="I34" s="35"/>
      <c r="J34" s="127">
        <f>ROUND(J126,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37</v>
      </c>
      <c r="G36" s="35"/>
      <c r="H36" s="35"/>
      <c r="I36" s="128" t="s">
        <v>36</v>
      </c>
      <c r="J36" s="128" t="s">
        <v>38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39</v>
      </c>
      <c r="E37" s="120" t="s">
        <v>40</v>
      </c>
      <c r="F37" s="130">
        <f>ROUND((SUM(BE126:BE147)),  2)</f>
        <v>0</v>
      </c>
      <c r="G37" s="35"/>
      <c r="H37" s="35"/>
      <c r="I37" s="131">
        <v>0.21</v>
      </c>
      <c r="J37" s="130">
        <f>ROUND(((SUM(BE126:BE147))*I37),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41</v>
      </c>
      <c r="F38" s="130">
        <f>ROUND((SUM(BF126:BF147)),  2)</f>
        <v>0</v>
      </c>
      <c r="G38" s="35"/>
      <c r="H38" s="35"/>
      <c r="I38" s="131">
        <v>0.15</v>
      </c>
      <c r="J38" s="130">
        <f>ROUND(((SUM(BF126:BF147))*I38),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42</v>
      </c>
      <c r="F39" s="130">
        <f>ROUND((SUM(BG126:BG147)),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43</v>
      </c>
      <c r="F40" s="130">
        <f>ROUND((SUM(BH126:BH147)),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44</v>
      </c>
      <c r="F41" s="130">
        <f>ROUND((SUM(BI126:BI147)),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45</v>
      </c>
      <c r="E43" s="134"/>
      <c r="F43" s="134"/>
      <c r="G43" s="135" t="s">
        <v>46</v>
      </c>
      <c r="H43" s="136" t="s">
        <v>47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155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0" t="str">
        <f>E7</f>
        <v>OU - STAVEBNÍ ÚPRAVY BUDOVY E, ČS.LEGIÍ 9, OSTRAVA - AKTUALIZACE/REVIZE 7.7.2022</v>
      </c>
      <c r="F85" s="331"/>
      <c r="G85" s="331"/>
      <c r="H85" s="33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153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30" t="s">
        <v>2838</v>
      </c>
      <c r="F87" s="307"/>
      <c r="G87" s="307"/>
      <c r="H87" s="307"/>
      <c r="I87" s="23"/>
      <c r="J87" s="23"/>
      <c r="K87" s="23"/>
      <c r="L87" s="21"/>
    </row>
    <row r="88" spans="1:31" s="1" customFormat="1" ht="12" customHeight="1">
      <c r="B88" s="22"/>
      <c r="C88" s="30" t="s">
        <v>2839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34" t="s">
        <v>3798</v>
      </c>
      <c r="F89" s="332"/>
      <c r="G89" s="332"/>
      <c r="H89" s="332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3273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78" t="str">
        <f>E13</f>
        <v>EKV - Elektronická kontrola vstupu</v>
      </c>
      <c r="F91" s="332"/>
      <c r="G91" s="332"/>
      <c r="H91" s="332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19</v>
      </c>
      <c r="D93" s="37"/>
      <c r="E93" s="37"/>
      <c r="F93" s="28" t="str">
        <f>F16</f>
        <v xml:space="preserve"> </v>
      </c>
      <c r="G93" s="37"/>
      <c r="H93" s="37"/>
      <c r="I93" s="30" t="s">
        <v>21</v>
      </c>
      <c r="J93" s="67" t="str">
        <f>IF(J16="","",J16)</f>
        <v>30. 3. 2022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2" customHeight="1">
      <c r="A95" s="35"/>
      <c r="B95" s="36"/>
      <c r="C95" s="30" t="s">
        <v>23</v>
      </c>
      <c r="D95" s="37"/>
      <c r="E95" s="37"/>
      <c r="F95" s="28" t="str">
        <f>E19</f>
        <v>Ostravská univerzita</v>
      </c>
      <c r="G95" s="37"/>
      <c r="H95" s="37"/>
      <c r="I95" s="30" t="s">
        <v>29</v>
      </c>
      <c r="J95" s="33" t="str">
        <f>E25</f>
        <v>MARPO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27</v>
      </c>
      <c r="D96" s="37"/>
      <c r="E96" s="37"/>
      <c r="F96" s="28" t="str">
        <f>IF(E22="","",E22)</f>
        <v>Vyplň údaj</v>
      </c>
      <c r="G96" s="37"/>
      <c r="H96" s="37"/>
      <c r="I96" s="30" t="s">
        <v>32</v>
      </c>
      <c r="J96" s="33" t="str">
        <f>E28</f>
        <v xml:space="preserve"> 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156</v>
      </c>
      <c r="D98" s="151"/>
      <c r="E98" s="151"/>
      <c r="F98" s="151"/>
      <c r="G98" s="151"/>
      <c r="H98" s="151"/>
      <c r="I98" s="151"/>
      <c r="J98" s="152" t="s">
        <v>157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158</v>
      </c>
      <c r="D100" s="37"/>
      <c r="E100" s="37"/>
      <c r="F100" s="37"/>
      <c r="G100" s="37"/>
      <c r="H100" s="37"/>
      <c r="I100" s="37"/>
      <c r="J100" s="85">
        <f>J126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159</v>
      </c>
    </row>
    <row r="101" spans="1:47" s="9" customFormat="1" ht="24.95" customHeight="1">
      <c r="B101" s="154"/>
      <c r="C101" s="155"/>
      <c r="D101" s="156" t="s">
        <v>3837</v>
      </c>
      <c r="E101" s="157"/>
      <c r="F101" s="157"/>
      <c r="G101" s="157"/>
      <c r="H101" s="157"/>
      <c r="I101" s="157"/>
      <c r="J101" s="158">
        <f>J127</f>
        <v>0</v>
      </c>
      <c r="K101" s="155"/>
      <c r="L101" s="159"/>
    </row>
    <row r="102" spans="1:47" s="9" customFormat="1" ht="24.95" customHeight="1">
      <c r="B102" s="154"/>
      <c r="C102" s="155"/>
      <c r="D102" s="156" t="s">
        <v>3801</v>
      </c>
      <c r="E102" s="157"/>
      <c r="F102" s="157"/>
      <c r="G102" s="157"/>
      <c r="H102" s="157"/>
      <c r="I102" s="157"/>
      <c r="J102" s="158">
        <f>J133</f>
        <v>0</v>
      </c>
      <c r="K102" s="155"/>
      <c r="L102" s="159"/>
    </row>
    <row r="103" spans="1:47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47" s="2" customFormat="1" ht="6.95" customHeight="1">
      <c r="A104" s="35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47" s="2" customFormat="1" ht="6.95" customHeight="1">
      <c r="A108" s="35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24.95" customHeight="1">
      <c r="A109" s="35"/>
      <c r="B109" s="36"/>
      <c r="C109" s="24" t="s">
        <v>194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12" customHeight="1">
      <c r="A111" s="35"/>
      <c r="B111" s="36"/>
      <c r="C111" s="30" t="s">
        <v>16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6.5" customHeight="1">
      <c r="A112" s="35"/>
      <c r="B112" s="36"/>
      <c r="C112" s="37"/>
      <c r="D112" s="37"/>
      <c r="E112" s="330" t="str">
        <f>E7</f>
        <v>OU - STAVEBNÍ ÚPRAVY BUDOVY E, ČS.LEGIÍ 9, OSTRAVA - AKTUALIZACE/REVIZE 7.7.2022</v>
      </c>
      <c r="F112" s="331"/>
      <c r="G112" s="331"/>
      <c r="H112" s="331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1" customFormat="1" ht="12" customHeight="1">
      <c r="B113" s="22"/>
      <c r="C113" s="30" t="s">
        <v>153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pans="1:65" s="1" customFormat="1" ht="16.5" customHeight="1">
      <c r="B114" s="22"/>
      <c r="C114" s="23"/>
      <c r="D114" s="23"/>
      <c r="E114" s="330" t="s">
        <v>2838</v>
      </c>
      <c r="F114" s="307"/>
      <c r="G114" s="307"/>
      <c r="H114" s="307"/>
      <c r="I114" s="23"/>
      <c r="J114" s="23"/>
      <c r="K114" s="23"/>
      <c r="L114" s="21"/>
    </row>
    <row r="115" spans="1:65" s="1" customFormat="1" ht="12" customHeight="1">
      <c r="B115" s="22"/>
      <c r="C115" s="30" t="s">
        <v>2839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pans="1:65" s="2" customFormat="1" ht="16.5" customHeight="1">
      <c r="A116" s="35"/>
      <c r="B116" s="36"/>
      <c r="C116" s="37"/>
      <c r="D116" s="37"/>
      <c r="E116" s="334" t="s">
        <v>3798</v>
      </c>
      <c r="F116" s="332"/>
      <c r="G116" s="332"/>
      <c r="H116" s="332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>
      <c r="A117" s="35"/>
      <c r="B117" s="36"/>
      <c r="C117" s="30" t="s">
        <v>3273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6.5" customHeight="1">
      <c r="A118" s="35"/>
      <c r="B118" s="36"/>
      <c r="C118" s="37"/>
      <c r="D118" s="37"/>
      <c r="E118" s="278" t="str">
        <f>E13</f>
        <v>EKV - Elektronická kontrola vstupu</v>
      </c>
      <c r="F118" s="332"/>
      <c r="G118" s="332"/>
      <c r="H118" s="332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2" customHeight="1">
      <c r="A120" s="35"/>
      <c r="B120" s="36"/>
      <c r="C120" s="30" t="s">
        <v>19</v>
      </c>
      <c r="D120" s="37"/>
      <c r="E120" s="37"/>
      <c r="F120" s="28" t="str">
        <f>F16</f>
        <v xml:space="preserve"> </v>
      </c>
      <c r="G120" s="37"/>
      <c r="H120" s="37"/>
      <c r="I120" s="30" t="s">
        <v>21</v>
      </c>
      <c r="J120" s="67" t="str">
        <f>IF(J16="","",J16)</f>
        <v>30. 3. 2022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5.2" customHeight="1">
      <c r="A122" s="35"/>
      <c r="B122" s="36"/>
      <c r="C122" s="30" t="s">
        <v>23</v>
      </c>
      <c r="D122" s="37"/>
      <c r="E122" s="37"/>
      <c r="F122" s="28" t="str">
        <f>E19</f>
        <v>Ostravská univerzita</v>
      </c>
      <c r="G122" s="37"/>
      <c r="H122" s="37"/>
      <c r="I122" s="30" t="s">
        <v>29</v>
      </c>
      <c r="J122" s="33" t="str">
        <f>E25</f>
        <v>MARPO s.r.o.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5.2" customHeight="1">
      <c r="A123" s="35"/>
      <c r="B123" s="36"/>
      <c r="C123" s="30" t="s">
        <v>27</v>
      </c>
      <c r="D123" s="37"/>
      <c r="E123" s="37"/>
      <c r="F123" s="28" t="str">
        <f>IF(E22="","",E22)</f>
        <v>Vyplň údaj</v>
      </c>
      <c r="G123" s="37"/>
      <c r="H123" s="37"/>
      <c r="I123" s="30" t="s">
        <v>32</v>
      </c>
      <c r="J123" s="33" t="str">
        <f>E28</f>
        <v xml:space="preserve"> 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2" customFormat="1" ht="10.3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5" s="11" customFormat="1" ht="29.25" customHeight="1">
      <c r="A125" s="165"/>
      <c r="B125" s="166"/>
      <c r="C125" s="167" t="s">
        <v>195</v>
      </c>
      <c r="D125" s="168" t="s">
        <v>60</v>
      </c>
      <c r="E125" s="168" t="s">
        <v>56</v>
      </c>
      <c r="F125" s="168" t="s">
        <v>57</v>
      </c>
      <c r="G125" s="168" t="s">
        <v>196</v>
      </c>
      <c r="H125" s="168" t="s">
        <v>197</v>
      </c>
      <c r="I125" s="168" t="s">
        <v>198</v>
      </c>
      <c r="J125" s="169" t="s">
        <v>157</v>
      </c>
      <c r="K125" s="170" t="s">
        <v>199</v>
      </c>
      <c r="L125" s="171"/>
      <c r="M125" s="76" t="s">
        <v>1</v>
      </c>
      <c r="N125" s="77" t="s">
        <v>39</v>
      </c>
      <c r="O125" s="77" t="s">
        <v>200</v>
      </c>
      <c r="P125" s="77" t="s">
        <v>201</v>
      </c>
      <c r="Q125" s="77" t="s">
        <v>202</v>
      </c>
      <c r="R125" s="77" t="s">
        <v>203</v>
      </c>
      <c r="S125" s="77" t="s">
        <v>204</v>
      </c>
      <c r="T125" s="78" t="s">
        <v>205</v>
      </c>
      <c r="U125" s="165"/>
      <c r="V125" s="165"/>
      <c r="W125" s="165"/>
      <c r="X125" s="165"/>
      <c r="Y125" s="165"/>
      <c r="Z125" s="165"/>
      <c r="AA125" s="165"/>
      <c r="AB125" s="165"/>
      <c r="AC125" s="165"/>
      <c r="AD125" s="165"/>
      <c r="AE125" s="165"/>
    </row>
    <row r="126" spans="1:65" s="2" customFormat="1" ht="22.9" customHeight="1">
      <c r="A126" s="35"/>
      <c r="B126" s="36"/>
      <c r="C126" s="83" t="s">
        <v>206</v>
      </c>
      <c r="D126" s="37"/>
      <c r="E126" s="37"/>
      <c r="F126" s="37"/>
      <c r="G126" s="37"/>
      <c r="H126" s="37"/>
      <c r="I126" s="37"/>
      <c r="J126" s="172">
        <f>BK126</f>
        <v>0</v>
      </c>
      <c r="K126" s="37"/>
      <c r="L126" s="40"/>
      <c r="M126" s="79"/>
      <c r="N126" s="173"/>
      <c r="O126" s="80"/>
      <c r="P126" s="174">
        <f>P127+P133</f>
        <v>0</v>
      </c>
      <c r="Q126" s="80"/>
      <c r="R126" s="174">
        <f>R127+R133</f>
        <v>0</v>
      </c>
      <c r="S126" s="80"/>
      <c r="T126" s="175">
        <f>T127+T133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74</v>
      </c>
      <c r="AU126" s="18" t="s">
        <v>159</v>
      </c>
      <c r="BK126" s="176">
        <f>BK127+BK133</f>
        <v>0</v>
      </c>
    </row>
    <row r="127" spans="1:65" s="12" customFormat="1" ht="25.9" customHeight="1">
      <c r="B127" s="177"/>
      <c r="C127" s="178"/>
      <c r="D127" s="179" t="s">
        <v>74</v>
      </c>
      <c r="E127" s="180" t="s">
        <v>3280</v>
      </c>
      <c r="F127" s="180" t="s">
        <v>3838</v>
      </c>
      <c r="G127" s="178"/>
      <c r="H127" s="178"/>
      <c r="I127" s="181"/>
      <c r="J127" s="182">
        <f>BK127</f>
        <v>0</v>
      </c>
      <c r="K127" s="178"/>
      <c r="L127" s="183"/>
      <c r="M127" s="184"/>
      <c r="N127" s="185"/>
      <c r="O127" s="185"/>
      <c r="P127" s="186">
        <f>SUM(P128:P132)</f>
        <v>0</v>
      </c>
      <c r="Q127" s="185"/>
      <c r="R127" s="186">
        <f>SUM(R128:R132)</f>
        <v>0</v>
      </c>
      <c r="S127" s="185"/>
      <c r="T127" s="187">
        <f>SUM(T128:T132)</f>
        <v>0</v>
      </c>
      <c r="AR127" s="188" t="s">
        <v>83</v>
      </c>
      <c r="AT127" s="189" t="s">
        <v>74</v>
      </c>
      <c r="AU127" s="189" t="s">
        <v>75</v>
      </c>
      <c r="AY127" s="188" t="s">
        <v>209</v>
      </c>
      <c r="BK127" s="190">
        <f>SUM(BK128:BK132)</f>
        <v>0</v>
      </c>
    </row>
    <row r="128" spans="1:65" s="2" customFormat="1" ht="16.5" customHeight="1">
      <c r="A128" s="35"/>
      <c r="B128" s="36"/>
      <c r="C128" s="193" t="s">
        <v>83</v>
      </c>
      <c r="D128" s="193" t="s">
        <v>211</v>
      </c>
      <c r="E128" s="194" t="s">
        <v>3839</v>
      </c>
      <c r="F128" s="195" t="s">
        <v>3840</v>
      </c>
      <c r="G128" s="196" t="s">
        <v>513</v>
      </c>
      <c r="H128" s="197">
        <v>2</v>
      </c>
      <c r="I128" s="198"/>
      <c r="J128" s="199">
        <f>ROUND(I128*H128,2)</f>
        <v>0</v>
      </c>
      <c r="K128" s="200"/>
      <c r="L128" s="40"/>
      <c r="M128" s="201" t="s">
        <v>1</v>
      </c>
      <c r="N128" s="202" t="s">
        <v>40</v>
      </c>
      <c r="O128" s="72"/>
      <c r="P128" s="203">
        <f>O128*H128</f>
        <v>0</v>
      </c>
      <c r="Q128" s="203">
        <v>0</v>
      </c>
      <c r="R128" s="203">
        <f>Q128*H128</f>
        <v>0</v>
      </c>
      <c r="S128" s="203">
        <v>0</v>
      </c>
      <c r="T128" s="204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5" t="s">
        <v>215</v>
      </c>
      <c r="AT128" s="205" t="s">
        <v>211</v>
      </c>
      <c r="AU128" s="205" t="s">
        <v>83</v>
      </c>
      <c r="AY128" s="18" t="s">
        <v>209</v>
      </c>
      <c r="BE128" s="206">
        <f>IF(N128="základní",J128,0)</f>
        <v>0</v>
      </c>
      <c r="BF128" s="206">
        <f>IF(N128="snížená",J128,0)</f>
        <v>0</v>
      </c>
      <c r="BG128" s="206">
        <f>IF(N128="zákl. přenesená",J128,0)</f>
        <v>0</v>
      </c>
      <c r="BH128" s="206">
        <f>IF(N128="sníž. přenesená",J128,0)</f>
        <v>0</v>
      </c>
      <c r="BI128" s="206">
        <f>IF(N128="nulová",J128,0)</f>
        <v>0</v>
      </c>
      <c r="BJ128" s="18" t="s">
        <v>83</v>
      </c>
      <c r="BK128" s="206">
        <f>ROUND(I128*H128,2)</f>
        <v>0</v>
      </c>
      <c r="BL128" s="18" t="s">
        <v>215</v>
      </c>
      <c r="BM128" s="205" t="s">
        <v>85</v>
      </c>
    </row>
    <row r="129" spans="1:65" s="2" customFormat="1" ht="16.5" customHeight="1">
      <c r="A129" s="35"/>
      <c r="B129" s="36"/>
      <c r="C129" s="193" t="s">
        <v>85</v>
      </c>
      <c r="D129" s="193" t="s">
        <v>211</v>
      </c>
      <c r="E129" s="194" t="s">
        <v>3841</v>
      </c>
      <c r="F129" s="195" t="s">
        <v>3842</v>
      </c>
      <c r="G129" s="196" t="s">
        <v>513</v>
      </c>
      <c r="H129" s="197">
        <v>2</v>
      </c>
      <c r="I129" s="198"/>
      <c r="J129" s="199">
        <f>ROUND(I129*H129,2)</f>
        <v>0</v>
      </c>
      <c r="K129" s="200"/>
      <c r="L129" s="40"/>
      <c r="M129" s="201" t="s">
        <v>1</v>
      </c>
      <c r="N129" s="202" t="s">
        <v>40</v>
      </c>
      <c r="O129" s="72"/>
      <c r="P129" s="203">
        <f>O129*H129</f>
        <v>0</v>
      </c>
      <c r="Q129" s="203">
        <v>0</v>
      </c>
      <c r="R129" s="203">
        <f>Q129*H129</f>
        <v>0</v>
      </c>
      <c r="S129" s="203">
        <v>0</v>
      </c>
      <c r="T129" s="20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5" t="s">
        <v>215</v>
      </c>
      <c r="AT129" s="205" t="s">
        <v>211</v>
      </c>
      <c r="AU129" s="205" t="s">
        <v>83</v>
      </c>
      <c r="AY129" s="18" t="s">
        <v>209</v>
      </c>
      <c r="BE129" s="206">
        <f>IF(N129="základní",J129,0)</f>
        <v>0</v>
      </c>
      <c r="BF129" s="206">
        <f>IF(N129="snížená",J129,0)</f>
        <v>0</v>
      </c>
      <c r="BG129" s="206">
        <f>IF(N129="zákl. přenesená",J129,0)</f>
        <v>0</v>
      </c>
      <c r="BH129" s="206">
        <f>IF(N129="sníž. přenesená",J129,0)</f>
        <v>0</v>
      </c>
      <c r="BI129" s="206">
        <f>IF(N129="nulová",J129,0)</f>
        <v>0</v>
      </c>
      <c r="BJ129" s="18" t="s">
        <v>83</v>
      </c>
      <c r="BK129" s="206">
        <f>ROUND(I129*H129,2)</f>
        <v>0</v>
      </c>
      <c r="BL129" s="18" t="s">
        <v>215</v>
      </c>
      <c r="BM129" s="205" t="s">
        <v>215</v>
      </c>
    </row>
    <row r="130" spans="1:65" s="2" customFormat="1" ht="16.5" customHeight="1">
      <c r="A130" s="35"/>
      <c r="B130" s="36"/>
      <c r="C130" s="193" t="s">
        <v>106</v>
      </c>
      <c r="D130" s="193" t="s">
        <v>211</v>
      </c>
      <c r="E130" s="194" t="s">
        <v>3843</v>
      </c>
      <c r="F130" s="195" t="s">
        <v>3844</v>
      </c>
      <c r="G130" s="196" t="s">
        <v>513</v>
      </c>
      <c r="H130" s="197">
        <v>18</v>
      </c>
      <c r="I130" s="198"/>
      <c r="J130" s="199">
        <f>ROUND(I130*H130,2)</f>
        <v>0</v>
      </c>
      <c r="K130" s="200"/>
      <c r="L130" s="40"/>
      <c r="M130" s="201" t="s">
        <v>1</v>
      </c>
      <c r="N130" s="202" t="s">
        <v>40</v>
      </c>
      <c r="O130" s="72"/>
      <c r="P130" s="203">
        <f>O130*H130</f>
        <v>0</v>
      </c>
      <c r="Q130" s="203">
        <v>0</v>
      </c>
      <c r="R130" s="203">
        <f>Q130*H130</f>
        <v>0</v>
      </c>
      <c r="S130" s="203">
        <v>0</v>
      </c>
      <c r="T130" s="20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5" t="s">
        <v>215</v>
      </c>
      <c r="AT130" s="205" t="s">
        <v>211</v>
      </c>
      <c r="AU130" s="205" t="s">
        <v>83</v>
      </c>
      <c r="AY130" s="18" t="s">
        <v>209</v>
      </c>
      <c r="BE130" s="206">
        <f>IF(N130="základní",J130,0)</f>
        <v>0</v>
      </c>
      <c r="BF130" s="206">
        <f>IF(N130="snížená",J130,0)</f>
        <v>0</v>
      </c>
      <c r="BG130" s="206">
        <f>IF(N130="zákl. přenesená",J130,0)</f>
        <v>0</v>
      </c>
      <c r="BH130" s="206">
        <f>IF(N130="sníž. přenesená",J130,0)</f>
        <v>0</v>
      </c>
      <c r="BI130" s="206">
        <f>IF(N130="nulová",J130,0)</f>
        <v>0</v>
      </c>
      <c r="BJ130" s="18" t="s">
        <v>83</v>
      </c>
      <c r="BK130" s="206">
        <f>ROUND(I130*H130,2)</f>
        <v>0</v>
      </c>
      <c r="BL130" s="18" t="s">
        <v>215</v>
      </c>
      <c r="BM130" s="205" t="s">
        <v>224</v>
      </c>
    </row>
    <row r="131" spans="1:65" s="2" customFormat="1" ht="21.75" customHeight="1">
      <c r="A131" s="35"/>
      <c r="B131" s="36"/>
      <c r="C131" s="193" t="s">
        <v>215</v>
      </c>
      <c r="D131" s="193" t="s">
        <v>211</v>
      </c>
      <c r="E131" s="194" t="s">
        <v>3845</v>
      </c>
      <c r="F131" s="195" t="s">
        <v>3846</v>
      </c>
      <c r="G131" s="196" t="s">
        <v>513</v>
      </c>
      <c r="H131" s="197">
        <v>36</v>
      </c>
      <c r="I131" s="198"/>
      <c r="J131" s="199">
        <f>ROUND(I131*H131,2)</f>
        <v>0</v>
      </c>
      <c r="K131" s="200"/>
      <c r="L131" s="40"/>
      <c r="M131" s="201" t="s">
        <v>1</v>
      </c>
      <c r="N131" s="202" t="s">
        <v>40</v>
      </c>
      <c r="O131" s="72"/>
      <c r="P131" s="203">
        <f>O131*H131</f>
        <v>0</v>
      </c>
      <c r="Q131" s="203">
        <v>0</v>
      </c>
      <c r="R131" s="203">
        <f>Q131*H131</f>
        <v>0</v>
      </c>
      <c r="S131" s="203">
        <v>0</v>
      </c>
      <c r="T131" s="20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215</v>
      </c>
      <c r="AT131" s="205" t="s">
        <v>211</v>
      </c>
      <c r="AU131" s="205" t="s">
        <v>83</v>
      </c>
      <c r="AY131" s="18" t="s">
        <v>209</v>
      </c>
      <c r="BE131" s="206">
        <f>IF(N131="základní",J131,0)</f>
        <v>0</v>
      </c>
      <c r="BF131" s="206">
        <f>IF(N131="snížená",J131,0)</f>
        <v>0</v>
      </c>
      <c r="BG131" s="206">
        <f>IF(N131="zákl. přenesená",J131,0)</f>
        <v>0</v>
      </c>
      <c r="BH131" s="206">
        <f>IF(N131="sníž. přenesená",J131,0)</f>
        <v>0</v>
      </c>
      <c r="BI131" s="206">
        <f>IF(N131="nulová",J131,0)</f>
        <v>0</v>
      </c>
      <c r="BJ131" s="18" t="s">
        <v>83</v>
      </c>
      <c r="BK131" s="206">
        <f>ROUND(I131*H131,2)</f>
        <v>0</v>
      </c>
      <c r="BL131" s="18" t="s">
        <v>215</v>
      </c>
      <c r="BM131" s="205" t="s">
        <v>229</v>
      </c>
    </row>
    <row r="132" spans="1:65" s="2" customFormat="1" ht="49.15" customHeight="1">
      <c r="A132" s="35"/>
      <c r="B132" s="36"/>
      <c r="C132" s="193" t="s">
        <v>232</v>
      </c>
      <c r="D132" s="193" t="s">
        <v>211</v>
      </c>
      <c r="E132" s="194" t="s">
        <v>3847</v>
      </c>
      <c r="F132" s="195" t="s">
        <v>3848</v>
      </c>
      <c r="G132" s="196" t="s">
        <v>513</v>
      </c>
      <c r="H132" s="197">
        <v>3</v>
      </c>
      <c r="I132" s="198"/>
      <c r="J132" s="199">
        <f>ROUND(I132*H132,2)</f>
        <v>0</v>
      </c>
      <c r="K132" s="200"/>
      <c r="L132" s="40"/>
      <c r="M132" s="201" t="s">
        <v>1</v>
      </c>
      <c r="N132" s="202" t="s">
        <v>40</v>
      </c>
      <c r="O132" s="72"/>
      <c r="P132" s="203">
        <f>O132*H132</f>
        <v>0</v>
      </c>
      <c r="Q132" s="203">
        <v>0</v>
      </c>
      <c r="R132" s="203">
        <f>Q132*H132</f>
        <v>0</v>
      </c>
      <c r="S132" s="203">
        <v>0</v>
      </c>
      <c r="T132" s="20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215</v>
      </c>
      <c r="AT132" s="205" t="s">
        <v>211</v>
      </c>
      <c r="AU132" s="205" t="s">
        <v>83</v>
      </c>
      <c r="AY132" s="18" t="s">
        <v>209</v>
      </c>
      <c r="BE132" s="206">
        <f>IF(N132="základní",J132,0)</f>
        <v>0</v>
      </c>
      <c r="BF132" s="206">
        <f>IF(N132="snížená",J132,0)</f>
        <v>0</v>
      </c>
      <c r="BG132" s="206">
        <f>IF(N132="zákl. přenesená",J132,0)</f>
        <v>0</v>
      </c>
      <c r="BH132" s="206">
        <f>IF(N132="sníž. přenesená",J132,0)</f>
        <v>0</v>
      </c>
      <c r="BI132" s="206">
        <f>IF(N132="nulová",J132,0)</f>
        <v>0</v>
      </c>
      <c r="BJ132" s="18" t="s">
        <v>83</v>
      </c>
      <c r="BK132" s="206">
        <f>ROUND(I132*H132,2)</f>
        <v>0</v>
      </c>
      <c r="BL132" s="18" t="s">
        <v>215</v>
      </c>
      <c r="BM132" s="205" t="s">
        <v>235</v>
      </c>
    </row>
    <row r="133" spans="1:65" s="12" customFormat="1" ht="25.9" customHeight="1">
      <c r="B133" s="177"/>
      <c r="C133" s="178"/>
      <c r="D133" s="179" t="s">
        <v>74</v>
      </c>
      <c r="E133" s="180" t="s">
        <v>3441</v>
      </c>
      <c r="F133" s="180" t="s">
        <v>129</v>
      </c>
      <c r="G133" s="178"/>
      <c r="H133" s="178"/>
      <c r="I133" s="181"/>
      <c r="J133" s="182">
        <f>BK133</f>
        <v>0</v>
      </c>
      <c r="K133" s="178"/>
      <c r="L133" s="183"/>
      <c r="M133" s="184"/>
      <c r="N133" s="185"/>
      <c r="O133" s="185"/>
      <c r="P133" s="186">
        <f>SUM(P134:P147)</f>
        <v>0</v>
      </c>
      <c r="Q133" s="185"/>
      <c r="R133" s="186">
        <f>SUM(R134:R147)</f>
        <v>0</v>
      </c>
      <c r="S133" s="185"/>
      <c r="T133" s="187">
        <f>SUM(T134:T147)</f>
        <v>0</v>
      </c>
      <c r="AR133" s="188" t="s">
        <v>83</v>
      </c>
      <c r="AT133" s="189" t="s">
        <v>74</v>
      </c>
      <c r="AU133" s="189" t="s">
        <v>75</v>
      </c>
      <c r="AY133" s="188" t="s">
        <v>209</v>
      </c>
      <c r="BK133" s="190">
        <f>SUM(BK134:BK147)</f>
        <v>0</v>
      </c>
    </row>
    <row r="134" spans="1:65" s="2" customFormat="1" ht="24.2" customHeight="1">
      <c r="A134" s="35"/>
      <c r="B134" s="36"/>
      <c r="C134" s="193" t="s">
        <v>224</v>
      </c>
      <c r="D134" s="193" t="s">
        <v>211</v>
      </c>
      <c r="E134" s="194" t="s">
        <v>3849</v>
      </c>
      <c r="F134" s="195" t="s">
        <v>3850</v>
      </c>
      <c r="G134" s="196" t="s">
        <v>513</v>
      </c>
      <c r="H134" s="197">
        <v>36</v>
      </c>
      <c r="I134" s="198"/>
      <c r="J134" s="199">
        <f t="shared" ref="J134:J147" si="0">ROUND(I134*H134,2)</f>
        <v>0</v>
      </c>
      <c r="K134" s="200"/>
      <c r="L134" s="40"/>
      <c r="M134" s="201" t="s">
        <v>1</v>
      </c>
      <c r="N134" s="202" t="s">
        <v>40</v>
      </c>
      <c r="O134" s="72"/>
      <c r="P134" s="203">
        <f t="shared" ref="P134:P147" si="1">O134*H134</f>
        <v>0</v>
      </c>
      <c r="Q134" s="203">
        <v>0</v>
      </c>
      <c r="R134" s="203">
        <f t="shared" ref="R134:R147" si="2">Q134*H134</f>
        <v>0</v>
      </c>
      <c r="S134" s="203">
        <v>0</v>
      </c>
      <c r="T134" s="204">
        <f t="shared" ref="T134:T147" si="3"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215</v>
      </c>
      <c r="AT134" s="205" t="s">
        <v>211</v>
      </c>
      <c r="AU134" s="205" t="s">
        <v>83</v>
      </c>
      <c r="AY134" s="18" t="s">
        <v>209</v>
      </c>
      <c r="BE134" s="206">
        <f t="shared" ref="BE134:BE147" si="4">IF(N134="základní",J134,0)</f>
        <v>0</v>
      </c>
      <c r="BF134" s="206">
        <f t="shared" ref="BF134:BF147" si="5">IF(N134="snížená",J134,0)</f>
        <v>0</v>
      </c>
      <c r="BG134" s="206">
        <f t="shared" ref="BG134:BG147" si="6">IF(N134="zákl. přenesená",J134,0)</f>
        <v>0</v>
      </c>
      <c r="BH134" s="206">
        <f t="shared" ref="BH134:BH147" si="7">IF(N134="sníž. přenesená",J134,0)</f>
        <v>0</v>
      </c>
      <c r="BI134" s="206">
        <f t="shared" ref="BI134:BI147" si="8">IF(N134="nulová",J134,0)</f>
        <v>0</v>
      </c>
      <c r="BJ134" s="18" t="s">
        <v>83</v>
      </c>
      <c r="BK134" s="206">
        <f t="shared" ref="BK134:BK147" si="9">ROUND(I134*H134,2)</f>
        <v>0</v>
      </c>
      <c r="BL134" s="18" t="s">
        <v>215</v>
      </c>
      <c r="BM134" s="205" t="s">
        <v>240</v>
      </c>
    </row>
    <row r="135" spans="1:65" s="2" customFormat="1" ht="24.2" customHeight="1">
      <c r="A135" s="35"/>
      <c r="B135" s="36"/>
      <c r="C135" s="193" t="s">
        <v>241</v>
      </c>
      <c r="D135" s="193" t="s">
        <v>211</v>
      </c>
      <c r="E135" s="194" t="s">
        <v>3851</v>
      </c>
      <c r="F135" s="195" t="s">
        <v>3852</v>
      </c>
      <c r="G135" s="196" t="s">
        <v>513</v>
      </c>
      <c r="H135" s="197">
        <v>36</v>
      </c>
      <c r="I135" s="198"/>
      <c r="J135" s="199">
        <f t="shared" si="0"/>
        <v>0</v>
      </c>
      <c r="K135" s="200"/>
      <c r="L135" s="40"/>
      <c r="M135" s="201" t="s">
        <v>1</v>
      </c>
      <c r="N135" s="202" t="s">
        <v>40</v>
      </c>
      <c r="O135" s="72"/>
      <c r="P135" s="203">
        <f t="shared" si="1"/>
        <v>0</v>
      </c>
      <c r="Q135" s="203">
        <v>0</v>
      </c>
      <c r="R135" s="203">
        <f t="shared" si="2"/>
        <v>0</v>
      </c>
      <c r="S135" s="203">
        <v>0</v>
      </c>
      <c r="T135" s="204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215</v>
      </c>
      <c r="AT135" s="205" t="s">
        <v>211</v>
      </c>
      <c r="AU135" s="205" t="s">
        <v>83</v>
      </c>
      <c r="AY135" s="18" t="s">
        <v>209</v>
      </c>
      <c r="BE135" s="206">
        <f t="shared" si="4"/>
        <v>0</v>
      </c>
      <c r="BF135" s="206">
        <f t="shared" si="5"/>
        <v>0</v>
      </c>
      <c r="BG135" s="206">
        <f t="shared" si="6"/>
        <v>0</v>
      </c>
      <c r="BH135" s="206">
        <f t="shared" si="7"/>
        <v>0</v>
      </c>
      <c r="BI135" s="206">
        <f t="shared" si="8"/>
        <v>0</v>
      </c>
      <c r="BJ135" s="18" t="s">
        <v>83</v>
      </c>
      <c r="BK135" s="206">
        <f t="shared" si="9"/>
        <v>0</v>
      </c>
      <c r="BL135" s="18" t="s">
        <v>215</v>
      </c>
      <c r="BM135" s="205" t="s">
        <v>244</v>
      </c>
    </row>
    <row r="136" spans="1:65" s="2" customFormat="1" ht="16.5" customHeight="1">
      <c r="A136" s="35"/>
      <c r="B136" s="36"/>
      <c r="C136" s="193" t="s">
        <v>229</v>
      </c>
      <c r="D136" s="193" t="s">
        <v>211</v>
      </c>
      <c r="E136" s="194" t="s">
        <v>3853</v>
      </c>
      <c r="F136" s="195" t="s">
        <v>3854</v>
      </c>
      <c r="G136" s="196" t="s">
        <v>425</v>
      </c>
      <c r="H136" s="197">
        <v>1250</v>
      </c>
      <c r="I136" s="198"/>
      <c r="J136" s="199">
        <f t="shared" si="0"/>
        <v>0</v>
      </c>
      <c r="K136" s="200"/>
      <c r="L136" s="40"/>
      <c r="M136" s="201" t="s">
        <v>1</v>
      </c>
      <c r="N136" s="202" t="s">
        <v>40</v>
      </c>
      <c r="O136" s="72"/>
      <c r="P136" s="203">
        <f t="shared" si="1"/>
        <v>0</v>
      </c>
      <c r="Q136" s="203">
        <v>0</v>
      </c>
      <c r="R136" s="203">
        <f t="shared" si="2"/>
        <v>0</v>
      </c>
      <c r="S136" s="203">
        <v>0</v>
      </c>
      <c r="T136" s="204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215</v>
      </c>
      <c r="AT136" s="205" t="s">
        <v>211</v>
      </c>
      <c r="AU136" s="205" t="s">
        <v>83</v>
      </c>
      <c r="AY136" s="18" t="s">
        <v>209</v>
      </c>
      <c r="BE136" s="206">
        <f t="shared" si="4"/>
        <v>0</v>
      </c>
      <c r="BF136" s="206">
        <f t="shared" si="5"/>
        <v>0</v>
      </c>
      <c r="BG136" s="206">
        <f t="shared" si="6"/>
        <v>0</v>
      </c>
      <c r="BH136" s="206">
        <f t="shared" si="7"/>
        <v>0</v>
      </c>
      <c r="BI136" s="206">
        <f t="shared" si="8"/>
        <v>0</v>
      </c>
      <c r="BJ136" s="18" t="s">
        <v>83</v>
      </c>
      <c r="BK136" s="206">
        <f t="shared" si="9"/>
        <v>0</v>
      </c>
      <c r="BL136" s="18" t="s">
        <v>215</v>
      </c>
      <c r="BM136" s="205" t="s">
        <v>247</v>
      </c>
    </row>
    <row r="137" spans="1:65" s="2" customFormat="1" ht="16.5" customHeight="1">
      <c r="A137" s="35"/>
      <c r="B137" s="36"/>
      <c r="C137" s="193" t="s">
        <v>249</v>
      </c>
      <c r="D137" s="193" t="s">
        <v>211</v>
      </c>
      <c r="E137" s="194" t="s">
        <v>3855</v>
      </c>
      <c r="F137" s="195" t="s">
        <v>3856</v>
      </c>
      <c r="G137" s="196" t="s">
        <v>425</v>
      </c>
      <c r="H137" s="197">
        <v>250</v>
      </c>
      <c r="I137" s="198"/>
      <c r="J137" s="199">
        <f t="shared" si="0"/>
        <v>0</v>
      </c>
      <c r="K137" s="200"/>
      <c r="L137" s="40"/>
      <c r="M137" s="201" t="s">
        <v>1</v>
      </c>
      <c r="N137" s="202" t="s">
        <v>40</v>
      </c>
      <c r="O137" s="72"/>
      <c r="P137" s="203">
        <f t="shared" si="1"/>
        <v>0</v>
      </c>
      <c r="Q137" s="203">
        <v>0</v>
      </c>
      <c r="R137" s="203">
        <f t="shared" si="2"/>
        <v>0</v>
      </c>
      <c r="S137" s="203">
        <v>0</v>
      </c>
      <c r="T137" s="204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215</v>
      </c>
      <c r="AT137" s="205" t="s">
        <v>211</v>
      </c>
      <c r="AU137" s="205" t="s">
        <v>83</v>
      </c>
      <c r="AY137" s="18" t="s">
        <v>209</v>
      </c>
      <c r="BE137" s="206">
        <f t="shared" si="4"/>
        <v>0</v>
      </c>
      <c r="BF137" s="206">
        <f t="shared" si="5"/>
        <v>0</v>
      </c>
      <c r="BG137" s="206">
        <f t="shared" si="6"/>
        <v>0</v>
      </c>
      <c r="BH137" s="206">
        <f t="shared" si="7"/>
        <v>0</v>
      </c>
      <c r="BI137" s="206">
        <f t="shared" si="8"/>
        <v>0</v>
      </c>
      <c r="BJ137" s="18" t="s">
        <v>83</v>
      </c>
      <c r="BK137" s="206">
        <f t="shared" si="9"/>
        <v>0</v>
      </c>
      <c r="BL137" s="18" t="s">
        <v>215</v>
      </c>
      <c r="BM137" s="205" t="s">
        <v>252</v>
      </c>
    </row>
    <row r="138" spans="1:65" s="2" customFormat="1" ht="16.5" customHeight="1">
      <c r="A138" s="35"/>
      <c r="B138" s="36"/>
      <c r="C138" s="193" t="s">
        <v>235</v>
      </c>
      <c r="D138" s="193" t="s">
        <v>211</v>
      </c>
      <c r="E138" s="194" t="s">
        <v>3857</v>
      </c>
      <c r="F138" s="195" t="s">
        <v>3858</v>
      </c>
      <c r="G138" s="196" t="s">
        <v>425</v>
      </c>
      <c r="H138" s="197">
        <v>1250</v>
      </c>
      <c r="I138" s="198"/>
      <c r="J138" s="199">
        <f t="shared" si="0"/>
        <v>0</v>
      </c>
      <c r="K138" s="200"/>
      <c r="L138" s="40"/>
      <c r="M138" s="201" t="s">
        <v>1</v>
      </c>
      <c r="N138" s="202" t="s">
        <v>40</v>
      </c>
      <c r="O138" s="72"/>
      <c r="P138" s="203">
        <f t="shared" si="1"/>
        <v>0</v>
      </c>
      <c r="Q138" s="203">
        <v>0</v>
      </c>
      <c r="R138" s="203">
        <f t="shared" si="2"/>
        <v>0</v>
      </c>
      <c r="S138" s="203">
        <v>0</v>
      </c>
      <c r="T138" s="204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215</v>
      </c>
      <c r="AT138" s="205" t="s">
        <v>211</v>
      </c>
      <c r="AU138" s="205" t="s">
        <v>83</v>
      </c>
      <c r="AY138" s="18" t="s">
        <v>209</v>
      </c>
      <c r="BE138" s="206">
        <f t="shared" si="4"/>
        <v>0</v>
      </c>
      <c r="BF138" s="206">
        <f t="shared" si="5"/>
        <v>0</v>
      </c>
      <c r="BG138" s="206">
        <f t="shared" si="6"/>
        <v>0</v>
      </c>
      <c r="BH138" s="206">
        <f t="shared" si="7"/>
        <v>0</v>
      </c>
      <c r="BI138" s="206">
        <f t="shared" si="8"/>
        <v>0</v>
      </c>
      <c r="BJ138" s="18" t="s">
        <v>83</v>
      </c>
      <c r="BK138" s="206">
        <f t="shared" si="9"/>
        <v>0</v>
      </c>
      <c r="BL138" s="18" t="s">
        <v>215</v>
      </c>
      <c r="BM138" s="205" t="s">
        <v>258</v>
      </c>
    </row>
    <row r="139" spans="1:65" s="2" customFormat="1" ht="16.5" customHeight="1">
      <c r="A139" s="35"/>
      <c r="B139" s="36"/>
      <c r="C139" s="193" t="s">
        <v>259</v>
      </c>
      <c r="D139" s="193" t="s">
        <v>211</v>
      </c>
      <c r="E139" s="194" t="s">
        <v>3859</v>
      </c>
      <c r="F139" s="195" t="s">
        <v>3860</v>
      </c>
      <c r="G139" s="196" t="s">
        <v>425</v>
      </c>
      <c r="H139" s="197">
        <v>360</v>
      </c>
      <c r="I139" s="198"/>
      <c r="J139" s="199">
        <f t="shared" si="0"/>
        <v>0</v>
      </c>
      <c r="K139" s="200"/>
      <c r="L139" s="40"/>
      <c r="M139" s="201" t="s">
        <v>1</v>
      </c>
      <c r="N139" s="202" t="s">
        <v>40</v>
      </c>
      <c r="O139" s="72"/>
      <c r="P139" s="203">
        <f t="shared" si="1"/>
        <v>0</v>
      </c>
      <c r="Q139" s="203">
        <v>0</v>
      </c>
      <c r="R139" s="203">
        <f t="shared" si="2"/>
        <v>0</v>
      </c>
      <c r="S139" s="203">
        <v>0</v>
      </c>
      <c r="T139" s="204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215</v>
      </c>
      <c r="AT139" s="205" t="s">
        <v>211</v>
      </c>
      <c r="AU139" s="205" t="s">
        <v>83</v>
      </c>
      <c r="AY139" s="18" t="s">
        <v>209</v>
      </c>
      <c r="BE139" s="206">
        <f t="shared" si="4"/>
        <v>0</v>
      </c>
      <c r="BF139" s="206">
        <f t="shared" si="5"/>
        <v>0</v>
      </c>
      <c r="BG139" s="206">
        <f t="shared" si="6"/>
        <v>0</v>
      </c>
      <c r="BH139" s="206">
        <f t="shared" si="7"/>
        <v>0</v>
      </c>
      <c r="BI139" s="206">
        <f t="shared" si="8"/>
        <v>0</v>
      </c>
      <c r="BJ139" s="18" t="s">
        <v>83</v>
      </c>
      <c r="BK139" s="206">
        <f t="shared" si="9"/>
        <v>0</v>
      </c>
      <c r="BL139" s="18" t="s">
        <v>215</v>
      </c>
      <c r="BM139" s="205" t="s">
        <v>260</v>
      </c>
    </row>
    <row r="140" spans="1:65" s="2" customFormat="1" ht="16.5" customHeight="1">
      <c r="A140" s="35"/>
      <c r="B140" s="36"/>
      <c r="C140" s="193" t="s">
        <v>240</v>
      </c>
      <c r="D140" s="193" t="s">
        <v>211</v>
      </c>
      <c r="E140" s="194" t="s">
        <v>3861</v>
      </c>
      <c r="F140" s="195" t="s">
        <v>3862</v>
      </c>
      <c r="G140" s="196" t="s">
        <v>513</v>
      </c>
      <c r="H140" s="197">
        <v>3</v>
      </c>
      <c r="I140" s="198"/>
      <c r="J140" s="199">
        <f t="shared" si="0"/>
        <v>0</v>
      </c>
      <c r="K140" s="200"/>
      <c r="L140" s="40"/>
      <c r="M140" s="201" t="s">
        <v>1</v>
      </c>
      <c r="N140" s="202" t="s">
        <v>40</v>
      </c>
      <c r="O140" s="72"/>
      <c r="P140" s="203">
        <f t="shared" si="1"/>
        <v>0</v>
      </c>
      <c r="Q140" s="203">
        <v>0</v>
      </c>
      <c r="R140" s="203">
        <f t="shared" si="2"/>
        <v>0</v>
      </c>
      <c r="S140" s="203">
        <v>0</v>
      </c>
      <c r="T140" s="204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215</v>
      </c>
      <c r="AT140" s="205" t="s">
        <v>211</v>
      </c>
      <c r="AU140" s="205" t="s">
        <v>83</v>
      </c>
      <c r="AY140" s="18" t="s">
        <v>209</v>
      </c>
      <c r="BE140" s="206">
        <f t="shared" si="4"/>
        <v>0</v>
      </c>
      <c r="BF140" s="206">
        <f t="shared" si="5"/>
        <v>0</v>
      </c>
      <c r="BG140" s="206">
        <f t="shared" si="6"/>
        <v>0</v>
      </c>
      <c r="BH140" s="206">
        <f t="shared" si="7"/>
        <v>0</v>
      </c>
      <c r="BI140" s="206">
        <f t="shared" si="8"/>
        <v>0</v>
      </c>
      <c r="BJ140" s="18" t="s">
        <v>83</v>
      </c>
      <c r="BK140" s="206">
        <f t="shared" si="9"/>
        <v>0</v>
      </c>
      <c r="BL140" s="18" t="s">
        <v>215</v>
      </c>
      <c r="BM140" s="205" t="s">
        <v>263</v>
      </c>
    </row>
    <row r="141" spans="1:65" s="2" customFormat="1" ht="16.5" customHeight="1">
      <c r="A141" s="35"/>
      <c r="B141" s="36"/>
      <c r="C141" s="193" t="s">
        <v>265</v>
      </c>
      <c r="D141" s="193" t="s">
        <v>211</v>
      </c>
      <c r="E141" s="194" t="s">
        <v>3863</v>
      </c>
      <c r="F141" s="195" t="s">
        <v>3864</v>
      </c>
      <c r="G141" s="196" t="s">
        <v>513</v>
      </c>
      <c r="H141" s="197">
        <v>1</v>
      </c>
      <c r="I141" s="198"/>
      <c r="J141" s="199">
        <f t="shared" si="0"/>
        <v>0</v>
      </c>
      <c r="K141" s="200"/>
      <c r="L141" s="40"/>
      <c r="M141" s="201" t="s">
        <v>1</v>
      </c>
      <c r="N141" s="202" t="s">
        <v>40</v>
      </c>
      <c r="O141" s="72"/>
      <c r="P141" s="203">
        <f t="shared" si="1"/>
        <v>0</v>
      </c>
      <c r="Q141" s="203">
        <v>0</v>
      </c>
      <c r="R141" s="203">
        <f t="shared" si="2"/>
        <v>0</v>
      </c>
      <c r="S141" s="203">
        <v>0</v>
      </c>
      <c r="T141" s="204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215</v>
      </c>
      <c r="AT141" s="205" t="s">
        <v>211</v>
      </c>
      <c r="AU141" s="205" t="s">
        <v>83</v>
      </c>
      <c r="AY141" s="18" t="s">
        <v>209</v>
      </c>
      <c r="BE141" s="206">
        <f t="shared" si="4"/>
        <v>0</v>
      </c>
      <c r="BF141" s="206">
        <f t="shared" si="5"/>
        <v>0</v>
      </c>
      <c r="BG141" s="206">
        <f t="shared" si="6"/>
        <v>0</v>
      </c>
      <c r="BH141" s="206">
        <f t="shared" si="7"/>
        <v>0</v>
      </c>
      <c r="BI141" s="206">
        <f t="shared" si="8"/>
        <v>0</v>
      </c>
      <c r="BJ141" s="18" t="s">
        <v>83</v>
      </c>
      <c r="BK141" s="206">
        <f t="shared" si="9"/>
        <v>0</v>
      </c>
      <c r="BL141" s="18" t="s">
        <v>215</v>
      </c>
      <c r="BM141" s="205" t="s">
        <v>266</v>
      </c>
    </row>
    <row r="142" spans="1:65" s="2" customFormat="1" ht="16.5" customHeight="1">
      <c r="A142" s="35"/>
      <c r="B142" s="36"/>
      <c r="C142" s="193" t="s">
        <v>244</v>
      </c>
      <c r="D142" s="193" t="s">
        <v>211</v>
      </c>
      <c r="E142" s="194" t="s">
        <v>3865</v>
      </c>
      <c r="F142" s="195" t="s">
        <v>3866</v>
      </c>
      <c r="G142" s="196" t="s">
        <v>2508</v>
      </c>
      <c r="H142" s="197">
        <v>36</v>
      </c>
      <c r="I142" s="198"/>
      <c r="J142" s="199">
        <f t="shared" si="0"/>
        <v>0</v>
      </c>
      <c r="K142" s="200"/>
      <c r="L142" s="40"/>
      <c r="M142" s="201" t="s">
        <v>1</v>
      </c>
      <c r="N142" s="202" t="s">
        <v>40</v>
      </c>
      <c r="O142" s="72"/>
      <c r="P142" s="203">
        <f t="shared" si="1"/>
        <v>0</v>
      </c>
      <c r="Q142" s="203">
        <v>0</v>
      </c>
      <c r="R142" s="203">
        <f t="shared" si="2"/>
        <v>0</v>
      </c>
      <c r="S142" s="203">
        <v>0</v>
      </c>
      <c r="T142" s="204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215</v>
      </c>
      <c r="AT142" s="205" t="s">
        <v>211</v>
      </c>
      <c r="AU142" s="205" t="s">
        <v>83</v>
      </c>
      <c r="AY142" s="18" t="s">
        <v>209</v>
      </c>
      <c r="BE142" s="206">
        <f t="shared" si="4"/>
        <v>0</v>
      </c>
      <c r="BF142" s="206">
        <f t="shared" si="5"/>
        <v>0</v>
      </c>
      <c r="BG142" s="206">
        <f t="shared" si="6"/>
        <v>0</v>
      </c>
      <c r="BH142" s="206">
        <f t="shared" si="7"/>
        <v>0</v>
      </c>
      <c r="BI142" s="206">
        <f t="shared" si="8"/>
        <v>0</v>
      </c>
      <c r="BJ142" s="18" t="s">
        <v>83</v>
      </c>
      <c r="BK142" s="206">
        <f t="shared" si="9"/>
        <v>0</v>
      </c>
      <c r="BL142" s="18" t="s">
        <v>215</v>
      </c>
      <c r="BM142" s="205" t="s">
        <v>271</v>
      </c>
    </row>
    <row r="143" spans="1:65" s="2" customFormat="1" ht="16.5" customHeight="1">
      <c r="A143" s="35"/>
      <c r="B143" s="36"/>
      <c r="C143" s="193" t="s">
        <v>8</v>
      </c>
      <c r="D143" s="193" t="s">
        <v>211</v>
      </c>
      <c r="E143" s="194" t="s">
        <v>3867</v>
      </c>
      <c r="F143" s="195" t="s">
        <v>3827</v>
      </c>
      <c r="G143" s="196" t="s">
        <v>2508</v>
      </c>
      <c r="H143" s="197">
        <v>24</v>
      </c>
      <c r="I143" s="198"/>
      <c r="J143" s="199">
        <f t="shared" si="0"/>
        <v>0</v>
      </c>
      <c r="K143" s="200"/>
      <c r="L143" s="40"/>
      <c r="M143" s="201" t="s">
        <v>1</v>
      </c>
      <c r="N143" s="202" t="s">
        <v>40</v>
      </c>
      <c r="O143" s="72"/>
      <c r="P143" s="203">
        <f t="shared" si="1"/>
        <v>0</v>
      </c>
      <c r="Q143" s="203">
        <v>0</v>
      </c>
      <c r="R143" s="203">
        <f t="shared" si="2"/>
        <v>0</v>
      </c>
      <c r="S143" s="203">
        <v>0</v>
      </c>
      <c r="T143" s="204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215</v>
      </c>
      <c r="AT143" s="205" t="s">
        <v>211</v>
      </c>
      <c r="AU143" s="205" t="s">
        <v>83</v>
      </c>
      <c r="AY143" s="18" t="s">
        <v>209</v>
      </c>
      <c r="BE143" s="206">
        <f t="shared" si="4"/>
        <v>0</v>
      </c>
      <c r="BF143" s="206">
        <f t="shared" si="5"/>
        <v>0</v>
      </c>
      <c r="BG143" s="206">
        <f t="shared" si="6"/>
        <v>0</v>
      </c>
      <c r="BH143" s="206">
        <f t="shared" si="7"/>
        <v>0</v>
      </c>
      <c r="BI143" s="206">
        <f t="shared" si="8"/>
        <v>0</v>
      </c>
      <c r="BJ143" s="18" t="s">
        <v>83</v>
      </c>
      <c r="BK143" s="206">
        <f t="shared" si="9"/>
        <v>0</v>
      </c>
      <c r="BL143" s="18" t="s">
        <v>215</v>
      </c>
      <c r="BM143" s="205" t="s">
        <v>273</v>
      </c>
    </row>
    <row r="144" spans="1:65" s="2" customFormat="1" ht="21.75" customHeight="1">
      <c r="A144" s="35"/>
      <c r="B144" s="36"/>
      <c r="C144" s="193" t="s">
        <v>247</v>
      </c>
      <c r="D144" s="193" t="s">
        <v>211</v>
      </c>
      <c r="E144" s="194" t="s">
        <v>3868</v>
      </c>
      <c r="F144" s="195" t="s">
        <v>3869</v>
      </c>
      <c r="G144" s="196" t="s">
        <v>2508</v>
      </c>
      <c r="H144" s="197">
        <v>32</v>
      </c>
      <c r="I144" s="198"/>
      <c r="J144" s="199">
        <f t="shared" si="0"/>
        <v>0</v>
      </c>
      <c r="K144" s="200"/>
      <c r="L144" s="40"/>
      <c r="M144" s="201" t="s">
        <v>1</v>
      </c>
      <c r="N144" s="202" t="s">
        <v>40</v>
      </c>
      <c r="O144" s="72"/>
      <c r="P144" s="203">
        <f t="shared" si="1"/>
        <v>0</v>
      </c>
      <c r="Q144" s="203">
        <v>0</v>
      </c>
      <c r="R144" s="203">
        <f t="shared" si="2"/>
        <v>0</v>
      </c>
      <c r="S144" s="203">
        <v>0</v>
      </c>
      <c r="T144" s="204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215</v>
      </c>
      <c r="AT144" s="205" t="s">
        <v>211</v>
      </c>
      <c r="AU144" s="205" t="s">
        <v>83</v>
      </c>
      <c r="AY144" s="18" t="s">
        <v>209</v>
      </c>
      <c r="BE144" s="206">
        <f t="shared" si="4"/>
        <v>0</v>
      </c>
      <c r="BF144" s="206">
        <f t="shared" si="5"/>
        <v>0</v>
      </c>
      <c r="BG144" s="206">
        <f t="shared" si="6"/>
        <v>0</v>
      </c>
      <c r="BH144" s="206">
        <f t="shared" si="7"/>
        <v>0</v>
      </c>
      <c r="BI144" s="206">
        <f t="shared" si="8"/>
        <v>0</v>
      </c>
      <c r="BJ144" s="18" t="s">
        <v>83</v>
      </c>
      <c r="BK144" s="206">
        <f t="shared" si="9"/>
        <v>0</v>
      </c>
      <c r="BL144" s="18" t="s">
        <v>215</v>
      </c>
      <c r="BM144" s="205" t="s">
        <v>277</v>
      </c>
    </row>
    <row r="145" spans="1:65" s="2" customFormat="1" ht="16.5" customHeight="1">
      <c r="A145" s="35"/>
      <c r="B145" s="36"/>
      <c r="C145" s="193" t="s">
        <v>278</v>
      </c>
      <c r="D145" s="193" t="s">
        <v>211</v>
      </c>
      <c r="E145" s="194" t="s">
        <v>3870</v>
      </c>
      <c r="F145" s="195" t="s">
        <v>3831</v>
      </c>
      <c r="G145" s="196" t="s">
        <v>2508</v>
      </c>
      <c r="H145" s="197">
        <v>12</v>
      </c>
      <c r="I145" s="198"/>
      <c r="J145" s="199">
        <f t="shared" si="0"/>
        <v>0</v>
      </c>
      <c r="K145" s="200"/>
      <c r="L145" s="40"/>
      <c r="M145" s="201" t="s">
        <v>1</v>
      </c>
      <c r="N145" s="202" t="s">
        <v>40</v>
      </c>
      <c r="O145" s="72"/>
      <c r="P145" s="203">
        <f t="shared" si="1"/>
        <v>0</v>
      </c>
      <c r="Q145" s="203">
        <v>0</v>
      </c>
      <c r="R145" s="203">
        <f t="shared" si="2"/>
        <v>0</v>
      </c>
      <c r="S145" s="203">
        <v>0</v>
      </c>
      <c r="T145" s="204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215</v>
      </c>
      <c r="AT145" s="205" t="s">
        <v>211</v>
      </c>
      <c r="AU145" s="205" t="s">
        <v>83</v>
      </c>
      <c r="AY145" s="18" t="s">
        <v>209</v>
      </c>
      <c r="BE145" s="206">
        <f t="shared" si="4"/>
        <v>0</v>
      </c>
      <c r="BF145" s="206">
        <f t="shared" si="5"/>
        <v>0</v>
      </c>
      <c r="BG145" s="206">
        <f t="shared" si="6"/>
        <v>0</v>
      </c>
      <c r="BH145" s="206">
        <f t="shared" si="7"/>
        <v>0</v>
      </c>
      <c r="BI145" s="206">
        <f t="shared" si="8"/>
        <v>0</v>
      </c>
      <c r="BJ145" s="18" t="s">
        <v>83</v>
      </c>
      <c r="BK145" s="206">
        <f t="shared" si="9"/>
        <v>0</v>
      </c>
      <c r="BL145" s="18" t="s">
        <v>215</v>
      </c>
      <c r="BM145" s="205" t="s">
        <v>279</v>
      </c>
    </row>
    <row r="146" spans="1:65" s="2" customFormat="1" ht="16.5" customHeight="1">
      <c r="A146" s="35"/>
      <c r="B146" s="36"/>
      <c r="C146" s="193" t="s">
        <v>252</v>
      </c>
      <c r="D146" s="193" t="s">
        <v>211</v>
      </c>
      <c r="E146" s="194" t="s">
        <v>3871</v>
      </c>
      <c r="F146" s="195" t="s">
        <v>3833</v>
      </c>
      <c r="G146" s="196" t="s">
        <v>2508</v>
      </c>
      <c r="H146" s="197">
        <v>12</v>
      </c>
      <c r="I146" s="198"/>
      <c r="J146" s="199">
        <f t="shared" si="0"/>
        <v>0</v>
      </c>
      <c r="K146" s="200"/>
      <c r="L146" s="40"/>
      <c r="M146" s="201" t="s">
        <v>1</v>
      </c>
      <c r="N146" s="202" t="s">
        <v>40</v>
      </c>
      <c r="O146" s="72"/>
      <c r="P146" s="203">
        <f t="shared" si="1"/>
        <v>0</v>
      </c>
      <c r="Q146" s="203">
        <v>0</v>
      </c>
      <c r="R146" s="203">
        <f t="shared" si="2"/>
        <v>0</v>
      </c>
      <c r="S146" s="203">
        <v>0</v>
      </c>
      <c r="T146" s="204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215</v>
      </c>
      <c r="AT146" s="205" t="s">
        <v>211</v>
      </c>
      <c r="AU146" s="205" t="s">
        <v>83</v>
      </c>
      <c r="AY146" s="18" t="s">
        <v>209</v>
      </c>
      <c r="BE146" s="206">
        <f t="shared" si="4"/>
        <v>0</v>
      </c>
      <c r="BF146" s="206">
        <f t="shared" si="5"/>
        <v>0</v>
      </c>
      <c r="BG146" s="206">
        <f t="shared" si="6"/>
        <v>0</v>
      </c>
      <c r="BH146" s="206">
        <f t="shared" si="7"/>
        <v>0</v>
      </c>
      <c r="BI146" s="206">
        <f t="shared" si="8"/>
        <v>0</v>
      </c>
      <c r="BJ146" s="18" t="s">
        <v>83</v>
      </c>
      <c r="BK146" s="206">
        <f t="shared" si="9"/>
        <v>0</v>
      </c>
      <c r="BL146" s="18" t="s">
        <v>215</v>
      </c>
      <c r="BM146" s="205" t="s">
        <v>282</v>
      </c>
    </row>
    <row r="147" spans="1:65" s="2" customFormat="1" ht="21.75" customHeight="1">
      <c r="A147" s="35"/>
      <c r="B147" s="36"/>
      <c r="C147" s="193" t="s">
        <v>284</v>
      </c>
      <c r="D147" s="193" t="s">
        <v>211</v>
      </c>
      <c r="E147" s="194" t="s">
        <v>3872</v>
      </c>
      <c r="F147" s="195" t="s">
        <v>3835</v>
      </c>
      <c r="G147" s="196" t="s">
        <v>2508</v>
      </c>
      <c r="H147" s="197">
        <v>12</v>
      </c>
      <c r="I147" s="198"/>
      <c r="J147" s="199">
        <f t="shared" si="0"/>
        <v>0</v>
      </c>
      <c r="K147" s="200"/>
      <c r="L147" s="40"/>
      <c r="M147" s="267" t="s">
        <v>1</v>
      </c>
      <c r="N147" s="268" t="s">
        <v>40</v>
      </c>
      <c r="O147" s="269"/>
      <c r="P147" s="270">
        <f t="shared" si="1"/>
        <v>0</v>
      </c>
      <c r="Q147" s="270">
        <v>0</v>
      </c>
      <c r="R147" s="270">
        <f t="shared" si="2"/>
        <v>0</v>
      </c>
      <c r="S147" s="270">
        <v>0</v>
      </c>
      <c r="T147" s="271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215</v>
      </c>
      <c r="AT147" s="205" t="s">
        <v>211</v>
      </c>
      <c r="AU147" s="205" t="s">
        <v>83</v>
      </c>
      <c r="AY147" s="18" t="s">
        <v>209</v>
      </c>
      <c r="BE147" s="206">
        <f t="shared" si="4"/>
        <v>0</v>
      </c>
      <c r="BF147" s="206">
        <f t="shared" si="5"/>
        <v>0</v>
      </c>
      <c r="BG147" s="206">
        <f t="shared" si="6"/>
        <v>0</v>
      </c>
      <c r="BH147" s="206">
        <f t="shared" si="7"/>
        <v>0</v>
      </c>
      <c r="BI147" s="206">
        <f t="shared" si="8"/>
        <v>0</v>
      </c>
      <c r="BJ147" s="18" t="s">
        <v>83</v>
      </c>
      <c r="BK147" s="206">
        <f t="shared" si="9"/>
        <v>0</v>
      </c>
      <c r="BL147" s="18" t="s">
        <v>215</v>
      </c>
      <c r="BM147" s="205" t="s">
        <v>285</v>
      </c>
    </row>
    <row r="148" spans="1:65" s="2" customFormat="1" ht="6.95" customHeight="1">
      <c r="A148" s="35"/>
      <c r="B148" s="55"/>
      <c r="C148" s="56"/>
      <c r="D148" s="56"/>
      <c r="E148" s="56"/>
      <c r="F148" s="56"/>
      <c r="G148" s="56"/>
      <c r="H148" s="56"/>
      <c r="I148" s="56"/>
      <c r="J148" s="56"/>
      <c r="K148" s="56"/>
      <c r="L148" s="40"/>
      <c r="M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</row>
  </sheetData>
  <sheetProtection algorithmName="SHA-512" hashValue="sZZntXXIsdbyWUqHRkFZ+018yXBnnCypQGfToBgm0LGIDk/vyndxtsPyqstuJrEdToBqUag3NQkP6j5oHNi+1A==" saltValue="7D9eq5liZjd1ic4aBFXUvXDNRK3j/sCCO679QFY1zVqOzkuB8/LDoqk27fsxuDgNZRUvjByygXQUtCKdi6/PxA==" spinCount="100000" sheet="1" objects="1" scenarios="1" formatColumns="0" formatRows="0" autoFilter="0"/>
  <autoFilter ref="C125:K147" xr:uid="{00000000-0009-0000-0000-000009000000}"/>
  <mergeCells count="15">
    <mergeCell ref="E112:H112"/>
    <mergeCell ref="E116:H116"/>
    <mergeCell ref="E114:H114"/>
    <mergeCell ref="E118:H11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18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8" t="s">
        <v>121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152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23" t="str">
        <f>'Rekapitulace stavby'!K6</f>
        <v>OU - STAVEBNÍ ÚPRAVY BUDOVY E, ČS.LEGIÍ 9, OSTRAVA - AKTUALIZACE/REVIZE 7.7.2022</v>
      </c>
      <c r="F7" s="324"/>
      <c r="G7" s="324"/>
      <c r="H7" s="324"/>
      <c r="L7" s="21"/>
    </row>
    <row r="8" spans="1:46" ht="12.75">
      <c r="B8" s="21"/>
      <c r="D8" s="120" t="s">
        <v>153</v>
      </c>
      <c r="L8" s="21"/>
    </row>
    <row r="9" spans="1:46" s="1" customFormat="1" ht="16.5" customHeight="1">
      <c r="B9" s="21"/>
      <c r="E9" s="323" t="s">
        <v>2838</v>
      </c>
      <c r="F9" s="321"/>
      <c r="G9" s="321"/>
      <c r="H9" s="321"/>
      <c r="L9" s="21"/>
    </row>
    <row r="10" spans="1:46" s="1" customFormat="1" ht="12" customHeight="1">
      <c r="B10" s="21"/>
      <c r="D10" s="120" t="s">
        <v>2839</v>
      </c>
      <c r="L10" s="21"/>
    </row>
    <row r="11" spans="1:46" s="2" customFormat="1" ht="16.5" customHeight="1">
      <c r="A11" s="35"/>
      <c r="B11" s="40"/>
      <c r="C11" s="35"/>
      <c r="D11" s="35"/>
      <c r="E11" s="333" t="s">
        <v>3798</v>
      </c>
      <c r="F11" s="326"/>
      <c r="G11" s="326"/>
      <c r="H11" s="326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3273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25" t="s">
        <v>3873</v>
      </c>
      <c r="F13" s="326"/>
      <c r="G13" s="326"/>
      <c r="H13" s="326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17</v>
      </c>
      <c r="E15" s="35"/>
      <c r="F15" s="111" t="s">
        <v>1</v>
      </c>
      <c r="G15" s="35"/>
      <c r="H15" s="35"/>
      <c r="I15" s="120" t="s">
        <v>18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19</v>
      </c>
      <c r="E16" s="35"/>
      <c r="F16" s="111" t="s">
        <v>33</v>
      </c>
      <c r="G16" s="35"/>
      <c r="H16" s="35"/>
      <c r="I16" s="120" t="s">
        <v>21</v>
      </c>
      <c r="J16" s="121" t="str">
        <f>'Rekapitulace stavby'!AN8</f>
        <v>30. 3. 2022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23</v>
      </c>
      <c r="E18" s="35"/>
      <c r="F18" s="35"/>
      <c r="G18" s="35"/>
      <c r="H18" s="35"/>
      <c r="I18" s="120" t="s">
        <v>24</v>
      </c>
      <c r="J18" s="111" t="str">
        <f>IF('Rekapitulace stavby'!AN10="","",'Rekapitulace stavby'!AN10)</f>
        <v/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tr">
        <f>IF('Rekapitulace stavby'!E11="","",'Rekapitulace stavby'!E11)</f>
        <v>Ostravská univerzita</v>
      </c>
      <c r="F19" s="35"/>
      <c r="G19" s="35"/>
      <c r="H19" s="35"/>
      <c r="I19" s="120" t="s">
        <v>26</v>
      </c>
      <c r="J19" s="111" t="str">
        <f>IF('Rekapitulace stavby'!AN11="","",'Rekapitulace stavby'!AN11)</f>
        <v/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27</v>
      </c>
      <c r="E21" s="35"/>
      <c r="F21" s="35"/>
      <c r="G21" s="35"/>
      <c r="H21" s="35"/>
      <c r="I21" s="120" t="s">
        <v>24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27" t="str">
        <f>'Rekapitulace stavby'!E14</f>
        <v>Vyplň údaj</v>
      </c>
      <c r="F22" s="328"/>
      <c r="G22" s="328"/>
      <c r="H22" s="328"/>
      <c r="I22" s="120" t="s">
        <v>26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29</v>
      </c>
      <c r="E24" s="35"/>
      <c r="F24" s="35"/>
      <c r="G24" s="35"/>
      <c r="H24" s="35"/>
      <c r="I24" s="120" t="s">
        <v>24</v>
      </c>
      <c r="J24" s="111" t="str">
        <f>IF('Rekapitulace stavby'!AN16="","",'Rekapitulace stavby'!AN16)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tr">
        <f>IF('Rekapitulace stavby'!E17="","",'Rekapitulace stavby'!E17)</f>
        <v>MARPO s.r.o.</v>
      </c>
      <c r="F25" s="35"/>
      <c r="G25" s="35"/>
      <c r="H25" s="35"/>
      <c r="I25" s="120" t="s">
        <v>26</v>
      </c>
      <c r="J25" s="111" t="str">
        <f>IF('Rekapitulace stavby'!AN17="","",'Rekapitulace stavby'!AN17)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32</v>
      </c>
      <c r="E27" s="35"/>
      <c r="F27" s="35"/>
      <c r="G27" s="35"/>
      <c r="H27" s="35"/>
      <c r="I27" s="120" t="s">
        <v>24</v>
      </c>
      <c r="J27" s="111" t="str">
        <f>IF('Rekapitulace stavby'!AN19="","",'Rekapitulace stavby'!AN19)</f>
        <v/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tr">
        <f>IF('Rekapitulace stavby'!E20="","",'Rekapitulace stavby'!E20)</f>
        <v xml:space="preserve"> </v>
      </c>
      <c r="F28" s="35"/>
      <c r="G28" s="35"/>
      <c r="H28" s="35"/>
      <c r="I28" s="120" t="s">
        <v>26</v>
      </c>
      <c r="J28" s="111" t="str">
        <f>IF('Rekapitulace stavby'!AN20="","",'Rekapitulace stavby'!AN20)</f>
        <v/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34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29" t="s">
        <v>1</v>
      </c>
      <c r="F31" s="329"/>
      <c r="G31" s="329"/>
      <c r="H31" s="329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35</v>
      </c>
      <c r="E34" s="35"/>
      <c r="F34" s="35"/>
      <c r="G34" s="35"/>
      <c r="H34" s="35"/>
      <c r="I34" s="35"/>
      <c r="J34" s="127">
        <f>ROUND(J128,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37</v>
      </c>
      <c r="G36" s="35"/>
      <c r="H36" s="35"/>
      <c r="I36" s="128" t="s">
        <v>36</v>
      </c>
      <c r="J36" s="128" t="s">
        <v>38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39</v>
      </c>
      <c r="E37" s="120" t="s">
        <v>40</v>
      </c>
      <c r="F37" s="130">
        <f>ROUND((SUM(BE128:BE179)),  2)</f>
        <v>0</v>
      </c>
      <c r="G37" s="35"/>
      <c r="H37" s="35"/>
      <c r="I37" s="131">
        <v>0.21</v>
      </c>
      <c r="J37" s="130">
        <f>ROUND(((SUM(BE128:BE179))*I37),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41</v>
      </c>
      <c r="F38" s="130">
        <f>ROUND((SUM(BF128:BF179)),  2)</f>
        <v>0</v>
      </c>
      <c r="G38" s="35"/>
      <c r="H38" s="35"/>
      <c r="I38" s="131">
        <v>0.15</v>
      </c>
      <c r="J38" s="130">
        <f>ROUND(((SUM(BF128:BF179))*I38),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42</v>
      </c>
      <c r="F39" s="130">
        <f>ROUND((SUM(BG128:BG179)),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43</v>
      </c>
      <c r="F40" s="130">
        <f>ROUND((SUM(BH128:BH179)),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44</v>
      </c>
      <c r="F41" s="130">
        <f>ROUND((SUM(BI128:BI179)),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45</v>
      </c>
      <c r="E43" s="134"/>
      <c r="F43" s="134"/>
      <c r="G43" s="135" t="s">
        <v>46</v>
      </c>
      <c r="H43" s="136" t="s">
        <v>47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155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0" t="str">
        <f>E7</f>
        <v>OU - STAVEBNÍ ÚPRAVY BUDOVY E, ČS.LEGIÍ 9, OSTRAVA - AKTUALIZACE/REVIZE 7.7.2022</v>
      </c>
      <c r="F85" s="331"/>
      <c r="G85" s="331"/>
      <c r="H85" s="33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153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30" t="s">
        <v>2838</v>
      </c>
      <c r="F87" s="307"/>
      <c r="G87" s="307"/>
      <c r="H87" s="307"/>
      <c r="I87" s="23"/>
      <c r="J87" s="23"/>
      <c r="K87" s="23"/>
      <c r="L87" s="21"/>
    </row>
    <row r="88" spans="1:31" s="1" customFormat="1" ht="12" customHeight="1">
      <c r="B88" s="22"/>
      <c r="C88" s="30" t="s">
        <v>2839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34" t="s">
        <v>3798</v>
      </c>
      <c r="F89" s="332"/>
      <c r="G89" s="332"/>
      <c r="H89" s="332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3273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78" t="str">
        <f>E13</f>
        <v>EPS - Elektrická požární signalizace</v>
      </c>
      <c r="F91" s="332"/>
      <c r="G91" s="332"/>
      <c r="H91" s="332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19</v>
      </c>
      <c r="D93" s="37"/>
      <c r="E93" s="37"/>
      <c r="F93" s="28" t="str">
        <f>F16</f>
        <v xml:space="preserve"> </v>
      </c>
      <c r="G93" s="37"/>
      <c r="H93" s="37"/>
      <c r="I93" s="30" t="s">
        <v>21</v>
      </c>
      <c r="J93" s="67" t="str">
        <f>IF(J16="","",J16)</f>
        <v>30. 3. 2022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2" customHeight="1">
      <c r="A95" s="35"/>
      <c r="B95" s="36"/>
      <c r="C95" s="30" t="s">
        <v>23</v>
      </c>
      <c r="D95" s="37"/>
      <c r="E95" s="37"/>
      <c r="F95" s="28" t="str">
        <f>E19</f>
        <v>Ostravská univerzita</v>
      </c>
      <c r="G95" s="37"/>
      <c r="H95" s="37"/>
      <c r="I95" s="30" t="s">
        <v>29</v>
      </c>
      <c r="J95" s="33" t="str">
        <f>E25</f>
        <v>MARPO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27</v>
      </c>
      <c r="D96" s="37"/>
      <c r="E96" s="37"/>
      <c r="F96" s="28" t="str">
        <f>IF(E22="","",E22)</f>
        <v>Vyplň údaj</v>
      </c>
      <c r="G96" s="37"/>
      <c r="H96" s="37"/>
      <c r="I96" s="30" t="s">
        <v>32</v>
      </c>
      <c r="J96" s="33" t="str">
        <f>E28</f>
        <v xml:space="preserve"> 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156</v>
      </c>
      <c r="D98" s="151"/>
      <c r="E98" s="151"/>
      <c r="F98" s="151"/>
      <c r="G98" s="151"/>
      <c r="H98" s="151"/>
      <c r="I98" s="151"/>
      <c r="J98" s="152" t="s">
        <v>157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158</v>
      </c>
      <c r="D100" s="37"/>
      <c r="E100" s="37"/>
      <c r="F100" s="37"/>
      <c r="G100" s="37"/>
      <c r="H100" s="37"/>
      <c r="I100" s="37"/>
      <c r="J100" s="85">
        <f>J128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159</v>
      </c>
    </row>
    <row r="101" spans="1:47" s="9" customFormat="1" ht="24.95" customHeight="1">
      <c r="B101" s="154"/>
      <c r="C101" s="155"/>
      <c r="D101" s="156" t="s">
        <v>3874</v>
      </c>
      <c r="E101" s="157"/>
      <c r="F101" s="157"/>
      <c r="G101" s="157"/>
      <c r="H101" s="157"/>
      <c r="I101" s="157"/>
      <c r="J101" s="158">
        <f>J129</f>
        <v>0</v>
      </c>
      <c r="K101" s="155"/>
      <c r="L101" s="159"/>
    </row>
    <row r="102" spans="1:47" s="9" customFormat="1" ht="24.95" customHeight="1">
      <c r="B102" s="154"/>
      <c r="C102" s="155"/>
      <c r="D102" s="156" t="s">
        <v>3875</v>
      </c>
      <c r="E102" s="157"/>
      <c r="F102" s="157"/>
      <c r="G102" s="157"/>
      <c r="H102" s="157"/>
      <c r="I102" s="157"/>
      <c r="J102" s="158">
        <f>J153</f>
        <v>0</v>
      </c>
      <c r="K102" s="155"/>
      <c r="L102" s="159"/>
    </row>
    <row r="103" spans="1:47" s="9" customFormat="1" ht="24.95" customHeight="1">
      <c r="B103" s="154"/>
      <c r="C103" s="155"/>
      <c r="D103" s="156" t="s">
        <v>3876</v>
      </c>
      <c r="E103" s="157"/>
      <c r="F103" s="157"/>
      <c r="G103" s="157"/>
      <c r="H103" s="157"/>
      <c r="I103" s="157"/>
      <c r="J103" s="158">
        <f>J167</f>
        <v>0</v>
      </c>
      <c r="K103" s="155"/>
      <c r="L103" s="159"/>
    </row>
    <row r="104" spans="1:47" s="9" customFormat="1" ht="24.95" customHeight="1">
      <c r="B104" s="154"/>
      <c r="C104" s="155"/>
      <c r="D104" s="156" t="s">
        <v>3877</v>
      </c>
      <c r="E104" s="157"/>
      <c r="F104" s="157"/>
      <c r="G104" s="157"/>
      <c r="H104" s="157"/>
      <c r="I104" s="157"/>
      <c r="J104" s="158">
        <f>J171</f>
        <v>0</v>
      </c>
      <c r="K104" s="155"/>
      <c r="L104" s="159"/>
    </row>
    <row r="105" spans="1:47" s="2" customFormat="1" ht="21.7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47" s="2" customFormat="1" ht="6.95" customHeight="1">
      <c r="A106" s="35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47" s="2" customFormat="1" ht="6.95" customHeight="1">
      <c r="A110" s="35"/>
      <c r="B110" s="57"/>
      <c r="C110" s="58"/>
      <c r="D110" s="58"/>
      <c r="E110" s="58"/>
      <c r="F110" s="58"/>
      <c r="G110" s="58"/>
      <c r="H110" s="58"/>
      <c r="I110" s="58"/>
      <c r="J110" s="58"/>
      <c r="K110" s="58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24.95" customHeight="1">
      <c r="A111" s="35"/>
      <c r="B111" s="36"/>
      <c r="C111" s="24" t="s">
        <v>194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12" customHeight="1">
      <c r="A113" s="35"/>
      <c r="B113" s="36"/>
      <c r="C113" s="30" t="s">
        <v>16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16.5" customHeight="1">
      <c r="A114" s="35"/>
      <c r="B114" s="36"/>
      <c r="C114" s="37"/>
      <c r="D114" s="37"/>
      <c r="E114" s="330" t="str">
        <f>E7</f>
        <v>OU - STAVEBNÍ ÚPRAVY BUDOVY E, ČS.LEGIÍ 9, OSTRAVA - AKTUALIZACE/REVIZE 7.7.2022</v>
      </c>
      <c r="F114" s="331"/>
      <c r="G114" s="331"/>
      <c r="H114" s="331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1" customFormat="1" ht="12" customHeight="1">
      <c r="B115" s="22"/>
      <c r="C115" s="30" t="s">
        <v>153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pans="1:63" s="1" customFormat="1" ht="16.5" customHeight="1">
      <c r="B116" s="22"/>
      <c r="C116" s="23"/>
      <c r="D116" s="23"/>
      <c r="E116" s="330" t="s">
        <v>2838</v>
      </c>
      <c r="F116" s="307"/>
      <c r="G116" s="307"/>
      <c r="H116" s="307"/>
      <c r="I116" s="23"/>
      <c r="J116" s="23"/>
      <c r="K116" s="23"/>
      <c r="L116" s="21"/>
    </row>
    <row r="117" spans="1:63" s="1" customFormat="1" ht="12" customHeight="1">
      <c r="B117" s="22"/>
      <c r="C117" s="30" t="s">
        <v>2839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pans="1:63" s="2" customFormat="1" ht="16.5" customHeight="1">
      <c r="A118" s="35"/>
      <c r="B118" s="36"/>
      <c r="C118" s="37"/>
      <c r="D118" s="37"/>
      <c r="E118" s="334" t="s">
        <v>3798</v>
      </c>
      <c r="F118" s="332"/>
      <c r="G118" s="332"/>
      <c r="H118" s="332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2" customHeight="1">
      <c r="A119" s="35"/>
      <c r="B119" s="36"/>
      <c r="C119" s="30" t="s">
        <v>3273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6.5" customHeight="1">
      <c r="A120" s="35"/>
      <c r="B120" s="36"/>
      <c r="C120" s="37"/>
      <c r="D120" s="37"/>
      <c r="E120" s="278" t="str">
        <f>E13</f>
        <v>EPS - Elektrická požární signalizace</v>
      </c>
      <c r="F120" s="332"/>
      <c r="G120" s="332"/>
      <c r="H120" s="332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2" customHeight="1">
      <c r="A122" s="35"/>
      <c r="B122" s="36"/>
      <c r="C122" s="30" t="s">
        <v>19</v>
      </c>
      <c r="D122" s="37"/>
      <c r="E122" s="37"/>
      <c r="F122" s="28" t="str">
        <f>F16</f>
        <v xml:space="preserve"> </v>
      </c>
      <c r="G122" s="37"/>
      <c r="H122" s="37"/>
      <c r="I122" s="30" t="s">
        <v>21</v>
      </c>
      <c r="J122" s="67" t="str">
        <f>IF(J16="","",J16)</f>
        <v>30. 3. 2022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6.9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2" customHeight="1">
      <c r="A124" s="35"/>
      <c r="B124" s="36"/>
      <c r="C124" s="30" t="s">
        <v>23</v>
      </c>
      <c r="D124" s="37"/>
      <c r="E124" s="37"/>
      <c r="F124" s="28" t="str">
        <f>E19</f>
        <v>Ostravská univerzita</v>
      </c>
      <c r="G124" s="37"/>
      <c r="H124" s="37"/>
      <c r="I124" s="30" t="s">
        <v>29</v>
      </c>
      <c r="J124" s="33" t="str">
        <f>E25</f>
        <v>MARPO s.r.o.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5.2" customHeight="1">
      <c r="A125" s="35"/>
      <c r="B125" s="36"/>
      <c r="C125" s="30" t="s">
        <v>27</v>
      </c>
      <c r="D125" s="37"/>
      <c r="E125" s="37"/>
      <c r="F125" s="28" t="str">
        <f>IF(E22="","",E22)</f>
        <v>Vyplň údaj</v>
      </c>
      <c r="G125" s="37"/>
      <c r="H125" s="37"/>
      <c r="I125" s="30" t="s">
        <v>32</v>
      </c>
      <c r="J125" s="33" t="str">
        <f>E28</f>
        <v xml:space="preserve"> 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2" customFormat="1" ht="10.3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3" s="11" customFormat="1" ht="29.25" customHeight="1">
      <c r="A127" s="165"/>
      <c r="B127" s="166"/>
      <c r="C127" s="167" t="s">
        <v>195</v>
      </c>
      <c r="D127" s="168" t="s">
        <v>60</v>
      </c>
      <c r="E127" s="168" t="s">
        <v>56</v>
      </c>
      <c r="F127" s="168" t="s">
        <v>57</v>
      </c>
      <c r="G127" s="168" t="s">
        <v>196</v>
      </c>
      <c r="H127" s="168" t="s">
        <v>197</v>
      </c>
      <c r="I127" s="168" t="s">
        <v>198</v>
      </c>
      <c r="J127" s="169" t="s">
        <v>157</v>
      </c>
      <c r="K127" s="170" t="s">
        <v>199</v>
      </c>
      <c r="L127" s="171"/>
      <c r="M127" s="76" t="s">
        <v>1</v>
      </c>
      <c r="N127" s="77" t="s">
        <v>39</v>
      </c>
      <c r="O127" s="77" t="s">
        <v>200</v>
      </c>
      <c r="P127" s="77" t="s">
        <v>201</v>
      </c>
      <c r="Q127" s="77" t="s">
        <v>202</v>
      </c>
      <c r="R127" s="77" t="s">
        <v>203</v>
      </c>
      <c r="S127" s="77" t="s">
        <v>204</v>
      </c>
      <c r="T127" s="78" t="s">
        <v>205</v>
      </c>
      <c r="U127" s="165"/>
      <c r="V127" s="165"/>
      <c r="W127" s="165"/>
      <c r="X127" s="165"/>
      <c r="Y127" s="165"/>
      <c r="Z127" s="165"/>
      <c r="AA127" s="165"/>
      <c r="AB127" s="165"/>
      <c r="AC127" s="165"/>
      <c r="AD127" s="165"/>
      <c r="AE127" s="165"/>
    </row>
    <row r="128" spans="1:63" s="2" customFormat="1" ht="22.9" customHeight="1">
      <c r="A128" s="35"/>
      <c r="B128" s="36"/>
      <c r="C128" s="83" t="s">
        <v>206</v>
      </c>
      <c r="D128" s="37"/>
      <c r="E128" s="37"/>
      <c r="F128" s="37"/>
      <c r="G128" s="37"/>
      <c r="H128" s="37"/>
      <c r="I128" s="37"/>
      <c r="J128" s="172">
        <f>BK128</f>
        <v>0</v>
      </c>
      <c r="K128" s="37"/>
      <c r="L128" s="40"/>
      <c r="M128" s="79"/>
      <c r="N128" s="173"/>
      <c r="O128" s="80"/>
      <c r="P128" s="174">
        <f>P129+P153+P167+P171</f>
        <v>0</v>
      </c>
      <c r="Q128" s="80"/>
      <c r="R128" s="174">
        <f>R129+R153+R167+R171</f>
        <v>0</v>
      </c>
      <c r="S128" s="80"/>
      <c r="T128" s="175">
        <f>T129+T153+T167+T171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74</v>
      </c>
      <c r="AU128" s="18" t="s">
        <v>159</v>
      </c>
      <c r="BK128" s="176">
        <f>BK129+BK153+BK167+BK171</f>
        <v>0</v>
      </c>
    </row>
    <row r="129" spans="1:65" s="12" customFormat="1" ht="25.9" customHeight="1">
      <c r="B129" s="177"/>
      <c r="C129" s="178"/>
      <c r="D129" s="179" t="s">
        <v>74</v>
      </c>
      <c r="E129" s="180" t="s">
        <v>3280</v>
      </c>
      <c r="F129" s="180" t="s">
        <v>3878</v>
      </c>
      <c r="G129" s="178"/>
      <c r="H129" s="178"/>
      <c r="I129" s="181"/>
      <c r="J129" s="182">
        <f>BK129</f>
        <v>0</v>
      </c>
      <c r="K129" s="178"/>
      <c r="L129" s="183"/>
      <c r="M129" s="184"/>
      <c r="N129" s="185"/>
      <c r="O129" s="185"/>
      <c r="P129" s="186">
        <f>SUM(P130:P152)</f>
        <v>0</v>
      </c>
      <c r="Q129" s="185"/>
      <c r="R129" s="186">
        <f>SUM(R130:R152)</f>
        <v>0</v>
      </c>
      <c r="S129" s="185"/>
      <c r="T129" s="187">
        <f>SUM(T130:T152)</f>
        <v>0</v>
      </c>
      <c r="AR129" s="188" t="s">
        <v>83</v>
      </c>
      <c r="AT129" s="189" t="s">
        <v>74</v>
      </c>
      <c r="AU129" s="189" t="s">
        <v>75</v>
      </c>
      <c r="AY129" s="188" t="s">
        <v>209</v>
      </c>
      <c r="BK129" s="190">
        <f>SUM(BK130:BK152)</f>
        <v>0</v>
      </c>
    </row>
    <row r="130" spans="1:65" s="2" customFormat="1" ht="16.5" customHeight="1">
      <c r="A130" s="35"/>
      <c r="B130" s="36"/>
      <c r="C130" s="193" t="s">
        <v>83</v>
      </c>
      <c r="D130" s="193" t="s">
        <v>211</v>
      </c>
      <c r="E130" s="194" t="s">
        <v>3879</v>
      </c>
      <c r="F130" s="195" t="s">
        <v>3880</v>
      </c>
      <c r="G130" s="196" t="s">
        <v>513</v>
      </c>
      <c r="H130" s="197">
        <v>1</v>
      </c>
      <c r="I130" s="198"/>
      <c r="J130" s="199">
        <f t="shared" ref="J130:J152" si="0">ROUND(I130*H130,2)</f>
        <v>0</v>
      </c>
      <c r="K130" s="200"/>
      <c r="L130" s="40"/>
      <c r="M130" s="201" t="s">
        <v>1</v>
      </c>
      <c r="N130" s="202" t="s">
        <v>40</v>
      </c>
      <c r="O130" s="72"/>
      <c r="P130" s="203">
        <f t="shared" ref="P130:P152" si="1">O130*H130</f>
        <v>0</v>
      </c>
      <c r="Q130" s="203">
        <v>0</v>
      </c>
      <c r="R130" s="203">
        <f t="shared" ref="R130:R152" si="2">Q130*H130</f>
        <v>0</v>
      </c>
      <c r="S130" s="203">
        <v>0</v>
      </c>
      <c r="T130" s="204">
        <f t="shared" ref="T130:T152" si="3"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5" t="s">
        <v>215</v>
      </c>
      <c r="AT130" s="205" t="s">
        <v>211</v>
      </c>
      <c r="AU130" s="205" t="s">
        <v>83</v>
      </c>
      <c r="AY130" s="18" t="s">
        <v>209</v>
      </c>
      <c r="BE130" s="206">
        <f t="shared" ref="BE130:BE152" si="4">IF(N130="základní",J130,0)</f>
        <v>0</v>
      </c>
      <c r="BF130" s="206">
        <f t="shared" ref="BF130:BF152" si="5">IF(N130="snížená",J130,0)</f>
        <v>0</v>
      </c>
      <c r="BG130" s="206">
        <f t="shared" ref="BG130:BG152" si="6">IF(N130="zákl. přenesená",J130,0)</f>
        <v>0</v>
      </c>
      <c r="BH130" s="206">
        <f t="shared" ref="BH130:BH152" si="7">IF(N130="sníž. přenesená",J130,0)</f>
        <v>0</v>
      </c>
      <c r="BI130" s="206">
        <f t="shared" ref="BI130:BI152" si="8">IF(N130="nulová",J130,0)</f>
        <v>0</v>
      </c>
      <c r="BJ130" s="18" t="s">
        <v>83</v>
      </c>
      <c r="BK130" s="206">
        <f t="shared" ref="BK130:BK152" si="9">ROUND(I130*H130,2)</f>
        <v>0</v>
      </c>
      <c r="BL130" s="18" t="s">
        <v>215</v>
      </c>
      <c r="BM130" s="205" t="s">
        <v>85</v>
      </c>
    </row>
    <row r="131" spans="1:65" s="2" customFormat="1" ht="16.5" customHeight="1">
      <c r="A131" s="35"/>
      <c r="B131" s="36"/>
      <c r="C131" s="193" t="s">
        <v>85</v>
      </c>
      <c r="D131" s="193" t="s">
        <v>211</v>
      </c>
      <c r="E131" s="194" t="s">
        <v>3881</v>
      </c>
      <c r="F131" s="195" t="s">
        <v>3882</v>
      </c>
      <c r="G131" s="196" t="s">
        <v>513</v>
      </c>
      <c r="H131" s="197">
        <v>8</v>
      </c>
      <c r="I131" s="198"/>
      <c r="J131" s="199">
        <f t="shared" si="0"/>
        <v>0</v>
      </c>
      <c r="K131" s="200"/>
      <c r="L131" s="40"/>
      <c r="M131" s="201" t="s">
        <v>1</v>
      </c>
      <c r="N131" s="202" t="s">
        <v>40</v>
      </c>
      <c r="O131" s="72"/>
      <c r="P131" s="203">
        <f t="shared" si="1"/>
        <v>0</v>
      </c>
      <c r="Q131" s="203">
        <v>0</v>
      </c>
      <c r="R131" s="203">
        <f t="shared" si="2"/>
        <v>0</v>
      </c>
      <c r="S131" s="203">
        <v>0</v>
      </c>
      <c r="T131" s="204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215</v>
      </c>
      <c r="AT131" s="205" t="s">
        <v>211</v>
      </c>
      <c r="AU131" s="205" t="s">
        <v>83</v>
      </c>
      <c r="AY131" s="18" t="s">
        <v>209</v>
      </c>
      <c r="BE131" s="206">
        <f t="shared" si="4"/>
        <v>0</v>
      </c>
      <c r="BF131" s="206">
        <f t="shared" si="5"/>
        <v>0</v>
      </c>
      <c r="BG131" s="206">
        <f t="shared" si="6"/>
        <v>0</v>
      </c>
      <c r="BH131" s="206">
        <f t="shared" si="7"/>
        <v>0</v>
      </c>
      <c r="BI131" s="206">
        <f t="shared" si="8"/>
        <v>0</v>
      </c>
      <c r="BJ131" s="18" t="s">
        <v>83</v>
      </c>
      <c r="BK131" s="206">
        <f t="shared" si="9"/>
        <v>0</v>
      </c>
      <c r="BL131" s="18" t="s">
        <v>215</v>
      </c>
      <c r="BM131" s="205" t="s">
        <v>215</v>
      </c>
    </row>
    <row r="132" spans="1:65" s="2" customFormat="1" ht="16.5" customHeight="1">
      <c r="A132" s="35"/>
      <c r="B132" s="36"/>
      <c r="C132" s="193" t="s">
        <v>106</v>
      </c>
      <c r="D132" s="193" t="s">
        <v>211</v>
      </c>
      <c r="E132" s="194" t="s">
        <v>3883</v>
      </c>
      <c r="F132" s="195" t="s">
        <v>3884</v>
      </c>
      <c r="G132" s="196" t="s">
        <v>513</v>
      </c>
      <c r="H132" s="197">
        <v>8</v>
      </c>
      <c r="I132" s="198"/>
      <c r="J132" s="199">
        <f t="shared" si="0"/>
        <v>0</v>
      </c>
      <c r="K132" s="200"/>
      <c r="L132" s="40"/>
      <c r="M132" s="201" t="s">
        <v>1</v>
      </c>
      <c r="N132" s="202" t="s">
        <v>40</v>
      </c>
      <c r="O132" s="72"/>
      <c r="P132" s="203">
        <f t="shared" si="1"/>
        <v>0</v>
      </c>
      <c r="Q132" s="203">
        <v>0</v>
      </c>
      <c r="R132" s="203">
        <f t="shared" si="2"/>
        <v>0</v>
      </c>
      <c r="S132" s="203">
        <v>0</v>
      </c>
      <c r="T132" s="204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215</v>
      </c>
      <c r="AT132" s="205" t="s">
        <v>211</v>
      </c>
      <c r="AU132" s="205" t="s">
        <v>83</v>
      </c>
      <c r="AY132" s="18" t="s">
        <v>209</v>
      </c>
      <c r="BE132" s="206">
        <f t="shared" si="4"/>
        <v>0</v>
      </c>
      <c r="BF132" s="206">
        <f t="shared" si="5"/>
        <v>0</v>
      </c>
      <c r="BG132" s="206">
        <f t="shared" si="6"/>
        <v>0</v>
      </c>
      <c r="BH132" s="206">
        <f t="shared" si="7"/>
        <v>0</v>
      </c>
      <c r="BI132" s="206">
        <f t="shared" si="8"/>
        <v>0</v>
      </c>
      <c r="BJ132" s="18" t="s">
        <v>83</v>
      </c>
      <c r="BK132" s="206">
        <f t="shared" si="9"/>
        <v>0</v>
      </c>
      <c r="BL132" s="18" t="s">
        <v>215</v>
      </c>
      <c r="BM132" s="205" t="s">
        <v>224</v>
      </c>
    </row>
    <row r="133" spans="1:65" s="2" customFormat="1" ht="16.5" customHeight="1">
      <c r="A133" s="35"/>
      <c r="B133" s="36"/>
      <c r="C133" s="193" t="s">
        <v>215</v>
      </c>
      <c r="D133" s="193" t="s">
        <v>211</v>
      </c>
      <c r="E133" s="194" t="s">
        <v>3885</v>
      </c>
      <c r="F133" s="195" t="s">
        <v>3886</v>
      </c>
      <c r="G133" s="196" t="s">
        <v>513</v>
      </c>
      <c r="H133" s="197">
        <v>1</v>
      </c>
      <c r="I133" s="198"/>
      <c r="J133" s="199">
        <f t="shared" si="0"/>
        <v>0</v>
      </c>
      <c r="K133" s="200"/>
      <c r="L133" s="40"/>
      <c r="M133" s="201" t="s">
        <v>1</v>
      </c>
      <c r="N133" s="202" t="s">
        <v>40</v>
      </c>
      <c r="O133" s="72"/>
      <c r="P133" s="203">
        <f t="shared" si="1"/>
        <v>0</v>
      </c>
      <c r="Q133" s="203">
        <v>0</v>
      </c>
      <c r="R133" s="203">
        <f t="shared" si="2"/>
        <v>0</v>
      </c>
      <c r="S133" s="203">
        <v>0</v>
      </c>
      <c r="T133" s="204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215</v>
      </c>
      <c r="AT133" s="205" t="s">
        <v>211</v>
      </c>
      <c r="AU133" s="205" t="s">
        <v>83</v>
      </c>
      <c r="AY133" s="18" t="s">
        <v>209</v>
      </c>
      <c r="BE133" s="206">
        <f t="shared" si="4"/>
        <v>0</v>
      </c>
      <c r="BF133" s="206">
        <f t="shared" si="5"/>
        <v>0</v>
      </c>
      <c r="BG133" s="206">
        <f t="shared" si="6"/>
        <v>0</v>
      </c>
      <c r="BH133" s="206">
        <f t="shared" si="7"/>
        <v>0</v>
      </c>
      <c r="BI133" s="206">
        <f t="shared" si="8"/>
        <v>0</v>
      </c>
      <c r="BJ133" s="18" t="s">
        <v>83</v>
      </c>
      <c r="BK133" s="206">
        <f t="shared" si="9"/>
        <v>0</v>
      </c>
      <c r="BL133" s="18" t="s">
        <v>215</v>
      </c>
      <c r="BM133" s="205" t="s">
        <v>229</v>
      </c>
    </row>
    <row r="134" spans="1:65" s="2" customFormat="1" ht="16.5" customHeight="1">
      <c r="A134" s="35"/>
      <c r="B134" s="36"/>
      <c r="C134" s="193" t="s">
        <v>232</v>
      </c>
      <c r="D134" s="193" t="s">
        <v>211</v>
      </c>
      <c r="E134" s="194" t="s">
        <v>3887</v>
      </c>
      <c r="F134" s="195" t="s">
        <v>3888</v>
      </c>
      <c r="G134" s="196" t="s">
        <v>513</v>
      </c>
      <c r="H134" s="197">
        <v>100</v>
      </c>
      <c r="I134" s="198"/>
      <c r="J134" s="199">
        <f t="shared" si="0"/>
        <v>0</v>
      </c>
      <c r="K134" s="200"/>
      <c r="L134" s="40"/>
      <c r="M134" s="201" t="s">
        <v>1</v>
      </c>
      <c r="N134" s="202" t="s">
        <v>40</v>
      </c>
      <c r="O134" s="72"/>
      <c r="P134" s="203">
        <f t="shared" si="1"/>
        <v>0</v>
      </c>
      <c r="Q134" s="203">
        <v>0</v>
      </c>
      <c r="R134" s="203">
        <f t="shared" si="2"/>
        <v>0</v>
      </c>
      <c r="S134" s="203">
        <v>0</v>
      </c>
      <c r="T134" s="204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215</v>
      </c>
      <c r="AT134" s="205" t="s">
        <v>211</v>
      </c>
      <c r="AU134" s="205" t="s">
        <v>83</v>
      </c>
      <c r="AY134" s="18" t="s">
        <v>209</v>
      </c>
      <c r="BE134" s="206">
        <f t="shared" si="4"/>
        <v>0</v>
      </c>
      <c r="BF134" s="206">
        <f t="shared" si="5"/>
        <v>0</v>
      </c>
      <c r="BG134" s="206">
        <f t="shared" si="6"/>
        <v>0</v>
      </c>
      <c r="BH134" s="206">
        <f t="shared" si="7"/>
        <v>0</v>
      </c>
      <c r="BI134" s="206">
        <f t="shared" si="8"/>
        <v>0</v>
      </c>
      <c r="BJ134" s="18" t="s">
        <v>83</v>
      </c>
      <c r="BK134" s="206">
        <f t="shared" si="9"/>
        <v>0</v>
      </c>
      <c r="BL134" s="18" t="s">
        <v>215</v>
      </c>
      <c r="BM134" s="205" t="s">
        <v>235</v>
      </c>
    </row>
    <row r="135" spans="1:65" s="2" customFormat="1" ht="16.5" customHeight="1">
      <c r="A135" s="35"/>
      <c r="B135" s="36"/>
      <c r="C135" s="193" t="s">
        <v>224</v>
      </c>
      <c r="D135" s="193" t="s">
        <v>211</v>
      </c>
      <c r="E135" s="194" t="s">
        <v>3889</v>
      </c>
      <c r="F135" s="195" t="s">
        <v>3890</v>
      </c>
      <c r="G135" s="196" t="s">
        <v>513</v>
      </c>
      <c r="H135" s="197">
        <v>15</v>
      </c>
      <c r="I135" s="198"/>
      <c r="J135" s="199">
        <f t="shared" si="0"/>
        <v>0</v>
      </c>
      <c r="K135" s="200"/>
      <c r="L135" s="40"/>
      <c r="M135" s="201" t="s">
        <v>1</v>
      </c>
      <c r="N135" s="202" t="s">
        <v>40</v>
      </c>
      <c r="O135" s="72"/>
      <c r="P135" s="203">
        <f t="shared" si="1"/>
        <v>0</v>
      </c>
      <c r="Q135" s="203">
        <v>0</v>
      </c>
      <c r="R135" s="203">
        <f t="shared" si="2"/>
        <v>0</v>
      </c>
      <c r="S135" s="203">
        <v>0</v>
      </c>
      <c r="T135" s="204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215</v>
      </c>
      <c r="AT135" s="205" t="s">
        <v>211</v>
      </c>
      <c r="AU135" s="205" t="s">
        <v>83</v>
      </c>
      <c r="AY135" s="18" t="s">
        <v>209</v>
      </c>
      <c r="BE135" s="206">
        <f t="shared" si="4"/>
        <v>0</v>
      </c>
      <c r="BF135" s="206">
        <f t="shared" si="5"/>
        <v>0</v>
      </c>
      <c r="BG135" s="206">
        <f t="shared" si="6"/>
        <v>0</v>
      </c>
      <c r="BH135" s="206">
        <f t="shared" si="7"/>
        <v>0</v>
      </c>
      <c r="BI135" s="206">
        <f t="shared" si="8"/>
        <v>0</v>
      </c>
      <c r="BJ135" s="18" t="s">
        <v>83</v>
      </c>
      <c r="BK135" s="206">
        <f t="shared" si="9"/>
        <v>0</v>
      </c>
      <c r="BL135" s="18" t="s">
        <v>215</v>
      </c>
      <c r="BM135" s="205" t="s">
        <v>240</v>
      </c>
    </row>
    <row r="136" spans="1:65" s="2" customFormat="1" ht="16.5" customHeight="1">
      <c r="A136" s="35"/>
      <c r="B136" s="36"/>
      <c r="C136" s="193" t="s">
        <v>241</v>
      </c>
      <c r="D136" s="193" t="s">
        <v>211</v>
      </c>
      <c r="E136" s="194" t="s">
        <v>3891</v>
      </c>
      <c r="F136" s="195" t="s">
        <v>3892</v>
      </c>
      <c r="G136" s="196" t="s">
        <v>513</v>
      </c>
      <c r="H136" s="197">
        <v>15</v>
      </c>
      <c r="I136" s="198"/>
      <c r="J136" s="199">
        <f t="shared" si="0"/>
        <v>0</v>
      </c>
      <c r="K136" s="200"/>
      <c r="L136" s="40"/>
      <c r="M136" s="201" t="s">
        <v>1</v>
      </c>
      <c r="N136" s="202" t="s">
        <v>40</v>
      </c>
      <c r="O136" s="72"/>
      <c r="P136" s="203">
        <f t="shared" si="1"/>
        <v>0</v>
      </c>
      <c r="Q136" s="203">
        <v>0</v>
      </c>
      <c r="R136" s="203">
        <f t="shared" si="2"/>
        <v>0</v>
      </c>
      <c r="S136" s="203">
        <v>0</v>
      </c>
      <c r="T136" s="204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215</v>
      </c>
      <c r="AT136" s="205" t="s">
        <v>211</v>
      </c>
      <c r="AU136" s="205" t="s">
        <v>83</v>
      </c>
      <c r="AY136" s="18" t="s">
        <v>209</v>
      </c>
      <c r="BE136" s="206">
        <f t="shared" si="4"/>
        <v>0</v>
      </c>
      <c r="BF136" s="206">
        <f t="shared" si="5"/>
        <v>0</v>
      </c>
      <c r="BG136" s="206">
        <f t="shared" si="6"/>
        <v>0</v>
      </c>
      <c r="BH136" s="206">
        <f t="shared" si="7"/>
        <v>0</v>
      </c>
      <c r="BI136" s="206">
        <f t="shared" si="8"/>
        <v>0</v>
      </c>
      <c r="BJ136" s="18" t="s">
        <v>83</v>
      </c>
      <c r="BK136" s="206">
        <f t="shared" si="9"/>
        <v>0</v>
      </c>
      <c r="BL136" s="18" t="s">
        <v>215</v>
      </c>
      <c r="BM136" s="205" t="s">
        <v>244</v>
      </c>
    </row>
    <row r="137" spans="1:65" s="2" customFormat="1" ht="16.5" customHeight="1">
      <c r="A137" s="35"/>
      <c r="B137" s="36"/>
      <c r="C137" s="193" t="s">
        <v>229</v>
      </c>
      <c r="D137" s="193" t="s">
        <v>211</v>
      </c>
      <c r="E137" s="194" t="s">
        <v>3893</v>
      </c>
      <c r="F137" s="195" t="s">
        <v>3894</v>
      </c>
      <c r="G137" s="196" t="s">
        <v>513</v>
      </c>
      <c r="H137" s="197">
        <v>2</v>
      </c>
      <c r="I137" s="198"/>
      <c r="J137" s="199">
        <f t="shared" si="0"/>
        <v>0</v>
      </c>
      <c r="K137" s="200"/>
      <c r="L137" s="40"/>
      <c r="M137" s="201" t="s">
        <v>1</v>
      </c>
      <c r="N137" s="202" t="s">
        <v>40</v>
      </c>
      <c r="O137" s="72"/>
      <c r="P137" s="203">
        <f t="shared" si="1"/>
        <v>0</v>
      </c>
      <c r="Q137" s="203">
        <v>0</v>
      </c>
      <c r="R137" s="203">
        <f t="shared" si="2"/>
        <v>0</v>
      </c>
      <c r="S137" s="203">
        <v>0</v>
      </c>
      <c r="T137" s="204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215</v>
      </c>
      <c r="AT137" s="205" t="s">
        <v>211</v>
      </c>
      <c r="AU137" s="205" t="s">
        <v>83</v>
      </c>
      <c r="AY137" s="18" t="s">
        <v>209</v>
      </c>
      <c r="BE137" s="206">
        <f t="shared" si="4"/>
        <v>0</v>
      </c>
      <c r="BF137" s="206">
        <f t="shared" si="5"/>
        <v>0</v>
      </c>
      <c r="BG137" s="206">
        <f t="shared" si="6"/>
        <v>0</v>
      </c>
      <c r="BH137" s="206">
        <f t="shared" si="7"/>
        <v>0</v>
      </c>
      <c r="BI137" s="206">
        <f t="shared" si="8"/>
        <v>0</v>
      </c>
      <c r="BJ137" s="18" t="s">
        <v>83</v>
      </c>
      <c r="BK137" s="206">
        <f t="shared" si="9"/>
        <v>0</v>
      </c>
      <c r="BL137" s="18" t="s">
        <v>215</v>
      </c>
      <c r="BM137" s="205" t="s">
        <v>247</v>
      </c>
    </row>
    <row r="138" spans="1:65" s="2" customFormat="1" ht="16.5" customHeight="1">
      <c r="A138" s="35"/>
      <c r="B138" s="36"/>
      <c r="C138" s="193" t="s">
        <v>249</v>
      </c>
      <c r="D138" s="193" t="s">
        <v>211</v>
      </c>
      <c r="E138" s="194" t="s">
        <v>3895</v>
      </c>
      <c r="F138" s="195" t="s">
        <v>3896</v>
      </c>
      <c r="G138" s="196" t="s">
        <v>513</v>
      </c>
      <c r="H138" s="197">
        <v>4</v>
      </c>
      <c r="I138" s="198"/>
      <c r="J138" s="199">
        <f t="shared" si="0"/>
        <v>0</v>
      </c>
      <c r="K138" s="200"/>
      <c r="L138" s="40"/>
      <c r="M138" s="201" t="s">
        <v>1</v>
      </c>
      <c r="N138" s="202" t="s">
        <v>40</v>
      </c>
      <c r="O138" s="72"/>
      <c r="P138" s="203">
        <f t="shared" si="1"/>
        <v>0</v>
      </c>
      <c r="Q138" s="203">
        <v>0</v>
      </c>
      <c r="R138" s="203">
        <f t="shared" si="2"/>
        <v>0</v>
      </c>
      <c r="S138" s="203">
        <v>0</v>
      </c>
      <c r="T138" s="204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215</v>
      </c>
      <c r="AT138" s="205" t="s">
        <v>211</v>
      </c>
      <c r="AU138" s="205" t="s">
        <v>83</v>
      </c>
      <c r="AY138" s="18" t="s">
        <v>209</v>
      </c>
      <c r="BE138" s="206">
        <f t="shared" si="4"/>
        <v>0</v>
      </c>
      <c r="BF138" s="206">
        <f t="shared" si="5"/>
        <v>0</v>
      </c>
      <c r="BG138" s="206">
        <f t="shared" si="6"/>
        <v>0</v>
      </c>
      <c r="BH138" s="206">
        <f t="shared" si="7"/>
        <v>0</v>
      </c>
      <c r="BI138" s="206">
        <f t="shared" si="8"/>
        <v>0</v>
      </c>
      <c r="BJ138" s="18" t="s">
        <v>83</v>
      </c>
      <c r="BK138" s="206">
        <f t="shared" si="9"/>
        <v>0</v>
      </c>
      <c r="BL138" s="18" t="s">
        <v>215</v>
      </c>
      <c r="BM138" s="205" t="s">
        <v>252</v>
      </c>
    </row>
    <row r="139" spans="1:65" s="2" customFormat="1" ht="16.5" customHeight="1">
      <c r="A139" s="35"/>
      <c r="B139" s="36"/>
      <c r="C139" s="193" t="s">
        <v>235</v>
      </c>
      <c r="D139" s="193" t="s">
        <v>211</v>
      </c>
      <c r="E139" s="194" t="s">
        <v>3897</v>
      </c>
      <c r="F139" s="195" t="s">
        <v>3898</v>
      </c>
      <c r="G139" s="196" t="s">
        <v>3899</v>
      </c>
      <c r="H139" s="197">
        <v>1</v>
      </c>
      <c r="I139" s="198"/>
      <c r="J139" s="199">
        <f t="shared" si="0"/>
        <v>0</v>
      </c>
      <c r="K139" s="200"/>
      <c r="L139" s="40"/>
      <c r="M139" s="201" t="s">
        <v>1</v>
      </c>
      <c r="N139" s="202" t="s">
        <v>40</v>
      </c>
      <c r="O139" s="72"/>
      <c r="P139" s="203">
        <f t="shared" si="1"/>
        <v>0</v>
      </c>
      <c r="Q139" s="203">
        <v>0</v>
      </c>
      <c r="R139" s="203">
        <f t="shared" si="2"/>
        <v>0</v>
      </c>
      <c r="S139" s="203">
        <v>0</v>
      </c>
      <c r="T139" s="204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215</v>
      </c>
      <c r="AT139" s="205" t="s">
        <v>211</v>
      </c>
      <c r="AU139" s="205" t="s">
        <v>83</v>
      </c>
      <c r="AY139" s="18" t="s">
        <v>209</v>
      </c>
      <c r="BE139" s="206">
        <f t="shared" si="4"/>
        <v>0</v>
      </c>
      <c r="BF139" s="206">
        <f t="shared" si="5"/>
        <v>0</v>
      </c>
      <c r="BG139" s="206">
        <f t="shared" si="6"/>
        <v>0</v>
      </c>
      <c r="BH139" s="206">
        <f t="shared" si="7"/>
        <v>0</v>
      </c>
      <c r="BI139" s="206">
        <f t="shared" si="8"/>
        <v>0</v>
      </c>
      <c r="BJ139" s="18" t="s">
        <v>83</v>
      </c>
      <c r="BK139" s="206">
        <f t="shared" si="9"/>
        <v>0</v>
      </c>
      <c r="BL139" s="18" t="s">
        <v>215</v>
      </c>
      <c r="BM139" s="205" t="s">
        <v>258</v>
      </c>
    </row>
    <row r="140" spans="1:65" s="2" customFormat="1" ht="24.2" customHeight="1">
      <c r="A140" s="35"/>
      <c r="B140" s="36"/>
      <c r="C140" s="193" t="s">
        <v>259</v>
      </c>
      <c r="D140" s="193" t="s">
        <v>211</v>
      </c>
      <c r="E140" s="194" t="s">
        <v>3900</v>
      </c>
      <c r="F140" s="195" t="s">
        <v>3901</v>
      </c>
      <c r="G140" s="196" t="s">
        <v>513</v>
      </c>
      <c r="H140" s="197">
        <v>1</v>
      </c>
      <c r="I140" s="198"/>
      <c r="J140" s="199">
        <f t="shared" si="0"/>
        <v>0</v>
      </c>
      <c r="K140" s="200"/>
      <c r="L140" s="40"/>
      <c r="M140" s="201" t="s">
        <v>1</v>
      </c>
      <c r="N140" s="202" t="s">
        <v>40</v>
      </c>
      <c r="O140" s="72"/>
      <c r="P140" s="203">
        <f t="shared" si="1"/>
        <v>0</v>
      </c>
      <c r="Q140" s="203">
        <v>0</v>
      </c>
      <c r="R140" s="203">
        <f t="shared" si="2"/>
        <v>0</v>
      </c>
      <c r="S140" s="203">
        <v>0</v>
      </c>
      <c r="T140" s="204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215</v>
      </c>
      <c r="AT140" s="205" t="s">
        <v>211</v>
      </c>
      <c r="AU140" s="205" t="s">
        <v>83</v>
      </c>
      <c r="AY140" s="18" t="s">
        <v>209</v>
      </c>
      <c r="BE140" s="206">
        <f t="shared" si="4"/>
        <v>0</v>
      </c>
      <c r="BF140" s="206">
        <f t="shared" si="5"/>
        <v>0</v>
      </c>
      <c r="BG140" s="206">
        <f t="shared" si="6"/>
        <v>0</v>
      </c>
      <c r="BH140" s="206">
        <f t="shared" si="7"/>
        <v>0</v>
      </c>
      <c r="BI140" s="206">
        <f t="shared" si="8"/>
        <v>0</v>
      </c>
      <c r="BJ140" s="18" t="s">
        <v>83</v>
      </c>
      <c r="BK140" s="206">
        <f t="shared" si="9"/>
        <v>0</v>
      </c>
      <c r="BL140" s="18" t="s">
        <v>215</v>
      </c>
      <c r="BM140" s="205" t="s">
        <v>260</v>
      </c>
    </row>
    <row r="141" spans="1:65" s="2" customFormat="1" ht="16.5" customHeight="1">
      <c r="A141" s="35"/>
      <c r="B141" s="36"/>
      <c r="C141" s="193" t="s">
        <v>240</v>
      </c>
      <c r="D141" s="193" t="s">
        <v>211</v>
      </c>
      <c r="E141" s="194" t="s">
        <v>3902</v>
      </c>
      <c r="F141" s="195" t="s">
        <v>3903</v>
      </c>
      <c r="G141" s="196" t="s">
        <v>513</v>
      </c>
      <c r="H141" s="197">
        <v>1</v>
      </c>
      <c r="I141" s="198"/>
      <c r="J141" s="199">
        <f t="shared" si="0"/>
        <v>0</v>
      </c>
      <c r="K141" s="200"/>
      <c r="L141" s="40"/>
      <c r="M141" s="201" t="s">
        <v>1</v>
      </c>
      <c r="N141" s="202" t="s">
        <v>40</v>
      </c>
      <c r="O141" s="72"/>
      <c r="P141" s="203">
        <f t="shared" si="1"/>
        <v>0</v>
      </c>
      <c r="Q141" s="203">
        <v>0</v>
      </c>
      <c r="R141" s="203">
        <f t="shared" si="2"/>
        <v>0</v>
      </c>
      <c r="S141" s="203">
        <v>0</v>
      </c>
      <c r="T141" s="204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215</v>
      </c>
      <c r="AT141" s="205" t="s">
        <v>211</v>
      </c>
      <c r="AU141" s="205" t="s">
        <v>83</v>
      </c>
      <c r="AY141" s="18" t="s">
        <v>209</v>
      </c>
      <c r="BE141" s="206">
        <f t="shared" si="4"/>
        <v>0</v>
      </c>
      <c r="BF141" s="206">
        <f t="shared" si="5"/>
        <v>0</v>
      </c>
      <c r="BG141" s="206">
        <f t="shared" si="6"/>
        <v>0</v>
      </c>
      <c r="BH141" s="206">
        <f t="shared" si="7"/>
        <v>0</v>
      </c>
      <c r="BI141" s="206">
        <f t="shared" si="8"/>
        <v>0</v>
      </c>
      <c r="BJ141" s="18" t="s">
        <v>83</v>
      </c>
      <c r="BK141" s="206">
        <f t="shared" si="9"/>
        <v>0</v>
      </c>
      <c r="BL141" s="18" t="s">
        <v>215</v>
      </c>
      <c r="BM141" s="205" t="s">
        <v>263</v>
      </c>
    </row>
    <row r="142" spans="1:65" s="2" customFormat="1" ht="24.2" customHeight="1">
      <c r="A142" s="35"/>
      <c r="B142" s="36"/>
      <c r="C142" s="193" t="s">
        <v>265</v>
      </c>
      <c r="D142" s="193" t="s">
        <v>211</v>
      </c>
      <c r="E142" s="194" t="s">
        <v>3904</v>
      </c>
      <c r="F142" s="195" t="s">
        <v>3905</v>
      </c>
      <c r="G142" s="196" t="s">
        <v>2508</v>
      </c>
      <c r="H142" s="197">
        <v>12</v>
      </c>
      <c r="I142" s="198"/>
      <c r="J142" s="199">
        <f t="shared" si="0"/>
        <v>0</v>
      </c>
      <c r="K142" s="200"/>
      <c r="L142" s="40"/>
      <c r="M142" s="201" t="s">
        <v>1</v>
      </c>
      <c r="N142" s="202" t="s">
        <v>40</v>
      </c>
      <c r="O142" s="72"/>
      <c r="P142" s="203">
        <f t="shared" si="1"/>
        <v>0</v>
      </c>
      <c r="Q142" s="203">
        <v>0</v>
      </c>
      <c r="R142" s="203">
        <f t="shared" si="2"/>
        <v>0</v>
      </c>
      <c r="S142" s="203">
        <v>0</v>
      </c>
      <c r="T142" s="204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215</v>
      </c>
      <c r="AT142" s="205" t="s">
        <v>211</v>
      </c>
      <c r="AU142" s="205" t="s">
        <v>83</v>
      </c>
      <c r="AY142" s="18" t="s">
        <v>209</v>
      </c>
      <c r="BE142" s="206">
        <f t="shared" si="4"/>
        <v>0</v>
      </c>
      <c r="BF142" s="206">
        <f t="shared" si="5"/>
        <v>0</v>
      </c>
      <c r="BG142" s="206">
        <f t="shared" si="6"/>
        <v>0</v>
      </c>
      <c r="BH142" s="206">
        <f t="shared" si="7"/>
        <v>0</v>
      </c>
      <c r="BI142" s="206">
        <f t="shared" si="8"/>
        <v>0</v>
      </c>
      <c r="BJ142" s="18" t="s">
        <v>83</v>
      </c>
      <c r="BK142" s="206">
        <f t="shared" si="9"/>
        <v>0</v>
      </c>
      <c r="BL142" s="18" t="s">
        <v>215</v>
      </c>
      <c r="BM142" s="205" t="s">
        <v>266</v>
      </c>
    </row>
    <row r="143" spans="1:65" s="2" customFormat="1" ht="16.5" customHeight="1">
      <c r="A143" s="35"/>
      <c r="B143" s="36"/>
      <c r="C143" s="193" t="s">
        <v>244</v>
      </c>
      <c r="D143" s="193" t="s">
        <v>211</v>
      </c>
      <c r="E143" s="194" t="s">
        <v>3906</v>
      </c>
      <c r="F143" s="195" t="s">
        <v>3907</v>
      </c>
      <c r="G143" s="196" t="s">
        <v>513</v>
      </c>
      <c r="H143" s="197">
        <v>1</v>
      </c>
      <c r="I143" s="198"/>
      <c r="J143" s="199">
        <f t="shared" si="0"/>
        <v>0</v>
      </c>
      <c r="K143" s="200"/>
      <c r="L143" s="40"/>
      <c r="M143" s="201" t="s">
        <v>1</v>
      </c>
      <c r="N143" s="202" t="s">
        <v>40</v>
      </c>
      <c r="O143" s="72"/>
      <c r="P143" s="203">
        <f t="shared" si="1"/>
        <v>0</v>
      </c>
      <c r="Q143" s="203">
        <v>0</v>
      </c>
      <c r="R143" s="203">
        <f t="shared" si="2"/>
        <v>0</v>
      </c>
      <c r="S143" s="203">
        <v>0</v>
      </c>
      <c r="T143" s="204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215</v>
      </c>
      <c r="AT143" s="205" t="s">
        <v>211</v>
      </c>
      <c r="AU143" s="205" t="s">
        <v>83</v>
      </c>
      <c r="AY143" s="18" t="s">
        <v>209</v>
      </c>
      <c r="BE143" s="206">
        <f t="shared" si="4"/>
        <v>0</v>
      </c>
      <c r="BF143" s="206">
        <f t="shared" si="5"/>
        <v>0</v>
      </c>
      <c r="BG143" s="206">
        <f t="shared" si="6"/>
        <v>0</v>
      </c>
      <c r="BH143" s="206">
        <f t="shared" si="7"/>
        <v>0</v>
      </c>
      <c r="BI143" s="206">
        <f t="shared" si="8"/>
        <v>0</v>
      </c>
      <c r="BJ143" s="18" t="s">
        <v>83</v>
      </c>
      <c r="BK143" s="206">
        <f t="shared" si="9"/>
        <v>0</v>
      </c>
      <c r="BL143" s="18" t="s">
        <v>215</v>
      </c>
      <c r="BM143" s="205" t="s">
        <v>271</v>
      </c>
    </row>
    <row r="144" spans="1:65" s="2" customFormat="1" ht="24.2" customHeight="1">
      <c r="A144" s="35"/>
      <c r="B144" s="36"/>
      <c r="C144" s="193" t="s">
        <v>8</v>
      </c>
      <c r="D144" s="193" t="s">
        <v>211</v>
      </c>
      <c r="E144" s="194" t="s">
        <v>3908</v>
      </c>
      <c r="F144" s="195" t="s">
        <v>3909</v>
      </c>
      <c r="G144" s="196" t="s">
        <v>513</v>
      </c>
      <c r="H144" s="197">
        <v>2</v>
      </c>
      <c r="I144" s="198"/>
      <c r="J144" s="199">
        <f t="shared" si="0"/>
        <v>0</v>
      </c>
      <c r="K144" s="200"/>
      <c r="L144" s="40"/>
      <c r="M144" s="201" t="s">
        <v>1</v>
      </c>
      <c r="N144" s="202" t="s">
        <v>40</v>
      </c>
      <c r="O144" s="72"/>
      <c r="P144" s="203">
        <f t="shared" si="1"/>
        <v>0</v>
      </c>
      <c r="Q144" s="203">
        <v>0</v>
      </c>
      <c r="R144" s="203">
        <f t="shared" si="2"/>
        <v>0</v>
      </c>
      <c r="S144" s="203">
        <v>0</v>
      </c>
      <c r="T144" s="204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215</v>
      </c>
      <c r="AT144" s="205" t="s">
        <v>211</v>
      </c>
      <c r="AU144" s="205" t="s">
        <v>83</v>
      </c>
      <c r="AY144" s="18" t="s">
        <v>209</v>
      </c>
      <c r="BE144" s="206">
        <f t="shared" si="4"/>
        <v>0</v>
      </c>
      <c r="BF144" s="206">
        <f t="shared" si="5"/>
        <v>0</v>
      </c>
      <c r="BG144" s="206">
        <f t="shared" si="6"/>
        <v>0</v>
      </c>
      <c r="BH144" s="206">
        <f t="shared" si="7"/>
        <v>0</v>
      </c>
      <c r="BI144" s="206">
        <f t="shared" si="8"/>
        <v>0</v>
      </c>
      <c r="BJ144" s="18" t="s">
        <v>83</v>
      </c>
      <c r="BK144" s="206">
        <f t="shared" si="9"/>
        <v>0</v>
      </c>
      <c r="BL144" s="18" t="s">
        <v>215</v>
      </c>
      <c r="BM144" s="205" t="s">
        <v>273</v>
      </c>
    </row>
    <row r="145" spans="1:65" s="2" customFormat="1" ht="37.9" customHeight="1">
      <c r="A145" s="35"/>
      <c r="B145" s="36"/>
      <c r="C145" s="193" t="s">
        <v>247</v>
      </c>
      <c r="D145" s="193" t="s">
        <v>211</v>
      </c>
      <c r="E145" s="194" t="s">
        <v>3910</v>
      </c>
      <c r="F145" s="195" t="s">
        <v>3911</v>
      </c>
      <c r="G145" s="196" t="s">
        <v>513</v>
      </c>
      <c r="H145" s="197">
        <v>2</v>
      </c>
      <c r="I145" s="198"/>
      <c r="J145" s="199">
        <f t="shared" si="0"/>
        <v>0</v>
      </c>
      <c r="K145" s="200"/>
      <c r="L145" s="40"/>
      <c r="M145" s="201" t="s">
        <v>1</v>
      </c>
      <c r="N145" s="202" t="s">
        <v>40</v>
      </c>
      <c r="O145" s="72"/>
      <c r="P145" s="203">
        <f t="shared" si="1"/>
        <v>0</v>
      </c>
      <c r="Q145" s="203">
        <v>0</v>
      </c>
      <c r="R145" s="203">
        <f t="shared" si="2"/>
        <v>0</v>
      </c>
      <c r="S145" s="203">
        <v>0</v>
      </c>
      <c r="T145" s="204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215</v>
      </c>
      <c r="AT145" s="205" t="s">
        <v>211</v>
      </c>
      <c r="AU145" s="205" t="s">
        <v>83</v>
      </c>
      <c r="AY145" s="18" t="s">
        <v>209</v>
      </c>
      <c r="BE145" s="206">
        <f t="shared" si="4"/>
        <v>0</v>
      </c>
      <c r="BF145" s="206">
        <f t="shared" si="5"/>
        <v>0</v>
      </c>
      <c r="BG145" s="206">
        <f t="shared" si="6"/>
        <v>0</v>
      </c>
      <c r="BH145" s="206">
        <f t="shared" si="7"/>
        <v>0</v>
      </c>
      <c r="BI145" s="206">
        <f t="shared" si="8"/>
        <v>0</v>
      </c>
      <c r="BJ145" s="18" t="s">
        <v>83</v>
      </c>
      <c r="BK145" s="206">
        <f t="shared" si="9"/>
        <v>0</v>
      </c>
      <c r="BL145" s="18" t="s">
        <v>215</v>
      </c>
      <c r="BM145" s="205" t="s">
        <v>277</v>
      </c>
    </row>
    <row r="146" spans="1:65" s="2" customFormat="1" ht="21.75" customHeight="1">
      <c r="A146" s="35"/>
      <c r="B146" s="36"/>
      <c r="C146" s="193" t="s">
        <v>278</v>
      </c>
      <c r="D146" s="193" t="s">
        <v>211</v>
      </c>
      <c r="E146" s="194" t="s">
        <v>3912</v>
      </c>
      <c r="F146" s="195" t="s">
        <v>3913</v>
      </c>
      <c r="G146" s="196" t="s">
        <v>513</v>
      </c>
      <c r="H146" s="197">
        <v>150</v>
      </c>
      <c r="I146" s="198"/>
      <c r="J146" s="199">
        <f t="shared" si="0"/>
        <v>0</v>
      </c>
      <c r="K146" s="200"/>
      <c r="L146" s="40"/>
      <c r="M146" s="201" t="s">
        <v>1</v>
      </c>
      <c r="N146" s="202" t="s">
        <v>40</v>
      </c>
      <c r="O146" s="72"/>
      <c r="P146" s="203">
        <f t="shared" si="1"/>
        <v>0</v>
      </c>
      <c r="Q146" s="203">
        <v>0</v>
      </c>
      <c r="R146" s="203">
        <f t="shared" si="2"/>
        <v>0</v>
      </c>
      <c r="S146" s="203">
        <v>0</v>
      </c>
      <c r="T146" s="204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215</v>
      </c>
      <c r="AT146" s="205" t="s">
        <v>211</v>
      </c>
      <c r="AU146" s="205" t="s">
        <v>83</v>
      </c>
      <c r="AY146" s="18" t="s">
        <v>209</v>
      </c>
      <c r="BE146" s="206">
        <f t="shared" si="4"/>
        <v>0</v>
      </c>
      <c r="BF146" s="206">
        <f t="shared" si="5"/>
        <v>0</v>
      </c>
      <c r="BG146" s="206">
        <f t="shared" si="6"/>
        <v>0</v>
      </c>
      <c r="BH146" s="206">
        <f t="shared" si="7"/>
        <v>0</v>
      </c>
      <c r="BI146" s="206">
        <f t="shared" si="8"/>
        <v>0</v>
      </c>
      <c r="BJ146" s="18" t="s">
        <v>83</v>
      </c>
      <c r="BK146" s="206">
        <f t="shared" si="9"/>
        <v>0</v>
      </c>
      <c r="BL146" s="18" t="s">
        <v>215</v>
      </c>
      <c r="BM146" s="205" t="s">
        <v>279</v>
      </c>
    </row>
    <row r="147" spans="1:65" s="2" customFormat="1" ht="24.2" customHeight="1">
      <c r="A147" s="35"/>
      <c r="B147" s="36"/>
      <c r="C147" s="193" t="s">
        <v>252</v>
      </c>
      <c r="D147" s="193" t="s">
        <v>211</v>
      </c>
      <c r="E147" s="194" t="s">
        <v>3914</v>
      </c>
      <c r="F147" s="195" t="s">
        <v>3915</v>
      </c>
      <c r="G147" s="196" t="s">
        <v>425</v>
      </c>
      <c r="H147" s="197">
        <v>1870</v>
      </c>
      <c r="I147" s="198"/>
      <c r="J147" s="199">
        <f t="shared" si="0"/>
        <v>0</v>
      </c>
      <c r="K147" s="200"/>
      <c r="L147" s="40"/>
      <c r="M147" s="201" t="s">
        <v>1</v>
      </c>
      <c r="N147" s="202" t="s">
        <v>40</v>
      </c>
      <c r="O147" s="72"/>
      <c r="P147" s="203">
        <f t="shared" si="1"/>
        <v>0</v>
      </c>
      <c r="Q147" s="203">
        <v>0</v>
      </c>
      <c r="R147" s="203">
        <f t="shared" si="2"/>
        <v>0</v>
      </c>
      <c r="S147" s="203">
        <v>0</v>
      </c>
      <c r="T147" s="204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215</v>
      </c>
      <c r="AT147" s="205" t="s">
        <v>211</v>
      </c>
      <c r="AU147" s="205" t="s">
        <v>83</v>
      </c>
      <c r="AY147" s="18" t="s">
        <v>209</v>
      </c>
      <c r="BE147" s="206">
        <f t="shared" si="4"/>
        <v>0</v>
      </c>
      <c r="BF147" s="206">
        <f t="shared" si="5"/>
        <v>0</v>
      </c>
      <c r="BG147" s="206">
        <f t="shared" si="6"/>
        <v>0</v>
      </c>
      <c r="BH147" s="206">
        <f t="shared" si="7"/>
        <v>0</v>
      </c>
      <c r="BI147" s="206">
        <f t="shared" si="8"/>
        <v>0</v>
      </c>
      <c r="BJ147" s="18" t="s">
        <v>83</v>
      </c>
      <c r="BK147" s="206">
        <f t="shared" si="9"/>
        <v>0</v>
      </c>
      <c r="BL147" s="18" t="s">
        <v>215</v>
      </c>
      <c r="BM147" s="205" t="s">
        <v>282</v>
      </c>
    </row>
    <row r="148" spans="1:65" s="2" customFormat="1" ht="44.25" customHeight="1">
      <c r="A148" s="35"/>
      <c r="B148" s="36"/>
      <c r="C148" s="193" t="s">
        <v>284</v>
      </c>
      <c r="D148" s="193" t="s">
        <v>211</v>
      </c>
      <c r="E148" s="194" t="s">
        <v>3916</v>
      </c>
      <c r="F148" s="195" t="s">
        <v>3917</v>
      </c>
      <c r="G148" s="196" t="s">
        <v>425</v>
      </c>
      <c r="H148" s="197">
        <v>1544</v>
      </c>
      <c r="I148" s="198"/>
      <c r="J148" s="199">
        <f t="shared" si="0"/>
        <v>0</v>
      </c>
      <c r="K148" s="200"/>
      <c r="L148" s="40"/>
      <c r="M148" s="201" t="s">
        <v>1</v>
      </c>
      <c r="N148" s="202" t="s">
        <v>40</v>
      </c>
      <c r="O148" s="72"/>
      <c r="P148" s="203">
        <f t="shared" si="1"/>
        <v>0</v>
      </c>
      <c r="Q148" s="203">
        <v>0</v>
      </c>
      <c r="R148" s="203">
        <f t="shared" si="2"/>
        <v>0</v>
      </c>
      <c r="S148" s="203">
        <v>0</v>
      </c>
      <c r="T148" s="204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215</v>
      </c>
      <c r="AT148" s="205" t="s">
        <v>211</v>
      </c>
      <c r="AU148" s="205" t="s">
        <v>83</v>
      </c>
      <c r="AY148" s="18" t="s">
        <v>209</v>
      </c>
      <c r="BE148" s="206">
        <f t="shared" si="4"/>
        <v>0</v>
      </c>
      <c r="BF148" s="206">
        <f t="shared" si="5"/>
        <v>0</v>
      </c>
      <c r="BG148" s="206">
        <f t="shared" si="6"/>
        <v>0</v>
      </c>
      <c r="BH148" s="206">
        <f t="shared" si="7"/>
        <v>0</v>
      </c>
      <c r="BI148" s="206">
        <f t="shared" si="8"/>
        <v>0</v>
      </c>
      <c r="BJ148" s="18" t="s">
        <v>83</v>
      </c>
      <c r="BK148" s="206">
        <f t="shared" si="9"/>
        <v>0</v>
      </c>
      <c r="BL148" s="18" t="s">
        <v>215</v>
      </c>
      <c r="BM148" s="205" t="s">
        <v>285</v>
      </c>
    </row>
    <row r="149" spans="1:65" s="2" customFormat="1" ht="55.5" customHeight="1">
      <c r="A149" s="35"/>
      <c r="B149" s="36"/>
      <c r="C149" s="193" t="s">
        <v>258</v>
      </c>
      <c r="D149" s="193" t="s">
        <v>211</v>
      </c>
      <c r="E149" s="194" t="s">
        <v>3918</v>
      </c>
      <c r="F149" s="195" t="s">
        <v>3919</v>
      </c>
      <c r="G149" s="196" t="s">
        <v>425</v>
      </c>
      <c r="H149" s="197">
        <v>690</v>
      </c>
      <c r="I149" s="198"/>
      <c r="J149" s="199">
        <f t="shared" si="0"/>
        <v>0</v>
      </c>
      <c r="K149" s="200"/>
      <c r="L149" s="40"/>
      <c r="M149" s="201" t="s">
        <v>1</v>
      </c>
      <c r="N149" s="202" t="s">
        <v>40</v>
      </c>
      <c r="O149" s="72"/>
      <c r="P149" s="203">
        <f t="shared" si="1"/>
        <v>0</v>
      </c>
      <c r="Q149" s="203">
        <v>0</v>
      </c>
      <c r="R149" s="203">
        <f t="shared" si="2"/>
        <v>0</v>
      </c>
      <c r="S149" s="203">
        <v>0</v>
      </c>
      <c r="T149" s="204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215</v>
      </c>
      <c r="AT149" s="205" t="s">
        <v>211</v>
      </c>
      <c r="AU149" s="205" t="s">
        <v>83</v>
      </c>
      <c r="AY149" s="18" t="s">
        <v>209</v>
      </c>
      <c r="BE149" s="206">
        <f t="shared" si="4"/>
        <v>0</v>
      </c>
      <c r="BF149" s="206">
        <f t="shared" si="5"/>
        <v>0</v>
      </c>
      <c r="BG149" s="206">
        <f t="shared" si="6"/>
        <v>0</v>
      </c>
      <c r="BH149" s="206">
        <f t="shared" si="7"/>
        <v>0</v>
      </c>
      <c r="BI149" s="206">
        <f t="shared" si="8"/>
        <v>0</v>
      </c>
      <c r="BJ149" s="18" t="s">
        <v>83</v>
      </c>
      <c r="BK149" s="206">
        <f t="shared" si="9"/>
        <v>0</v>
      </c>
      <c r="BL149" s="18" t="s">
        <v>215</v>
      </c>
      <c r="BM149" s="205" t="s">
        <v>290</v>
      </c>
    </row>
    <row r="150" spans="1:65" s="2" customFormat="1" ht="66.75" customHeight="1">
      <c r="A150" s="35"/>
      <c r="B150" s="36"/>
      <c r="C150" s="193" t="s">
        <v>7</v>
      </c>
      <c r="D150" s="193" t="s">
        <v>211</v>
      </c>
      <c r="E150" s="194" t="s">
        <v>3920</v>
      </c>
      <c r="F150" s="195" t="s">
        <v>3921</v>
      </c>
      <c r="G150" s="196" t="s">
        <v>425</v>
      </c>
      <c r="H150" s="197">
        <v>50</v>
      </c>
      <c r="I150" s="198"/>
      <c r="J150" s="199">
        <f t="shared" si="0"/>
        <v>0</v>
      </c>
      <c r="K150" s="200"/>
      <c r="L150" s="40"/>
      <c r="M150" s="201" t="s">
        <v>1</v>
      </c>
      <c r="N150" s="202" t="s">
        <v>40</v>
      </c>
      <c r="O150" s="72"/>
      <c r="P150" s="203">
        <f t="shared" si="1"/>
        <v>0</v>
      </c>
      <c r="Q150" s="203">
        <v>0</v>
      </c>
      <c r="R150" s="203">
        <f t="shared" si="2"/>
        <v>0</v>
      </c>
      <c r="S150" s="203">
        <v>0</v>
      </c>
      <c r="T150" s="204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215</v>
      </c>
      <c r="AT150" s="205" t="s">
        <v>211</v>
      </c>
      <c r="AU150" s="205" t="s">
        <v>83</v>
      </c>
      <c r="AY150" s="18" t="s">
        <v>209</v>
      </c>
      <c r="BE150" s="206">
        <f t="shared" si="4"/>
        <v>0</v>
      </c>
      <c r="BF150" s="206">
        <f t="shared" si="5"/>
        <v>0</v>
      </c>
      <c r="BG150" s="206">
        <f t="shared" si="6"/>
        <v>0</v>
      </c>
      <c r="BH150" s="206">
        <f t="shared" si="7"/>
        <v>0</v>
      </c>
      <c r="BI150" s="206">
        <f t="shared" si="8"/>
        <v>0</v>
      </c>
      <c r="BJ150" s="18" t="s">
        <v>83</v>
      </c>
      <c r="BK150" s="206">
        <f t="shared" si="9"/>
        <v>0</v>
      </c>
      <c r="BL150" s="18" t="s">
        <v>215</v>
      </c>
      <c r="BM150" s="205" t="s">
        <v>295</v>
      </c>
    </row>
    <row r="151" spans="1:65" s="2" customFormat="1" ht="44.25" customHeight="1">
      <c r="A151" s="35"/>
      <c r="B151" s="36"/>
      <c r="C151" s="193" t="s">
        <v>260</v>
      </c>
      <c r="D151" s="193" t="s">
        <v>211</v>
      </c>
      <c r="E151" s="194" t="s">
        <v>3922</v>
      </c>
      <c r="F151" s="195" t="s">
        <v>3923</v>
      </c>
      <c r="G151" s="196" t="s">
        <v>425</v>
      </c>
      <c r="H151" s="197">
        <v>100</v>
      </c>
      <c r="I151" s="198"/>
      <c r="J151" s="199">
        <f t="shared" si="0"/>
        <v>0</v>
      </c>
      <c r="K151" s="200"/>
      <c r="L151" s="40"/>
      <c r="M151" s="201" t="s">
        <v>1</v>
      </c>
      <c r="N151" s="202" t="s">
        <v>40</v>
      </c>
      <c r="O151" s="72"/>
      <c r="P151" s="203">
        <f t="shared" si="1"/>
        <v>0</v>
      </c>
      <c r="Q151" s="203">
        <v>0</v>
      </c>
      <c r="R151" s="203">
        <f t="shared" si="2"/>
        <v>0</v>
      </c>
      <c r="S151" s="203">
        <v>0</v>
      </c>
      <c r="T151" s="204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215</v>
      </c>
      <c r="AT151" s="205" t="s">
        <v>211</v>
      </c>
      <c r="AU151" s="205" t="s">
        <v>83</v>
      </c>
      <c r="AY151" s="18" t="s">
        <v>209</v>
      </c>
      <c r="BE151" s="206">
        <f t="shared" si="4"/>
        <v>0</v>
      </c>
      <c r="BF151" s="206">
        <f t="shared" si="5"/>
        <v>0</v>
      </c>
      <c r="BG151" s="206">
        <f t="shared" si="6"/>
        <v>0</v>
      </c>
      <c r="BH151" s="206">
        <f t="shared" si="7"/>
        <v>0</v>
      </c>
      <c r="BI151" s="206">
        <f t="shared" si="8"/>
        <v>0</v>
      </c>
      <c r="BJ151" s="18" t="s">
        <v>83</v>
      </c>
      <c r="BK151" s="206">
        <f t="shared" si="9"/>
        <v>0</v>
      </c>
      <c r="BL151" s="18" t="s">
        <v>215</v>
      </c>
      <c r="BM151" s="205" t="s">
        <v>299</v>
      </c>
    </row>
    <row r="152" spans="1:65" s="2" customFormat="1" ht="44.25" customHeight="1">
      <c r="A152" s="35"/>
      <c r="B152" s="36"/>
      <c r="C152" s="193" t="s">
        <v>301</v>
      </c>
      <c r="D152" s="193" t="s">
        <v>211</v>
      </c>
      <c r="E152" s="194" t="s">
        <v>3924</v>
      </c>
      <c r="F152" s="195" t="s">
        <v>3925</v>
      </c>
      <c r="G152" s="196" t="s">
        <v>425</v>
      </c>
      <c r="H152" s="197">
        <v>50</v>
      </c>
      <c r="I152" s="198"/>
      <c r="J152" s="199">
        <f t="shared" si="0"/>
        <v>0</v>
      </c>
      <c r="K152" s="200"/>
      <c r="L152" s="40"/>
      <c r="M152" s="201" t="s">
        <v>1</v>
      </c>
      <c r="N152" s="202" t="s">
        <v>40</v>
      </c>
      <c r="O152" s="72"/>
      <c r="P152" s="203">
        <f t="shared" si="1"/>
        <v>0</v>
      </c>
      <c r="Q152" s="203">
        <v>0</v>
      </c>
      <c r="R152" s="203">
        <f t="shared" si="2"/>
        <v>0</v>
      </c>
      <c r="S152" s="203">
        <v>0</v>
      </c>
      <c r="T152" s="204">
        <f t="shared" si="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215</v>
      </c>
      <c r="AT152" s="205" t="s">
        <v>211</v>
      </c>
      <c r="AU152" s="205" t="s">
        <v>83</v>
      </c>
      <c r="AY152" s="18" t="s">
        <v>209</v>
      </c>
      <c r="BE152" s="206">
        <f t="shared" si="4"/>
        <v>0</v>
      </c>
      <c r="BF152" s="206">
        <f t="shared" si="5"/>
        <v>0</v>
      </c>
      <c r="BG152" s="206">
        <f t="shared" si="6"/>
        <v>0</v>
      </c>
      <c r="BH152" s="206">
        <f t="shared" si="7"/>
        <v>0</v>
      </c>
      <c r="BI152" s="206">
        <f t="shared" si="8"/>
        <v>0</v>
      </c>
      <c r="BJ152" s="18" t="s">
        <v>83</v>
      </c>
      <c r="BK152" s="206">
        <f t="shared" si="9"/>
        <v>0</v>
      </c>
      <c r="BL152" s="18" t="s">
        <v>215</v>
      </c>
      <c r="BM152" s="205" t="s">
        <v>304</v>
      </c>
    </row>
    <row r="153" spans="1:65" s="12" customFormat="1" ht="25.9" customHeight="1">
      <c r="B153" s="177"/>
      <c r="C153" s="178"/>
      <c r="D153" s="179" t="s">
        <v>74</v>
      </c>
      <c r="E153" s="180" t="s">
        <v>3441</v>
      </c>
      <c r="F153" s="180" t="s">
        <v>3926</v>
      </c>
      <c r="G153" s="178"/>
      <c r="H153" s="178"/>
      <c r="I153" s="181"/>
      <c r="J153" s="182">
        <f>BK153</f>
        <v>0</v>
      </c>
      <c r="K153" s="178"/>
      <c r="L153" s="183"/>
      <c r="M153" s="184"/>
      <c r="N153" s="185"/>
      <c r="O153" s="185"/>
      <c r="P153" s="186">
        <f>SUM(P154:P166)</f>
        <v>0</v>
      </c>
      <c r="Q153" s="185"/>
      <c r="R153" s="186">
        <f>SUM(R154:R166)</f>
        <v>0</v>
      </c>
      <c r="S153" s="185"/>
      <c r="T153" s="187">
        <f>SUM(T154:T166)</f>
        <v>0</v>
      </c>
      <c r="AR153" s="188" t="s">
        <v>83</v>
      </c>
      <c r="AT153" s="189" t="s">
        <v>74</v>
      </c>
      <c r="AU153" s="189" t="s">
        <v>75</v>
      </c>
      <c r="AY153" s="188" t="s">
        <v>209</v>
      </c>
      <c r="BK153" s="190">
        <f>SUM(BK154:BK166)</f>
        <v>0</v>
      </c>
    </row>
    <row r="154" spans="1:65" s="2" customFormat="1" ht="16.5" customHeight="1">
      <c r="A154" s="35"/>
      <c r="B154" s="36"/>
      <c r="C154" s="193" t="s">
        <v>263</v>
      </c>
      <c r="D154" s="193" t="s">
        <v>211</v>
      </c>
      <c r="E154" s="194" t="s">
        <v>3927</v>
      </c>
      <c r="F154" s="195" t="s">
        <v>3928</v>
      </c>
      <c r="G154" s="196" t="s">
        <v>425</v>
      </c>
      <c r="H154" s="197">
        <v>450</v>
      </c>
      <c r="I154" s="198"/>
      <c r="J154" s="199">
        <f t="shared" ref="J154:J166" si="10">ROUND(I154*H154,2)</f>
        <v>0</v>
      </c>
      <c r="K154" s="200"/>
      <c r="L154" s="40"/>
      <c r="M154" s="201" t="s">
        <v>1</v>
      </c>
      <c r="N154" s="202" t="s">
        <v>40</v>
      </c>
      <c r="O154" s="72"/>
      <c r="P154" s="203">
        <f t="shared" ref="P154:P166" si="11">O154*H154</f>
        <v>0</v>
      </c>
      <c r="Q154" s="203">
        <v>0</v>
      </c>
      <c r="R154" s="203">
        <f t="shared" ref="R154:R166" si="12">Q154*H154</f>
        <v>0</v>
      </c>
      <c r="S154" s="203">
        <v>0</v>
      </c>
      <c r="T154" s="204">
        <f t="shared" ref="T154:T166" si="13"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215</v>
      </c>
      <c r="AT154" s="205" t="s">
        <v>211</v>
      </c>
      <c r="AU154" s="205" t="s">
        <v>83</v>
      </c>
      <c r="AY154" s="18" t="s">
        <v>209</v>
      </c>
      <c r="BE154" s="206">
        <f t="shared" ref="BE154:BE166" si="14">IF(N154="základní",J154,0)</f>
        <v>0</v>
      </c>
      <c r="BF154" s="206">
        <f t="shared" ref="BF154:BF166" si="15">IF(N154="snížená",J154,0)</f>
        <v>0</v>
      </c>
      <c r="BG154" s="206">
        <f t="shared" ref="BG154:BG166" si="16">IF(N154="zákl. přenesená",J154,0)</f>
        <v>0</v>
      </c>
      <c r="BH154" s="206">
        <f t="shared" ref="BH154:BH166" si="17">IF(N154="sníž. přenesená",J154,0)</f>
        <v>0</v>
      </c>
      <c r="BI154" s="206">
        <f t="shared" ref="BI154:BI166" si="18">IF(N154="nulová",J154,0)</f>
        <v>0</v>
      </c>
      <c r="BJ154" s="18" t="s">
        <v>83</v>
      </c>
      <c r="BK154" s="206">
        <f t="shared" ref="BK154:BK166" si="19">ROUND(I154*H154,2)</f>
        <v>0</v>
      </c>
      <c r="BL154" s="18" t="s">
        <v>215</v>
      </c>
      <c r="BM154" s="205" t="s">
        <v>308</v>
      </c>
    </row>
    <row r="155" spans="1:65" s="2" customFormat="1" ht="16.5" customHeight="1">
      <c r="A155" s="35"/>
      <c r="B155" s="36"/>
      <c r="C155" s="193" t="s">
        <v>310</v>
      </c>
      <c r="D155" s="193" t="s">
        <v>211</v>
      </c>
      <c r="E155" s="194" t="s">
        <v>3929</v>
      </c>
      <c r="F155" s="195" t="s">
        <v>3930</v>
      </c>
      <c r="G155" s="196" t="s">
        <v>513</v>
      </c>
      <c r="H155" s="197">
        <v>225</v>
      </c>
      <c r="I155" s="198"/>
      <c r="J155" s="199">
        <f t="shared" si="10"/>
        <v>0</v>
      </c>
      <c r="K155" s="200"/>
      <c r="L155" s="40"/>
      <c r="M155" s="201" t="s">
        <v>1</v>
      </c>
      <c r="N155" s="202" t="s">
        <v>40</v>
      </c>
      <c r="O155" s="72"/>
      <c r="P155" s="203">
        <f t="shared" si="11"/>
        <v>0</v>
      </c>
      <c r="Q155" s="203">
        <v>0</v>
      </c>
      <c r="R155" s="203">
        <f t="shared" si="12"/>
        <v>0</v>
      </c>
      <c r="S155" s="203">
        <v>0</v>
      </c>
      <c r="T155" s="204">
        <f t="shared" si="1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215</v>
      </c>
      <c r="AT155" s="205" t="s">
        <v>211</v>
      </c>
      <c r="AU155" s="205" t="s">
        <v>83</v>
      </c>
      <c r="AY155" s="18" t="s">
        <v>209</v>
      </c>
      <c r="BE155" s="206">
        <f t="shared" si="14"/>
        <v>0</v>
      </c>
      <c r="BF155" s="206">
        <f t="shared" si="15"/>
        <v>0</v>
      </c>
      <c r="BG155" s="206">
        <f t="shared" si="16"/>
        <v>0</v>
      </c>
      <c r="BH155" s="206">
        <f t="shared" si="17"/>
        <v>0</v>
      </c>
      <c r="BI155" s="206">
        <f t="shared" si="18"/>
        <v>0</v>
      </c>
      <c r="BJ155" s="18" t="s">
        <v>83</v>
      </c>
      <c r="BK155" s="206">
        <f t="shared" si="19"/>
        <v>0</v>
      </c>
      <c r="BL155" s="18" t="s">
        <v>215</v>
      </c>
      <c r="BM155" s="205" t="s">
        <v>313</v>
      </c>
    </row>
    <row r="156" spans="1:65" s="2" customFormat="1" ht="16.5" customHeight="1">
      <c r="A156" s="35"/>
      <c r="B156" s="36"/>
      <c r="C156" s="193" t="s">
        <v>266</v>
      </c>
      <c r="D156" s="193" t="s">
        <v>211</v>
      </c>
      <c r="E156" s="194" t="s">
        <v>3931</v>
      </c>
      <c r="F156" s="195" t="s">
        <v>3932</v>
      </c>
      <c r="G156" s="196" t="s">
        <v>513</v>
      </c>
      <c r="H156" s="197">
        <v>12</v>
      </c>
      <c r="I156" s="198"/>
      <c r="J156" s="199">
        <f t="shared" si="10"/>
        <v>0</v>
      </c>
      <c r="K156" s="200"/>
      <c r="L156" s="40"/>
      <c r="M156" s="201" t="s">
        <v>1</v>
      </c>
      <c r="N156" s="202" t="s">
        <v>40</v>
      </c>
      <c r="O156" s="72"/>
      <c r="P156" s="203">
        <f t="shared" si="11"/>
        <v>0</v>
      </c>
      <c r="Q156" s="203">
        <v>0</v>
      </c>
      <c r="R156" s="203">
        <f t="shared" si="12"/>
        <v>0</v>
      </c>
      <c r="S156" s="203">
        <v>0</v>
      </c>
      <c r="T156" s="204">
        <f t="shared" si="1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215</v>
      </c>
      <c r="AT156" s="205" t="s">
        <v>211</v>
      </c>
      <c r="AU156" s="205" t="s">
        <v>83</v>
      </c>
      <c r="AY156" s="18" t="s">
        <v>209</v>
      </c>
      <c r="BE156" s="206">
        <f t="shared" si="14"/>
        <v>0</v>
      </c>
      <c r="BF156" s="206">
        <f t="shared" si="15"/>
        <v>0</v>
      </c>
      <c r="BG156" s="206">
        <f t="shared" si="16"/>
        <v>0</v>
      </c>
      <c r="BH156" s="206">
        <f t="shared" si="17"/>
        <v>0</v>
      </c>
      <c r="BI156" s="206">
        <f t="shared" si="18"/>
        <v>0</v>
      </c>
      <c r="BJ156" s="18" t="s">
        <v>83</v>
      </c>
      <c r="BK156" s="206">
        <f t="shared" si="19"/>
        <v>0</v>
      </c>
      <c r="BL156" s="18" t="s">
        <v>215</v>
      </c>
      <c r="BM156" s="205" t="s">
        <v>317</v>
      </c>
    </row>
    <row r="157" spans="1:65" s="2" customFormat="1" ht="16.5" customHeight="1">
      <c r="A157" s="35"/>
      <c r="B157" s="36"/>
      <c r="C157" s="193" t="s">
        <v>318</v>
      </c>
      <c r="D157" s="193" t="s">
        <v>211</v>
      </c>
      <c r="E157" s="194" t="s">
        <v>3933</v>
      </c>
      <c r="F157" s="195" t="s">
        <v>3934</v>
      </c>
      <c r="G157" s="196" t="s">
        <v>513</v>
      </c>
      <c r="H157" s="197">
        <v>12</v>
      </c>
      <c r="I157" s="198"/>
      <c r="J157" s="199">
        <f t="shared" si="10"/>
        <v>0</v>
      </c>
      <c r="K157" s="200"/>
      <c r="L157" s="40"/>
      <c r="M157" s="201" t="s">
        <v>1</v>
      </c>
      <c r="N157" s="202" t="s">
        <v>40</v>
      </c>
      <c r="O157" s="72"/>
      <c r="P157" s="203">
        <f t="shared" si="11"/>
        <v>0</v>
      </c>
      <c r="Q157" s="203">
        <v>0</v>
      </c>
      <c r="R157" s="203">
        <f t="shared" si="12"/>
        <v>0</v>
      </c>
      <c r="S157" s="203">
        <v>0</v>
      </c>
      <c r="T157" s="204">
        <f t="shared" si="1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215</v>
      </c>
      <c r="AT157" s="205" t="s">
        <v>211</v>
      </c>
      <c r="AU157" s="205" t="s">
        <v>83</v>
      </c>
      <c r="AY157" s="18" t="s">
        <v>209</v>
      </c>
      <c r="BE157" s="206">
        <f t="shared" si="14"/>
        <v>0</v>
      </c>
      <c r="BF157" s="206">
        <f t="shared" si="15"/>
        <v>0</v>
      </c>
      <c r="BG157" s="206">
        <f t="shared" si="16"/>
        <v>0</v>
      </c>
      <c r="BH157" s="206">
        <f t="shared" si="17"/>
        <v>0</v>
      </c>
      <c r="BI157" s="206">
        <f t="shared" si="18"/>
        <v>0</v>
      </c>
      <c r="BJ157" s="18" t="s">
        <v>83</v>
      </c>
      <c r="BK157" s="206">
        <f t="shared" si="19"/>
        <v>0</v>
      </c>
      <c r="BL157" s="18" t="s">
        <v>215</v>
      </c>
      <c r="BM157" s="205" t="s">
        <v>321</v>
      </c>
    </row>
    <row r="158" spans="1:65" s="2" customFormat="1" ht="16.5" customHeight="1">
      <c r="A158" s="35"/>
      <c r="B158" s="36"/>
      <c r="C158" s="193" t="s">
        <v>271</v>
      </c>
      <c r="D158" s="193" t="s">
        <v>211</v>
      </c>
      <c r="E158" s="194" t="s">
        <v>3935</v>
      </c>
      <c r="F158" s="195" t="s">
        <v>3936</v>
      </c>
      <c r="G158" s="196" t="s">
        <v>513</v>
      </c>
      <c r="H158" s="197">
        <v>225</v>
      </c>
      <c r="I158" s="198"/>
      <c r="J158" s="199">
        <f t="shared" si="10"/>
        <v>0</v>
      </c>
      <c r="K158" s="200"/>
      <c r="L158" s="40"/>
      <c r="M158" s="201" t="s">
        <v>1</v>
      </c>
      <c r="N158" s="202" t="s">
        <v>40</v>
      </c>
      <c r="O158" s="72"/>
      <c r="P158" s="203">
        <f t="shared" si="11"/>
        <v>0</v>
      </c>
      <c r="Q158" s="203">
        <v>0</v>
      </c>
      <c r="R158" s="203">
        <f t="shared" si="12"/>
        <v>0</v>
      </c>
      <c r="S158" s="203">
        <v>0</v>
      </c>
      <c r="T158" s="204">
        <f t="shared" si="1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215</v>
      </c>
      <c r="AT158" s="205" t="s">
        <v>211</v>
      </c>
      <c r="AU158" s="205" t="s">
        <v>83</v>
      </c>
      <c r="AY158" s="18" t="s">
        <v>209</v>
      </c>
      <c r="BE158" s="206">
        <f t="shared" si="14"/>
        <v>0</v>
      </c>
      <c r="BF158" s="206">
        <f t="shared" si="15"/>
        <v>0</v>
      </c>
      <c r="BG158" s="206">
        <f t="shared" si="16"/>
        <v>0</v>
      </c>
      <c r="BH158" s="206">
        <f t="shared" si="17"/>
        <v>0</v>
      </c>
      <c r="BI158" s="206">
        <f t="shared" si="18"/>
        <v>0</v>
      </c>
      <c r="BJ158" s="18" t="s">
        <v>83</v>
      </c>
      <c r="BK158" s="206">
        <f t="shared" si="19"/>
        <v>0</v>
      </c>
      <c r="BL158" s="18" t="s">
        <v>215</v>
      </c>
      <c r="BM158" s="205" t="s">
        <v>325</v>
      </c>
    </row>
    <row r="159" spans="1:65" s="2" customFormat="1" ht="16.5" customHeight="1">
      <c r="A159" s="35"/>
      <c r="B159" s="36"/>
      <c r="C159" s="193" t="s">
        <v>327</v>
      </c>
      <c r="D159" s="193" t="s">
        <v>211</v>
      </c>
      <c r="E159" s="194" t="s">
        <v>3937</v>
      </c>
      <c r="F159" s="195" t="s">
        <v>3938</v>
      </c>
      <c r="G159" s="196" t="s">
        <v>425</v>
      </c>
      <c r="H159" s="197">
        <v>450</v>
      </c>
      <c r="I159" s="198"/>
      <c r="J159" s="199">
        <f t="shared" si="10"/>
        <v>0</v>
      </c>
      <c r="K159" s="200"/>
      <c r="L159" s="40"/>
      <c r="M159" s="201" t="s">
        <v>1</v>
      </c>
      <c r="N159" s="202" t="s">
        <v>40</v>
      </c>
      <c r="O159" s="72"/>
      <c r="P159" s="203">
        <f t="shared" si="11"/>
        <v>0</v>
      </c>
      <c r="Q159" s="203">
        <v>0</v>
      </c>
      <c r="R159" s="203">
        <f t="shared" si="12"/>
        <v>0</v>
      </c>
      <c r="S159" s="203">
        <v>0</v>
      </c>
      <c r="T159" s="204">
        <f t="shared" si="1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215</v>
      </c>
      <c r="AT159" s="205" t="s">
        <v>211</v>
      </c>
      <c r="AU159" s="205" t="s">
        <v>83</v>
      </c>
      <c r="AY159" s="18" t="s">
        <v>209</v>
      </c>
      <c r="BE159" s="206">
        <f t="shared" si="14"/>
        <v>0</v>
      </c>
      <c r="BF159" s="206">
        <f t="shared" si="15"/>
        <v>0</v>
      </c>
      <c r="BG159" s="206">
        <f t="shared" si="16"/>
        <v>0</v>
      </c>
      <c r="BH159" s="206">
        <f t="shared" si="17"/>
        <v>0</v>
      </c>
      <c r="BI159" s="206">
        <f t="shared" si="18"/>
        <v>0</v>
      </c>
      <c r="BJ159" s="18" t="s">
        <v>83</v>
      </c>
      <c r="BK159" s="206">
        <f t="shared" si="19"/>
        <v>0</v>
      </c>
      <c r="BL159" s="18" t="s">
        <v>215</v>
      </c>
      <c r="BM159" s="205" t="s">
        <v>330</v>
      </c>
    </row>
    <row r="160" spans="1:65" s="2" customFormat="1" ht="16.5" customHeight="1">
      <c r="A160" s="35"/>
      <c r="B160" s="36"/>
      <c r="C160" s="193" t="s">
        <v>273</v>
      </c>
      <c r="D160" s="193" t="s">
        <v>211</v>
      </c>
      <c r="E160" s="194" t="s">
        <v>3939</v>
      </c>
      <c r="F160" s="195" t="s">
        <v>3940</v>
      </c>
      <c r="G160" s="196" t="s">
        <v>513</v>
      </c>
      <c r="H160" s="197">
        <v>230</v>
      </c>
      <c r="I160" s="198"/>
      <c r="J160" s="199">
        <f t="shared" si="10"/>
        <v>0</v>
      </c>
      <c r="K160" s="200"/>
      <c r="L160" s="40"/>
      <c r="M160" s="201" t="s">
        <v>1</v>
      </c>
      <c r="N160" s="202" t="s">
        <v>40</v>
      </c>
      <c r="O160" s="72"/>
      <c r="P160" s="203">
        <f t="shared" si="11"/>
        <v>0</v>
      </c>
      <c r="Q160" s="203">
        <v>0</v>
      </c>
      <c r="R160" s="203">
        <f t="shared" si="12"/>
        <v>0</v>
      </c>
      <c r="S160" s="203">
        <v>0</v>
      </c>
      <c r="T160" s="204">
        <f t="shared" si="1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215</v>
      </c>
      <c r="AT160" s="205" t="s">
        <v>211</v>
      </c>
      <c r="AU160" s="205" t="s">
        <v>83</v>
      </c>
      <c r="AY160" s="18" t="s">
        <v>209</v>
      </c>
      <c r="BE160" s="206">
        <f t="shared" si="14"/>
        <v>0</v>
      </c>
      <c r="BF160" s="206">
        <f t="shared" si="15"/>
        <v>0</v>
      </c>
      <c r="BG160" s="206">
        <f t="shared" si="16"/>
        <v>0</v>
      </c>
      <c r="BH160" s="206">
        <f t="shared" si="17"/>
        <v>0</v>
      </c>
      <c r="BI160" s="206">
        <f t="shared" si="18"/>
        <v>0</v>
      </c>
      <c r="BJ160" s="18" t="s">
        <v>83</v>
      </c>
      <c r="BK160" s="206">
        <f t="shared" si="19"/>
        <v>0</v>
      </c>
      <c r="BL160" s="18" t="s">
        <v>215</v>
      </c>
      <c r="BM160" s="205" t="s">
        <v>334</v>
      </c>
    </row>
    <row r="161" spans="1:65" s="2" customFormat="1" ht="16.5" customHeight="1">
      <c r="A161" s="35"/>
      <c r="B161" s="36"/>
      <c r="C161" s="193" t="s">
        <v>337</v>
      </c>
      <c r="D161" s="193" t="s">
        <v>211</v>
      </c>
      <c r="E161" s="194" t="s">
        <v>3941</v>
      </c>
      <c r="F161" s="195" t="s">
        <v>3942</v>
      </c>
      <c r="G161" s="196" t="s">
        <v>513</v>
      </c>
      <c r="H161" s="197">
        <v>460</v>
      </c>
      <c r="I161" s="198"/>
      <c r="J161" s="199">
        <f t="shared" si="10"/>
        <v>0</v>
      </c>
      <c r="K161" s="200"/>
      <c r="L161" s="40"/>
      <c r="M161" s="201" t="s">
        <v>1</v>
      </c>
      <c r="N161" s="202" t="s">
        <v>40</v>
      </c>
      <c r="O161" s="72"/>
      <c r="P161" s="203">
        <f t="shared" si="11"/>
        <v>0</v>
      </c>
      <c r="Q161" s="203">
        <v>0</v>
      </c>
      <c r="R161" s="203">
        <f t="shared" si="12"/>
        <v>0</v>
      </c>
      <c r="S161" s="203">
        <v>0</v>
      </c>
      <c r="T161" s="204">
        <f t="shared" si="1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215</v>
      </c>
      <c r="AT161" s="205" t="s">
        <v>211</v>
      </c>
      <c r="AU161" s="205" t="s">
        <v>83</v>
      </c>
      <c r="AY161" s="18" t="s">
        <v>209</v>
      </c>
      <c r="BE161" s="206">
        <f t="shared" si="14"/>
        <v>0</v>
      </c>
      <c r="BF161" s="206">
        <f t="shared" si="15"/>
        <v>0</v>
      </c>
      <c r="BG161" s="206">
        <f t="shared" si="16"/>
        <v>0</v>
      </c>
      <c r="BH161" s="206">
        <f t="shared" si="17"/>
        <v>0</v>
      </c>
      <c r="BI161" s="206">
        <f t="shared" si="18"/>
        <v>0</v>
      </c>
      <c r="BJ161" s="18" t="s">
        <v>83</v>
      </c>
      <c r="BK161" s="206">
        <f t="shared" si="19"/>
        <v>0</v>
      </c>
      <c r="BL161" s="18" t="s">
        <v>215</v>
      </c>
      <c r="BM161" s="205" t="s">
        <v>341</v>
      </c>
    </row>
    <row r="162" spans="1:65" s="2" customFormat="1" ht="16.5" customHeight="1">
      <c r="A162" s="35"/>
      <c r="B162" s="36"/>
      <c r="C162" s="193" t="s">
        <v>277</v>
      </c>
      <c r="D162" s="193" t="s">
        <v>211</v>
      </c>
      <c r="E162" s="194" t="s">
        <v>3943</v>
      </c>
      <c r="F162" s="195" t="s">
        <v>3944</v>
      </c>
      <c r="G162" s="196" t="s">
        <v>513</v>
      </c>
      <c r="H162" s="197">
        <v>920</v>
      </c>
      <c r="I162" s="198"/>
      <c r="J162" s="199">
        <f t="shared" si="10"/>
        <v>0</v>
      </c>
      <c r="K162" s="200"/>
      <c r="L162" s="40"/>
      <c r="M162" s="201" t="s">
        <v>1</v>
      </c>
      <c r="N162" s="202" t="s">
        <v>40</v>
      </c>
      <c r="O162" s="72"/>
      <c r="P162" s="203">
        <f t="shared" si="11"/>
        <v>0</v>
      </c>
      <c r="Q162" s="203">
        <v>0</v>
      </c>
      <c r="R162" s="203">
        <f t="shared" si="12"/>
        <v>0</v>
      </c>
      <c r="S162" s="203">
        <v>0</v>
      </c>
      <c r="T162" s="204">
        <f t="shared" si="1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215</v>
      </c>
      <c r="AT162" s="205" t="s">
        <v>211</v>
      </c>
      <c r="AU162" s="205" t="s">
        <v>83</v>
      </c>
      <c r="AY162" s="18" t="s">
        <v>209</v>
      </c>
      <c r="BE162" s="206">
        <f t="shared" si="14"/>
        <v>0</v>
      </c>
      <c r="BF162" s="206">
        <f t="shared" si="15"/>
        <v>0</v>
      </c>
      <c r="BG162" s="206">
        <f t="shared" si="16"/>
        <v>0</v>
      </c>
      <c r="BH162" s="206">
        <f t="shared" si="17"/>
        <v>0</v>
      </c>
      <c r="BI162" s="206">
        <f t="shared" si="18"/>
        <v>0</v>
      </c>
      <c r="BJ162" s="18" t="s">
        <v>83</v>
      </c>
      <c r="BK162" s="206">
        <f t="shared" si="19"/>
        <v>0</v>
      </c>
      <c r="BL162" s="18" t="s">
        <v>215</v>
      </c>
      <c r="BM162" s="205" t="s">
        <v>347</v>
      </c>
    </row>
    <row r="163" spans="1:65" s="2" customFormat="1" ht="16.5" customHeight="1">
      <c r="A163" s="35"/>
      <c r="B163" s="36"/>
      <c r="C163" s="193" t="s">
        <v>351</v>
      </c>
      <c r="D163" s="193" t="s">
        <v>211</v>
      </c>
      <c r="E163" s="194" t="s">
        <v>3945</v>
      </c>
      <c r="F163" s="195" t="s">
        <v>3946</v>
      </c>
      <c r="G163" s="196" t="s">
        <v>513</v>
      </c>
      <c r="H163" s="197">
        <v>920</v>
      </c>
      <c r="I163" s="198"/>
      <c r="J163" s="199">
        <f t="shared" si="10"/>
        <v>0</v>
      </c>
      <c r="K163" s="200"/>
      <c r="L163" s="40"/>
      <c r="M163" s="201" t="s">
        <v>1</v>
      </c>
      <c r="N163" s="202" t="s">
        <v>40</v>
      </c>
      <c r="O163" s="72"/>
      <c r="P163" s="203">
        <f t="shared" si="11"/>
        <v>0</v>
      </c>
      <c r="Q163" s="203">
        <v>0</v>
      </c>
      <c r="R163" s="203">
        <f t="shared" si="12"/>
        <v>0</v>
      </c>
      <c r="S163" s="203">
        <v>0</v>
      </c>
      <c r="T163" s="204">
        <f t="shared" si="1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215</v>
      </c>
      <c r="AT163" s="205" t="s">
        <v>211</v>
      </c>
      <c r="AU163" s="205" t="s">
        <v>83</v>
      </c>
      <c r="AY163" s="18" t="s">
        <v>209</v>
      </c>
      <c r="BE163" s="206">
        <f t="shared" si="14"/>
        <v>0</v>
      </c>
      <c r="BF163" s="206">
        <f t="shared" si="15"/>
        <v>0</v>
      </c>
      <c r="BG163" s="206">
        <f t="shared" si="16"/>
        <v>0</v>
      </c>
      <c r="BH163" s="206">
        <f t="shared" si="17"/>
        <v>0</v>
      </c>
      <c r="BI163" s="206">
        <f t="shared" si="18"/>
        <v>0</v>
      </c>
      <c r="BJ163" s="18" t="s">
        <v>83</v>
      </c>
      <c r="BK163" s="206">
        <f t="shared" si="19"/>
        <v>0</v>
      </c>
      <c r="BL163" s="18" t="s">
        <v>215</v>
      </c>
      <c r="BM163" s="205" t="s">
        <v>354</v>
      </c>
    </row>
    <row r="164" spans="1:65" s="2" customFormat="1" ht="16.5" customHeight="1">
      <c r="A164" s="35"/>
      <c r="B164" s="36"/>
      <c r="C164" s="193" t="s">
        <v>279</v>
      </c>
      <c r="D164" s="193" t="s">
        <v>211</v>
      </c>
      <c r="E164" s="194" t="s">
        <v>3947</v>
      </c>
      <c r="F164" s="195" t="s">
        <v>3948</v>
      </c>
      <c r="G164" s="196" t="s">
        <v>513</v>
      </c>
      <c r="H164" s="197">
        <v>920</v>
      </c>
      <c r="I164" s="198"/>
      <c r="J164" s="199">
        <f t="shared" si="10"/>
        <v>0</v>
      </c>
      <c r="K164" s="200"/>
      <c r="L164" s="40"/>
      <c r="M164" s="201" t="s">
        <v>1</v>
      </c>
      <c r="N164" s="202" t="s">
        <v>40</v>
      </c>
      <c r="O164" s="72"/>
      <c r="P164" s="203">
        <f t="shared" si="11"/>
        <v>0</v>
      </c>
      <c r="Q164" s="203">
        <v>0</v>
      </c>
      <c r="R164" s="203">
        <f t="shared" si="12"/>
        <v>0</v>
      </c>
      <c r="S164" s="203">
        <v>0</v>
      </c>
      <c r="T164" s="204">
        <f t="shared" si="1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215</v>
      </c>
      <c r="AT164" s="205" t="s">
        <v>211</v>
      </c>
      <c r="AU164" s="205" t="s">
        <v>83</v>
      </c>
      <c r="AY164" s="18" t="s">
        <v>209</v>
      </c>
      <c r="BE164" s="206">
        <f t="shared" si="14"/>
        <v>0</v>
      </c>
      <c r="BF164" s="206">
        <f t="shared" si="15"/>
        <v>0</v>
      </c>
      <c r="BG164" s="206">
        <f t="shared" si="16"/>
        <v>0</v>
      </c>
      <c r="BH164" s="206">
        <f t="shared" si="17"/>
        <v>0</v>
      </c>
      <c r="BI164" s="206">
        <f t="shared" si="18"/>
        <v>0</v>
      </c>
      <c r="BJ164" s="18" t="s">
        <v>83</v>
      </c>
      <c r="BK164" s="206">
        <f t="shared" si="19"/>
        <v>0</v>
      </c>
      <c r="BL164" s="18" t="s">
        <v>215</v>
      </c>
      <c r="BM164" s="205" t="s">
        <v>357</v>
      </c>
    </row>
    <row r="165" spans="1:65" s="2" customFormat="1" ht="44.25" customHeight="1">
      <c r="A165" s="35"/>
      <c r="B165" s="36"/>
      <c r="C165" s="193" t="s">
        <v>362</v>
      </c>
      <c r="D165" s="193" t="s">
        <v>211</v>
      </c>
      <c r="E165" s="194" t="s">
        <v>3949</v>
      </c>
      <c r="F165" s="195" t="s">
        <v>3950</v>
      </c>
      <c r="G165" s="196" t="s">
        <v>513</v>
      </c>
      <c r="H165" s="197">
        <v>1150</v>
      </c>
      <c r="I165" s="198"/>
      <c r="J165" s="199">
        <f t="shared" si="10"/>
        <v>0</v>
      </c>
      <c r="K165" s="200"/>
      <c r="L165" s="40"/>
      <c r="M165" s="201" t="s">
        <v>1</v>
      </c>
      <c r="N165" s="202" t="s">
        <v>40</v>
      </c>
      <c r="O165" s="72"/>
      <c r="P165" s="203">
        <f t="shared" si="11"/>
        <v>0</v>
      </c>
      <c r="Q165" s="203">
        <v>0</v>
      </c>
      <c r="R165" s="203">
        <f t="shared" si="12"/>
        <v>0</v>
      </c>
      <c r="S165" s="203">
        <v>0</v>
      </c>
      <c r="T165" s="204">
        <f t="shared" si="1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215</v>
      </c>
      <c r="AT165" s="205" t="s">
        <v>211</v>
      </c>
      <c r="AU165" s="205" t="s">
        <v>83</v>
      </c>
      <c r="AY165" s="18" t="s">
        <v>209</v>
      </c>
      <c r="BE165" s="206">
        <f t="shared" si="14"/>
        <v>0</v>
      </c>
      <c r="BF165" s="206">
        <f t="shared" si="15"/>
        <v>0</v>
      </c>
      <c r="BG165" s="206">
        <f t="shared" si="16"/>
        <v>0</v>
      </c>
      <c r="BH165" s="206">
        <f t="shared" si="17"/>
        <v>0</v>
      </c>
      <c r="BI165" s="206">
        <f t="shared" si="18"/>
        <v>0</v>
      </c>
      <c r="BJ165" s="18" t="s">
        <v>83</v>
      </c>
      <c r="BK165" s="206">
        <f t="shared" si="19"/>
        <v>0</v>
      </c>
      <c r="BL165" s="18" t="s">
        <v>215</v>
      </c>
      <c r="BM165" s="205" t="s">
        <v>365</v>
      </c>
    </row>
    <row r="166" spans="1:65" s="2" customFormat="1" ht="24.2" customHeight="1">
      <c r="A166" s="35"/>
      <c r="B166" s="36"/>
      <c r="C166" s="193" t="s">
        <v>282</v>
      </c>
      <c r="D166" s="193" t="s">
        <v>211</v>
      </c>
      <c r="E166" s="194" t="s">
        <v>3951</v>
      </c>
      <c r="F166" s="195" t="s">
        <v>3952</v>
      </c>
      <c r="G166" s="196" t="s">
        <v>513</v>
      </c>
      <c r="H166" s="197">
        <v>1150</v>
      </c>
      <c r="I166" s="198"/>
      <c r="J166" s="199">
        <f t="shared" si="10"/>
        <v>0</v>
      </c>
      <c r="K166" s="200"/>
      <c r="L166" s="40"/>
      <c r="M166" s="201" t="s">
        <v>1</v>
      </c>
      <c r="N166" s="202" t="s">
        <v>40</v>
      </c>
      <c r="O166" s="72"/>
      <c r="P166" s="203">
        <f t="shared" si="11"/>
        <v>0</v>
      </c>
      <c r="Q166" s="203">
        <v>0</v>
      </c>
      <c r="R166" s="203">
        <f t="shared" si="12"/>
        <v>0</v>
      </c>
      <c r="S166" s="203">
        <v>0</v>
      </c>
      <c r="T166" s="204">
        <f t="shared" si="1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215</v>
      </c>
      <c r="AT166" s="205" t="s">
        <v>211</v>
      </c>
      <c r="AU166" s="205" t="s">
        <v>83</v>
      </c>
      <c r="AY166" s="18" t="s">
        <v>209</v>
      </c>
      <c r="BE166" s="206">
        <f t="shared" si="14"/>
        <v>0</v>
      </c>
      <c r="BF166" s="206">
        <f t="shared" si="15"/>
        <v>0</v>
      </c>
      <c r="BG166" s="206">
        <f t="shared" si="16"/>
        <v>0</v>
      </c>
      <c r="BH166" s="206">
        <f t="shared" si="17"/>
        <v>0</v>
      </c>
      <c r="BI166" s="206">
        <f t="shared" si="18"/>
        <v>0</v>
      </c>
      <c r="BJ166" s="18" t="s">
        <v>83</v>
      </c>
      <c r="BK166" s="206">
        <f t="shared" si="19"/>
        <v>0</v>
      </c>
      <c r="BL166" s="18" t="s">
        <v>215</v>
      </c>
      <c r="BM166" s="205" t="s">
        <v>369</v>
      </c>
    </row>
    <row r="167" spans="1:65" s="12" customFormat="1" ht="25.9" customHeight="1">
      <c r="B167" s="177"/>
      <c r="C167" s="178"/>
      <c r="D167" s="179" t="s">
        <v>74</v>
      </c>
      <c r="E167" s="180" t="s">
        <v>3445</v>
      </c>
      <c r="F167" s="180" t="s">
        <v>3953</v>
      </c>
      <c r="G167" s="178"/>
      <c r="H167" s="178"/>
      <c r="I167" s="181"/>
      <c r="J167" s="182">
        <f>BK167</f>
        <v>0</v>
      </c>
      <c r="K167" s="178"/>
      <c r="L167" s="183"/>
      <c r="M167" s="184"/>
      <c r="N167" s="185"/>
      <c r="O167" s="185"/>
      <c r="P167" s="186">
        <f>SUM(P168:P170)</f>
        <v>0</v>
      </c>
      <c r="Q167" s="185"/>
      <c r="R167" s="186">
        <f>SUM(R168:R170)</f>
        <v>0</v>
      </c>
      <c r="S167" s="185"/>
      <c r="T167" s="187">
        <f>SUM(T168:T170)</f>
        <v>0</v>
      </c>
      <c r="AR167" s="188" t="s">
        <v>83</v>
      </c>
      <c r="AT167" s="189" t="s">
        <v>74</v>
      </c>
      <c r="AU167" s="189" t="s">
        <v>75</v>
      </c>
      <c r="AY167" s="188" t="s">
        <v>209</v>
      </c>
      <c r="BK167" s="190">
        <f>SUM(BK168:BK170)</f>
        <v>0</v>
      </c>
    </row>
    <row r="168" spans="1:65" s="2" customFormat="1" ht="16.5" customHeight="1">
      <c r="A168" s="35"/>
      <c r="B168" s="36"/>
      <c r="C168" s="193" t="s">
        <v>370</v>
      </c>
      <c r="D168" s="193" t="s">
        <v>211</v>
      </c>
      <c r="E168" s="194" t="s">
        <v>3954</v>
      </c>
      <c r="F168" s="195" t="s">
        <v>3955</v>
      </c>
      <c r="G168" s="196" t="s">
        <v>425</v>
      </c>
      <c r="H168" s="197">
        <v>18</v>
      </c>
      <c r="I168" s="198"/>
      <c r="J168" s="199">
        <f>ROUND(I168*H168,2)</f>
        <v>0</v>
      </c>
      <c r="K168" s="200"/>
      <c r="L168" s="40"/>
      <c r="M168" s="201" t="s">
        <v>1</v>
      </c>
      <c r="N168" s="202" t="s">
        <v>40</v>
      </c>
      <c r="O168" s="72"/>
      <c r="P168" s="203">
        <f>O168*H168</f>
        <v>0</v>
      </c>
      <c r="Q168" s="203">
        <v>0</v>
      </c>
      <c r="R168" s="203">
        <f>Q168*H168</f>
        <v>0</v>
      </c>
      <c r="S168" s="203">
        <v>0</v>
      </c>
      <c r="T168" s="204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215</v>
      </c>
      <c r="AT168" s="205" t="s">
        <v>211</v>
      </c>
      <c r="AU168" s="205" t="s">
        <v>83</v>
      </c>
      <c r="AY168" s="18" t="s">
        <v>209</v>
      </c>
      <c r="BE168" s="206">
        <f>IF(N168="základní",J168,0)</f>
        <v>0</v>
      </c>
      <c r="BF168" s="206">
        <f>IF(N168="snížená",J168,0)</f>
        <v>0</v>
      </c>
      <c r="BG168" s="206">
        <f>IF(N168="zákl. přenesená",J168,0)</f>
        <v>0</v>
      </c>
      <c r="BH168" s="206">
        <f>IF(N168="sníž. přenesená",J168,0)</f>
        <v>0</v>
      </c>
      <c r="BI168" s="206">
        <f>IF(N168="nulová",J168,0)</f>
        <v>0</v>
      </c>
      <c r="BJ168" s="18" t="s">
        <v>83</v>
      </c>
      <c r="BK168" s="206">
        <f>ROUND(I168*H168,2)</f>
        <v>0</v>
      </c>
      <c r="BL168" s="18" t="s">
        <v>215</v>
      </c>
      <c r="BM168" s="205" t="s">
        <v>373</v>
      </c>
    </row>
    <row r="169" spans="1:65" s="2" customFormat="1" ht="16.5" customHeight="1">
      <c r="A169" s="35"/>
      <c r="B169" s="36"/>
      <c r="C169" s="193" t="s">
        <v>285</v>
      </c>
      <c r="D169" s="193" t="s">
        <v>211</v>
      </c>
      <c r="E169" s="194" t="s">
        <v>3956</v>
      </c>
      <c r="F169" s="195" t="s">
        <v>3957</v>
      </c>
      <c r="G169" s="196" t="s">
        <v>513</v>
      </c>
      <c r="H169" s="197">
        <v>9</v>
      </c>
      <c r="I169" s="198"/>
      <c r="J169" s="199">
        <f>ROUND(I169*H169,2)</f>
        <v>0</v>
      </c>
      <c r="K169" s="200"/>
      <c r="L169" s="40"/>
      <c r="M169" s="201" t="s">
        <v>1</v>
      </c>
      <c r="N169" s="202" t="s">
        <v>40</v>
      </c>
      <c r="O169" s="72"/>
      <c r="P169" s="203">
        <f>O169*H169</f>
        <v>0</v>
      </c>
      <c r="Q169" s="203">
        <v>0</v>
      </c>
      <c r="R169" s="203">
        <f>Q169*H169</f>
        <v>0</v>
      </c>
      <c r="S169" s="203">
        <v>0</v>
      </c>
      <c r="T169" s="20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215</v>
      </c>
      <c r="AT169" s="205" t="s">
        <v>211</v>
      </c>
      <c r="AU169" s="205" t="s">
        <v>83</v>
      </c>
      <c r="AY169" s="18" t="s">
        <v>209</v>
      </c>
      <c r="BE169" s="206">
        <f>IF(N169="základní",J169,0)</f>
        <v>0</v>
      </c>
      <c r="BF169" s="206">
        <f>IF(N169="snížená",J169,0)</f>
        <v>0</v>
      </c>
      <c r="BG169" s="206">
        <f>IF(N169="zákl. přenesená",J169,0)</f>
        <v>0</v>
      </c>
      <c r="BH169" s="206">
        <f>IF(N169="sníž. přenesená",J169,0)</f>
        <v>0</v>
      </c>
      <c r="BI169" s="206">
        <f>IF(N169="nulová",J169,0)</f>
        <v>0</v>
      </c>
      <c r="BJ169" s="18" t="s">
        <v>83</v>
      </c>
      <c r="BK169" s="206">
        <f>ROUND(I169*H169,2)</f>
        <v>0</v>
      </c>
      <c r="BL169" s="18" t="s">
        <v>215</v>
      </c>
      <c r="BM169" s="205" t="s">
        <v>376</v>
      </c>
    </row>
    <row r="170" spans="1:65" s="2" customFormat="1" ht="16.5" customHeight="1">
      <c r="A170" s="35"/>
      <c r="B170" s="36"/>
      <c r="C170" s="193" t="s">
        <v>377</v>
      </c>
      <c r="D170" s="193" t="s">
        <v>211</v>
      </c>
      <c r="E170" s="194" t="s">
        <v>3958</v>
      </c>
      <c r="F170" s="195" t="s">
        <v>3959</v>
      </c>
      <c r="G170" s="196" t="s">
        <v>513</v>
      </c>
      <c r="H170" s="197">
        <v>6</v>
      </c>
      <c r="I170" s="198"/>
      <c r="J170" s="199">
        <f>ROUND(I170*H170,2)</f>
        <v>0</v>
      </c>
      <c r="K170" s="200"/>
      <c r="L170" s="40"/>
      <c r="M170" s="201" t="s">
        <v>1</v>
      </c>
      <c r="N170" s="202" t="s">
        <v>40</v>
      </c>
      <c r="O170" s="72"/>
      <c r="P170" s="203">
        <f>O170*H170</f>
        <v>0</v>
      </c>
      <c r="Q170" s="203">
        <v>0</v>
      </c>
      <c r="R170" s="203">
        <f>Q170*H170</f>
        <v>0</v>
      </c>
      <c r="S170" s="203">
        <v>0</v>
      </c>
      <c r="T170" s="204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215</v>
      </c>
      <c r="AT170" s="205" t="s">
        <v>211</v>
      </c>
      <c r="AU170" s="205" t="s">
        <v>83</v>
      </c>
      <c r="AY170" s="18" t="s">
        <v>209</v>
      </c>
      <c r="BE170" s="206">
        <f>IF(N170="základní",J170,0)</f>
        <v>0</v>
      </c>
      <c r="BF170" s="206">
        <f>IF(N170="snížená",J170,0)</f>
        <v>0</v>
      </c>
      <c r="BG170" s="206">
        <f>IF(N170="zákl. přenesená",J170,0)</f>
        <v>0</v>
      </c>
      <c r="BH170" s="206">
        <f>IF(N170="sníž. přenesená",J170,0)</f>
        <v>0</v>
      </c>
      <c r="BI170" s="206">
        <f>IF(N170="nulová",J170,0)</f>
        <v>0</v>
      </c>
      <c r="BJ170" s="18" t="s">
        <v>83</v>
      </c>
      <c r="BK170" s="206">
        <f>ROUND(I170*H170,2)</f>
        <v>0</v>
      </c>
      <c r="BL170" s="18" t="s">
        <v>215</v>
      </c>
      <c r="BM170" s="205" t="s">
        <v>380</v>
      </c>
    </row>
    <row r="171" spans="1:65" s="12" customFormat="1" ht="25.9" customHeight="1">
      <c r="B171" s="177"/>
      <c r="C171" s="178"/>
      <c r="D171" s="179" t="s">
        <v>74</v>
      </c>
      <c r="E171" s="180" t="s">
        <v>3500</v>
      </c>
      <c r="F171" s="180" t="s">
        <v>129</v>
      </c>
      <c r="G171" s="178"/>
      <c r="H171" s="178"/>
      <c r="I171" s="181"/>
      <c r="J171" s="182">
        <f>BK171</f>
        <v>0</v>
      </c>
      <c r="K171" s="178"/>
      <c r="L171" s="183"/>
      <c r="M171" s="184"/>
      <c r="N171" s="185"/>
      <c r="O171" s="185"/>
      <c r="P171" s="186">
        <f>SUM(P172:P179)</f>
        <v>0</v>
      </c>
      <c r="Q171" s="185"/>
      <c r="R171" s="186">
        <f>SUM(R172:R179)</f>
        <v>0</v>
      </c>
      <c r="S171" s="185"/>
      <c r="T171" s="187">
        <f>SUM(T172:T179)</f>
        <v>0</v>
      </c>
      <c r="AR171" s="188" t="s">
        <v>83</v>
      </c>
      <c r="AT171" s="189" t="s">
        <v>74</v>
      </c>
      <c r="AU171" s="189" t="s">
        <v>75</v>
      </c>
      <c r="AY171" s="188" t="s">
        <v>209</v>
      </c>
      <c r="BK171" s="190">
        <f>SUM(BK172:BK179)</f>
        <v>0</v>
      </c>
    </row>
    <row r="172" spans="1:65" s="2" customFormat="1" ht="16.5" customHeight="1">
      <c r="A172" s="35"/>
      <c r="B172" s="36"/>
      <c r="C172" s="193" t="s">
        <v>290</v>
      </c>
      <c r="D172" s="193" t="s">
        <v>211</v>
      </c>
      <c r="E172" s="194" t="s">
        <v>3960</v>
      </c>
      <c r="F172" s="195" t="s">
        <v>3961</v>
      </c>
      <c r="G172" s="196" t="s">
        <v>2508</v>
      </c>
      <c r="H172" s="197">
        <v>32</v>
      </c>
      <c r="I172" s="198"/>
      <c r="J172" s="199">
        <f t="shared" ref="J172:J179" si="20">ROUND(I172*H172,2)</f>
        <v>0</v>
      </c>
      <c r="K172" s="200"/>
      <c r="L172" s="40"/>
      <c r="M172" s="201" t="s">
        <v>1</v>
      </c>
      <c r="N172" s="202" t="s">
        <v>40</v>
      </c>
      <c r="O172" s="72"/>
      <c r="P172" s="203">
        <f t="shared" ref="P172:P179" si="21">O172*H172</f>
        <v>0</v>
      </c>
      <c r="Q172" s="203">
        <v>0</v>
      </c>
      <c r="R172" s="203">
        <f t="shared" ref="R172:R179" si="22">Q172*H172</f>
        <v>0</v>
      </c>
      <c r="S172" s="203">
        <v>0</v>
      </c>
      <c r="T172" s="204">
        <f t="shared" ref="T172:T179" si="23"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215</v>
      </c>
      <c r="AT172" s="205" t="s">
        <v>211</v>
      </c>
      <c r="AU172" s="205" t="s">
        <v>83</v>
      </c>
      <c r="AY172" s="18" t="s">
        <v>209</v>
      </c>
      <c r="BE172" s="206">
        <f t="shared" ref="BE172:BE179" si="24">IF(N172="základní",J172,0)</f>
        <v>0</v>
      </c>
      <c r="BF172" s="206">
        <f t="shared" ref="BF172:BF179" si="25">IF(N172="snížená",J172,0)</f>
        <v>0</v>
      </c>
      <c r="BG172" s="206">
        <f t="shared" ref="BG172:BG179" si="26">IF(N172="zákl. přenesená",J172,0)</f>
        <v>0</v>
      </c>
      <c r="BH172" s="206">
        <f t="shared" ref="BH172:BH179" si="27">IF(N172="sníž. přenesená",J172,0)</f>
        <v>0</v>
      </c>
      <c r="BI172" s="206">
        <f t="shared" ref="BI172:BI179" si="28">IF(N172="nulová",J172,0)</f>
        <v>0</v>
      </c>
      <c r="BJ172" s="18" t="s">
        <v>83</v>
      </c>
      <c r="BK172" s="206">
        <f t="shared" ref="BK172:BK179" si="29">ROUND(I172*H172,2)</f>
        <v>0</v>
      </c>
      <c r="BL172" s="18" t="s">
        <v>215</v>
      </c>
      <c r="BM172" s="205" t="s">
        <v>389</v>
      </c>
    </row>
    <row r="173" spans="1:65" s="2" customFormat="1" ht="37.9" customHeight="1">
      <c r="A173" s="35"/>
      <c r="B173" s="36"/>
      <c r="C173" s="193" t="s">
        <v>396</v>
      </c>
      <c r="D173" s="193" t="s">
        <v>211</v>
      </c>
      <c r="E173" s="194" t="s">
        <v>3962</v>
      </c>
      <c r="F173" s="195" t="s">
        <v>3963</v>
      </c>
      <c r="G173" s="196" t="s">
        <v>2508</v>
      </c>
      <c r="H173" s="197">
        <v>80</v>
      </c>
      <c r="I173" s="198"/>
      <c r="J173" s="199">
        <f t="shared" si="20"/>
        <v>0</v>
      </c>
      <c r="K173" s="200"/>
      <c r="L173" s="40"/>
      <c r="M173" s="201" t="s">
        <v>1</v>
      </c>
      <c r="N173" s="202" t="s">
        <v>40</v>
      </c>
      <c r="O173" s="72"/>
      <c r="P173" s="203">
        <f t="shared" si="21"/>
        <v>0</v>
      </c>
      <c r="Q173" s="203">
        <v>0</v>
      </c>
      <c r="R173" s="203">
        <f t="shared" si="22"/>
        <v>0</v>
      </c>
      <c r="S173" s="203">
        <v>0</v>
      </c>
      <c r="T173" s="204">
        <f t="shared" si="2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215</v>
      </c>
      <c r="AT173" s="205" t="s">
        <v>211</v>
      </c>
      <c r="AU173" s="205" t="s">
        <v>83</v>
      </c>
      <c r="AY173" s="18" t="s">
        <v>209</v>
      </c>
      <c r="BE173" s="206">
        <f t="shared" si="24"/>
        <v>0</v>
      </c>
      <c r="BF173" s="206">
        <f t="shared" si="25"/>
        <v>0</v>
      </c>
      <c r="BG173" s="206">
        <f t="shared" si="26"/>
        <v>0</v>
      </c>
      <c r="BH173" s="206">
        <f t="shared" si="27"/>
        <v>0</v>
      </c>
      <c r="BI173" s="206">
        <f t="shared" si="28"/>
        <v>0</v>
      </c>
      <c r="BJ173" s="18" t="s">
        <v>83</v>
      </c>
      <c r="BK173" s="206">
        <f t="shared" si="29"/>
        <v>0</v>
      </c>
      <c r="BL173" s="18" t="s">
        <v>215</v>
      </c>
      <c r="BM173" s="205" t="s">
        <v>399</v>
      </c>
    </row>
    <row r="174" spans="1:65" s="2" customFormat="1" ht="16.5" customHeight="1">
      <c r="A174" s="35"/>
      <c r="B174" s="36"/>
      <c r="C174" s="193" t="s">
        <v>295</v>
      </c>
      <c r="D174" s="193" t="s">
        <v>211</v>
      </c>
      <c r="E174" s="194" t="s">
        <v>3964</v>
      </c>
      <c r="F174" s="195" t="s">
        <v>3866</v>
      </c>
      <c r="G174" s="196" t="s">
        <v>2508</v>
      </c>
      <c r="H174" s="197">
        <v>24</v>
      </c>
      <c r="I174" s="198"/>
      <c r="J174" s="199">
        <f t="shared" si="20"/>
        <v>0</v>
      </c>
      <c r="K174" s="200"/>
      <c r="L174" s="40"/>
      <c r="M174" s="201" t="s">
        <v>1</v>
      </c>
      <c r="N174" s="202" t="s">
        <v>40</v>
      </c>
      <c r="O174" s="72"/>
      <c r="P174" s="203">
        <f t="shared" si="21"/>
        <v>0</v>
      </c>
      <c r="Q174" s="203">
        <v>0</v>
      </c>
      <c r="R174" s="203">
        <f t="shared" si="22"/>
        <v>0</v>
      </c>
      <c r="S174" s="203">
        <v>0</v>
      </c>
      <c r="T174" s="204">
        <f t="shared" si="2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215</v>
      </c>
      <c r="AT174" s="205" t="s">
        <v>211</v>
      </c>
      <c r="AU174" s="205" t="s">
        <v>83</v>
      </c>
      <c r="AY174" s="18" t="s">
        <v>209</v>
      </c>
      <c r="BE174" s="206">
        <f t="shared" si="24"/>
        <v>0</v>
      </c>
      <c r="BF174" s="206">
        <f t="shared" si="25"/>
        <v>0</v>
      </c>
      <c r="BG174" s="206">
        <f t="shared" si="26"/>
        <v>0</v>
      </c>
      <c r="BH174" s="206">
        <f t="shared" si="27"/>
        <v>0</v>
      </c>
      <c r="BI174" s="206">
        <f t="shared" si="28"/>
        <v>0</v>
      </c>
      <c r="BJ174" s="18" t="s">
        <v>83</v>
      </c>
      <c r="BK174" s="206">
        <f t="shared" si="29"/>
        <v>0</v>
      </c>
      <c r="BL174" s="18" t="s">
        <v>215</v>
      </c>
      <c r="BM174" s="205" t="s">
        <v>403</v>
      </c>
    </row>
    <row r="175" spans="1:65" s="2" customFormat="1" ht="16.5" customHeight="1">
      <c r="A175" s="35"/>
      <c r="B175" s="36"/>
      <c r="C175" s="193" t="s">
        <v>405</v>
      </c>
      <c r="D175" s="193" t="s">
        <v>211</v>
      </c>
      <c r="E175" s="194" t="s">
        <v>3965</v>
      </c>
      <c r="F175" s="195" t="s">
        <v>3827</v>
      </c>
      <c r="G175" s="196" t="s">
        <v>2508</v>
      </c>
      <c r="H175" s="197">
        <v>60</v>
      </c>
      <c r="I175" s="198"/>
      <c r="J175" s="199">
        <f t="shared" si="20"/>
        <v>0</v>
      </c>
      <c r="K175" s="200"/>
      <c r="L175" s="40"/>
      <c r="M175" s="201" t="s">
        <v>1</v>
      </c>
      <c r="N175" s="202" t="s">
        <v>40</v>
      </c>
      <c r="O175" s="72"/>
      <c r="P175" s="203">
        <f t="shared" si="21"/>
        <v>0</v>
      </c>
      <c r="Q175" s="203">
        <v>0</v>
      </c>
      <c r="R175" s="203">
        <f t="shared" si="22"/>
        <v>0</v>
      </c>
      <c r="S175" s="203">
        <v>0</v>
      </c>
      <c r="T175" s="204">
        <f t="shared" si="2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215</v>
      </c>
      <c r="AT175" s="205" t="s">
        <v>211</v>
      </c>
      <c r="AU175" s="205" t="s">
        <v>83</v>
      </c>
      <c r="AY175" s="18" t="s">
        <v>209</v>
      </c>
      <c r="BE175" s="206">
        <f t="shared" si="24"/>
        <v>0</v>
      </c>
      <c r="BF175" s="206">
        <f t="shared" si="25"/>
        <v>0</v>
      </c>
      <c r="BG175" s="206">
        <f t="shared" si="26"/>
        <v>0</v>
      </c>
      <c r="BH175" s="206">
        <f t="shared" si="27"/>
        <v>0</v>
      </c>
      <c r="BI175" s="206">
        <f t="shared" si="28"/>
        <v>0</v>
      </c>
      <c r="BJ175" s="18" t="s">
        <v>83</v>
      </c>
      <c r="BK175" s="206">
        <f t="shared" si="29"/>
        <v>0</v>
      </c>
      <c r="BL175" s="18" t="s">
        <v>215</v>
      </c>
      <c r="BM175" s="205" t="s">
        <v>408</v>
      </c>
    </row>
    <row r="176" spans="1:65" s="2" customFormat="1" ht="21.75" customHeight="1">
      <c r="A176" s="35"/>
      <c r="B176" s="36"/>
      <c r="C176" s="193" t="s">
        <v>299</v>
      </c>
      <c r="D176" s="193" t="s">
        <v>211</v>
      </c>
      <c r="E176" s="194" t="s">
        <v>3966</v>
      </c>
      <c r="F176" s="195" t="s">
        <v>3869</v>
      </c>
      <c r="G176" s="196" t="s">
        <v>2508</v>
      </c>
      <c r="H176" s="197">
        <v>80</v>
      </c>
      <c r="I176" s="198"/>
      <c r="J176" s="199">
        <f t="shared" si="20"/>
        <v>0</v>
      </c>
      <c r="K176" s="200"/>
      <c r="L176" s="40"/>
      <c r="M176" s="201" t="s">
        <v>1</v>
      </c>
      <c r="N176" s="202" t="s">
        <v>40</v>
      </c>
      <c r="O176" s="72"/>
      <c r="P176" s="203">
        <f t="shared" si="21"/>
        <v>0</v>
      </c>
      <c r="Q176" s="203">
        <v>0</v>
      </c>
      <c r="R176" s="203">
        <f t="shared" si="22"/>
        <v>0</v>
      </c>
      <c r="S176" s="203">
        <v>0</v>
      </c>
      <c r="T176" s="204">
        <f t="shared" si="2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215</v>
      </c>
      <c r="AT176" s="205" t="s">
        <v>211</v>
      </c>
      <c r="AU176" s="205" t="s">
        <v>83</v>
      </c>
      <c r="AY176" s="18" t="s">
        <v>209</v>
      </c>
      <c r="BE176" s="206">
        <f t="shared" si="24"/>
        <v>0</v>
      </c>
      <c r="BF176" s="206">
        <f t="shared" si="25"/>
        <v>0</v>
      </c>
      <c r="BG176" s="206">
        <f t="shared" si="26"/>
        <v>0</v>
      </c>
      <c r="BH176" s="206">
        <f t="shared" si="27"/>
        <v>0</v>
      </c>
      <c r="BI176" s="206">
        <f t="shared" si="28"/>
        <v>0</v>
      </c>
      <c r="BJ176" s="18" t="s">
        <v>83</v>
      </c>
      <c r="BK176" s="206">
        <f t="shared" si="29"/>
        <v>0</v>
      </c>
      <c r="BL176" s="18" t="s">
        <v>215</v>
      </c>
      <c r="BM176" s="205" t="s">
        <v>415</v>
      </c>
    </row>
    <row r="177" spans="1:65" s="2" customFormat="1" ht="16.5" customHeight="1">
      <c r="A177" s="35"/>
      <c r="B177" s="36"/>
      <c r="C177" s="193" t="s">
        <v>422</v>
      </c>
      <c r="D177" s="193" t="s">
        <v>211</v>
      </c>
      <c r="E177" s="194" t="s">
        <v>3967</v>
      </c>
      <c r="F177" s="195" t="s">
        <v>3831</v>
      </c>
      <c r="G177" s="196" t="s">
        <v>2508</v>
      </c>
      <c r="H177" s="197">
        <v>16</v>
      </c>
      <c r="I177" s="198"/>
      <c r="J177" s="199">
        <f t="shared" si="20"/>
        <v>0</v>
      </c>
      <c r="K177" s="200"/>
      <c r="L177" s="40"/>
      <c r="M177" s="201" t="s">
        <v>1</v>
      </c>
      <c r="N177" s="202" t="s">
        <v>40</v>
      </c>
      <c r="O177" s="72"/>
      <c r="P177" s="203">
        <f t="shared" si="21"/>
        <v>0</v>
      </c>
      <c r="Q177" s="203">
        <v>0</v>
      </c>
      <c r="R177" s="203">
        <f t="shared" si="22"/>
        <v>0</v>
      </c>
      <c r="S177" s="203">
        <v>0</v>
      </c>
      <c r="T177" s="204">
        <f t="shared" si="2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215</v>
      </c>
      <c r="AT177" s="205" t="s">
        <v>211</v>
      </c>
      <c r="AU177" s="205" t="s">
        <v>83</v>
      </c>
      <c r="AY177" s="18" t="s">
        <v>209</v>
      </c>
      <c r="BE177" s="206">
        <f t="shared" si="24"/>
        <v>0</v>
      </c>
      <c r="BF177" s="206">
        <f t="shared" si="25"/>
        <v>0</v>
      </c>
      <c r="BG177" s="206">
        <f t="shared" si="26"/>
        <v>0</v>
      </c>
      <c r="BH177" s="206">
        <f t="shared" si="27"/>
        <v>0</v>
      </c>
      <c r="BI177" s="206">
        <f t="shared" si="28"/>
        <v>0</v>
      </c>
      <c r="BJ177" s="18" t="s">
        <v>83</v>
      </c>
      <c r="BK177" s="206">
        <f t="shared" si="29"/>
        <v>0</v>
      </c>
      <c r="BL177" s="18" t="s">
        <v>215</v>
      </c>
      <c r="BM177" s="205" t="s">
        <v>426</v>
      </c>
    </row>
    <row r="178" spans="1:65" s="2" customFormat="1" ht="16.5" customHeight="1">
      <c r="A178" s="35"/>
      <c r="B178" s="36"/>
      <c r="C178" s="193" t="s">
        <v>304</v>
      </c>
      <c r="D178" s="193" t="s">
        <v>211</v>
      </c>
      <c r="E178" s="194" t="s">
        <v>3968</v>
      </c>
      <c r="F178" s="195" t="s">
        <v>3833</v>
      </c>
      <c r="G178" s="196" t="s">
        <v>2508</v>
      </c>
      <c r="H178" s="197">
        <v>36</v>
      </c>
      <c r="I178" s="198"/>
      <c r="J178" s="199">
        <f t="shared" si="20"/>
        <v>0</v>
      </c>
      <c r="K178" s="200"/>
      <c r="L178" s="40"/>
      <c r="M178" s="201" t="s">
        <v>1</v>
      </c>
      <c r="N178" s="202" t="s">
        <v>40</v>
      </c>
      <c r="O178" s="72"/>
      <c r="P178" s="203">
        <f t="shared" si="21"/>
        <v>0</v>
      </c>
      <c r="Q178" s="203">
        <v>0</v>
      </c>
      <c r="R178" s="203">
        <f t="shared" si="22"/>
        <v>0</v>
      </c>
      <c r="S178" s="203">
        <v>0</v>
      </c>
      <c r="T178" s="204">
        <f t="shared" si="2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215</v>
      </c>
      <c r="AT178" s="205" t="s">
        <v>211</v>
      </c>
      <c r="AU178" s="205" t="s">
        <v>83</v>
      </c>
      <c r="AY178" s="18" t="s">
        <v>209</v>
      </c>
      <c r="BE178" s="206">
        <f t="shared" si="24"/>
        <v>0</v>
      </c>
      <c r="BF178" s="206">
        <f t="shared" si="25"/>
        <v>0</v>
      </c>
      <c r="BG178" s="206">
        <f t="shared" si="26"/>
        <v>0</v>
      </c>
      <c r="BH178" s="206">
        <f t="shared" si="27"/>
        <v>0</v>
      </c>
      <c r="BI178" s="206">
        <f t="shared" si="28"/>
        <v>0</v>
      </c>
      <c r="BJ178" s="18" t="s">
        <v>83</v>
      </c>
      <c r="BK178" s="206">
        <f t="shared" si="29"/>
        <v>0</v>
      </c>
      <c r="BL178" s="18" t="s">
        <v>215</v>
      </c>
      <c r="BM178" s="205" t="s">
        <v>429</v>
      </c>
    </row>
    <row r="179" spans="1:65" s="2" customFormat="1" ht="21.75" customHeight="1">
      <c r="A179" s="35"/>
      <c r="B179" s="36"/>
      <c r="C179" s="193" t="s">
        <v>430</v>
      </c>
      <c r="D179" s="193" t="s">
        <v>211</v>
      </c>
      <c r="E179" s="194" t="s">
        <v>3969</v>
      </c>
      <c r="F179" s="195" t="s">
        <v>3835</v>
      </c>
      <c r="G179" s="196" t="s">
        <v>2508</v>
      </c>
      <c r="H179" s="197">
        <v>16</v>
      </c>
      <c r="I179" s="198"/>
      <c r="J179" s="199">
        <f t="shared" si="20"/>
        <v>0</v>
      </c>
      <c r="K179" s="200"/>
      <c r="L179" s="40"/>
      <c r="M179" s="267" t="s">
        <v>1</v>
      </c>
      <c r="N179" s="268" t="s">
        <v>40</v>
      </c>
      <c r="O179" s="269"/>
      <c r="P179" s="270">
        <f t="shared" si="21"/>
        <v>0</v>
      </c>
      <c r="Q179" s="270">
        <v>0</v>
      </c>
      <c r="R179" s="270">
        <f t="shared" si="22"/>
        <v>0</v>
      </c>
      <c r="S179" s="270">
        <v>0</v>
      </c>
      <c r="T179" s="271">
        <f t="shared" si="2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215</v>
      </c>
      <c r="AT179" s="205" t="s">
        <v>211</v>
      </c>
      <c r="AU179" s="205" t="s">
        <v>83</v>
      </c>
      <c r="AY179" s="18" t="s">
        <v>209</v>
      </c>
      <c r="BE179" s="206">
        <f t="shared" si="24"/>
        <v>0</v>
      </c>
      <c r="BF179" s="206">
        <f t="shared" si="25"/>
        <v>0</v>
      </c>
      <c r="BG179" s="206">
        <f t="shared" si="26"/>
        <v>0</v>
      </c>
      <c r="BH179" s="206">
        <f t="shared" si="27"/>
        <v>0</v>
      </c>
      <c r="BI179" s="206">
        <f t="shared" si="28"/>
        <v>0</v>
      </c>
      <c r="BJ179" s="18" t="s">
        <v>83</v>
      </c>
      <c r="BK179" s="206">
        <f t="shared" si="29"/>
        <v>0</v>
      </c>
      <c r="BL179" s="18" t="s">
        <v>215</v>
      </c>
      <c r="BM179" s="205" t="s">
        <v>433</v>
      </c>
    </row>
    <row r="180" spans="1:65" s="2" customFormat="1" ht="6.95" customHeight="1">
      <c r="A180" s="35"/>
      <c r="B180" s="55"/>
      <c r="C180" s="56"/>
      <c r="D180" s="56"/>
      <c r="E180" s="56"/>
      <c r="F180" s="56"/>
      <c r="G180" s="56"/>
      <c r="H180" s="56"/>
      <c r="I180" s="56"/>
      <c r="J180" s="56"/>
      <c r="K180" s="56"/>
      <c r="L180" s="40"/>
      <c r="M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</row>
  </sheetData>
  <sheetProtection algorithmName="SHA-512" hashValue="tDsAw3FX3yg8t77KcWbkOpaJF+aFjRHxd+RnnSyCS3SvgpwSLU8cVw9nTUxW8OO7QrY/XZtFxgbJ8OoR3VB7gg==" saltValue="RhDW0KsDvApIlvqZ/BYJuOUWG4599MeTLWIeGQiVK3YsT4u5MkTzv07J9sXpwJ8UA3O2xzKmvVywdfeoeDZYdA==" spinCount="100000" sheet="1" objects="1" scenarios="1" formatColumns="0" formatRows="0" autoFilter="0"/>
  <autoFilter ref="C127:K179" xr:uid="{00000000-0009-0000-0000-00000A000000}"/>
  <mergeCells count="15">
    <mergeCell ref="E114:H114"/>
    <mergeCell ref="E118:H118"/>
    <mergeCell ref="E116:H116"/>
    <mergeCell ref="E120:H120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BM16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8" t="s">
        <v>124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152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23" t="str">
        <f>'Rekapitulace stavby'!K6</f>
        <v>OU - STAVEBNÍ ÚPRAVY BUDOVY E, ČS.LEGIÍ 9, OSTRAVA - AKTUALIZACE/REVIZE 7.7.2022</v>
      </c>
      <c r="F7" s="324"/>
      <c r="G7" s="324"/>
      <c r="H7" s="324"/>
      <c r="L7" s="21"/>
    </row>
    <row r="8" spans="1:46" ht="12.75">
      <c r="B8" s="21"/>
      <c r="D8" s="120" t="s">
        <v>153</v>
      </c>
      <c r="L8" s="21"/>
    </row>
    <row r="9" spans="1:46" s="1" customFormat="1" ht="16.5" customHeight="1">
      <c r="B9" s="21"/>
      <c r="E9" s="323" t="s">
        <v>2838</v>
      </c>
      <c r="F9" s="321"/>
      <c r="G9" s="321"/>
      <c r="H9" s="321"/>
      <c r="L9" s="21"/>
    </row>
    <row r="10" spans="1:46" s="1" customFormat="1" ht="12" customHeight="1">
      <c r="B10" s="21"/>
      <c r="D10" s="120" t="s">
        <v>2839</v>
      </c>
      <c r="L10" s="21"/>
    </row>
    <row r="11" spans="1:46" s="2" customFormat="1" ht="16.5" customHeight="1">
      <c r="A11" s="35"/>
      <c r="B11" s="40"/>
      <c r="C11" s="35"/>
      <c r="D11" s="35"/>
      <c r="E11" s="333" t="s">
        <v>3798</v>
      </c>
      <c r="F11" s="326"/>
      <c r="G11" s="326"/>
      <c r="H11" s="326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3273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25" t="s">
        <v>3970</v>
      </c>
      <c r="F13" s="326"/>
      <c r="G13" s="326"/>
      <c r="H13" s="326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17</v>
      </c>
      <c r="E15" s="35"/>
      <c r="F15" s="111" t="s">
        <v>1</v>
      </c>
      <c r="G15" s="35"/>
      <c r="H15" s="35"/>
      <c r="I15" s="120" t="s">
        <v>18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19</v>
      </c>
      <c r="E16" s="35"/>
      <c r="F16" s="111" t="s">
        <v>33</v>
      </c>
      <c r="G16" s="35"/>
      <c r="H16" s="35"/>
      <c r="I16" s="120" t="s">
        <v>21</v>
      </c>
      <c r="J16" s="121" t="str">
        <f>'Rekapitulace stavby'!AN8</f>
        <v>30. 3. 2022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23</v>
      </c>
      <c r="E18" s="35"/>
      <c r="F18" s="35"/>
      <c r="G18" s="35"/>
      <c r="H18" s="35"/>
      <c r="I18" s="120" t="s">
        <v>24</v>
      </c>
      <c r="J18" s="111" t="str">
        <f>IF('Rekapitulace stavby'!AN10="","",'Rekapitulace stavby'!AN10)</f>
        <v/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tr">
        <f>IF('Rekapitulace stavby'!E11="","",'Rekapitulace stavby'!E11)</f>
        <v>Ostravská univerzita</v>
      </c>
      <c r="F19" s="35"/>
      <c r="G19" s="35"/>
      <c r="H19" s="35"/>
      <c r="I19" s="120" t="s">
        <v>26</v>
      </c>
      <c r="J19" s="111" t="str">
        <f>IF('Rekapitulace stavby'!AN11="","",'Rekapitulace stavby'!AN11)</f>
        <v/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27</v>
      </c>
      <c r="E21" s="35"/>
      <c r="F21" s="35"/>
      <c r="G21" s="35"/>
      <c r="H21" s="35"/>
      <c r="I21" s="120" t="s">
        <v>24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27" t="str">
        <f>'Rekapitulace stavby'!E14</f>
        <v>Vyplň údaj</v>
      </c>
      <c r="F22" s="328"/>
      <c r="G22" s="328"/>
      <c r="H22" s="328"/>
      <c r="I22" s="120" t="s">
        <v>26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29</v>
      </c>
      <c r="E24" s="35"/>
      <c r="F24" s="35"/>
      <c r="G24" s="35"/>
      <c r="H24" s="35"/>
      <c r="I24" s="120" t="s">
        <v>24</v>
      </c>
      <c r="J24" s="111" t="str">
        <f>IF('Rekapitulace stavby'!AN16="","",'Rekapitulace stavby'!AN16)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tr">
        <f>IF('Rekapitulace stavby'!E17="","",'Rekapitulace stavby'!E17)</f>
        <v>MARPO s.r.o.</v>
      </c>
      <c r="F25" s="35"/>
      <c r="G25" s="35"/>
      <c r="H25" s="35"/>
      <c r="I25" s="120" t="s">
        <v>26</v>
      </c>
      <c r="J25" s="111" t="str">
        <f>IF('Rekapitulace stavby'!AN17="","",'Rekapitulace stavby'!AN17)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32</v>
      </c>
      <c r="E27" s="35"/>
      <c r="F27" s="35"/>
      <c r="G27" s="35"/>
      <c r="H27" s="35"/>
      <c r="I27" s="120" t="s">
        <v>24</v>
      </c>
      <c r="J27" s="111" t="str">
        <f>IF('Rekapitulace stavby'!AN19="","",'Rekapitulace stavby'!AN19)</f>
        <v/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tr">
        <f>IF('Rekapitulace stavby'!E20="","",'Rekapitulace stavby'!E20)</f>
        <v xml:space="preserve"> </v>
      </c>
      <c r="F28" s="35"/>
      <c r="G28" s="35"/>
      <c r="H28" s="35"/>
      <c r="I28" s="120" t="s">
        <v>26</v>
      </c>
      <c r="J28" s="111" t="str">
        <f>IF('Rekapitulace stavby'!AN20="","",'Rekapitulace stavby'!AN20)</f>
        <v/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34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29" t="s">
        <v>1</v>
      </c>
      <c r="F31" s="329"/>
      <c r="G31" s="329"/>
      <c r="H31" s="329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35</v>
      </c>
      <c r="E34" s="35"/>
      <c r="F34" s="35"/>
      <c r="G34" s="35"/>
      <c r="H34" s="35"/>
      <c r="I34" s="35"/>
      <c r="J34" s="127">
        <f>ROUND(J128,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37</v>
      </c>
      <c r="G36" s="35"/>
      <c r="H36" s="35"/>
      <c r="I36" s="128" t="s">
        <v>36</v>
      </c>
      <c r="J36" s="128" t="s">
        <v>38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39</v>
      </c>
      <c r="E37" s="120" t="s">
        <v>40</v>
      </c>
      <c r="F37" s="130">
        <f>ROUND((SUM(BE128:BE167)),  2)</f>
        <v>0</v>
      </c>
      <c r="G37" s="35"/>
      <c r="H37" s="35"/>
      <c r="I37" s="131">
        <v>0.21</v>
      </c>
      <c r="J37" s="130">
        <f>ROUND(((SUM(BE128:BE167))*I37),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41</v>
      </c>
      <c r="F38" s="130">
        <f>ROUND((SUM(BF128:BF167)),  2)</f>
        <v>0</v>
      </c>
      <c r="G38" s="35"/>
      <c r="H38" s="35"/>
      <c r="I38" s="131">
        <v>0.15</v>
      </c>
      <c r="J38" s="130">
        <f>ROUND(((SUM(BF128:BF167))*I38),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42</v>
      </c>
      <c r="F39" s="130">
        <f>ROUND((SUM(BG128:BG167)),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43</v>
      </c>
      <c r="F40" s="130">
        <f>ROUND((SUM(BH128:BH167)),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44</v>
      </c>
      <c r="F41" s="130">
        <f>ROUND((SUM(BI128:BI167)),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45</v>
      </c>
      <c r="E43" s="134"/>
      <c r="F43" s="134"/>
      <c r="G43" s="135" t="s">
        <v>46</v>
      </c>
      <c r="H43" s="136" t="s">
        <v>47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155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0" t="str">
        <f>E7</f>
        <v>OU - STAVEBNÍ ÚPRAVY BUDOVY E, ČS.LEGIÍ 9, OSTRAVA - AKTUALIZACE/REVIZE 7.7.2022</v>
      </c>
      <c r="F85" s="331"/>
      <c r="G85" s="331"/>
      <c r="H85" s="33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153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30" t="s">
        <v>2838</v>
      </c>
      <c r="F87" s="307"/>
      <c r="G87" s="307"/>
      <c r="H87" s="307"/>
      <c r="I87" s="23"/>
      <c r="J87" s="23"/>
      <c r="K87" s="23"/>
      <c r="L87" s="21"/>
    </row>
    <row r="88" spans="1:31" s="1" customFormat="1" ht="12" customHeight="1">
      <c r="B88" s="22"/>
      <c r="C88" s="30" t="s">
        <v>2839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34" t="s">
        <v>3798</v>
      </c>
      <c r="F89" s="332"/>
      <c r="G89" s="332"/>
      <c r="H89" s="332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3273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78" t="str">
        <f>E13</f>
        <v>ER - Evakuační rozhlas</v>
      </c>
      <c r="F91" s="332"/>
      <c r="G91" s="332"/>
      <c r="H91" s="332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19</v>
      </c>
      <c r="D93" s="37"/>
      <c r="E93" s="37"/>
      <c r="F93" s="28" t="str">
        <f>F16</f>
        <v xml:space="preserve"> </v>
      </c>
      <c r="G93" s="37"/>
      <c r="H93" s="37"/>
      <c r="I93" s="30" t="s">
        <v>21</v>
      </c>
      <c r="J93" s="67" t="str">
        <f>IF(J16="","",J16)</f>
        <v>30. 3. 2022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2" customHeight="1">
      <c r="A95" s="35"/>
      <c r="B95" s="36"/>
      <c r="C95" s="30" t="s">
        <v>23</v>
      </c>
      <c r="D95" s="37"/>
      <c r="E95" s="37"/>
      <c r="F95" s="28" t="str">
        <f>E19</f>
        <v>Ostravská univerzita</v>
      </c>
      <c r="G95" s="37"/>
      <c r="H95" s="37"/>
      <c r="I95" s="30" t="s">
        <v>29</v>
      </c>
      <c r="J95" s="33" t="str">
        <f>E25</f>
        <v>MARPO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27</v>
      </c>
      <c r="D96" s="37"/>
      <c r="E96" s="37"/>
      <c r="F96" s="28" t="str">
        <f>IF(E22="","",E22)</f>
        <v>Vyplň údaj</v>
      </c>
      <c r="G96" s="37"/>
      <c r="H96" s="37"/>
      <c r="I96" s="30" t="s">
        <v>32</v>
      </c>
      <c r="J96" s="33" t="str">
        <f>E28</f>
        <v xml:space="preserve"> 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156</v>
      </c>
      <c r="D98" s="151"/>
      <c r="E98" s="151"/>
      <c r="F98" s="151"/>
      <c r="G98" s="151"/>
      <c r="H98" s="151"/>
      <c r="I98" s="151"/>
      <c r="J98" s="152" t="s">
        <v>157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158</v>
      </c>
      <c r="D100" s="37"/>
      <c r="E100" s="37"/>
      <c r="F100" s="37"/>
      <c r="G100" s="37"/>
      <c r="H100" s="37"/>
      <c r="I100" s="37"/>
      <c r="J100" s="85">
        <f>J128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159</v>
      </c>
    </row>
    <row r="101" spans="1:47" s="9" customFormat="1" ht="24.95" customHeight="1">
      <c r="B101" s="154"/>
      <c r="C101" s="155"/>
      <c r="D101" s="156" t="s">
        <v>3971</v>
      </c>
      <c r="E101" s="157"/>
      <c r="F101" s="157"/>
      <c r="G101" s="157"/>
      <c r="H101" s="157"/>
      <c r="I101" s="157"/>
      <c r="J101" s="158">
        <f>J129</f>
        <v>0</v>
      </c>
      <c r="K101" s="155"/>
      <c r="L101" s="159"/>
    </row>
    <row r="102" spans="1:47" s="9" customFormat="1" ht="24.95" customHeight="1">
      <c r="B102" s="154"/>
      <c r="C102" s="155"/>
      <c r="D102" s="156" t="s">
        <v>3875</v>
      </c>
      <c r="E102" s="157"/>
      <c r="F102" s="157"/>
      <c r="G102" s="157"/>
      <c r="H102" s="157"/>
      <c r="I102" s="157"/>
      <c r="J102" s="158">
        <f>J142</f>
        <v>0</v>
      </c>
      <c r="K102" s="155"/>
      <c r="L102" s="159"/>
    </row>
    <row r="103" spans="1:47" s="9" customFormat="1" ht="24.95" customHeight="1">
      <c r="B103" s="154"/>
      <c r="C103" s="155"/>
      <c r="D103" s="156" t="s">
        <v>3876</v>
      </c>
      <c r="E103" s="157"/>
      <c r="F103" s="157"/>
      <c r="G103" s="157"/>
      <c r="H103" s="157"/>
      <c r="I103" s="157"/>
      <c r="J103" s="158">
        <f>J156</f>
        <v>0</v>
      </c>
      <c r="K103" s="155"/>
      <c r="L103" s="159"/>
    </row>
    <row r="104" spans="1:47" s="9" customFormat="1" ht="24.95" customHeight="1">
      <c r="B104" s="154"/>
      <c r="C104" s="155"/>
      <c r="D104" s="156" t="s">
        <v>3877</v>
      </c>
      <c r="E104" s="157"/>
      <c r="F104" s="157"/>
      <c r="G104" s="157"/>
      <c r="H104" s="157"/>
      <c r="I104" s="157"/>
      <c r="J104" s="158">
        <f>J160</f>
        <v>0</v>
      </c>
      <c r="K104" s="155"/>
      <c r="L104" s="159"/>
    </row>
    <row r="105" spans="1:47" s="2" customFormat="1" ht="21.7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47" s="2" customFormat="1" ht="6.95" customHeight="1">
      <c r="A106" s="35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47" s="2" customFormat="1" ht="6.95" customHeight="1">
      <c r="A110" s="35"/>
      <c r="B110" s="57"/>
      <c r="C110" s="58"/>
      <c r="D110" s="58"/>
      <c r="E110" s="58"/>
      <c r="F110" s="58"/>
      <c r="G110" s="58"/>
      <c r="H110" s="58"/>
      <c r="I110" s="58"/>
      <c r="J110" s="58"/>
      <c r="K110" s="58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24.95" customHeight="1">
      <c r="A111" s="35"/>
      <c r="B111" s="36"/>
      <c r="C111" s="24" t="s">
        <v>194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12" customHeight="1">
      <c r="A113" s="35"/>
      <c r="B113" s="36"/>
      <c r="C113" s="30" t="s">
        <v>16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16.5" customHeight="1">
      <c r="A114" s="35"/>
      <c r="B114" s="36"/>
      <c r="C114" s="37"/>
      <c r="D114" s="37"/>
      <c r="E114" s="330" t="str">
        <f>E7</f>
        <v>OU - STAVEBNÍ ÚPRAVY BUDOVY E, ČS.LEGIÍ 9, OSTRAVA - AKTUALIZACE/REVIZE 7.7.2022</v>
      </c>
      <c r="F114" s="331"/>
      <c r="G114" s="331"/>
      <c r="H114" s="331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1" customFormat="1" ht="12" customHeight="1">
      <c r="B115" s="22"/>
      <c r="C115" s="30" t="s">
        <v>153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pans="1:63" s="1" customFormat="1" ht="16.5" customHeight="1">
      <c r="B116" s="22"/>
      <c r="C116" s="23"/>
      <c r="D116" s="23"/>
      <c r="E116" s="330" t="s">
        <v>2838</v>
      </c>
      <c r="F116" s="307"/>
      <c r="G116" s="307"/>
      <c r="H116" s="307"/>
      <c r="I116" s="23"/>
      <c r="J116" s="23"/>
      <c r="K116" s="23"/>
      <c r="L116" s="21"/>
    </row>
    <row r="117" spans="1:63" s="1" customFormat="1" ht="12" customHeight="1">
      <c r="B117" s="22"/>
      <c r="C117" s="30" t="s">
        <v>2839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pans="1:63" s="2" customFormat="1" ht="16.5" customHeight="1">
      <c r="A118" s="35"/>
      <c r="B118" s="36"/>
      <c r="C118" s="37"/>
      <c r="D118" s="37"/>
      <c r="E118" s="334" t="s">
        <v>3798</v>
      </c>
      <c r="F118" s="332"/>
      <c r="G118" s="332"/>
      <c r="H118" s="332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2" customHeight="1">
      <c r="A119" s="35"/>
      <c r="B119" s="36"/>
      <c r="C119" s="30" t="s">
        <v>3273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6.5" customHeight="1">
      <c r="A120" s="35"/>
      <c r="B120" s="36"/>
      <c r="C120" s="37"/>
      <c r="D120" s="37"/>
      <c r="E120" s="278" t="str">
        <f>E13</f>
        <v>ER - Evakuační rozhlas</v>
      </c>
      <c r="F120" s="332"/>
      <c r="G120" s="332"/>
      <c r="H120" s="332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2" customHeight="1">
      <c r="A122" s="35"/>
      <c r="B122" s="36"/>
      <c r="C122" s="30" t="s">
        <v>19</v>
      </c>
      <c r="D122" s="37"/>
      <c r="E122" s="37"/>
      <c r="F122" s="28" t="str">
        <f>F16</f>
        <v xml:space="preserve"> </v>
      </c>
      <c r="G122" s="37"/>
      <c r="H122" s="37"/>
      <c r="I122" s="30" t="s">
        <v>21</v>
      </c>
      <c r="J122" s="67" t="str">
        <f>IF(J16="","",J16)</f>
        <v>30. 3. 2022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6.9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2" customHeight="1">
      <c r="A124" s="35"/>
      <c r="B124" s="36"/>
      <c r="C124" s="30" t="s">
        <v>23</v>
      </c>
      <c r="D124" s="37"/>
      <c r="E124" s="37"/>
      <c r="F124" s="28" t="str">
        <f>E19</f>
        <v>Ostravská univerzita</v>
      </c>
      <c r="G124" s="37"/>
      <c r="H124" s="37"/>
      <c r="I124" s="30" t="s">
        <v>29</v>
      </c>
      <c r="J124" s="33" t="str">
        <f>E25</f>
        <v>MARPO s.r.o.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5.2" customHeight="1">
      <c r="A125" s="35"/>
      <c r="B125" s="36"/>
      <c r="C125" s="30" t="s">
        <v>27</v>
      </c>
      <c r="D125" s="37"/>
      <c r="E125" s="37"/>
      <c r="F125" s="28" t="str">
        <f>IF(E22="","",E22)</f>
        <v>Vyplň údaj</v>
      </c>
      <c r="G125" s="37"/>
      <c r="H125" s="37"/>
      <c r="I125" s="30" t="s">
        <v>32</v>
      </c>
      <c r="J125" s="33" t="str">
        <f>E28</f>
        <v xml:space="preserve"> 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2" customFormat="1" ht="10.3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3" s="11" customFormat="1" ht="29.25" customHeight="1">
      <c r="A127" s="165"/>
      <c r="B127" s="166"/>
      <c r="C127" s="167" t="s">
        <v>195</v>
      </c>
      <c r="D127" s="168" t="s">
        <v>60</v>
      </c>
      <c r="E127" s="168" t="s">
        <v>56</v>
      </c>
      <c r="F127" s="168" t="s">
        <v>57</v>
      </c>
      <c r="G127" s="168" t="s">
        <v>196</v>
      </c>
      <c r="H127" s="168" t="s">
        <v>197</v>
      </c>
      <c r="I127" s="168" t="s">
        <v>198</v>
      </c>
      <c r="J127" s="169" t="s">
        <v>157</v>
      </c>
      <c r="K127" s="170" t="s">
        <v>199</v>
      </c>
      <c r="L127" s="171"/>
      <c r="M127" s="76" t="s">
        <v>1</v>
      </c>
      <c r="N127" s="77" t="s">
        <v>39</v>
      </c>
      <c r="O127" s="77" t="s">
        <v>200</v>
      </c>
      <c r="P127" s="77" t="s">
        <v>201</v>
      </c>
      <c r="Q127" s="77" t="s">
        <v>202</v>
      </c>
      <c r="R127" s="77" t="s">
        <v>203</v>
      </c>
      <c r="S127" s="77" t="s">
        <v>204</v>
      </c>
      <c r="T127" s="78" t="s">
        <v>205</v>
      </c>
      <c r="U127" s="165"/>
      <c r="V127" s="165"/>
      <c r="W127" s="165"/>
      <c r="X127" s="165"/>
      <c r="Y127" s="165"/>
      <c r="Z127" s="165"/>
      <c r="AA127" s="165"/>
      <c r="AB127" s="165"/>
      <c r="AC127" s="165"/>
      <c r="AD127" s="165"/>
      <c r="AE127" s="165"/>
    </row>
    <row r="128" spans="1:63" s="2" customFormat="1" ht="22.9" customHeight="1">
      <c r="A128" s="35"/>
      <c r="B128" s="36"/>
      <c r="C128" s="83" t="s">
        <v>206</v>
      </c>
      <c r="D128" s="37"/>
      <c r="E128" s="37"/>
      <c r="F128" s="37"/>
      <c r="G128" s="37"/>
      <c r="H128" s="37"/>
      <c r="I128" s="37"/>
      <c r="J128" s="172">
        <f>BK128</f>
        <v>0</v>
      </c>
      <c r="K128" s="37"/>
      <c r="L128" s="40"/>
      <c r="M128" s="79"/>
      <c r="N128" s="173"/>
      <c r="O128" s="80"/>
      <c r="P128" s="174">
        <f>P129+P142+P156+P160</f>
        <v>0</v>
      </c>
      <c r="Q128" s="80"/>
      <c r="R128" s="174">
        <f>R129+R142+R156+R160</f>
        <v>0</v>
      </c>
      <c r="S128" s="80"/>
      <c r="T128" s="175">
        <f>T129+T142+T156+T160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74</v>
      </c>
      <c r="AU128" s="18" t="s">
        <v>159</v>
      </c>
      <c r="BK128" s="176">
        <f>BK129+BK142+BK156+BK160</f>
        <v>0</v>
      </c>
    </row>
    <row r="129" spans="1:65" s="12" customFormat="1" ht="25.9" customHeight="1">
      <c r="B129" s="177"/>
      <c r="C129" s="178"/>
      <c r="D129" s="179" t="s">
        <v>74</v>
      </c>
      <c r="E129" s="180" t="s">
        <v>3280</v>
      </c>
      <c r="F129" s="180" t="s">
        <v>3972</v>
      </c>
      <c r="G129" s="178"/>
      <c r="H129" s="178"/>
      <c r="I129" s="181"/>
      <c r="J129" s="182">
        <f>BK129</f>
        <v>0</v>
      </c>
      <c r="K129" s="178"/>
      <c r="L129" s="183"/>
      <c r="M129" s="184"/>
      <c r="N129" s="185"/>
      <c r="O129" s="185"/>
      <c r="P129" s="186">
        <f>SUM(P130:P141)</f>
        <v>0</v>
      </c>
      <c r="Q129" s="185"/>
      <c r="R129" s="186">
        <f>SUM(R130:R141)</f>
        <v>0</v>
      </c>
      <c r="S129" s="185"/>
      <c r="T129" s="187">
        <f>SUM(T130:T141)</f>
        <v>0</v>
      </c>
      <c r="AR129" s="188" t="s">
        <v>83</v>
      </c>
      <c r="AT129" s="189" t="s">
        <v>74</v>
      </c>
      <c r="AU129" s="189" t="s">
        <v>75</v>
      </c>
      <c r="AY129" s="188" t="s">
        <v>209</v>
      </c>
      <c r="BK129" s="190">
        <f>SUM(BK130:BK141)</f>
        <v>0</v>
      </c>
    </row>
    <row r="130" spans="1:65" s="2" customFormat="1" ht="33" customHeight="1">
      <c r="A130" s="35"/>
      <c r="B130" s="36"/>
      <c r="C130" s="193" t="s">
        <v>83</v>
      </c>
      <c r="D130" s="193" t="s">
        <v>211</v>
      </c>
      <c r="E130" s="194" t="s">
        <v>3973</v>
      </c>
      <c r="F130" s="195" t="s">
        <v>3974</v>
      </c>
      <c r="G130" s="196" t="s">
        <v>513</v>
      </c>
      <c r="H130" s="197">
        <v>15</v>
      </c>
      <c r="I130" s="198"/>
      <c r="J130" s="199">
        <f t="shared" ref="J130:J141" si="0">ROUND(I130*H130,2)</f>
        <v>0</v>
      </c>
      <c r="K130" s="200"/>
      <c r="L130" s="40"/>
      <c r="M130" s="201" t="s">
        <v>1</v>
      </c>
      <c r="N130" s="202" t="s">
        <v>40</v>
      </c>
      <c r="O130" s="72"/>
      <c r="P130" s="203">
        <f t="shared" ref="P130:P141" si="1">O130*H130</f>
        <v>0</v>
      </c>
      <c r="Q130" s="203">
        <v>0</v>
      </c>
      <c r="R130" s="203">
        <f t="shared" ref="R130:R141" si="2">Q130*H130</f>
        <v>0</v>
      </c>
      <c r="S130" s="203">
        <v>0</v>
      </c>
      <c r="T130" s="204">
        <f t="shared" ref="T130:T141" si="3"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5" t="s">
        <v>215</v>
      </c>
      <c r="AT130" s="205" t="s">
        <v>211</v>
      </c>
      <c r="AU130" s="205" t="s">
        <v>83</v>
      </c>
      <c r="AY130" s="18" t="s">
        <v>209</v>
      </c>
      <c r="BE130" s="206">
        <f t="shared" ref="BE130:BE141" si="4">IF(N130="základní",J130,0)</f>
        <v>0</v>
      </c>
      <c r="BF130" s="206">
        <f t="shared" ref="BF130:BF141" si="5">IF(N130="snížená",J130,0)</f>
        <v>0</v>
      </c>
      <c r="BG130" s="206">
        <f t="shared" ref="BG130:BG141" si="6">IF(N130="zákl. přenesená",J130,0)</f>
        <v>0</v>
      </c>
      <c r="BH130" s="206">
        <f t="shared" ref="BH130:BH141" si="7">IF(N130="sníž. přenesená",J130,0)</f>
        <v>0</v>
      </c>
      <c r="BI130" s="206">
        <f t="shared" ref="BI130:BI141" si="8">IF(N130="nulová",J130,0)</f>
        <v>0</v>
      </c>
      <c r="BJ130" s="18" t="s">
        <v>83</v>
      </c>
      <c r="BK130" s="206">
        <f t="shared" ref="BK130:BK141" si="9">ROUND(I130*H130,2)</f>
        <v>0</v>
      </c>
      <c r="BL130" s="18" t="s">
        <v>215</v>
      </c>
      <c r="BM130" s="205" t="s">
        <v>85</v>
      </c>
    </row>
    <row r="131" spans="1:65" s="2" customFormat="1" ht="49.15" customHeight="1">
      <c r="A131" s="35"/>
      <c r="B131" s="36"/>
      <c r="C131" s="193" t="s">
        <v>85</v>
      </c>
      <c r="D131" s="193" t="s">
        <v>211</v>
      </c>
      <c r="E131" s="194" t="s">
        <v>3975</v>
      </c>
      <c r="F131" s="195" t="s">
        <v>3976</v>
      </c>
      <c r="G131" s="196" t="s">
        <v>513</v>
      </c>
      <c r="H131" s="197">
        <v>138</v>
      </c>
      <c r="I131" s="198"/>
      <c r="J131" s="199">
        <f t="shared" si="0"/>
        <v>0</v>
      </c>
      <c r="K131" s="200"/>
      <c r="L131" s="40"/>
      <c r="M131" s="201" t="s">
        <v>1</v>
      </c>
      <c r="N131" s="202" t="s">
        <v>40</v>
      </c>
      <c r="O131" s="72"/>
      <c r="P131" s="203">
        <f t="shared" si="1"/>
        <v>0</v>
      </c>
      <c r="Q131" s="203">
        <v>0</v>
      </c>
      <c r="R131" s="203">
        <f t="shared" si="2"/>
        <v>0</v>
      </c>
      <c r="S131" s="203">
        <v>0</v>
      </c>
      <c r="T131" s="204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215</v>
      </c>
      <c r="AT131" s="205" t="s">
        <v>211</v>
      </c>
      <c r="AU131" s="205" t="s">
        <v>83</v>
      </c>
      <c r="AY131" s="18" t="s">
        <v>209</v>
      </c>
      <c r="BE131" s="206">
        <f t="shared" si="4"/>
        <v>0</v>
      </c>
      <c r="BF131" s="206">
        <f t="shared" si="5"/>
        <v>0</v>
      </c>
      <c r="BG131" s="206">
        <f t="shared" si="6"/>
        <v>0</v>
      </c>
      <c r="BH131" s="206">
        <f t="shared" si="7"/>
        <v>0</v>
      </c>
      <c r="BI131" s="206">
        <f t="shared" si="8"/>
        <v>0</v>
      </c>
      <c r="BJ131" s="18" t="s">
        <v>83</v>
      </c>
      <c r="BK131" s="206">
        <f t="shared" si="9"/>
        <v>0</v>
      </c>
      <c r="BL131" s="18" t="s">
        <v>215</v>
      </c>
      <c r="BM131" s="205" t="s">
        <v>215</v>
      </c>
    </row>
    <row r="132" spans="1:65" s="2" customFormat="1" ht="16.5" customHeight="1">
      <c r="A132" s="35"/>
      <c r="B132" s="36"/>
      <c r="C132" s="193" t="s">
        <v>106</v>
      </c>
      <c r="D132" s="193" t="s">
        <v>211</v>
      </c>
      <c r="E132" s="194" t="s">
        <v>3977</v>
      </c>
      <c r="F132" s="195" t="s">
        <v>3978</v>
      </c>
      <c r="G132" s="196" t="s">
        <v>513</v>
      </c>
      <c r="H132" s="197">
        <v>2</v>
      </c>
      <c r="I132" s="198"/>
      <c r="J132" s="199">
        <f t="shared" si="0"/>
        <v>0</v>
      </c>
      <c r="K132" s="200"/>
      <c r="L132" s="40"/>
      <c r="M132" s="201" t="s">
        <v>1</v>
      </c>
      <c r="N132" s="202" t="s">
        <v>40</v>
      </c>
      <c r="O132" s="72"/>
      <c r="P132" s="203">
        <f t="shared" si="1"/>
        <v>0</v>
      </c>
      <c r="Q132" s="203">
        <v>0</v>
      </c>
      <c r="R132" s="203">
        <f t="shared" si="2"/>
        <v>0</v>
      </c>
      <c r="S132" s="203">
        <v>0</v>
      </c>
      <c r="T132" s="204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215</v>
      </c>
      <c r="AT132" s="205" t="s">
        <v>211</v>
      </c>
      <c r="AU132" s="205" t="s">
        <v>83</v>
      </c>
      <c r="AY132" s="18" t="s">
        <v>209</v>
      </c>
      <c r="BE132" s="206">
        <f t="shared" si="4"/>
        <v>0</v>
      </c>
      <c r="BF132" s="206">
        <f t="shared" si="5"/>
        <v>0</v>
      </c>
      <c r="BG132" s="206">
        <f t="shared" si="6"/>
        <v>0</v>
      </c>
      <c r="BH132" s="206">
        <f t="shared" si="7"/>
        <v>0</v>
      </c>
      <c r="BI132" s="206">
        <f t="shared" si="8"/>
        <v>0</v>
      </c>
      <c r="BJ132" s="18" t="s">
        <v>83</v>
      </c>
      <c r="BK132" s="206">
        <f t="shared" si="9"/>
        <v>0</v>
      </c>
      <c r="BL132" s="18" t="s">
        <v>215</v>
      </c>
      <c r="BM132" s="205" t="s">
        <v>224</v>
      </c>
    </row>
    <row r="133" spans="1:65" s="2" customFormat="1" ht="16.5" customHeight="1">
      <c r="A133" s="35"/>
      <c r="B133" s="36"/>
      <c r="C133" s="193" t="s">
        <v>215</v>
      </c>
      <c r="D133" s="193" t="s">
        <v>211</v>
      </c>
      <c r="E133" s="194" t="s">
        <v>3979</v>
      </c>
      <c r="F133" s="195" t="s">
        <v>3980</v>
      </c>
      <c r="G133" s="196" t="s">
        <v>513</v>
      </c>
      <c r="H133" s="197">
        <v>2</v>
      </c>
      <c r="I133" s="198"/>
      <c r="J133" s="199">
        <f t="shared" si="0"/>
        <v>0</v>
      </c>
      <c r="K133" s="200"/>
      <c r="L133" s="40"/>
      <c r="M133" s="201" t="s">
        <v>1</v>
      </c>
      <c r="N133" s="202" t="s">
        <v>40</v>
      </c>
      <c r="O133" s="72"/>
      <c r="P133" s="203">
        <f t="shared" si="1"/>
        <v>0</v>
      </c>
      <c r="Q133" s="203">
        <v>0</v>
      </c>
      <c r="R133" s="203">
        <f t="shared" si="2"/>
        <v>0</v>
      </c>
      <c r="S133" s="203">
        <v>0</v>
      </c>
      <c r="T133" s="204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215</v>
      </c>
      <c r="AT133" s="205" t="s">
        <v>211</v>
      </c>
      <c r="AU133" s="205" t="s">
        <v>83</v>
      </c>
      <c r="AY133" s="18" t="s">
        <v>209</v>
      </c>
      <c r="BE133" s="206">
        <f t="shared" si="4"/>
        <v>0</v>
      </c>
      <c r="BF133" s="206">
        <f t="shared" si="5"/>
        <v>0</v>
      </c>
      <c r="BG133" s="206">
        <f t="shared" si="6"/>
        <v>0</v>
      </c>
      <c r="BH133" s="206">
        <f t="shared" si="7"/>
        <v>0</v>
      </c>
      <c r="BI133" s="206">
        <f t="shared" si="8"/>
        <v>0</v>
      </c>
      <c r="BJ133" s="18" t="s">
        <v>83</v>
      </c>
      <c r="BK133" s="206">
        <f t="shared" si="9"/>
        <v>0</v>
      </c>
      <c r="BL133" s="18" t="s">
        <v>215</v>
      </c>
      <c r="BM133" s="205" t="s">
        <v>229</v>
      </c>
    </row>
    <row r="134" spans="1:65" s="2" customFormat="1" ht="24.2" customHeight="1">
      <c r="A134" s="35"/>
      <c r="B134" s="36"/>
      <c r="C134" s="193" t="s">
        <v>232</v>
      </c>
      <c r="D134" s="193" t="s">
        <v>211</v>
      </c>
      <c r="E134" s="194" t="s">
        <v>3981</v>
      </c>
      <c r="F134" s="195" t="s">
        <v>3982</v>
      </c>
      <c r="G134" s="196" t="s">
        <v>513</v>
      </c>
      <c r="H134" s="197">
        <v>1</v>
      </c>
      <c r="I134" s="198"/>
      <c r="J134" s="199">
        <f t="shared" si="0"/>
        <v>0</v>
      </c>
      <c r="K134" s="200"/>
      <c r="L134" s="40"/>
      <c r="M134" s="201" t="s">
        <v>1</v>
      </c>
      <c r="N134" s="202" t="s">
        <v>40</v>
      </c>
      <c r="O134" s="72"/>
      <c r="P134" s="203">
        <f t="shared" si="1"/>
        <v>0</v>
      </c>
      <c r="Q134" s="203">
        <v>0</v>
      </c>
      <c r="R134" s="203">
        <f t="shared" si="2"/>
        <v>0</v>
      </c>
      <c r="S134" s="203">
        <v>0</v>
      </c>
      <c r="T134" s="204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215</v>
      </c>
      <c r="AT134" s="205" t="s">
        <v>211</v>
      </c>
      <c r="AU134" s="205" t="s">
        <v>83</v>
      </c>
      <c r="AY134" s="18" t="s">
        <v>209</v>
      </c>
      <c r="BE134" s="206">
        <f t="shared" si="4"/>
        <v>0</v>
      </c>
      <c r="BF134" s="206">
        <f t="shared" si="5"/>
        <v>0</v>
      </c>
      <c r="BG134" s="206">
        <f t="shared" si="6"/>
        <v>0</v>
      </c>
      <c r="BH134" s="206">
        <f t="shared" si="7"/>
        <v>0</v>
      </c>
      <c r="BI134" s="206">
        <f t="shared" si="8"/>
        <v>0</v>
      </c>
      <c r="BJ134" s="18" t="s">
        <v>83</v>
      </c>
      <c r="BK134" s="206">
        <f t="shared" si="9"/>
        <v>0</v>
      </c>
      <c r="BL134" s="18" t="s">
        <v>215</v>
      </c>
      <c r="BM134" s="205" t="s">
        <v>235</v>
      </c>
    </row>
    <row r="135" spans="1:65" s="2" customFormat="1" ht="21.75" customHeight="1">
      <c r="A135" s="35"/>
      <c r="B135" s="36"/>
      <c r="C135" s="193" t="s">
        <v>224</v>
      </c>
      <c r="D135" s="193" t="s">
        <v>211</v>
      </c>
      <c r="E135" s="194" t="s">
        <v>3983</v>
      </c>
      <c r="F135" s="195" t="s">
        <v>3984</v>
      </c>
      <c r="G135" s="196" t="s">
        <v>513</v>
      </c>
      <c r="H135" s="197">
        <v>1</v>
      </c>
      <c r="I135" s="198"/>
      <c r="J135" s="199">
        <f t="shared" si="0"/>
        <v>0</v>
      </c>
      <c r="K135" s="200"/>
      <c r="L135" s="40"/>
      <c r="M135" s="201" t="s">
        <v>1</v>
      </c>
      <c r="N135" s="202" t="s">
        <v>40</v>
      </c>
      <c r="O135" s="72"/>
      <c r="P135" s="203">
        <f t="shared" si="1"/>
        <v>0</v>
      </c>
      <c r="Q135" s="203">
        <v>0</v>
      </c>
      <c r="R135" s="203">
        <f t="shared" si="2"/>
        <v>0</v>
      </c>
      <c r="S135" s="203">
        <v>0</v>
      </c>
      <c r="T135" s="204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215</v>
      </c>
      <c r="AT135" s="205" t="s">
        <v>211</v>
      </c>
      <c r="AU135" s="205" t="s">
        <v>83</v>
      </c>
      <c r="AY135" s="18" t="s">
        <v>209</v>
      </c>
      <c r="BE135" s="206">
        <f t="shared" si="4"/>
        <v>0</v>
      </c>
      <c r="BF135" s="206">
        <f t="shared" si="5"/>
        <v>0</v>
      </c>
      <c r="BG135" s="206">
        <f t="shared" si="6"/>
        <v>0</v>
      </c>
      <c r="BH135" s="206">
        <f t="shared" si="7"/>
        <v>0</v>
      </c>
      <c r="BI135" s="206">
        <f t="shared" si="8"/>
        <v>0</v>
      </c>
      <c r="BJ135" s="18" t="s">
        <v>83</v>
      </c>
      <c r="BK135" s="206">
        <f t="shared" si="9"/>
        <v>0</v>
      </c>
      <c r="BL135" s="18" t="s">
        <v>215</v>
      </c>
      <c r="BM135" s="205" t="s">
        <v>240</v>
      </c>
    </row>
    <row r="136" spans="1:65" s="2" customFormat="1" ht="16.5" customHeight="1">
      <c r="A136" s="35"/>
      <c r="B136" s="36"/>
      <c r="C136" s="193" t="s">
        <v>241</v>
      </c>
      <c r="D136" s="193" t="s">
        <v>211</v>
      </c>
      <c r="E136" s="194" t="s">
        <v>3985</v>
      </c>
      <c r="F136" s="195" t="s">
        <v>3986</v>
      </c>
      <c r="G136" s="196" t="s">
        <v>513</v>
      </c>
      <c r="H136" s="197">
        <v>1</v>
      </c>
      <c r="I136" s="198"/>
      <c r="J136" s="199">
        <f t="shared" si="0"/>
        <v>0</v>
      </c>
      <c r="K136" s="200"/>
      <c r="L136" s="40"/>
      <c r="M136" s="201" t="s">
        <v>1</v>
      </c>
      <c r="N136" s="202" t="s">
        <v>40</v>
      </c>
      <c r="O136" s="72"/>
      <c r="P136" s="203">
        <f t="shared" si="1"/>
        <v>0</v>
      </c>
      <c r="Q136" s="203">
        <v>0</v>
      </c>
      <c r="R136" s="203">
        <f t="shared" si="2"/>
        <v>0</v>
      </c>
      <c r="S136" s="203">
        <v>0</v>
      </c>
      <c r="T136" s="204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215</v>
      </c>
      <c r="AT136" s="205" t="s">
        <v>211</v>
      </c>
      <c r="AU136" s="205" t="s">
        <v>83</v>
      </c>
      <c r="AY136" s="18" t="s">
        <v>209</v>
      </c>
      <c r="BE136" s="206">
        <f t="shared" si="4"/>
        <v>0</v>
      </c>
      <c r="BF136" s="206">
        <f t="shared" si="5"/>
        <v>0</v>
      </c>
      <c r="BG136" s="206">
        <f t="shared" si="6"/>
        <v>0</v>
      </c>
      <c r="BH136" s="206">
        <f t="shared" si="7"/>
        <v>0</v>
      </c>
      <c r="BI136" s="206">
        <f t="shared" si="8"/>
        <v>0</v>
      </c>
      <c r="BJ136" s="18" t="s">
        <v>83</v>
      </c>
      <c r="BK136" s="206">
        <f t="shared" si="9"/>
        <v>0</v>
      </c>
      <c r="BL136" s="18" t="s">
        <v>215</v>
      </c>
      <c r="BM136" s="205" t="s">
        <v>244</v>
      </c>
    </row>
    <row r="137" spans="1:65" s="2" customFormat="1" ht="44.25" customHeight="1">
      <c r="A137" s="35"/>
      <c r="B137" s="36"/>
      <c r="C137" s="193" t="s">
        <v>229</v>
      </c>
      <c r="D137" s="193" t="s">
        <v>211</v>
      </c>
      <c r="E137" s="194" t="s">
        <v>3987</v>
      </c>
      <c r="F137" s="195" t="s">
        <v>3917</v>
      </c>
      <c r="G137" s="196" t="s">
        <v>425</v>
      </c>
      <c r="H137" s="197">
        <v>20</v>
      </c>
      <c r="I137" s="198"/>
      <c r="J137" s="199">
        <f t="shared" si="0"/>
        <v>0</v>
      </c>
      <c r="K137" s="200"/>
      <c r="L137" s="40"/>
      <c r="M137" s="201" t="s">
        <v>1</v>
      </c>
      <c r="N137" s="202" t="s">
        <v>40</v>
      </c>
      <c r="O137" s="72"/>
      <c r="P137" s="203">
        <f t="shared" si="1"/>
        <v>0</v>
      </c>
      <c r="Q137" s="203">
        <v>0</v>
      </c>
      <c r="R137" s="203">
        <f t="shared" si="2"/>
        <v>0</v>
      </c>
      <c r="S137" s="203">
        <v>0</v>
      </c>
      <c r="T137" s="204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215</v>
      </c>
      <c r="AT137" s="205" t="s">
        <v>211</v>
      </c>
      <c r="AU137" s="205" t="s">
        <v>83</v>
      </c>
      <c r="AY137" s="18" t="s">
        <v>209</v>
      </c>
      <c r="BE137" s="206">
        <f t="shared" si="4"/>
        <v>0</v>
      </c>
      <c r="BF137" s="206">
        <f t="shared" si="5"/>
        <v>0</v>
      </c>
      <c r="BG137" s="206">
        <f t="shared" si="6"/>
        <v>0</v>
      </c>
      <c r="BH137" s="206">
        <f t="shared" si="7"/>
        <v>0</v>
      </c>
      <c r="BI137" s="206">
        <f t="shared" si="8"/>
        <v>0</v>
      </c>
      <c r="BJ137" s="18" t="s">
        <v>83</v>
      </c>
      <c r="BK137" s="206">
        <f t="shared" si="9"/>
        <v>0</v>
      </c>
      <c r="BL137" s="18" t="s">
        <v>215</v>
      </c>
      <c r="BM137" s="205" t="s">
        <v>247</v>
      </c>
    </row>
    <row r="138" spans="1:65" s="2" customFormat="1" ht="55.5" customHeight="1">
      <c r="A138" s="35"/>
      <c r="B138" s="36"/>
      <c r="C138" s="193" t="s">
        <v>249</v>
      </c>
      <c r="D138" s="193" t="s">
        <v>211</v>
      </c>
      <c r="E138" s="194" t="s">
        <v>3988</v>
      </c>
      <c r="F138" s="195" t="s">
        <v>3989</v>
      </c>
      <c r="G138" s="196" t="s">
        <v>425</v>
      </c>
      <c r="H138" s="197">
        <v>1680</v>
      </c>
      <c r="I138" s="198"/>
      <c r="J138" s="199">
        <f t="shared" si="0"/>
        <v>0</v>
      </c>
      <c r="K138" s="200"/>
      <c r="L138" s="40"/>
      <c r="M138" s="201" t="s">
        <v>1</v>
      </c>
      <c r="N138" s="202" t="s">
        <v>40</v>
      </c>
      <c r="O138" s="72"/>
      <c r="P138" s="203">
        <f t="shared" si="1"/>
        <v>0</v>
      </c>
      <c r="Q138" s="203">
        <v>0</v>
      </c>
      <c r="R138" s="203">
        <f t="shared" si="2"/>
        <v>0</v>
      </c>
      <c r="S138" s="203">
        <v>0</v>
      </c>
      <c r="T138" s="204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215</v>
      </c>
      <c r="AT138" s="205" t="s">
        <v>211</v>
      </c>
      <c r="AU138" s="205" t="s">
        <v>83</v>
      </c>
      <c r="AY138" s="18" t="s">
        <v>209</v>
      </c>
      <c r="BE138" s="206">
        <f t="shared" si="4"/>
        <v>0</v>
      </c>
      <c r="BF138" s="206">
        <f t="shared" si="5"/>
        <v>0</v>
      </c>
      <c r="BG138" s="206">
        <f t="shared" si="6"/>
        <v>0</v>
      </c>
      <c r="BH138" s="206">
        <f t="shared" si="7"/>
        <v>0</v>
      </c>
      <c r="BI138" s="206">
        <f t="shared" si="8"/>
        <v>0</v>
      </c>
      <c r="BJ138" s="18" t="s">
        <v>83</v>
      </c>
      <c r="BK138" s="206">
        <f t="shared" si="9"/>
        <v>0</v>
      </c>
      <c r="BL138" s="18" t="s">
        <v>215</v>
      </c>
      <c r="BM138" s="205" t="s">
        <v>252</v>
      </c>
    </row>
    <row r="139" spans="1:65" s="2" customFormat="1" ht="55.5" customHeight="1">
      <c r="A139" s="35"/>
      <c r="B139" s="36"/>
      <c r="C139" s="193" t="s">
        <v>235</v>
      </c>
      <c r="D139" s="193" t="s">
        <v>211</v>
      </c>
      <c r="E139" s="194" t="s">
        <v>3990</v>
      </c>
      <c r="F139" s="195" t="s">
        <v>3991</v>
      </c>
      <c r="G139" s="196" t="s">
        <v>425</v>
      </c>
      <c r="H139" s="197">
        <v>30</v>
      </c>
      <c r="I139" s="198"/>
      <c r="J139" s="199">
        <f t="shared" si="0"/>
        <v>0</v>
      </c>
      <c r="K139" s="200"/>
      <c r="L139" s="40"/>
      <c r="M139" s="201" t="s">
        <v>1</v>
      </c>
      <c r="N139" s="202" t="s">
        <v>40</v>
      </c>
      <c r="O139" s="72"/>
      <c r="P139" s="203">
        <f t="shared" si="1"/>
        <v>0</v>
      </c>
      <c r="Q139" s="203">
        <v>0</v>
      </c>
      <c r="R139" s="203">
        <f t="shared" si="2"/>
        <v>0</v>
      </c>
      <c r="S139" s="203">
        <v>0</v>
      </c>
      <c r="T139" s="204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215</v>
      </c>
      <c r="AT139" s="205" t="s">
        <v>211</v>
      </c>
      <c r="AU139" s="205" t="s">
        <v>83</v>
      </c>
      <c r="AY139" s="18" t="s">
        <v>209</v>
      </c>
      <c r="BE139" s="206">
        <f t="shared" si="4"/>
        <v>0</v>
      </c>
      <c r="BF139" s="206">
        <f t="shared" si="5"/>
        <v>0</v>
      </c>
      <c r="BG139" s="206">
        <f t="shared" si="6"/>
        <v>0</v>
      </c>
      <c r="BH139" s="206">
        <f t="shared" si="7"/>
        <v>0</v>
      </c>
      <c r="BI139" s="206">
        <f t="shared" si="8"/>
        <v>0</v>
      </c>
      <c r="BJ139" s="18" t="s">
        <v>83</v>
      </c>
      <c r="BK139" s="206">
        <f t="shared" si="9"/>
        <v>0</v>
      </c>
      <c r="BL139" s="18" t="s">
        <v>215</v>
      </c>
      <c r="BM139" s="205" t="s">
        <v>258</v>
      </c>
    </row>
    <row r="140" spans="1:65" s="2" customFormat="1" ht="66.75" customHeight="1">
      <c r="A140" s="35"/>
      <c r="B140" s="36"/>
      <c r="C140" s="193" t="s">
        <v>259</v>
      </c>
      <c r="D140" s="193" t="s">
        <v>211</v>
      </c>
      <c r="E140" s="194" t="s">
        <v>3992</v>
      </c>
      <c r="F140" s="195" t="s">
        <v>3993</v>
      </c>
      <c r="G140" s="196" t="s">
        <v>425</v>
      </c>
      <c r="H140" s="197">
        <v>100</v>
      </c>
      <c r="I140" s="198"/>
      <c r="J140" s="199">
        <f t="shared" si="0"/>
        <v>0</v>
      </c>
      <c r="K140" s="200"/>
      <c r="L140" s="40"/>
      <c r="M140" s="201" t="s">
        <v>1</v>
      </c>
      <c r="N140" s="202" t="s">
        <v>40</v>
      </c>
      <c r="O140" s="72"/>
      <c r="P140" s="203">
        <f t="shared" si="1"/>
        <v>0</v>
      </c>
      <c r="Q140" s="203">
        <v>0</v>
      </c>
      <c r="R140" s="203">
        <f t="shared" si="2"/>
        <v>0</v>
      </c>
      <c r="S140" s="203">
        <v>0</v>
      </c>
      <c r="T140" s="204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215</v>
      </c>
      <c r="AT140" s="205" t="s">
        <v>211</v>
      </c>
      <c r="AU140" s="205" t="s">
        <v>83</v>
      </c>
      <c r="AY140" s="18" t="s">
        <v>209</v>
      </c>
      <c r="BE140" s="206">
        <f t="shared" si="4"/>
        <v>0</v>
      </c>
      <c r="BF140" s="206">
        <f t="shared" si="5"/>
        <v>0</v>
      </c>
      <c r="BG140" s="206">
        <f t="shared" si="6"/>
        <v>0</v>
      </c>
      <c r="BH140" s="206">
        <f t="shared" si="7"/>
        <v>0</v>
      </c>
      <c r="BI140" s="206">
        <f t="shared" si="8"/>
        <v>0</v>
      </c>
      <c r="BJ140" s="18" t="s">
        <v>83</v>
      </c>
      <c r="BK140" s="206">
        <f t="shared" si="9"/>
        <v>0</v>
      </c>
      <c r="BL140" s="18" t="s">
        <v>215</v>
      </c>
      <c r="BM140" s="205" t="s">
        <v>260</v>
      </c>
    </row>
    <row r="141" spans="1:65" s="2" customFormat="1" ht="44.25" customHeight="1">
      <c r="A141" s="35"/>
      <c r="B141" s="36"/>
      <c r="C141" s="193" t="s">
        <v>240</v>
      </c>
      <c r="D141" s="193" t="s">
        <v>211</v>
      </c>
      <c r="E141" s="194" t="s">
        <v>3994</v>
      </c>
      <c r="F141" s="195" t="s">
        <v>3917</v>
      </c>
      <c r="G141" s="196" t="s">
        <v>425</v>
      </c>
      <c r="H141" s="197">
        <v>50</v>
      </c>
      <c r="I141" s="198"/>
      <c r="J141" s="199">
        <f t="shared" si="0"/>
        <v>0</v>
      </c>
      <c r="K141" s="200"/>
      <c r="L141" s="40"/>
      <c r="M141" s="201" t="s">
        <v>1</v>
      </c>
      <c r="N141" s="202" t="s">
        <v>40</v>
      </c>
      <c r="O141" s="72"/>
      <c r="P141" s="203">
        <f t="shared" si="1"/>
        <v>0</v>
      </c>
      <c r="Q141" s="203">
        <v>0</v>
      </c>
      <c r="R141" s="203">
        <f t="shared" si="2"/>
        <v>0</v>
      </c>
      <c r="S141" s="203">
        <v>0</v>
      </c>
      <c r="T141" s="204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215</v>
      </c>
      <c r="AT141" s="205" t="s">
        <v>211</v>
      </c>
      <c r="AU141" s="205" t="s">
        <v>83</v>
      </c>
      <c r="AY141" s="18" t="s">
        <v>209</v>
      </c>
      <c r="BE141" s="206">
        <f t="shared" si="4"/>
        <v>0</v>
      </c>
      <c r="BF141" s="206">
        <f t="shared" si="5"/>
        <v>0</v>
      </c>
      <c r="BG141" s="206">
        <f t="shared" si="6"/>
        <v>0</v>
      </c>
      <c r="BH141" s="206">
        <f t="shared" si="7"/>
        <v>0</v>
      </c>
      <c r="BI141" s="206">
        <f t="shared" si="8"/>
        <v>0</v>
      </c>
      <c r="BJ141" s="18" t="s">
        <v>83</v>
      </c>
      <c r="BK141" s="206">
        <f t="shared" si="9"/>
        <v>0</v>
      </c>
      <c r="BL141" s="18" t="s">
        <v>215</v>
      </c>
      <c r="BM141" s="205" t="s">
        <v>263</v>
      </c>
    </row>
    <row r="142" spans="1:65" s="12" customFormat="1" ht="25.9" customHeight="1">
      <c r="B142" s="177"/>
      <c r="C142" s="178"/>
      <c r="D142" s="179" t="s">
        <v>74</v>
      </c>
      <c r="E142" s="180" t="s">
        <v>3441</v>
      </c>
      <c r="F142" s="180" t="s">
        <v>3926</v>
      </c>
      <c r="G142" s="178"/>
      <c r="H142" s="178"/>
      <c r="I142" s="181"/>
      <c r="J142" s="182">
        <f>BK142</f>
        <v>0</v>
      </c>
      <c r="K142" s="178"/>
      <c r="L142" s="183"/>
      <c r="M142" s="184"/>
      <c r="N142" s="185"/>
      <c r="O142" s="185"/>
      <c r="P142" s="186">
        <f>SUM(P143:P155)</f>
        <v>0</v>
      </c>
      <c r="Q142" s="185"/>
      <c r="R142" s="186">
        <f>SUM(R143:R155)</f>
        <v>0</v>
      </c>
      <c r="S142" s="185"/>
      <c r="T142" s="187">
        <f>SUM(T143:T155)</f>
        <v>0</v>
      </c>
      <c r="AR142" s="188" t="s">
        <v>83</v>
      </c>
      <c r="AT142" s="189" t="s">
        <v>74</v>
      </c>
      <c r="AU142" s="189" t="s">
        <v>75</v>
      </c>
      <c r="AY142" s="188" t="s">
        <v>209</v>
      </c>
      <c r="BK142" s="190">
        <f>SUM(BK143:BK155)</f>
        <v>0</v>
      </c>
    </row>
    <row r="143" spans="1:65" s="2" customFormat="1" ht="16.5" customHeight="1">
      <c r="A143" s="35"/>
      <c r="B143" s="36"/>
      <c r="C143" s="193" t="s">
        <v>265</v>
      </c>
      <c r="D143" s="193" t="s">
        <v>211</v>
      </c>
      <c r="E143" s="194" t="s">
        <v>3995</v>
      </c>
      <c r="F143" s="195" t="s">
        <v>3928</v>
      </c>
      <c r="G143" s="196" t="s">
        <v>425</v>
      </c>
      <c r="H143" s="197">
        <v>380</v>
      </c>
      <c r="I143" s="198"/>
      <c r="J143" s="199">
        <f t="shared" ref="J143:J155" si="10">ROUND(I143*H143,2)</f>
        <v>0</v>
      </c>
      <c r="K143" s="200"/>
      <c r="L143" s="40"/>
      <c r="M143" s="201" t="s">
        <v>1</v>
      </c>
      <c r="N143" s="202" t="s">
        <v>40</v>
      </c>
      <c r="O143" s="72"/>
      <c r="P143" s="203">
        <f t="shared" ref="P143:P155" si="11">O143*H143</f>
        <v>0</v>
      </c>
      <c r="Q143" s="203">
        <v>0</v>
      </c>
      <c r="R143" s="203">
        <f t="shared" ref="R143:R155" si="12">Q143*H143</f>
        <v>0</v>
      </c>
      <c r="S143" s="203">
        <v>0</v>
      </c>
      <c r="T143" s="204">
        <f t="shared" ref="T143:T155" si="13"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215</v>
      </c>
      <c r="AT143" s="205" t="s">
        <v>211</v>
      </c>
      <c r="AU143" s="205" t="s">
        <v>83</v>
      </c>
      <c r="AY143" s="18" t="s">
        <v>209</v>
      </c>
      <c r="BE143" s="206">
        <f t="shared" ref="BE143:BE155" si="14">IF(N143="základní",J143,0)</f>
        <v>0</v>
      </c>
      <c r="BF143" s="206">
        <f t="shared" ref="BF143:BF155" si="15">IF(N143="snížená",J143,0)</f>
        <v>0</v>
      </c>
      <c r="BG143" s="206">
        <f t="shared" ref="BG143:BG155" si="16">IF(N143="zákl. přenesená",J143,0)</f>
        <v>0</v>
      </c>
      <c r="BH143" s="206">
        <f t="shared" ref="BH143:BH155" si="17">IF(N143="sníž. přenesená",J143,0)</f>
        <v>0</v>
      </c>
      <c r="BI143" s="206">
        <f t="shared" ref="BI143:BI155" si="18">IF(N143="nulová",J143,0)</f>
        <v>0</v>
      </c>
      <c r="BJ143" s="18" t="s">
        <v>83</v>
      </c>
      <c r="BK143" s="206">
        <f t="shared" ref="BK143:BK155" si="19">ROUND(I143*H143,2)</f>
        <v>0</v>
      </c>
      <c r="BL143" s="18" t="s">
        <v>215</v>
      </c>
      <c r="BM143" s="205" t="s">
        <v>266</v>
      </c>
    </row>
    <row r="144" spans="1:65" s="2" customFormat="1" ht="16.5" customHeight="1">
      <c r="A144" s="35"/>
      <c r="B144" s="36"/>
      <c r="C144" s="193" t="s">
        <v>244</v>
      </c>
      <c r="D144" s="193" t="s">
        <v>211</v>
      </c>
      <c r="E144" s="194" t="s">
        <v>3996</v>
      </c>
      <c r="F144" s="195" t="s">
        <v>3930</v>
      </c>
      <c r="G144" s="196" t="s">
        <v>513</v>
      </c>
      <c r="H144" s="197">
        <v>190</v>
      </c>
      <c r="I144" s="198"/>
      <c r="J144" s="199">
        <f t="shared" si="10"/>
        <v>0</v>
      </c>
      <c r="K144" s="200"/>
      <c r="L144" s="40"/>
      <c r="M144" s="201" t="s">
        <v>1</v>
      </c>
      <c r="N144" s="202" t="s">
        <v>40</v>
      </c>
      <c r="O144" s="72"/>
      <c r="P144" s="203">
        <f t="shared" si="11"/>
        <v>0</v>
      </c>
      <c r="Q144" s="203">
        <v>0</v>
      </c>
      <c r="R144" s="203">
        <f t="shared" si="12"/>
        <v>0</v>
      </c>
      <c r="S144" s="203">
        <v>0</v>
      </c>
      <c r="T144" s="204">
        <f t="shared" si="1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215</v>
      </c>
      <c r="AT144" s="205" t="s">
        <v>211</v>
      </c>
      <c r="AU144" s="205" t="s">
        <v>83</v>
      </c>
      <c r="AY144" s="18" t="s">
        <v>209</v>
      </c>
      <c r="BE144" s="206">
        <f t="shared" si="14"/>
        <v>0</v>
      </c>
      <c r="BF144" s="206">
        <f t="shared" si="15"/>
        <v>0</v>
      </c>
      <c r="BG144" s="206">
        <f t="shared" si="16"/>
        <v>0</v>
      </c>
      <c r="BH144" s="206">
        <f t="shared" si="17"/>
        <v>0</v>
      </c>
      <c r="BI144" s="206">
        <f t="shared" si="18"/>
        <v>0</v>
      </c>
      <c r="BJ144" s="18" t="s">
        <v>83</v>
      </c>
      <c r="BK144" s="206">
        <f t="shared" si="19"/>
        <v>0</v>
      </c>
      <c r="BL144" s="18" t="s">
        <v>215</v>
      </c>
      <c r="BM144" s="205" t="s">
        <v>271</v>
      </c>
    </row>
    <row r="145" spans="1:65" s="2" customFormat="1" ht="16.5" customHeight="1">
      <c r="A145" s="35"/>
      <c r="B145" s="36"/>
      <c r="C145" s="193" t="s">
        <v>8</v>
      </c>
      <c r="D145" s="193" t="s">
        <v>211</v>
      </c>
      <c r="E145" s="194" t="s">
        <v>3997</v>
      </c>
      <c r="F145" s="195" t="s">
        <v>3932</v>
      </c>
      <c r="G145" s="196" t="s">
        <v>513</v>
      </c>
      <c r="H145" s="197">
        <v>12</v>
      </c>
      <c r="I145" s="198"/>
      <c r="J145" s="199">
        <f t="shared" si="10"/>
        <v>0</v>
      </c>
      <c r="K145" s="200"/>
      <c r="L145" s="40"/>
      <c r="M145" s="201" t="s">
        <v>1</v>
      </c>
      <c r="N145" s="202" t="s">
        <v>40</v>
      </c>
      <c r="O145" s="72"/>
      <c r="P145" s="203">
        <f t="shared" si="11"/>
        <v>0</v>
      </c>
      <c r="Q145" s="203">
        <v>0</v>
      </c>
      <c r="R145" s="203">
        <f t="shared" si="12"/>
        <v>0</v>
      </c>
      <c r="S145" s="203">
        <v>0</v>
      </c>
      <c r="T145" s="204">
        <f t="shared" si="1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215</v>
      </c>
      <c r="AT145" s="205" t="s">
        <v>211</v>
      </c>
      <c r="AU145" s="205" t="s">
        <v>83</v>
      </c>
      <c r="AY145" s="18" t="s">
        <v>209</v>
      </c>
      <c r="BE145" s="206">
        <f t="shared" si="14"/>
        <v>0</v>
      </c>
      <c r="BF145" s="206">
        <f t="shared" si="15"/>
        <v>0</v>
      </c>
      <c r="BG145" s="206">
        <f t="shared" si="16"/>
        <v>0</v>
      </c>
      <c r="BH145" s="206">
        <f t="shared" si="17"/>
        <v>0</v>
      </c>
      <c r="BI145" s="206">
        <f t="shared" si="18"/>
        <v>0</v>
      </c>
      <c r="BJ145" s="18" t="s">
        <v>83</v>
      </c>
      <c r="BK145" s="206">
        <f t="shared" si="19"/>
        <v>0</v>
      </c>
      <c r="BL145" s="18" t="s">
        <v>215</v>
      </c>
      <c r="BM145" s="205" t="s">
        <v>273</v>
      </c>
    </row>
    <row r="146" spans="1:65" s="2" customFormat="1" ht="16.5" customHeight="1">
      <c r="A146" s="35"/>
      <c r="B146" s="36"/>
      <c r="C146" s="193" t="s">
        <v>247</v>
      </c>
      <c r="D146" s="193" t="s">
        <v>211</v>
      </c>
      <c r="E146" s="194" t="s">
        <v>3998</v>
      </c>
      <c r="F146" s="195" t="s">
        <v>3934</v>
      </c>
      <c r="G146" s="196" t="s">
        <v>513</v>
      </c>
      <c r="H146" s="197">
        <v>12</v>
      </c>
      <c r="I146" s="198"/>
      <c r="J146" s="199">
        <f t="shared" si="10"/>
        <v>0</v>
      </c>
      <c r="K146" s="200"/>
      <c r="L146" s="40"/>
      <c r="M146" s="201" t="s">
        <v>1</v>
      </c>
      <c r="N146" s="202" t="s">
        <v>40</v>
      </c>
      <c r="O146" s="72"/>
      <c r="P146" s="203">
        <f t="shared" si="11"/>
        <v>0</v>
      </c>
      <c r="Q146" s="203">
        <v>0</v>
      </c>
      <c r="R146" s="203">
        <f t="shared" si="12"/>
        <v>0</v>
      </c>
      <c r="S146" s="203">
        <v>0</v>
      </c>
      <c r="T146" s="204">
        <f t="shared" si="1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215</v>
      </c>
      <c r="AT146" s="205" t="s">
        <v>211</v>
      </c>
      <c r="AU146" s="205" t="s">
        <v>83</v>
      </c>
      <c r="AY146" s="18" t="s">
        <v>209</v>
      </c>
      <c r="BE146" s="206">
        <f t="shared" si="14"/>
        <v>0</v>
      </c>
      <c r="BF146" s="206">
        <f t="shared" si="15"/>
        <v>0</v>
      </c>
      <c r="BG146" s="206">
        <f t="shared" si="16"/>
        <v>0</v>
      </c>
      <c r="BH146" s="206">
        <f t="shared" si="17"/>
        <v>0</v>
      </c>
      <c r="BI146" s="206">
        <f t="shared" si="18"/>
        <v>0</v>
      </c>
      <c r="BJ146" s="18" t="s">
        <v>83</v>
      </c>
      <c r="BK146" s="206">
        <f t="shared" si="19"/>
        <v>0</v>
      </c>
      <c r="BL146" s="18" t="s">
        <v>215</v>
      </c>
      <c r="BM146" s="205" t="s">
        <v>277</v>
      </c>
    </row>
    <row r="147" spans="1:65" s="2" customFormat="1" ht="16.5" customHeight="1">
      <c r="A147" s="35"/>
      <c r="B147" s="36"/>
      <c r="C147" s="193" t="s">
        <v>278</v>
      </c>
      <c r="D147" s="193" t="s">
        <v>211</v>
      </c>
      <c r="E147" s="194" t="s">
        <v>3999</v>
      </c>
      <c r="F147" s="195" t="s">
        <v>3936</v>
      </c>
      <c r="G147" s="196" t="s">
        <v>513</v>
      </c>
      <c r="H147" s="197">
        <v>225</v>
      </c>
      <c r="I147" s="198"/>
      <c r="J147" s="199">
        <f t="shared" si="10"/>
        <v>0</v>
      </c>
      <c r="K147" s="200"/>
      <c r="L147" s="40"/>
      <c r="M147" s="201" t="s">
        <v>1</v>
      </c>
      <c r="N147" s="202" t="s">
        <v>40</v>
      </c>
      <c r="O147" s="72"/>
      <c r="P147" s="203">
        <f t="shared" si="11"/>
        <v>0</v>
      </c>
      <c r="Q147" s="203">
        <v>0</v>
      </c>
      <c r="R147" s="203">
        <f t="shared" si="12"/>
        <v>0</v>
      </c>
      <c r="S147" s="203">
        <v>0</v>
      </c>
      <c r="T147" s="204">
        <f t="shared" si="1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215</v>
      </c>
      <c r="AT147" s="205" t="s">
        <v>211</v>
      </c>
      <c r="AU147" s="205" t="s">
        <v>83</v>
      </c>
      <c r="AY147" s="18" t="s">
        <v>209</v>
      </c>
      <c r="BE147" s="206">
        <f t="shared" si="14"/>
        <v>0</v>
      </c>
      <c r="BF147" s="206">
        <f t="shared" si="15"/>
        <v>0</v>
      </c>
      <c r="BG147" s="206">
        <f t="shared" si="16"/>
        <v>0</v>
      </c>
      <c r="BH147" s="206">
        <f t="shared" si="17"/>
        <v>0</v>
      </c>
      <c r="BI147" s="206">
        <f t="shared" si="18"/>
        <v>0</v>
      </c>
      <c r="BJ147" s="18" t="s">
        <v>83</v>
      </c>
      <c r="BK147" s="206">
        <f t="shared" si="19"/>
        <v>0</v>
      </c>
      <c r="BL147" s="18" t="s">
        <v>215</v>
      </c>
      <c r="BM147" s="205" t="s">
        <v>279</v>
      </c>
    </row>
    <row r="148" spans="1:65" s="2" customFormat="1" ht="16.5" customHeight="1">
      <c r="A148" s="35"/>
      <c r="B148" s="36"/>
      <c r="C148" s="193" t="s">
        <v>252</v>
      </c>
      <c r="D148" s="193" t="s">
        <v>211</v>
      </c>
      <c r="E148" s="194" t="s">
        <v>4000</v>
      </c>
      <c r="F148" s="195" t="s">
        <v>3938</v>
      </c>
      <c r="G148" s="196" t="s">
        <v>425</v>
      </c>
      <c r="H148" s="197">
        <v>380</v>
      </c>
      <c r="I148" s="198"/>
      <c r="J148" s="199">
        <f t="shared" si="10"/>
        <v>0</v>
      </c>
      <c r="K148" s="200"/>
      <c r="L148" s="40"/>
      <c r="M148" s="201" t="s">
        <v>1</v>
      </c>
      <c r="N148" s="202" t="s">
        <v>40</v>
      </c>
      <c r="O148" s="72"/>
      <c r="P148" s="203">
        <f t="shared" si="11"/>
        <v>0</v>
      </c>
      <c r="Q148" s="203">
        <v>0</v>
      </c>
      <c r="R148" s="203">
        <f t="shared" si="12"/>
        <v>0</v>
      </c>
      <c r="S148" s="203">
        <v>0</v>
      </c>
      <c r="T148" s="204">
        <f t="shared" si="1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215</v>
      </c>
      <c r="AT148" s="205" t="s">
        <v>211</v>
      </c>
      <c r="AU148" s="205" t="s">
        <v>83</v>
      </c>
      <c r="AY148" s="18" t="s">
        <v>209</v>
      </c>
      <c r="BE148" s="206">
        <f t="shared" si="14"/>
        <v>0</v>
      </c>
      <c r="BF148" s="206">
        <f t="shared" si="15"/>
        <v>0</v>
      </c>
      <c r="BG148" s="206">
        <f t="shared" si="16"/>
        <v>0</v>
      </c>
      <c r="BH148" s="206">
        <f t="shared" si="17"/>
        <v>0</v>
      </c>
      <c r="BI148" s="206">
        <f t="shared" si="18"/>
        <v>0</v>
      </c>
      <c r="BJ148" s="18" t="s">
        <v>83</v>
      </c>
      <c r="BK148" s="206">
        <f t="shared" si="19"/>
        <v>0</v>
      </c>
      <c r="BL148" s="18" t="s">
        <v>215</v>
      </c>
      <c r="BM148" s="205" t="s">
        <v>282</v>
      </c>
    </row>
    <row r="149" spans="1:65" s="2" customFormat="1" ht="16.5" customHeight="1">
      <c r="A149" s="35"/>
      <c r="B149" s="36"/>
      <c r="C149" s="193" t="s">
        <v>284</v>
      </c>
      <c r="D149" s="193" t="s">
        <v>211</v>
      </c>
      <c r="E149" s="194" t="s">
        <v>4001</v>
      </c>
      <c r="F149" s="195" t="s">
        <v>3940</v>
      </c>
      <c r="G149" s="196" t="s">
        <v>513</v>
      </c>
      <c r="H149" s="197">
        <v>190</v>
      </c>
      <c r="I149" s="198"/>
      <c r="J149" s="199">
        <f t="shared" si="10"/>
        <v>0</v>
      </c>
      <c r="K149" s="200"/>
      <c r="L149" s="40"/>
      <c r="M149" s="201" t="s">
        <v>1</v>
      </c>
      <c r="N149" s="202" t="s">
        <v>40</v>
      </c>
      <c r="O149" s="72"/>
      <c r="P149" s="203">
        <f t="shared" si="11"/>
        <v>0</v>
      </c>
      <c r="Q149" s="203">
        <v>0</v>
      </c>
      <c r="R149" s="203">
        <f t="shared" si="12"/>
        <v>0</v>
      </c>
      <c r="S149" s="203">
        <v>0</v>
      </c>
      <c r="T149" s="204">
        <f t="shared" si="1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215</v>
      </c>
      <c r="AT149" s="205" t="s">
        <v>211</v>
      </c>
      <c r="AU149" s="205" t="s">
        <v>83</v>
      </c>
      <c r="AY149" s="18" t="s">
        <v>209</v>
      </c>
      <c r="BE149" s="206">
        <f t="shared" si="14"/>
        <v>0</v>
      </c>
      <c r="BF149" s="206">
        <f t="shared" si="15"/>
        <v>0</v>
      </c>
      <c r="BG149" s="206">
        <f t="shared" si="16"/>
        <v>0</v>
      </c>
      <c r="BH149" s="206">
        <f t="shared" si="17"/>
        <v>0</v>
      </c>
      <c r="BI149" s="206">
        <f t="shared" si="18"/>
        <v>0</v>
      </c>
      <c r="BJ149" s="18" t="s">
        <v>83</v>
      </c>
      <c r="BK149" s="206">
        <f t="shared" si="19"/>
        <v>0</v>
      </c>
      <c r="BL149" s="18" t="s">
        <v>215</v>
      </c>
      <c r="BM149" s="205" t="s">
        <v>285</v>
      </c>
    </row>
    <row r="150" spans="1:65" s="2" customFormat="1" ht="16.5" customHeight="1">
      <c r="A150" s="35"/>
      <c r="B150" s="36"/>
      <c r="C150" s="193" t="s">
        <v>258</v>
      </c>
      <c r="D150" s="193" t="s">
        <v>211</v>
      </c>
      <c r="E150" s="194" t="s">
        <v>4002</v>
      </c>
      <c r="F150" s="195" t="s">
        <v>3942</v>
      </c>
      <c r="G150" s="196" t="s">
        <v>513</v>
      </c>
      <c r="H150" s="197">
        <v>350</v>
      </c>
      <c r="I150" s="198"/>
      <c r="J150" s="199">
        <f t="shared" si="10"/>
        <v>0</v>
      </c>
      <c r="K150" s="200"/>
      <c r="L150" s="40"/>
      <c r="M150" s="201" t="s">
        <v>1</v>
      </c>
      <c r="N150" s="202" t="s">
        <v>40</v>
      </c>
      <c r="O150" s="72"/>
      <c r="P150" s="203">
        <f t="shared" si="11"/>
        <v>0</v>
      </c>
      <c r="Q150" s="203">
        <v>0</v>
      </c>
      <c r="R150" s="203">
        <f t="shared" si="12"/>
        <v>0</v>
      </c>
      <c r="S150" s="203">
        <v>0</v>
      </c>
      <c r="T150" s="204">
        <f t="shared" si="1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215</v>
      </c>
      <c r="AT150" s="205" t="s">
        <v>211</v>
      </c>
      <c r="AU150" s="205" t="s">
        <v>83</v>
      </c>
      <c r="AY150" s="18" t="s">
        <v>209</v>
      </c>
      <c r="BE150" s="206">
        <f t="shared" si="14"/>
        <v>0</v>
      </c>
      <c r="BF150" s="206">
        <f t="shared" si="15"/>
        <v>0</v>
      </c>
      <c r="BG150" s="206">
        <f t="shared" si="16"/>
        <v>0</v>
      </c>
      <c r="BH150" s="206">
        <f t="shared" si="17"/>
        <v>0</v>
      </c>
      <c r="BI150" s="206">
        <f t="shared" si="18"/>
        <v>0</v>
      </c>
      <c r="BJ150" s="18" t="s">
        <v>83</v>
      </c>
      <c r="BK150" s="206">
        <f t="shared" si="19"/>
        <v>0</v>
      </c>
      <c r="BL150" s="18" t="s">
        <v>215</v>
      </c>
      <c r="BM150" s="205" t="s">
        <v>290</v>
      </c>
    </row>
    <row r="151" spans="1:65" s="2" customFormat="1" ht="16.5" customHeight="1">
      <c r="A151" s="35"/>
      <c r="B151" s="36"/>
      <c r="C151" s="193" t="s">
        <v>7</v>
      </c>
      <c r="D151" s="193" t="s">
        <v>211</v>
      </c>
      <c r="E151" s="194" t="s">
        <v>4003</v>
      </c>
      <c r="F151" s="195" t="s">
        <v>3944</v>
      </c>
      <c r="G151" s="196" t="s">
        <v>513</v>
      </c>
      <c r="H151" s="197">
        <v>1560</v>
      </c>
      <c r="I151" s="198"/>
      <c r="J151" s="199">
        <f t="shared" si="10"/>
        <v>0</v>
      </c>
      <c r="K151" s="200"/>
      <c r="L151" s="40"/>
      <c r="M151" s="201" t="s">
        <v>1</v>
      </c>
      <c r="N151" s="202" t="s">
        <v>40</v>
      </c>
      <c r="O151" s="72"/>
      <c r="P151" s="203">
        <f t="shared" si="11"/>
        <v>0</v>
      </c>
      <c r="Q151" s="203">
        <v>0</v>
      </c>
      <c r="R151" s="203">
        <f t="shared" si="12"/>
        <v>0</v>
      </c>
      <c r="S151" s="203">
        <v>0</v>
      </c>
      <c r="T151" s="204">
        <f t="shared" si="1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215</v>
      </c>
      <c r="AT151" s="205" t="s">
        <v>211</v>
      </c>
      <c r="AU151" s="205" t="s">
        <v>83</v>
      </c>
      <c r="AY151" s="18" t="s">
        <v>209</v>
      </c>
      <c r="BE151" s="206">
        <f t="shared" si="14"/>
        <v>0</v>
      </c>
      <c r="BF151" s="206">
        <f t="shared" si="15"/>
        <v>0</v>
      </c>
      <c r="BG151" s="206">
        <f t="shared" si="16"/>
        <v>0</v>
      </c>
      <c r="BH151" s="206">
        <f t="shared" si="17"/>
        <v>0</v>
      </c>
      <c r="BI151" s="206">
        <f t="shared" si="18"/>
        <v>0</v>
      </c>
      <c r="BJ151" s="18" t="s">
        <v>83</v>
      </c>
      <c r="BK151" s="206">
        <f t="shared" si="19"/>
        <v>0</v>
      </c>
      <c r="BL151" s="18" t="s">
        <v>215</v>
      </c>
      <c r="BM151" s="205" t="s">
        <v>295</v>
      </c>
    </row>
    <row r="152" spans="1:65" s="2" customFormat="1" ht="16.5" customHeight="1">
      <c r="A152" s="35"/>
      <c r="B152" s="36"/>
      <c r="C152" s="193" t="s">
        <v>260</v>
      </c>
      <c r="D152" s="193" t="s">
        <v>211</v>
      </c>
      <c r="E152" s="194" t="s">
        <v>4004</v>
      </c>
      <c r="F152" s="195" t="s">
        <v>3946</v>
      </c>
      <c r="G152" s="196" t="s">
        <v>513</v>
      </c>
      <c r="H152" s="197">
        <v>1040</v>
      </c>
      <c r="I152" s="198"/>
      <c r="J152" s="199">
        <f t="shared" si="10"/>
        <v>0</v>
      </c>
      <c r="K152" s="200"/>
      <c r="L152" s="40"/>
      <c r="M152" s="201" t="s">
        <v>1</v>
      </c>
      <c r="N152" s="202" t="s">
        <v>40</v>
      </c>
      <c r="O152" s="72"/>
      <c r="P152" s="203">
        <f t="shared" si="11"/>
        <v>0</v>
      </c>
      <c r="Q152" s="203">
        <v>0</v>
      </c>
      <c r="R152" s="203">
        <f t="shared" si="12"/>
        <v>0</v>
      </c>
      <c r="S152" s="203">
        <v>0</v>
      </c>
      <c r="T152" s="204">
        <f t="shared" si="1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215</v>
      </c>
      <c r="AT152" s="205" t="s">
        <v>211</v>
      </c>
      <c r="AU152" s="205" t="s">
        <v>83</v>
      </c>
      <c r="AY152" s="18" t="s">
        <v>209</v>
      </c>
      <c r="BE152" s="206">
        <f t="shared" si="14"/>
        <v>0</v>
      </c>
      <c r="BF152" s="206">
        <f t="shared" si="15"/>
        <v>0</v>
      </c>
      <c r="BG152" s="206">
        <f t="shared" si="16"/>
        <v>0</v>
      </c>
      <c r="BH152" s="206">
        <f t="shared" si="17"/>
        <v>0</v>
      </c>
      <c r="BI152" s="206">
        <f t="shared" si="18"/>
        <v>0</v>
      </c>
      <c r="BJ152" s="18" t="s">
        <v>83</v>
      </c>
      <c r="BK152" s="206">
        <f t="shared" si="19"/>
        <v>0</v>
      </c>
      <c r="BL152" s="18" t="s">
        <v>215</v>
      </c>
      <c r="BM152" s="205" t="s">
        <v>299</v>
      </c>
    </row>
    <row r="153" spans="1:65" s="2" customFormat="1" ht="16.5" customHeight="1">
      <c r="A153" s="35"/>
      <c r="B153" s="36"/>
      <c r="C153" s="193" t="s">
        <v>301</v>
      </c>
      <c r="D153" s="193" t="s">
        <v>211</v>
      </c>
      <c r="E153" s="194" t="s">
        <v>4005</v>
      </c>
      <c r="F153" s="195" t="s">
        <v>3948</v>
      </c>
      <c r="G153" s="196" t="s">
        <v>513</v>
      </c>
      <c r="H153" s="197">
        <v>1040</v>
      </c>
      <c r="I153" s="198"/>
      <c r="J153" s="199">
        <f t="shared" si="10"/>
        <v>0</v>
      </c>
      <c r="K153" s="200"/>
      <c r="L153" s="40"/>
      <c r="M153" s="201" t="s">
        <v>1</v>
      </c>
      <c r="N153" s="202" t="s">
        <v>40</v>
      </c>
      <c r="O153" s="72"/>
      <c r="P153" s="203">
        <f t="shared" si="11"/>
        <v>0</v>
      </c>
      <c r="Q153" s="203">
        <v>0</v>
      </c>
      <c r="R153" s="203">
        <f t="shared" si="12"/>
        <v>0</v>
      </c>
      <c r="S153" s="203">
        <v>0</v>
      </c>
      <c r="T153" s="204">
        <f t="shared" si="1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215</v>
      </c>
      <c r="AT153" s="205" t="s">
        <v>211</v>
      </c>
      <c r="AU153" s="205" t="s">
        <v>83</v>
      </c>
      <c r="AY153" s="18" t="s">
        <v>209</v>
      </c>
      <c r="BE153" s="206">
        <f t="shared" si="14"/>
        <v>0</v>
      </c>
      <c r="BF153" s="206">
        <f t="shared" si="15"/>
        <v>0</v>
      </c>
      <c r="BG153" s="206">
        <f t="shared" si="16"/>
        <v>0</v>
      </c>
      <c r="BH153" s="206">
        <f t="shared" si="17"/>
        <v>0</v>
      </c>
      <c r="BI153" s="206">
        <f t="shared" si="18"/>
        <v>0</v>
      </c>
      <c r="BJ153" s="18" t="s">
        <v>83</v>
      </c>
      <c r="BK153" s="206">
        <f t="shared" si="19"/>
        <v>0</v>
      </c>
      <c r="BL153" s="18" t="s">
        <v>215</v>
      </c>
      <c r="BM153" s="205" t="s">
        <v>304</v>
      </c>
    </row>
    <row r="154" spans="1:65" s="2" customFormat="1" ht="44.25" customHeight="1">
      <c r="A154" s="35"/>
      <c r="B154" s="36"/>
      <c r="C154" s="193" t="s">
        <v>263</v>
      </c>
      <c r="D154" s="193" t="s">
        <v>211</v>
      </c>
      <c r="E154" s="194" t="s">
        <v>4006</v>
      </c>
      <c r="F154" s="195" t="s">
        <v>3950</v>
      </c>
      <c r="G154" s="196" t="s">
        <v>513</v>
      </c>
      <c r="H154" s="197">
        <v>650</v>
      </c>
      <c r="I154" s="198"/>
      <c r="J154" s="199">
        <f t="shared" si="10"/>
        <v>0</v>
      </c>
      <c r="K154" s="200"/>
      <c r="L154" s="40"/>
      <c r="M154" s="201" t="s">
        <v>1</v>
      </c>
      <c r="N154" s="202" t="s">
        <v>40</v>
      </c>
      <c r="O154" s="72"/>
      <c r="P154" s="203">
        <f t="shared" si="11"/>
        <v>0</v>
      </c>
      <c r="Q154" s="203">
        <v>0</v>
      </c>
      <c r="R154" s="203">
        <f t="shared" si="12"/>
        <v>0</v>
      </c>
      <c r="S154" s="203">
        <v>0</v>
      </c>
      <c r="T154" s="204">
        <f t="shared" si="1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215</v>
      </c>
      <c r="AT154" s="205" t="s">
        <v>211</v>
      </c>
      <c r="AU154" s="205" t="s">
        <v>83</v>
      </c>
      <c r="AY154" s="18" t="s">
        <v>209</v>
      </c>
      <c r="BE154" s="206">
        <f t="shared" si="14"/>
        <v>0</v>
      </c>
      <c r="BF154" s="206">
        <f t="shared" si="15"/>
        <v>0</v>
      </c>
      <c r="BG154" s="206">
        <f t="shared" si="16"/>
        <v>0</v>
      </c>
      <c r="BH154" s="206">
        <f t="shared" si="17"/>
        <v>0</v>
      </c>
      <c r="BI154" s="206">
        <f t="shared" si="18"/>
        <v>0</v>
      </c>
      <c r="BJ154" s="18" t="s">
        <v>83</v>
      </c>
      <c r="BK154" s="206">
        <f t="shared" si="19"/>
        <v>0</v>
      </c>
      <c r="BL154" s="18" t="s">
        <v>215</v>
      </c>
      <c r="BM154" s="205" t="s">
        <v>308</v>
      </c>
    </row>
    <row r="155" spans="1:65" s="2" customFormat="1" ht="24.2" customHeight="1">
      <c r="A155" s="35"/>
      <c r="B155" s="36"/>
      <c r="C155" s="193" t="s">
        <v>310</v>
      </c>
      <c r="D155" s="193" t="s">
        <v>211</v>
      </c>
      <c r="E155" s="194" t="s">
        <v>4007</v>
      </c>
      <c r="F155" s="195" t="s">
        <v>3952</v>
      </c>
      <c r="G155" s="196" t="s">
        <v>513</v>
      </c>
      <c r="H155" s="197">
        <v>650</v>
      </c>
      <c r="I155" s="198"/>
      <c r="J155" s="199">
        <f t="shared" si="10"/>
        <v>0</v>
      </c>
      <c r="K155" s="200"/>
      <c r="L155" s="40"/>
      <c r="M155" s="201" t="s">
        <v>1</v>
      </c>
      <c r="N155" s="202" t="s">
        <v>40</v>
      </c>
      <c r="O155" s="72"/>
      <c r="P155" s="203">
        <f t="shared" si="11"/>
        <v>0</v>
      </c>
      <c r="Q155" s="203">
        <v>0</v>
      </c>
      <c r="R155" s="203">
        <f t="shared" si="12"/>
        <v>0</v>
      </c>
      <c r="S155" s="203">
        <v>0</v>
      </c>
      <c r="T155" s="204">
        <f t="shared" si="1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215</v>
      </c>
      <c r="AT155" s="205" t="s">
        <v>211</v>
      </c>
      <c r="AU155" s="205" t="s">
        <v>83</v>
      </c>
      <c r="AY155" s="18" t="s">
        <v>209</v>
      </c>
      <c r="BE155" s="206">
        <f t="shared" si="14"/>
        <v>0</v>
      </c>
      <c r="BF155" s="206">
        <f t="shared" si="15"/>
        <v>0</v>
      </c>
      <c r="BG155" s="206">
        <f t="shared" si="16"/>
        <v>0</v>
      </c>
      <c r="BH155" s="206">
        <f t="shared" si="17"/>
        <v>0</v>
      </c>
      <c r="BI155" s="206">
        <f t="shared" si="18"/>
        <v>0</v>
      </c>
      <c r="BJ155" s="18" t="s">
        <v>83</v>
      </c>
      <c r="BK155" s="206">
        <f t="shared" si="19"/>
        <v>0</v>
      </c>
      <c r="BL155" s="18" t="s">
        <v>215</v>
      </c>
      <c r="BM155" s="205" t="s">
        <v>313</v>
      </c>
    </row>
    <row r="156" spans="1:65" s="12" customFormat="1" ht="25.9" customHeight="1">
      <c r="B156" s="177"/>
      <c r="C156" s="178"/>
      <c r="D156" s="179" t="s">
        <v>74</v>
      </c>
      <c r="E156" s="180" t="s">
        <v>3445</v>
      </c>
      <c r="F156" s="180" t="s">
        <v>3953</v>
      </c>
      <c r="G156" s="178"/>
      <c r="H156" s="178"/>
      <c r="I156" s="181"/>
      <c r="J156" s="182">
        <f>BK156</f>
        <v>0</v>
      </c>
      <c r="K156" s="178"/>
      <c r="L156" s="183"/>
      <c r="M156" s="184"/>
      <c r="N156" s="185"/>
      <c r="O156" s="185"/>
      <c r="P156" s="186">
        <f>SUM(P157:P159)</f>
        <v>0</v>
      </c>
      <c r="Q156" s="185"/>
      <c r="R156" s="186">
        <f>SUM(R157:R159)</f>
        <v>0</v>
      </c>
      <c r="S156" s="185"/>
      <c r="T156" s="187">
        <f>SUM(T157:T159)</f>
        <v>0</v>
      </c>
      <c r="AR156" s="188" t="s">
        <v>83</v>
      </c>
      <c r="AT156" s="189" t="s">
        <v>74</v>
      </c>
      <c r="AU156" s="189" t="s">
        <v>75</v>
      </c>
      <c r="AY156" s="188" t="s">
        <v>209</v>
      </c>
      <c r="BK156" s="190">
        <f>SUM(BK157:BK159)</f>
        <v>0</v>
      </c>
    </row>
    <row r="157" spans="1:65" s="2" customFormat="1" ht="16.5" customHeight="1">
      <c r="A157" s="35"/>
      <c r="B157" s="36"/>
      <c r="C157" s="193" t="s">
        <v>266</v>
      </c>
      <c r="D157" s="193" t="s">
        <v>211</v>
      </c>
      <c r="E157" s="194" t="s">
        <v>4008</v>
      </c>
      <c r="F157" s="195" t="s">
        <v>3955</v>
      </c>
      <c r="G157" s="196" t="s">
        <v>425</v>
      </c>
      <c r="H157" s="197">
        <v>18</v>
      </c>
      <c r="I157" s="198"/>
      <c r="J157" s="199">
        <f>ROUND(I157*H157,2)</f>
        <v>0</v>
      </c>
      <c r="K157" s="200"/>
      <c r="L157" s="40"/>
      <c r="M157" s="201" t="s">
        <v>1</v>
      </c>
      <c r="N157" s="202" t="s">
        <v>40</v>
      </c>
      <c r="O157" s="72"/>
      <c r="P157" s="203">
        <f>O157*H157</f>
        <v>0</v>
      </c>
      <c r="Q157" s="203">
        <v>0</v>
      </c>
      <c r="R157" s="203">
        <f>Q157*H157</f>
        <v>0</v>
      </c>
      <c r="S157" s="203">
        <v>0</v>
      </c>
      <c r="T157" s="20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215</v>
      </c>
      <c r="AT157" s="205" t="s">
        <v>211</v>
      </c>
      <c r="AU157" s="205" t="s">
        <v>83</v>
      </c>
      <c r="AY157" s="18" t="s">
        <v>209</v>
      </c>
      <c r="BE157" s="206">
        <f>IF(N157="základní",J157,0)</f>
        <v>0</v>
      </c>
      <c r="BF157" s="206">
        <f>IF(N157="snížená",J157,0)</f>
        <v>0</v>
      </c>
      <c r="BG157" s="206">
        <f>IF(N157="zákl. přenesená",J157,0)</f>
        <v>0</v>
      </c>
      <c r="BH157" s="206">
        <f>IF(N157="sníž. přenesená",J157,0)</f>
        <v>0</v>
      </c>
      <c r="BI157" s="206">
        <f>IF(N157="nulová",J157,0)</f>
        <v>0</v>
      </c>
      <c r="BJ157" s="18" t="s">
        <v>83</v>
      </c>
      <c r="BK157" s="206">
        <f>ROUND(I157*H157,2)</f>
        <v>0</v>
      </c>
      <c r="BL157" s="18" t="s">
        <v>215</v>
      </c>
      <c r="BM157" s="205" t="s">
        <v>317</v>
      </c>
    </row>
    <row r="158" spans="1:65" s="2" customFormat="1" ht="16.5" customHeight="1">
      <c r="A158" s="35"/>
      <c r="B158" s="36"/>
      <c r="C158" s="193" t="s">
        <v>318</v>
      </c>
      <c r="D158" s="193" t="s">
        <v>211</v>
      </c>
      <c r="E158" s="194" t="s">
        <v>4009</v>
      </c>
      <c r="F158" s="195" t="s">
        <v>3957</v>
      </c>
      <c r="G158" s="196" t="s">
        <v>513</v>
      </c>
      <c r="H158" s="197">
        <v>9</v>
      </c>
      <c r="I158" s="198"/>
      <c r="J158" s="199">
        <f>ROUND(I158*H158,2)</f>
        <v>0</v>
      </c>
      <c r="K158" s="200"/>
      <c r="L158" s="40"/>
      <c r="M158" s="201" t="s">
        <v>1</v>
      </c>
      <c r="N158" s="202" t="s">
        <v>40</v>
      </c>
      <c r="O158" s="72"/>
      <c r="P158" s="203">
        <f>O158*H158</f>
        <v>0</v>
      </c>
      <c r="Q158" s="203">
        <v>0</v>
      </c>
      <c r="R158" s="203">
        <f>Q158*H158</f>
        <v>0</v>
      </c>
      <c r="S158" s="203">
        <v>0</v>
      </c>
      <c r="T158" s="20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215</v>
      </c>
      <c r="AT158" s="205" t="s">
        <v>211</v>
      </c>
      <c r="AU158" s="205" t="s">
        <v>83</v>
      </c>
      <c r="AY158" s="18" t="s">
        <v>209</v>
      </c>
      <c r="BE158" s="206">
        <f>IF(N158="základní",J158,0)</f>
        <v>0</v>
      </c>
      <c r="BF158" s="206">
        <f>IF(N158="snížená",J158,0)</f>
        <v>0</v>
      </c>
      <c r="BG158" s="206">
        <f>IF(N158="zákl. přenesená",J158,0)</f>
        <v>0</v>
      </c>
      <c r="BH158" s="206">
        <f>IF(N158="sníž. přenesená",J158,0)</f>
        <v>0</v>
      </c>
      <c r="BI158" s="206">
        <f>IF(N158="nulová",J158,0)</f>
        <v>0</v>
      </c>
      <c r="BJ158" s="18" t="s">
        <v>83</v>
      </c>
      <c r="BK158" s="206">
        <f>ROUND(I158*H158,2)</f>
        <v>0</v>
      </c>
      <c r="BL158" s="18" t="s">
        <v>215</v>
      </c>
      <c r="BM158" s="205" t="s">
        <v>321</v>
      </c>
    </row>
    <row r="159" spans="1:65" s="2" customFormat="1" ht="16.5" customHeight="1">
      <c r="A159" s="35"/>
      <c r="B159" s="36"/>
      <c r="C159" s="193" t="s">
        <v>271</v>
      </c>
      <c r="D159" s="193" t="s">
        <v>211</v>
      </c>
      <c r="E159" s="194" t="s">
        <v>4010</v>
      </c>
      <c r="F159" s="195" t="s">
        <v>3959</v>
      </c>
      <c r="G159" s="196" t="s">
        <v>513</v>
      </c>
      <c r="H159" s="197">
        <v>6</v>
      </c>
      <c r="I159" s="198"/>
      <c r="J159" s="199">
        <f>ROUND(I159*H159,2)</f>
        <v>0</v>
      </c>
      <c r="K159" s="200"/>
      <c r="L159" s="40"/>
      <c r="M159" s="201" t="s">
        <v>1</v>
      </c>
      <c r="N159" s="202" t="s">
        <v>40</v>
      </c>
      <c r="O159" s="72"/>
      <c r="P159" s="203">
        <f>O159*H159</f>
        <v>0</v>
      </c>
      <c r="Q159" s="203">
        <v>0</v>
      </c>
      <c r="R159" s="203">
        <f>Q159*H159</f>
        <v>0</v>
      </c>
      <c r="S159" s="203">
        <v>0</v>
      </c>
      <c r="T159" s="20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215</v>
      </c>
      <c r="AT159" s="205" t="s">
        <v>211</v>
      </c>
      <c r="AU159" s="205" t="s">
        <v>83</v>
      </c>
      <c r="AY159" s="18" t="s">
        <v>209</v>
      </c>
      <c r="BE159" s="206">
        <f>IF(N159="základní",J159,0)</f>
        <v>0</v>
      </c>
      <c r="BF159" s="206">
        <f>IF(N159="snížená",J159,0)</f>
        <v>0</v>
      </c>
      <c r="BG159" s="206">
        <f>IF(N159="zákl. přenesená",J159,0)</f>
        <v>0</v>
      </c>
      <c r="BH159" s="206">
        <f>IF(N159="sníž. přenesená",J159,0)</f>
        <v>0</v>
      </c>
      <c r="BI159" s="206">
        <f>IF(N159="nulová",J159,0)</f>
        <v>0</v>
      </c>
      <c r="BJ159" s="18" t="s">
        <v>83</v>
      </c>
      <c r="BK159" s="206">
        <f>ROUND(I159*H159,2)</f>
        <v>0</v>
      </c>
      <c r="BL159" s="18" t="s">
        <v>215</v>
      </c>
      <c r="BM159" s="205" t="s">
        <v>325</v>
      </c>
    </row>
    <row r="160" spans="1:65" s="12" customFormat="1" ht="25.9" customHeight="1">
      <c r="B160" s="177"/>
      <c r="C160" s="178"/>
      <c r="D160" s="179" t="s">
        <v>74</v>
      </c>
      <c r="E160" s="180" t="s">
        <v>3500</v>
      </c>
      <c r="F160" s="180" t="s">
        <v>129</v>
      </c>
      <c r="G160" s="178"/>
      <c r="H160" s="178"/>
      <c r="I160" s="181"/>
      <c r="J160" s="182">
        <f>BK160</f>
        <v>0</v>
      </c>
      <c r="K160" s="178"/>
      <c r="L160" s="183"/>
      <c r="M160" s="184"/>
      <c r="N160" s="185"/>
      <c r="O160" s="185"/>
      <c r="P160" s="186">
        <f>SUM(P161:P167)</f>
        <v>0</v>
      </c>
      <c r="Q160" s="185"/>
      <c r="R160" s="186">
        <f>SUM(R161:R167)</f>
        <v>0</v>
      </c>
      <c r="S160" s="185"/>
      <c r="T160" s="187">
        <f>SUM(T161:T167)</f>
        <v>0</v>
      </c>
      <c r="AR160" s="188" t="s">
        <v>83</v>
      </c>
      <c r="AT160" s="189" t="s">
        <v>74</v>
      </c>
      <c r="AU160" s="189" t="s">
        <v>75</v>
      </c>
      <c r="AY160" s="188" t="s">
        <v>209</v>
      </c>
      <c r="BK160" s="190">
        <f>SUM(BK161:BK167)</f>
        <v>0</v>
      </c>
    </row>
    <row r="161" spans="1:65" s="2" customFormat="1" ht="24.2" customHeight="1">
      <c r="A161" s="35"/>
      <c r="B161" s="36"/>
      <c r="C161" s="193" t="s">
        <v>327</v>
      </c>
      <c r="D161" s="193" t="s">
        <v>211</v>
      </c>
      <c r="E161" s="194" t="s">
        <v>4011</v>
      </c>
      <c r="F161" s="195" t="s">
        <v>4012</v>
      </c>
      <c r="G161" s="196" t="s">
        <v>2508</v>
      </c>
      <c r="H161" s="197">
        <v>80</v>
      </c>
      <c r="I161" s="198"/>
      <c r="J161" s="199">
        <f t="shared" ref="J161:J167" si="20">ROUND(I161*H161,2)</f>
        <v>0</v>
      </c>
      <c r="K161" s="200"/>
      <c r="L161" s="40"/>
      <c r="M161" s="201" t="s">
        <v>1</v>
      </c>
      <c r="N161" s="202" t="s">
        <v>40</v>
      </c>
      <c r="O161" s="72"/>
      <c r="P161" s="203">
        <f t="shared" ref="P161:P167" si="21">O161*H161</f>
        <v>0</v>
      </c>
      <c r="Q161" s="203">
        <v>0</v>
      </c>
      <c r="R161" s="203">
        <f t="shared" ref="R161:R167" si="22">Q161*H161</f>
        <v>0</v>
      </c>
      <c r="S161" s="203">
        <v>0</v>
      </c>
      <c r="T161" s="204">
        <f t="shared" ref="T161:T167" si="23"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215</v>
      </c>
      <c r="AT161" s="205" t="s">
        <v>211</v>
      </c>
      <c r="AU161" s="205" t="s">
        <v>83</v>
      </c>
      <c r="AY161" s="18" t="s">
        <v>209</v>
      </c>
      <c r="BE161" s="206">
        <f t="shared" ref="BE161:BE167" si="24">IF(N161="základní",J161,0)</f>
        <v>0</v>
      </c>
      <c r="BF161" s="206">
        <f t="shared" ref="BF161:BF167" si="25">IF(N161="snížená",J161,0)</f>
        <v>0</v>
      </c>
      <c r="BG161" s="206">
        <f t="shared" ref="BG161:BG167" si="26">IF(N161="zákl. přenesená",J161,0)</f>
        <v>0</v>
      </c>
      <c r="BH161" s="206">
        <f t="shared" ref="BH161:BH167" si="27">IF(N161="sníž. přenesená",J161,0)</f>
        <v>0</v>
      </c>
      <c r="BI161" s="206">
        <f t="shared" ref="BI161:BI167" si="28">IF(N161="nulová",J161,0)</f>
        <v>0</v>
      </c>
      <c r="BJ161" s="18" t="s">
        <v>83</v>
      </c>
      <c r="BK161" s="206">
        <f t="shared" ref="BK161:BK167" si="29">ROUND(I161*H161,2)</f>
        <v>0</v>
      </c>
      <c r="BL161" s="18" t="s">
        <v>215</v>
      </c>
      <c r="BM161" s="205" t="s">
        <v>330</v>
      </c>
    </row>
    <row r="162" spans="1:65" s="2" customFormat="1" ht="16.5" customHeight="1">
      <c r="A162" s="35"/>
      <c r="B162" s="36"/>
      <c r="C162" s="193" t="s">
        <v>273</v>
      </c>
      <c r="D162" s="193" t="s">
        <v>211</v>
      </c>
      <c r="E162" s="194" t="s">
        <v>4013</v>
      </c>
      <c r="F162" s="195" t="s">
        <v>3866</v>
      </c>
      <c r="G162" s="196" t="s">
        <v>2508</v>
      </c>
      <c r="H162" s="197">
        <v>24</v>
      </c>
      <c r="I162" s="198"/>
      <c r="J162" s="199">
        <f t="shared" si="20"/>
        <v>0</v>
      </c>
      <c r="K162" s="200"/>
      <c r="L162" s="40"/>
      <c r="M162" s="201" t="s">
        <v>1</v>
      </c>
      <c r="N162" s="202" t="s">
        <v>40</v>
      </c>
      <c r="O162" s="72"/>
      <c r="P162" s="203">
        <f t="shared" si="21"/>
        <v>0</v>
      </c>
      <c r="Q162" s="203">
        <v>0</v>
      </c>
      <c r="R162" s="203">
        <f t="shared" si="22"/>
        <v>0</v>
      </c>
      <c r="S162" s="203">
        <v>0</v>
      </c>
      <c r="T162" s="204">
        <f t="shared" si="2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215</v>
      </c>
      <c r="AT162" s="205" t="s">
        <v>211</v>
      </c>
      <c r="AU162" s="205" t="s">
        <v>83</v>
      </c>
      <c r="AY162" s="18" t="s">
        <v>209</v>
      </c>
      <c r="BE162" s="206">
        <f t="shared" si="24"/>
        <v>0</v>
      </c>
      <c r="BF162" s="206">
        <f t="shared" si="25"/>
        <v>0</v>
      </c>
      <c r="BG162" s="206">
        <f t="shared" si="26"/>
        <v>0</v>
      </c>
      <c r="BH162" s="206">
        <f t="shared" si="27"/>
        <v>0</v>
      </c>
      <c r="BI162" s="206">
        <f t="shared" si="28"/>
        <v>0</v>
      </c>
      <c r="BJ162" s="18" t="s">
        <v>83</v>
      </c>
      <c r="BK162" s="206">
        <f t="shared" si="29"/>
        <v>0</v>
      </c>
      <c r="BL162" s="18" t="s">
        <v>215</v>
      </c>
      <c r="BM162" s="205" t="s">
        <v>334</v>
      </c>
    </row>
    <row r="163" spans="1:65" s="2" customFormat="1" ht="16.5" customHeight="1">
      <c r="A163" s="35"/>
      <c r="B163" s="36"/>
      <c r="C163" s="193" t="s">
        <v>337</v>
      </c>
      <c r="D163" s="193" t="s">
        <v>211</v>
      </c>
      <c r="E163" s="194" t="s">
        <v>4014</v>
      </c>
      <c r="F163" s="195" t="s">
        <v>3827</v>
      </c>
      <c r="G163" s="196" t="s">
        <v>2508</v>
      </c>
      <c r="H163" s="197">
        <v>24</v>
      </c>
      <c r="I163" s="198"/>
      <c r="J163" s="199">
        <f t="shared" si="20"/>
        <v>0</v>
      </c>
      <c r="K163" s="200"/>
      <c r="L163" s="40"/>
      <c r="M163" s="201" t="s">
        <v>1</v>
      </c>
      <c r="N163" s="202" t="s">
        <v>40</v>
      </c>
      <c r="O163" s="72"/>
      <c r="P163" s="203">
        <f t="shared" si="21"/>
        <v>0</v>
      </c>
      <c r="Q163" s="203">
        <v>0</v>
      </c>
      <c r="R163" s="203">
        <f t="shared" si="22"/>
        <v>0</v>
      </c>
      <c r="S163" s="203">
        <v>0</v>
      </c>
      <c r="T163" s="204">
        <f t="shared" si="2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215</v>
      </c>
      <c r="AT163" s="205" t="s">
        <v>211</v>
      </c>
      <c r="AU163" s="205" t="s">
        <v>83</v>
      </c>
      <c r="AY163" s="18" t="s">
        <v>209</v>
      </c>
      <c r="BE163" s="206">
        <f t="shared" si="24"/>
        <v>0</v>
      </c>
      <c r="BF163" s="206">
        <f t="shared" si="25"/>
        <v>0</v>
      </c>
      <c r="BG163" s="206">
        <f t="shared" si="26"/>
        <v>0</v>
      </c>
      <c r="BH163" s="206">
        <f t="shared" si="27"/>
        <v>0</v>
      </c>
      <c r="BI163" s="206">
        <f t="shared" si="28"/>
        <v>0</v>
      </c>
      <c r="BJ163" s="18" t="s">
        <v>83</v>
      </c>
      <c r="BK163" s="206">
        <f t="shared" si="29"/>
        <v>0</v>
      </c>
      <c r="BL163" s="18" t="s">
        <v>215</v>
      </c>
      <c r="BM163" s="205" t="s">
        <v>341</v>
      </c>
    </row>
    <row r="164" spans="1:65" s="2" customFormat="1" ht="21.75" customHeight="1">
      <c r="A164" s="35"/>
      <c r="B164" s="36"/>
      <c r="C164" s="193" t="s">
        <v>277</v>
      </c>
      <c r="D164" s="193" t="s">
        <v>211</v>
      </c>
      <c r="E164" s="194" t="s">
        <v>4015</v>
      </c>
      <c r="F164" s="195" t="s">
        <v>3869</v>
      </c>
      <c r="G164" s="196" t="s">
        <v>2508</v>
      </c>
      <c r="H164" s="197">
        <v>40</v>
      </c>
      <c r="I164" s="198"/>
      <c r="J164" s="199">
        <f t="shared" si="20"/>
        <v>0</v>
      </c>
      <c r="K164" s="200"/>
      <c r="L164" s="40"/>
      <c r="M164" s="201" t="s">
        <v>1</v>
      </c>
      <c r="N164" s="202" t="s">
        <v>40</v>
      </c>
      <c r="O164" s="72"/>
      <c r="P164" s="203">
        <f t="shared" si="21"/>
        <v>0</v>
      </c>
      <c r="Q164" s="203">
        <v>0</v>
      </c>
      <c r="R164" s="203">
        <f t="shared" si="22"/>
        <v>0</v>
      </c>
      <c r="S164" s="203">
        <v>0</v>
      </c>
      <c r="T164" s="204">
        <f t="shared" si="2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215</v>
      </c>
      <c r="AT164" s="205" t="s">
        <v>211</v>
      </c>
      <c r="AU164" s="205" t="s">
        <v>83</v>
      </c>
      <c r="AY164" s="18" t="s">
        <v>209</v>
      </c>
      <c r="BE164" s="206">
        <f t="shared" si="24"/>
        <v>0</v>
      </c>
      <c r="BF164" s="206">
        <f t="shared" si="25"/>
        <v>0</v>
      </c>
      <c r="BG164" s="206">
        <f t="shared" si="26"/>
        <v>0</v>
      </c>
      <c r="BH164" s="206">
        <f t="shared" si="27"/>
        <v>0</v>
      </c>
      <c r="BI164" s="206">
        <f t="shared" si="28"/>
        <v>0</v>
      </c>
      <c r="BJ164" s="18" t="s">
        <v>83</v>
      </c>
      <c r="BK164" s="206">
        <f t="shared" si="29"/>
        <v>0</v>
      </c>
      <c r="BL164" s="18" t="s">
        <v>215</v>
      </c>
      <c r="BM164" s="205" t="s">
        <v>347</v>
      </c>
    </row>
    <row r="165" spans="1:65" s="2" customFormat="1" ht="16.5" customHeight="1">
      <c r="A165" s="35"/>
      <c r="B165" s="36"/>
      <c r="C165" s="193" t="s">
        <v>351</v>
      </c>
      <c r="D165" s="193" t="s">
        <v>211</v>
      </c>
      <c r="E165" s="194" t="s">
        <v>4016</v>
      </c>
      <c r="F165" s="195" t="s">
        <v>3831</v>
      </c>
      <c r="G165" s="196" t="s">
        <v>2508</v>
      </c>
      <c r="H165" s="197">
        <v>12</v>
      </c>
      <c r="I165" s="198"/>
      <c r="J165" s="199">
        <f t="shared" si="20"/>
        <v>0</v>
      </c>
      <c r="K165" s="200"/>
      <c r="L165" s="40"/>
      <c r="M165" s="201" t="s">
        <v>1</v>
      </c>
      <c r="N165" s="202" t="s">
        <v>40</v>
      </c>
      <c r="O165" s="72"/>
      <c r="P165" s="203">
        <f t="shared" si="21"/>
        <v>0</v>
      </c>
      <c r="Q165" s="203">
        <v>0</v>
      </c>
      <c r="R165" s="203">
        <f t="shared" si="22"/>
        <v>0</v>
      </c>
      <c r="S165" s="203">
        <v>0</v>
      </c>
      <c r="T165" s="204">
        <f t="shared" si="2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215</v>
      </c>
      <c r="AT165" s="205" t="s">
        <v>211</v>
      </c>
      <c r="AU165" s="205" t="s">
        <v>83</v>
      </c>
      <c r="AY165" s="18" t="s">
        <v>209</v>
      </c>
      <c r="BE165" s="206">
        <f t="shared" si="24"/>
        <v>0</v>
      </c>
      <c r="BF165" s="206">
        <f t="shared" si="25"/>
        <v>0</v>
      </c>
      <c r="BG165" s="206">
        <f t="shared" si="26"/>
        <v>0</v>
      </c>
      <c r="BH165" s="206">
        <f t="shared" si="27"/>
        <v>0</v>
      </c>
      <c r="BI165" s="206">
        <f t="shared" si="28"/>
        <v>0</v>
      </c>
      <c r="BJ165" s="18" t="s">
        <v>83</v>
      </c>
      <c r="BK165" s="206">
        <f t="shared" si="29"/>
        <v>0</v>
      </c>
      <c r="BL165" s="18" t="s">
        <v>215</v>
      </c>
      <c r="BM165" s="205" t="s">
        <v>354</v>
      </c>
    </row>
    <row r="166" spans="1:65" s="2" customFormat="1" ht="16.5" customHeight="1">
      <c r="A166" s="35"/>
      <c r="B166" s="36"/>
      <c r="C166" s="193" t="s">
        <v>279</v>
      </c>
      <c r="D166" s="193" t="s">
        <v>211</v>
      </c>
      <c r="E166" s="194" t="s">
        <v>4017</v>
      </c>
      <c r="F166" s="195" t="s">
        <v>3833</v>
      </c>
      <c r="G166" s="196" t="s">
        <v>2508</v>
      </c>
      <c r="H166" s="197">
        <v>16</v>
      </c>
      <c r="I166" s="198"/>
      <c r="J166" s="199">
        <f t="shared" si="20"/>
        <v>0</v>
      </c>
      <c r="K166" s="200"/>
      <c r="L166" s="40"/>
      <c r="M166" s="201" t="s">
        <v>1</v>
      </c>
      <c r="N166" s="202" t="s">
        <v>40</v>
      </c>
      <c r="O166" s="72"/>
      <c r="P166" s="203">
        <f t="shared" si="21"/>
        <v>0</v>
      </c>
      <c r="Q166" s="203">
        <v>0</v>
      </c>
      <c r="R166" s="203">
        <f t="shared" si="22"/>
        <v>0</v>
      </c>
      <c r="S166" s="203">
        <v>0</v>
      </c>
      <c r="T166" s="204">
        <f t="shared" si="2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215</v>
      </c>
      <c r="AT166" s="205" t="s">
        <v>211</v>
      </c>
      <c r="AU166" s="205" t="s">
        <v>83</v>
      </c>
      <c r="AY166" s="18" t="s">
        <v>209</v>
      </c>
      <c r="BE166" s="206">
        <f t="shared" si="24"/>
        <v>0</v>
      </c>
      <c r="BF166" s="206">
        <f t="shared" si="25"/>
        <v>0</v>
      </c>
      <c r="BG166" s="206">
        <f t="shared" si="26"/>
        <v>0</v>
      </c>
      <c r="BH166" s="206">
        <f t="shared" si="27"/>
        <v>0</v>
      </c>
      <c r="BI166" s="206">
        <f t="shared" si="28"/>
        <v>0</v>
      </c>
      <c r="BJ166" s="18" t="s">
        <v>83</v>
      </c>
      <c r="BK166" s="206">
        <f t="shared" si="29"/>
        <v>0</v>
      </c>
      <c r="BL166" s="18" t="s">
        <v>215</v>
      </c>
      <c r="BM166" s="205" t="s">
        <v>357</v>
      </c>
    </row>
    <row r="167" spans="1:65" s="2" customFormat="1" ht="21.75" customHeight="1">
      <c r="A167" s="35"/>
      <c r="B167" s="36"/>
      <c r="C167" s="193" t="s">
        <v>362</v>
      </c>
      <c r="D167" s="193" t="s">
        <v>211</v>
      </c>
      <c r="E167" s="194" t="s">
        <v>4018</v>
      </c>
      <c r="F167" s="195" t="s">
        <v>3835</v>
      </c>
      <c r="G167" s="196" t="s">
        <v>2508</v>
      </c>
      <c r="H167" s="197">
        <v>4</v>
      </c>
      <c r="I167" s="198"/>
      <c r="J167" s="199">
        <f t="shared" si="20"/>
        <v>0</v>
      </c>
      <c r="K167" s="200"/>
      <c r="L167" s="40"/>
      <c r="M167" s="267" t="s">
        <v>1</v>
      </c>
      <c r="N167" s="268" t="s">
        <v>40</v>
      </c>
      <c r="O167" s="269"/>
      <c r="P167" s="270">
        <f t="shared" si="21"/>
        <v>0</v>
      </c>
      <c r="Q167" s="270">
        <v>0</v>
      </c>
      <c r="R167" s="270">
        <f t="shared" si="22"/>
        <v>0</v>
      </c>
      <c r="S167" s="270">
        <v>0</v>
      </c>
      <c r="T167" s="271">
        <f t="shared" si="2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215</v>
      </c>
      <c r="AT167" s="205" t="s">
        <v>211</v>
      </c>
      <c r="AU167" s="205" t="s">
        <v>83</v>
      </c>
      <c r="AY167" s="18" t="s">
        <v>209</v>
      </c>
      <c r="BE167" s="206">
        <f t="shared" si="24"/>
        <v>0</v>
      </c>
      <c r="BF167" s="206">
        <f t="shared" si="25"/>
        <v>0</v>
      </c>
      <c r="BG167" s="206">
        <f t="shared" si="26"/>
        <v>0</v>
      </c>
      <c r="BH167" s="206">
        <f t="shared" si="27"/>
        <v>0</v>
      </c>
      <c r="BI167" s="206">
        <f t="shared" si="28"/>
        <v>0</v>
      </c>
      <c r="BJ167" s="18" t="s">
        <v>83</v>
      </c>
      <c r="BK167" s="206">
        <f t="shared" si="29"/>
        <v>0</v>
      </c>
      <c r="BL167" s="18" t="s">
        <v>215</v>
      </c>
      <c r="BM167" s="205" t="s">
        <v>365</v>
      </c>
    </row>
    <row r="168" spans="1:65" s="2" customFormat="1" ht="6.95" customHeight="1">
      <c r="A168" s="35"/>
      <c r="B168" s="55"/>
      <c r="C168" s="56"/>
      <c r="D168" s="56"/>
      <c r="E168" s="56"/>
      <c r="F168" s="56"/>
      <c r="G168" s="56"/>
      <c r="H168" s="56"/>
      <c r="I168" s="56"/>
      <c r="J168" s="56"/>
      <c r="K168" s="56"/>
      <c r="L168" s="40"/>
      <c r="M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</row>
  </sheetData>
  <sheetProtection algorithmName="SHA-512" hashValue="3LsWxnk87EI5Q8OHs7tCc7k6r9mdrW23Bwwa2tqiZfOSLkY4nsni01Ok2WW9crU9oC6yoVJ8Jiw8tw8geLqF+g==" saltValue="1wonOm+tRytz8tQhWMvMjaT91699cob1PL6um3OV5Et4DUowU+uktt2pP336SfldkbT5SDq8I5l8eOJ/ToetQA==" spinCount="100000" sheet="1" objects="1" scenarios="1" formatColumns="0" formatRows="0" autoFilter="0"/>
  <autoFilter ref="C127:K167" xr:uid="{00000000-0009-0000-0000-00000B000000}"/>
  <mergeCells count="15">
    <mergeCell ref="E114:H114"/>
    <mergeCell ref="E118:H118"/>
    <mergeCell ref="E116:H116"/>
    <mergeCell ref="E120:H120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BM17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8" t="s">
        <v>127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152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23" t="str">
        <f>'Rekapitulace stavby'!K6</f>
        <v>OU - STAVEBNÍ ÚPRAVY BUDOVY E, ČS.LEGIÍ 9, OSTRAVA - AKTUALIZACE/REVIZE 7.7.2022</v>
      </c>
      <c r="F7" s="324"/>
      <c r="G7" s="324"/>
      <c r="H7" s="324"/>
      <c r="L7" s="21"/>
    </row>
    <row r="8" spans="1:46" ht="12.75">
      <c r="B8" s="21"/>
      <c r="D8" s="120" t="s">
        <v>153</v>
      </c>
      <c r="L8" s="21"/>
    </row>
    <row r="9" spans="1:46" s="1" customFormat="1" ht="16.5" customHeight="1">
      <c r="B9" s="21"/>
      <c r="E9" s="323" t="s">
        <v>2838</v>
      </c>
      <c r="F9" s="321"/>
      <c r="G9" s="321"/>
      <c r="H9" s="321"/>
      <c r="L9" s="21"/>
    </row>
    <row r="10" spans="1:46" s="1" customFormat="1" ht="12" customHeight="1">
      <c r="B10" s="21"/>
      <c r="D10" s="120" t="s">
        <v>2839</v>
      </c>
      <c r="L10" s="21"/>
    </row>
    <row r="11" spans="1:46" s="2" customFormat="1" ht="16.5" customHeight="1">
      <c r="A11" s="35"/>
      <c r="B11" s="40"/>
      <c r="C11" s="35"/>
      <c r="D11" s="35"/>
      <c r="E11" s="333" t="s">
        <v>3798</v>
      </c>
      <c r="F11" s="326"/>
      <c r="G11" s="326"/>
      <c r="H11" s="326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3273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25" t="s">
        <v>4019</v>
      </c>
      <c r="F13" s="326"/>
      <c r="G13" s="326"/>
      <c r="H13" s="326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17</v>
      </c>
      <c r="E15" s="35"/>
      <c r="F15" s="111" t="s">
        <v>1</v>
      </c>
      <c r="G15" s="35"/>
      <c r="H15" s="35"/>
      <c r="I15" s="120" t="s">
        <v>18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19</v>
      </c>
      <c r="E16" s="35"/>
      <c r="F16" s="111" t="s">
        <v>33</v>
      </c>
      <c r="G16" s="35"/>
      <c r="H16" s="35"/>
      <c r="I16" s="120" t="s">
        <v>21</v>
      </c>
      <c r="J16" s="121" t="str">
        <f>'Rekapitulace stavby'!AN8</f>
        <v>30. 3. 2022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23</v>
      </c>
      <c r="E18" s="35"/>
      <c r="F18" s="35"/>
      <c r="G18" s="35"/>
      <c r="H18" s="35"/>
      <c r="I18" s="120" t="s">
        <v>24</v>
      </c>
      <c r="J18" s="111" t="str">
        <f>IF('Rekapitulace stavby'!AN10="","",'Rekapitulace stavby'!AN10)</f>
        <v/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tr">
        <f>IF('Rekapitulace stavby'!E11="","",'Rekapitulace stavby'!E11)</f>
        <v>Ostravská univerzita</v>
      </c>
      <c r="F19" s="35"/>
      <c r="G19" s="35"/>
      <c r="H19" s="35"/>
      <c r="I19" s="120" t="s">
        <v>26</v>
      </c>
      <c r="J19" s="111" t="str">
        <f>IF('Rekapitulace stavby'!AN11="","",'Rekapitulace stavby'!AN11)</f>
        <v/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27</v>
      </c>
      <c r="E21" s="35"/>
      <c r="F21" s="35"/>
      <c r="G21" s="35"/>
      <c r="H21" s="35"/>
      <c r="I21" s="120" t="s">
        <v>24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27" t="str">
        <f>'Rekapitulace stavby'!E14</f>
        <v>Vyplň údaj</v>
      </c>
      <c r="F22" s="328"/>
      <c r="G22" s="328"/>
      <c r="H22" s="328"/>
      <c r="I22" s="120" t="s">
        <v>26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29</v>
      </c>
      <c r="E24" s="35"/>
      <c r="F24" s="35"/>
      <c r="G24" s="35"/>
      <c r="H24" s="35"/>
      <c r="I24" s="120" t="s">
        <v>24</v>
      </c>
      <c r="J24" s="111" t="str">
        <f>IF('Rekapitulace stavby'!AN16="","",'Rekapitulace stavby'!AN16)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tr">
        <f>IF('Rekapitulace stavby'!E17="","",'Rekapitulace stavby'!E17)</f>
        <v>MARPO s.r.o.</v>
      </c>
      <c r="F25" s="35"/>
      <c r="G25" s="35"/>
      <c r="H25" s="35"/>
      <c r="I25" s="120" t="s">
        <v>26</v>
      </c>
      <c r="J25" s="111" t="str">
        <f>IF('Rekapitulace stavby'!AN17="","",'Rekapitulace stavby'!AN17)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32</v>
      </c>
      <c r="E27" s="35"/>
      <c r="F27" s="35"/>
      <c r="G27" s="35"/>
      <c r="H27" s="35"/>
      <c r="I27" s="120" t="s">
        <v>24</v>
      </c>
      <c r="J27" s="111" t="str">
        <f>IF('Rekapitulace stavby'!AN19="","",'Rekapitulace stavby'!AN19)</f>
        <v/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tr">
        <f>IF('Rekapitulace stavby'!E20="","",'Rekapitulace stavby'!E20)</f>
        <v xml:space="preserve"> </v>
      </c>
      <c r="F28" s="35"/>
      <c r="G28" s="35"/>
      <c r="H28" s="35"/>
      <c r="I28" s="120" t="s">
        <v>26</v>
      </c>
      <c r="J28" s="111" t="str">
        <f>IF('Rekapitulace stavby'!AN20="","",'Rekapitulace stavby'!AN20)</f>
        <v/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34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29" t="s">
        <v>1</v>
      </c>
      <c r="F31" s="329"/>
      <c r="G31" s="329"/>
      <c r="H31" s="329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35</v>
      </c>
      <c r="E34" s="35"/>
      <c r="F34" s="35"/>
      <c r="G34" s="35"/>
      <c r="H34" s="35"/>
      <c r="I34" s="35"/>
      <c r="J34" s="127">
        <f>ROUND(J125,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37</v>
      </c>
      <c r="G36" s="35"/>
      <c r="H36" s="35"/>
      <c r="I36" s="128" t="s">
        <v>36</v>
      </c>
      <c r="J36" s="128" t="s">
        <v>38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39</v>
      </c>
      <c r="E37" s="120" t="s">
        <v>40</v>
      </c>
      <c r="F37" s="130">
        <f>ROUND((SUM(BE125:BE176)),  2)</f>
        <v>0</v>
      </c>
      <c r="G37" s="35"/>
      <c r="H37" s="35"/>
      <c r="I37" s="131">
        <v>0.21</v>
      </c>
      <c r="J37" s="130">
        <f>ROUND(((SUM(BE125:BE176))*I37),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41</v>
      </c>
      <c r="F38" s="130">
        <f>ROUND((SUM(BF125:BF176)),  2)</f>
        <v>0</v>
      </c>
      <c r="G38" s="35"/>
      <c r="H38" s="35"/>
      <c r="I38" s="131">
        <v>0.15</v>
      </c>
      <c r="J38" s="130">
        <f>ROUND(((SUM(BF125:BF176))*I38),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42</v>
      </c>
      <c r="F39" s="130">
        <f>ROUND((SUM(BG125:BG176)),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43</v>
      </c>
      <c r="F40" s="130">
        <f>ROUND((SUM(BH125:BH176)),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44</v>
      </c>
      <c r="F41" s="130">
        <f>ROUND((SUM(BI125:BI176)),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45</v>
      </c>
      <c r="E43" s="134"/>
      <c r="F43" s="134"/>
      <c r="G43" s="135" t="s">
        <v>46</v>
      </c>
      <c r="H43" s="136" t="s">
        <v>47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155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0" t="str">
        <f>E7</f>
        <v>OU - STAVEBNÍ ÚPRAVY BUDOVY E, ČS.LEGIÍ 9, OSTRAVA - AKTUALIZACE/REVIZE 7.7.2022</v>
      </c>
      <c r="F85" s="331"/>
      <c r="G85" s="331"/>
      <c r="H85" s="33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153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30" t="s">
        <v>2838</v>
      </c>
      <c r="F87" s="307"/>
      <c r="G87" s="307"/>
      <c r="H87" s="307"/>
      <c r="I87" s="23"/>
      <c r="J87" s="23"/>
      <c r="K87" s="23"/>
      <c r="L87" s="21"/>
    </row>
    <row r="88" spans="1:31" s="1" customFormat="1" ht="12" customHeight="1">
      <c r="B88" s="22"/>
      <c r="C88" s="30" t="s">
        <v>2839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34" t="s">
        <v>3798</v>
      </c>
      <c r="F89" s="332"/>
      <c r="G89" s="332"/>
      <c r="H89" s="332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3273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78" t="str">
        <f>E13</f>
        <v>KT - Kabelové trasy slaboproudých rozvodů</v>
      </c>
      <c r="F91" s="332"/>
      <c r="G91" s="332"/>
      <c r="H91" s="332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19</v>
      </c>
      <c r="D93" s="37"/>
      <c r="E93" s="37"/>
      <c r="F93" s="28" t="str">
        <f>F16</f>
        <v xml:space="preserve"> </v>
      </c>
      <c r="G93" s="37"/>
      <c r="H93" s="37"/>
      <c r="I93" s="30" t="s">
        <v>21</v>
      </c>
      <c r="J93" s="67" t="str">
        <f>IF(J16="","",J16)</f>
        <v>30. 3. 2022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2" customHeight="1">
      <c r="A95" s="35"/>
      <c r="B95" s="36"/>
      <c r="C95" s="30" t="s">
        <v>23</v>
      </c>
      <c r="D95" s="37"/>
      <c r="E95" s="37"/>
      <c r="F95" s="28" t="str">
        <f>E19</f>
        <v>Ostravská univerzita</v>
      </c>
      <c r="G95" s="37"/>
      <c r="H95" s="37"/>
      <c r="I95" s="30" t="s">
        <v>29</v>
      </c>
      <c r="J95" s="33" t="str">
        <f>E25</f>
        <v>MARPO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27</v>
      </c>
      <c r="D96" s="37"/>
      <c r="E96" s="37"/>
      <c r="F96" s="28" t="str">
        <f>IF(E22="","",E22)</f>
        <v>Vyplň údaj</v>
      </c>
      <c r="G96" s="37"/>
      <c r="H96" s="37"/>
      <c r="I96" s="30" t="s">
        <v>32</v>
      </c>
      <c r="J96" s="33" t="str">
        <f>E28</f>
        <v xml:space="preserve"> 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156</v>
      </c>
      <c r="D98" s="151"/>
      <c r="E98" s="151"/>
      <c r="F98" s="151"/>
      <c r="G98" s="151"/>
      <c r="H98" s="151"/>
      <c r="I98" s="151"/>
      <c r="J98" s="152" t="s">
        <v>157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158</v>
      </c>
      <c r="D100" s="37"/>
      <c r="E100" s="37"/>
      <c r="F100" s="37"/>
      <c r="G100" s="37"/>
      <c r="H100" s="37"/>
      <c r="I100" s="37"/>
      <c r="J100" s="85">
        <f>J125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159</v>
      </c>
    </row>
    <row r="101" spans="1:47" s="9" customFormat="1" ht="24.95" customHeight="1">
      <c r="B101" s="154"/>
      <c r="C101" s="155"/>
      <c r="D101" s="156" t="s">
        <v>4020</v>
      </c>
      <c r="E101" s="157"/>
      <c r="F101" s="157"/>
      <c r="G101" s="157"/>
      <c r="H101" s="157"/>
      <c r="I101" s="157"/>
      <c r="J101" s="158">
        <f>J126</f>
        <v>0</v>
      </c>
      <c r="K101" s="155"/>
      <c r="L101" s="159"/>
    </row>
    <row r="102" spans="1:47" s="2" customFormat="1" ht="21.75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47" s="2" customFormat="1" ht="6.95" customHeight="1">
      <c r="A103" s="35"/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pans="1:47" s="2" customFormat="1" ht="6.95" customHeight="1">
      <c r="A107" s="35"/>
      <c r="B107" s="57"/>
      <c r="C107" s="58"/>
      <c r="D107" s="58"/>
      <c r="E107" s="58"/>
      <c r="F107" s="58"/>
      <c r="G107" s="58"/>
      <c r="H107" s="58"/>
      <c r="I107" s="58"/>
      <c r="J107" s="58"/>
      <c r="K107" s="58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24.95" customHeight="1">
      <c r="A108" s="35"/>
      <c r="B108" s="36"/>
      <c r="C108" s="24" t="s">
        <v>194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6.9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12" customHeight="1">
      <c r="A110" s="35"/>
      <c r="B110" s="36"/>
      <c r="C110" s="30" t="s">
        <v>16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16.5" customHeight="1">
      <c r="A111" s="35"/>
      <c r="B111" s="36"/>
      <c r="C111" s="37"/>
      <c r="D111" s="37"/>
      <c r="E111" s="330" t="str">
        <f>E7</f>
        <v>OU - STAVEBNÍ ÚPRAVY BUDOVY E, ČS.LEGIÍ 9, OSTRAVA - AKTUALIZACE/REVIZE 7.7.2022</v>
      </c>
      <c r="F111" s="331"/>
      <c r="G111" s="331"/>
      <c r="H111" s="331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1" customFormat="1" ht="12" customHeight="1">
      <c r="B112" s="22"/>
      <c r="C112" s="30" t="s">
        <v>153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pans="1:65" s="1" customFormat="1" ht="16.5" customHeight="1">
      <c r="B113" s="22"/>
      <c r="C113" s="23"/>
      <c r="D113" s="23"/>
      <c r="E113" s="330" t="s">
        <v>2838</v>
      </c>
      <c r="F113" s="307"/>
      <c r="G113" s="307"/>
      <c r="H113" s="307"/>
      <c r="I113" s="23"/>
      <c r="J113" s="23"/>
      <c r="K113" s="23"/>
      <c r="L113" s="21"/>
    </row>
    <row r="114" spans="1:65" s="1" customFormat="1" ht="12" customHeight="1">
      <c r="B114" s="22"/>
      <c r="C114" s="30" t="s">
        <v>2839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pans="1:65" s="2" customFormat="1" ht="16.5" customHeight="1">
      <c r="A115" s="35"/>
      <c r="B115" s="36"/>
      <c r="C115" s="37"/>
      <c r="D115" s="37"/>
      <c r="E115" s="334" t="s">
        <v>3798</v>
      </c>
      <c r="F115" s="332"/>
      <c r="G115" s="332"/>
      <c r="H115" s="332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3273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6.5" customHeight="1">
      <c r="A117" s="35"/>
      <c r="B117" s="36"/>
      <c r="C117" s="37"/>
      <c r="D117" s="37"/>
      <c r="E117" s="278" t="str">
        <f>E13</f>
        <v>KT - Kabelové trasy slaboproudých rozvodů</v>
      </c>
      <c r="F117" s="332"/>
      <c r="G117" s="332"/>
      <c r="H117" s="332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2" customHeight="1">
      <c r="A119" s="35"/>
      <c r="B119" s="36"/>
      <c r="C119" s="30" t="s">
        <v>19</v>
      </c>
      <c r="D119" s="37"/>
      <c r="E119" s="37"/>
      <c r="F119" s="28" t="str">
        <f>F16</f>
        <v xml:space="preserve"> </v>
      </c>
      <c r="G119" s="37"/>
      <c r="H119" s="37"/>
      <c r="I119" s="30" t="s">
        <v>21</v>
      </c>
      <c r="J119" s="67" t="str">
        <f>IF(J16="","",J16)</f>
        <v>30. 3. 2022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2" customHeight="1">
      <c r="A121" s="35"/>
      <c r="B121" s="36"/>
      <c r="C121" s="30" t="s">
        <v>23</v>
      </c>
      <c r="D121" s="37"/>
      <c r="E121" s="37"/>
      <c r="F121" s="28" t="str">
        <f>E19</f>
        <v>Ostravská univerzita</v>
      </c>
      <c r="G121" s="37"/>
      <c r="H121" s="37"/>
      <c r="I121" s="30" t="s">
        <v>29</v>
      </c>
      <c r="J121" s="33" t="str">
        <f>E25</f>
        <v>MARPO s.r.o.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5.2" customHeight="1">
      <c r="A122" s="35"/>
      <c r="B122" s="36"/>
      <c r="C122" s="30" t="s">
        <v>27</v>
      </c>
      <c r="D122" s="37"/>
      <c r="E122" s="37"/>
      <c r="F122" s="28" t="str">
        <f>IF(E22="","",E22)</f>
        <v>Vyplň údaj</v>
      </c>
      <c r="G122" s="37"/>
      <c r="H122" s="37"/>
      <c r="I122" s="30" t="s">
        <v>32</v>
      </c>
      <c r="J122" s="33" t="str">
        <f>E28</f>
        <v xml:space="preserve"> 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0.3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11" customFormat="1" ht="29.25" customHeight="1">
      <c r="A124" s="165"/>
      <c r="B124" s="166"/>
      <c r="C124" s="167" t="s">
        <v>195</v>
      </c>
      <c r="D124" s="168" t="s">
        <v>60</v>
      </c>
      <c r="E124" s="168" t="s">
        <v>56</v>
      </c>
      <c r="F124" s="168" t="s">
        <v>57</v>
      </c>
      <c r="G124" s="168" t="s">
        <v>196</v>
      </c>
      <c r="H124" s="168" t="s">
        <v>197</v>
      </c>
      <c r="I124" s="168" t="s">
        <v>198</v>
      </c>
      <c r="J124" s="169" t="s">
        <v>157</v>
      </c>
      <c r="K124" s="170" t="s">
        <v>199</v>
      </c>
      <c r="L124" s="171"/>
      <c r="M124" s="76" t="s">
        <v>1</v>
      </c>
      <c r="N124" s="77" t="s">
        <v>39</v>
      </c>
      <c r="O124" s="77" t="s">
        <v>200</v>
      </c>
      <c r="P124" s="77" t="s">
        <v>201</v>
      </c>
      <c r="Q124" s="77" t="s">
        <v>202</v>
      </c>
      <c r="R124" s="77" t="s">
        <v>203</v>
      </c>
      <c r="S124" s="77" t="s">
        <v>204</v>
      </c>
      <c r="T124" s="78" t="s">
        <v>205</v>
      </c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/>
    </row>
    <row r="125" spans="1:65" s="2" customFormat="1" ht="22.9" customHeight="1">
      <c r="A125" s="35"/>
      <c r="B125" s="36"/>
      <c r="C125" s="83" t="s">
        <v>206</v>
      </c>
      <c r="D125" s="37"/>
      <c r="E125" s="37"/>
      <c r="F125" s="37"/>
      <c r="G125" s="37"/>
      <c r="H125" s="37"/>
      <c r="I125" s="37"/>
      <c r="J125" s="172">
        <f>BK125</f>
        <v>0</v>
      </c>
      <c r="K125" s="37"/>
      <c r="L125" s="40"/>
      <c r="M125" s="79"/>
      <c r="N125" s="173"/>
      <c r="O125" s="80"/>
      <c r="P125" s="174">
        <f>P126</f>
        <v>0</v>
      </c>
      <c r="Q125" s="80"/>
      <c r="R125" s="174">
        <f>R126</f>
        <v>0</v>
      </c>
      <c r="S125" s="80"/>
      <c r="T125" s="175">
        <f>T126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74</v>
      </c>
      <c r="AU125" s="18" t="s">
        <v>159</v>
      </c>
      <c r="BK125" s="176">
        <f>BK126</f>
        <v>0</v>
      </c>
    </row>
    <row r="126" spans="1:65" s="12" customFormat="1" ht="25.9" customHeight="1">
      <c r="B126" s="177"/>
      <c r="C126" s="178"/>
      <c r="D126" s="179" t="s">
        <v>74</v>
      </c>
      <c r="E126" s="180" t="s">
        <v>3280</v>
      </c>
      <c r="F126" s="180" t="s">
        <v>4021</v>
      </c>
      <c r="G126" s="178"/>
      <c r="H126" s="178"/>
      <c r="I126" s="181"/>
      <c r="J126" s="182">
        <f>BK126</f>
        <v>0</v>
      </c>
      <c r="K126" s="178"/>
      <c r="L126" s="183"/>
      <c r="M126" s="184"/>
      <c r="N126" s="185"/>
      <c r="O126" s="185"/>
      <c r="P126" s="186">
        <f>SUM(P127:P176)</f>
        <v>0</v>
      </c>
      <c r="Q126" s="185"/>
      <c r="R126" s="186">
        <f>SUM(R127:R176)</f>
        <v>0</v>
      </c>
      <c r="S126" s="185"/>
      <c r="T126" s="187">
        <f>SUM(T127:T176)</f>
        <v>0</v>
      </c>
      <c r="AR126" s="188" t="s">
        <v>83</v>
      </c>
      <c r="AT126" s="189" t="s">
        <v>74</v>
      </c>
      <c r="AU126" s="189" t="s">
        <v>75</v>
      </c>
      <c r="AY126" s="188" t="s">
        <v>209</v>
      </c>
      <c r="BK126" s="190">
        <f>SUM(BK127:BK176)</f>
        <v>0</v>
      </c>
    </row>
    <row r="127" spans="1:65" s="2" customFormat="1" ht="16.5" customHeight="1">
      <c r="A127" s="35"/>
      <c r="B127" s="36"/>
      <c r="C127" s="193" t="s">
        <v>83</v>
      </c>
      <c r="D127" s="193" t="s">
        <v>211</v>
      </c>
      <c r="E127" s="194" t="s">
        <v>4022</v>
      </c>
      <c r="F127" s="195" t="s">
        <v>4023</v>
      </c>
      <c r="G127" s="196" t="s">
        <v>425</v>
      </c>
      <c r="H127" s="197">
        <v>60</v>
      </c>
      <c r="I127" s="198"/>
      <c r="J127" s="199">
        <f t="shared" ref="J127:J158" si="0">ROUND(I127*H127,2)</f>
        <v>0</v>
      </c>
      <c r="K127" s="200"/>
      <c r="L127" s="40"/>
      <c r="M127" s="201" t="s">
        <v>1</v>
      </c>
      <c r="N127" s="202" t="s">
        <v>40</v>
      </c>
      <c r="O127" s="72"/>
      <c r="P127" s="203">
        <f t="shared" ref="P127:P158" si="1">O127*H127</f>
        <v>0</v>
      </c>
      <c r="Q127" s="203">
        <v>0</v>
      </c>
      <c r="R127" s="203">
        <f t="shared" ref="R127:R158" si="2">Q127*H127</f>
        <v>0</v>
      </c>
      <c r="S127" s="203">
        <v>0</v>
      </c>
      <c r="T127" s="204">
        <f t="shared" ref="T127:T158" si="3"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5" t="s">
        <v>215</v>
      </c>
      <c r="AT127" s="205" t="s">
        <v>211</v>
      </c>
      <c r="AU127" s="205" t="s">
        <v>83</v>
      </c>
      <c r="AY127" s="18" t="s">
        <v>209</v>
      </c>
      <c r="BE127" s="206">
        <f t="shared" ref="BE127:BE158" si="4">IF(N127="základní",J127,0)</f>
        <v>0</v>
      </c>
      <c r="BF127" s="206">
        <f t="shared" ref="BF127:BF158" si="5">IF(N127="snížená",J127,0)</f>
        <v>0</v>
      </c>
      <c r="BG127" s="206">
        <f t="shared" ref="BG127:BG158" si="6">IF(N127="zákl. přenesená",J127,0)</f>
        <v>0</v>
      </c>
      <c r="BH127" s="206">
        <f t="shared" ref="BH127:BH158" si="7">IF(N127="sníž. přenesená",J127,0)</f>
        <v>0</v>
      </c>
      <c r="BI127" s="206">
        <f t="shared" ref="BI127:BI158" si="8">IF(N127="nulová",J127,0)</f>
        <v>0</v>
      </c>
      <c r="BJ127" s="18" t="s">
        <v>83</v>
      </c>
      <c r="BK127" s="206">
        <f t="shared" ref="BK127:BK158" si="9">ROUND(I127*H127,2)</f>
        <v>0</v>
      </c>
      <c r="BL127" s="18" t="s">
        <v>215</v>
      </c>
      <c r="BM127" s="205" t="s">
        <v>85</v>
      </c>
    </row>
    <row r="128" spans="1:65" s="2" customFormat="1" ht="16.5" customHeight="1">
      <c r="A128" s="35"/>
      <c r="B128" s="36"/>
      <c r="C128" s="193" t="s">
        <v>85</v>
      </c>
      <c r="D128" s="193" t="s">
        <v>211</v>
      </c>
      <c r="E128" s="194" t="s">
        <v>4024</v>
      </c>
      <c r="F128" s="195" t="s">
        <v>4025</v>
      </c>
      <c r="G128" s="196" t="s">
        <v>425</v>
      </c>
      <c r="H128" s="197">
        <v>60</v>
      </c>
      <c r="I128" s="198"/>
      <c r="J128" s="199">
        <f t="shared" si="0"/>
        <v>0</v>
      </c>
      <c r="K128" s="200"/>
      <c r="L128" s="40"/>
      <c r="M128" s="201" t="s">
        <v>1</v>
      </c>
      <c r="N128" s="202" t="s">
        <v>40</v>
      </c>
      <c r="O128" s="72"/>
      <c r="P128" s="203">
        <f t="shared" si="1"/>
        <v>0</v>
      </c>
      <c r="Q128" s="203">
        <v>0</v>
      </c>
      <c r="R128" s="203">
        <f t="shared" si="2"/>
        <v>0</v>
      </c>
      <c r="S128" s="203">
        <v>0</v>
      </c>
      <c r="T128" s="204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5" t="s">
        <v>215</v>
      </c>
      <c r="AT128" s="205" t="s">
        <v>211</v>
      </c>
      <c r="AU128" s="205" t="s">
        <v>83</v>
      </c>
      <c r="AY128" s="18" t="s">
        <v>209</v>
      </c>
      <c r="BE128" s="206">
        <f t="shared" si="4"/>
        <v>0</v>
      </c>
      <c r="BF128" s="206">
        <f t="shared" si="5"/>
        <v>0</v>
      </c>
      <c r="BG128" s="206">
        <f t="shared" si="6"/>
        <v>0</v>
      </c>
      <c r="BH128" s="206">
        <f t="shared" si="7"/>
        <v>0</v>
      </c>
      <c r="BI128" s="206">
        <f t="shared" si="8"/>
        <v>0</v>
      </c>
      <c r="BJ128" s="18" t="s">
        <v>83</v>
      </c>
      <c r="BK128" s="206">
        <f t="shared" si="9"/>
        <v>0</v>
      </c>
      <c r="BL128" s="18" t="s">
        <v>215</v>
      </c>
      <c r="BM128" s="205" t="s">
        <v>215</v>
      </c>
    </row>
    <row r="129" spans="1:65" s="2" customFormat="1" ht="16.5" customHeight="1">
      <c r="A129" s="35"/>
      <c r="B129" s="36"/>
      <c r="C129" s="193" t="s">
        <v>106</v>
      </c>
      <c r="D129" s="193" t="s">
        <v>211</v>
      </c>
      <c r="E129" s="194" t="s">
        <v>4026</v>
      </c>
      <c r="F129" s="195" t="s">
        <v>4027</v>
      </c>
      <c r="G129" s="196" t="s">
        <v>513</v>
      </c>
      <c r="H129" s="197">
        <v>30</v>
      </c>
      <c r="I129" s="198"/>
      <c r="J129" s="199">
        <f t="shared" si="0"/>
        <v>0</v>
      </c>
      <c r="K129" s="200"/>
      <c r="L129" s="40"/>
      <c r="M129" s="201" t="s">
        <v>1</v>
      </c>
      <c r="N129" s="202" t="s">
        <v>40</v>
      </c>
      <c r="O129" s="72"/>
      <c r="P129" s="203">
        <f t="shared" si="1"/>
        <v>0</v>
      </c>
      <c r="Q129" s="203">
        <v>0</v>
      </c>
      <c r="R129" s="203">
        <f t="shared" si="2"/>
        <v>0</v>
      </c>
      <c r="S129" s="203">
        <v>0</v>
      </c>
      <c r="T129" s="204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5" t="s">
        <v>215</v>
      </c>
      <c r="AT129" s="205" t="s">
        <v>211</v>
      </c>
      <c r="AU129" s="205" t="s">
        <v>83</v>
      </c>
      <c r="AY129" s="18" t="s">
        <v>209</v>
      </c>
      <c r="BE129" s="206">
        <f t="shared" si="4"/>
        <v>0</v>
      </c>
      <c r="BF129" s="206">
        <f t="shared" si="5"/>
        <v>0</v>
      </c>
      <c r="BG129" s="206">
        <f t="shared" si="6"/>
        <v>0</v>
      </c>
      <c r="BH129" s="206">
        <f t="shared" si="7"/>
        <v>0</v>
      </c>
      <c r="BI129" s="206">
        <f t="shared" si="8"/>
        <v>0</v>
      </c>
      <c r="BJ129" s="18" t="s">
        <v>83</v>
      </c>
      <c r="BK129" s="206">
        <f t="shared" si="9"/>
        <v>0</v>
      </c>
      <c r="BL129" s="18" t="s">
        <v>215</v>
      </c>
      <c r="BM129" s="205" t="s">
        <v>224</v>
      </c>
    </row>
    <row r="130" spans="1:65" s="2" customFormat="1" ht="16.5" customHeight="1">
      <c r="A130" s="35"/>
      <c r="B130" s="36"/>
      <c r="C130" s="193" t="s">
        <v>215</v>
      </c>
      <c r="D130" s="193" t="s">
        <v>211</v>
      </c>
      <c r="E130" s="194" t="s">
        <v>4028</v>
      </c>
      <c r="F130" s="195" t="s">
        <v>4029</v>
      </c>
      <c r="G130" s="196" t="s">
        <v>513</v>
      </c>
      <c r="H130" s="197">
        <v>30</v>
      </c>
      <c r="I130" s="198"/>
      <c r="J130" s="199">
        <f t="shared" si="0"/>
        <v>0</v>
      </c>
      <c r="K130" s="200"/>
      <c r="L130" s="40"/>
      <c r="M130" s="201" t="s">
        <v>1</v>
      </c>
      <c r="N130" s="202" t="s">
        <v>40</v>
      </c>
      <c r="O130" s="72"/>
      <c r="P130" s="203">
        <f t="shared" si="1"/>
        <v>0</v>
      </c>
      <c r="Q130" s="203">
        <v>0</v>
      </c>
      <c r="R130" s="203">
        <f t="shared" si="2"/>
        <v>0</v>
      </c>
      <c r="S130" s="203">
        <v>0</v>
      </c>
      <c r="T130" s="204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5" t="s">
        <v>215</v>
      </c>
      <c r="AT130" s="205" t="s">
        <v>211</v>
      </c>
      <c r="AU130" s="205" t="s">
        <v>83</v>
      </c>
      <c r="AY130" s="18" t="s">
        <v>209</v>
      </c>
      <c r="BE130" s="206">
        <f t="shared" si="4"/>
        <v>0</v>
      </c>
      <c r="BF130" s="206">
        <f t="shared" si="5"/>
        <v>0</v>
      </c>
      <c r="BG130" s="206">
        <f t="shared" si="6"/>
        <v>0</v>
      </c>
      <c r="BH130" s="206">
        <f t="shared" si="7"/>
        <v>0</v>
      </c>
      <c r="BI130" s="206">
        <f t="shared" si="8"/>
        <v>0</v>
      </c>
      <c r="BJ130" s="18" t="s">
        <v>83</v>
      </c>
      <c r="BK130" s="206">
        <f t="shared" si="9"/>
        <v>0</v>
      </c>
      <c r="BL130" s="18" t="s">
        <v>215</v>
      </c>
      <c r="BM130" s="205" t="s">
        <v>229</v>
      </c>
    </row>
    <row r="131" spans="1:65" s="2" customFormat="1" ht="16.5" customHeight="1">
      <c r="A131" s="35"/>
      <c r="B131" s="36"/>
      <c r="C131" s="193" t="s">
        <v>232</v>
      </c>
      <c r="D131" s="193" t="s">
        <v>211</v>
      </c>
      <c r="E131" s="194" t="s">
        <v>4030</v>
      </c>
      <c r="F131" s="195" t="s">
        <v>4031</v>
      </c>
      <c r="G131" s="196" t="s">
        <v>425</v>
      </c>
      <c r="H131" s="197">
        <v>60</v>
      </c>
      <c r="I131" s="198"/>
      <c r="J131" s="199">
        <f t="shared" si="0"/>
        <v>0</v>
      </c>
      <c r="K131" s="200"/>
      <c r="L131" s="40"/>
      <c r="M131" s="201" t="s">
        <v>1</v>
      </c>
      <c r="N131" s="202" t="s">
        <v>40</v>
      </c>
      <c r="O131" s="72"/>
      <c r="P131" s="203">
        <f t="shared" si="1"/>
        <v>0</v>
      </c>
      <c r="Q131" s="203">
        <v>0</v>
      </c>
      <c r="R131" s="203">
        <f t="shared" si="2"/>
        <v>0</v>
      </c>
      <c r="S131" s="203">
        <v>0</v>
      </c>
      <c r="T131" s="204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215</v>
      </c>
      <c r="AT131" s="205" t="s">
        <v>211</v>
      </c>
      <c r="AU131" s="205" t="s">
        <v>83</v>
      </c>
      <c r="AY131" s="18" t="s">
        <v>209</v>
      </c>
      <c r="BE131" s="206">
        <f t="shared" si="4"/>
        <v>0</v>
      </c>
      <c r="BF131" s="206">
        <f t="shared" si="5"/>
        <v>0</v>
      </c>
      <c r="BG131" s="206">
        <f t="shared" si="6"/>
        <v>0</v>
      </c>
      <c r="BH131" s="206">
        <f t="shared" si="7"/>
        <v>0</v>
      </c>
      <c r="BI131" s="206">
        <f t="shared" si="8"/>
        <v>0</v>
      </c>
      <c r="BJ131" s="18" t="s">
        <v>83</v>
      </c>
      <c r="BK131" s="206">
        <f t="shared" si="9"/>
        <v>0</v>
      </c>
      <c r="BL131" s="18" t="s">
        <v>215</v>
      </c>
      <c r="BM131" s="205" t="s">
        <v>235</v>
      </c>
    </row>
    <row r="132" spans="1:65" s="2" customFormat="1" ht="16.5" customHeight="1">
      <c r="A132" s="35"/>
      <c r="B132" s="36"/>
      <c r="C132" s="193" t="s">
        <v>224</v>
      </c>
      <c r="D132" s="193" t="s">
        <v>211</v>
      </c>
      <c r="E132" s="194" t="s">
        <v>4032</v>
      </c>
      <c r="F132" s="195" t="s">
        <v>4033</v>
      </c>
      <c r="G132" s="196" t="s">
        <v>513</v>
      </c>
      <c r="H132" s="197">
        <v>45</v>
      </c>
      <c r="I132" s="198"/>
      <c r="J132" s="199">
        <f t="shared" si="0"/>
        <v>0</v>
      </c>
      <c r="K132" s="200"/>
      <c r="L132" s="40"/>
      <c r="M132" s="201" t="s">
        <v>1</v>
      </c>
      <c r="N132" s="202" t="s">
        <v>40</v>
      </c>
      <c r="O132" s="72"/>
      <c r="P132" s="203">
        <f t="shared" si="1"/>
        <v>0</v>
      </c>
      <c r="Q132" s="203">
        <v>0</v>
      </c>
      <c r="R132" s="203">
        <f t="shared" si="2"/>
        <v>0</v>
      </c>
      <c r="S132" s="203">
        <v>0</v>
      </c>
      <c r="T132" s="204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215</v>
      </c>
      <c r="AT132" s="205" t="s">
        <v>211</v>
      </c>
      <c r="AU132" s="205" t="s">
        <v>83</v>
      </c>
      <c r="AY132" s="18" t="s">
        <v>209</v>
      </c>
      <c r="BE132" s="206">
        <f t="shared" si="4"/>
        <v>0</v>
      </c>
      <c r="BF132" s="206">
        <f t="shared" si="5"/>
        <v>0</v>
      </c>
      <c r="BG132" s="206">
        <f t="shared" si="6"/>
        <v>0</v>
      </c>
      <c r="BH132" s="206">
        <f t="shared" si="7"/>
        <v>0</v>
      </c>
      <c r="BI132" s="206">
        <f t="shared" si="8"/>
        <v>0</v>
      </c>
      <c r="BJ132" s="18" t="s">
        <v>83</v>
      </c>
      <c r="BK132" s="206">
        <f t="shared" si="9"/>
        <v>0</v>
      </c>
      <c r="BL132" s="18" t="s">
        <v>215</v>
      </c>
      <c r="BM132" s="205" t="s">
        <v>240</v>
      </c>
    </row>
    <row r="133" spans="1:65" s="2" customFormat="1" ht="21.75" customHeight="1">
      <c r="A133" s="35"/>
      <c r="B133" s="36"/>
      <c r="C133" s="193" t="s">
        <v>241</v>
      </c>
      <c r="D133" s="193" t="s">
        <v>211</v>
      </c>
      <c r="E133" s="194" t="s">
        <v>4034</v>
      </c>
      <c r="F133" s="195" t="s">
        <v>4035</v>
      </c>
      <c r="G133" s="196" t="s">
        <v>425</v>
      </c>
      <c r="H133" s="197">
        <v>2250</v>
      </c>
      <c r="I133" s="198"/>
      <c r="J133" s="199">
        <f t="shared" si="0"/>
        <v>0</v>
      </c>
      <c r="K133" s="200"/>
      <c r="L133" s="40"/>
      <c r="M133" s="201" t="s">
        <v>1</v>
      </c>
      <c r="N133" s="202" t="s">
        <v>40</v>
      </c>
      <c r="O133" s="72"/>
      <c r="P133" s="203">
        <f t="shared" si="1"/>
        <v>0</v>
      </c>
      <c r="Q133" s="203">
        <v>0</v>
      </c>
      <c r="R133" s="203">
        <f t="shared" si="2"/>
        <v>0</v>
      </c>
      <c r="S133" s="203">
        <v>0</v>
      </c>
      <c r="T133" s="204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215</v>
      </c>
      <c r="AT133" s="205" t="s">
        <v>211</v>
      </c>
      <c r="AU133" s="205" t="s">
        <v>83</v>
      </c>
      <c r="AY133" s="18" t="s">
        <v>209</v>
      </c>
      <c r="BE133" s="206">
        <f t="shared" si="4"/>
        <v>0</v>
      </c>
      <c r="BF133" s="206">
        <f t="shared" si="5"/>
        <v>0</v>
      </c>
      <c r="BG133" s="206">
        <f t="shared" si="6"/>
        <v>0</v>
      </c>
      <c r="BH133" s="206">
        <f t="shared" si="7"/>
        <v>0</v>
      </c>
      <c r="BI133" s="206">
        <f t="shared" si="8"/>
        <v>0</v>
      </c>
      <c r="BJ133" s="18" t="s">
        <v>83</v>
      </c>
      <c r="BK133" s="206">
        <f t="shared" si="9"/>
        <v>0</v>
      </c>
      <c r="BL133" s="18" t="s">
        <v>215</v>
      </c>
      <c r="BM133" s="205" t="s">
        <v>244</v>
      </c>
    </row>
    <row r="134" spans="1:65" s="2" customFormat="1" ht="21.75" customHeight="1">
      <c r="A134" s="35"/>
      <c r="B134" s="36"/>
      <c r="C134" s="193" t="s">
        <v>229</v>
      </c>
      <c r="D134" s="193" t="s">
        <v>211</v>
      </c>
      <c r="E134" s="194" t="s">
        <v>4036</v>
      </c>
      <c r="F134" s="195" t="s">
        <v>4037</v>
      </c>
      <c r="G134" s="196" t="s">
        <v>425</v>
      </c>
      <c r="H134" s="197">
        <v>950</v>
      </c>
      <c r="I134" s="198"/>
      <c r="J134" s="199">
        <f t="shared" si="0"/>
        <v>0</v>
      </c>
      <c r="K134" s="200"/>
      <c r="L134" s="40"/>
      <c r="M134" s="201" t="s">
        <v>1</v>
      </c>
      <c r="N134" s="202" t="s">
        <v>40</v>
      </c>
      <c r="O134" s="72"/>
      <c r="P134" s="203">
        <f t="shared" si="1"/>
        <v>0</v>
      </c>
      <c r="Q134" s="203">
        <v>0</v>
      </c>
      <c r="R134" s="203">
        <f t="shared" si="2"/>
        <v>0</v>
      </c>
      <c r="S134" s="203">
        <v>0</v>
      </c>
      <c r="T134" s="204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215</v>
      </c>
      <c r="AT134" s="205" t="s">
        <v>211</v>
      </c>
      <c r="AU134" s="205" t="s">
        <v>83</v>
      </c>
      <c r="AY134" s="18" t="s">
        <v>209</v>
      </c>
      <c r="BE134" s="206">
        <f t="shared" si="4"/>
        <v>0</v>
      </c>
      <c r="BF134" s="206">
        <f t="shared" si="5"/>
        <v>0</v>
      </c>
      <c r="BG134" s="206">
        <f t="shared" si="6"/>
        <v>0</v>
      </c>
      <c r="BH134" s="206">
        <f t="shared" si="7"/>
        <v>0</v>
      </c>
      <c r="BI134" s="206">
        <f t="shared" si="8"/>
        <v>0</v>
      </c>
      <c r="BJ134" s="18" t="s">
        <v>83</v>
      </c>
      <c r="BK134" s="206">
        <f t="shared" si="9"/>
        <v>0</v>
      </c>
      <c r="BL134" s="18" t="s">
        <v>215</v>
      </c>
      <c r="BM134" s="205" t="s">
        <v>247</v>
      </c>
    </row>
    <row r="135" spans="1:65" s="2" customFormat="1" ht="21.75" customHeight="1">
      <c r="A135" s="35"/>
      <c r="B135" s="36"/>
      <c r="C135" s="193" t="s">
        <v>249</v>
      </c>
      <c r="D135" s="193" t="s">
        <v>211</v>
      </c>
      <c r="E135" s="194" t="s">
        <v>4038</v>
      </c>
      <c r="F135" s="195" t="s">
        <v>4039</v>
      </c>
      <c r="G135" s="196" t="s">
        <v>425</v>
      </c>
      <c r="H135" s="197">
        <v>780</v>
      </c>
      <c r="I135" s="198"/>
      <c r="J135" s="199">
        <f t="shared" si="0"/>
        <v>0</v>
      </c>
      <c r="K135" s="200"/>
      <c r="L135" s="40"/>
      <c r="M135" s="201" t="s">
        <v>1</v>
      </c>
      <c r="N135" s="202" t="s">
        <v>40</v>
      </c>
      <c r="O135" s="72"/>
      <c r="P135" s="203">
        <f t="shared" si="1"/>
        <v>0</v>
      </c>
      <c r="Q135" s="203">
        <v>0</v>
      </c>
      <c r="R135" s="203">
        <f t="shared" si="2"/>
        <v>0</v>
      </c>
      <c r="S135" s="203">
        <v>0</v>
      </c>
      <c r="T135" s="204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215</v>
      </c>
      <c r="AT135" s="205" t="s">
        <v>211</v>
      </c>
      <c r="AU135" s="205" t="s">
        <v>83</v>
      </c>
      <c r="AY135" s="18" t="s">
        <v>209</v>
      </c>
      <c r="BE135" s="206">
        <f t="shared" si="4"/>
        <v>0</v>
      </c>
      <c r="BF135" s="206">
        <f t="shared" si="5"/>
        <v>0</v>
      </c>
      <c r="BG135" s="206">
        <f t="shared" si="6"/>
        <v>0</v>
      </c>
      <c r="BH135" s="206">
        <f t="shared" si="7"/>
        <v>0</v>
      </c>
      <c r="BI135" s="206">
        <f t="shared" si="8"/>
        <v>0</v>
      </c>
      <c r="BJ135" s="18" t="s">
        <v>83</v>
      </c>
      <c r="BK135" s="206">
        <f t="shared" si="9"/>
        <v>0</v>
      </c>
      <c r="BL135" s="18" t="s">
        <v>215</v>
      </c>
      <c r="BM135" s="205" t="s">
        <v>252</v>
      </c>
    </row>
    <row r="136" spans="1:65" s="2" customFormat="1" ht="21.75" customHeight="1">
      <c r="A136" s="35"/>
      <c r="B136" s="36"/>
      <c r="C136" s="193" t="s">
        <v>235</v>
      </c>
      <c r="D136" s="193" t="s">
        <v>211</v>
      </c>
      <c r="E136" s="194" t="s">
        <v>4040</v>
      </c>
      <c r="F136" s="195" t="s">
        <v>4041</v>
      </c>
      <c r="G136" s="196" t="s">
        <v>425</v>
      </c>
      <c r="H136" s="197">
        <v>880</v>
      </c>
      <c r="I136" s="198"/>
      <c r="J136" s="199">
        <f t="shared" si="0"/>
        <v>0</v>
      </c>
      <c r="K136" s="200"/>
      <c r="L136" s="40"/>
      <c r="M136" s="201" t="s">
        <v>1</v>
      </c>
      <c r="N136" s="202" t="s">
        <v>40</v>
      </c>
      <c r="O136" s="72"/>
      <c r="P136" s="203">
        <f t="shared" si="1"/>
        <v>0</v>
      </c>
      <c r="Q136" s="203">
        <v>0</v>
      </c>
      <c r="R136" s="203">
        <f t="shared" si="2"/>
        <v>0</v>
      </c>
      <c r="S136" s="203">
        <v>0</v>
      </c>
      <c r="T136" s="204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215</v>
      </c>
      <c r="AT136" s="205" t="s">
        <v>211</v>
      </c>
      <c r="AU136" s="205" t="s">
        <v>83</v>
      </c>
      <c r="AY136" s="18" t="s">
        <v>209</v>
      </c>
      <c r="BE136" s="206">
        <f t="shared" si="4"/>
        <v>0</v>
      </c>
      <c r="BF136" s="206">
        <f t="shared" si="5"/>
        <v>0</v>
      </c>
      <c r="BG136" s="206">
        <f t="shared" si="6"/>
        <v>0</v>
      </c>
      <c r="BH136" s="206">
        <f t="shared" si="7"/>
        <v>0</v>
      </c>
      <c r="BI136" s="206">
        <f t="shared" si="8"/>
        <v>0</v>
      </c>
      <c r="BJ136" s="18" t="s">
        <v>83</v>
      </c>
      <c r="BK136" s="206">
        <f t="shared" si="9"/>
        <v>0</v>
      </c>
      <c r="BL136" s="18" t="s">
        <v>215</v>
      </c>
      <c r="BM136" s="205" t="s">
        <v>258</v>
      </c>
    </row>
    <row r="137" spans="1:65" s="2" customFormat="1" ht="16.5" customHeight="1">
      <c r="A137" s="35"/>
      <c r="B137" s="36"/>
      <c r="C137" s="193" t="s">
        <v>259</v>
      </c>
      <c r="D137" s="193" t="s">
        <v>211</v>
      </c>
      <c r="E137" s="194" t="s">
        <v>4042</v>
      </c>
      <c r="F137" s="195" t="s">
        <v>4043</v>
      </c>
      <c r="G137" s="196" t="s">
        <v>425</v>
      </c>
      <c r="H137" s="197">
        <v>140</v>
      </c>
      <c r="I137" s="198"/>
      <c r="J137" s="199">
        <f t="shared" si="0"/>
        <v>0</v>
      </c>
      <c r="K137" s="200"/>
      <c r="L137" s="40"/>
      <c r="M137" s="201" t="s">
        <v>1</v>
      </c>
      <c r="N137" s="202" t="s">
        <v>40</v>
      </c>
      <c r="O137" s="72"/>
      <c r="P137" s="203">
        <f t="shared" si="1"/>
        <v>0</v>
      </c>
      <c r="Q137" s="203">
        <v>0</v>
      </c>
      <c r="R137" s="203">
        <f t="shared" si="2"/>
        <v>0</v>
      </c>
      <c r="S137" s="203">
        <v>0</v>
      </c>
      <c r="T137" s="204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215</v>
      </c>
      <c r="AT137" s="205" t="s">
        <v>211</v>
      </c>
      <c r="AU137" s="205" t="s">
        <v>83</v>
      </c>
      <c r="AY137" s="18" t="s">
        <v>209</v>
      </c>
      <c r="BE137" s="206">
        <f t="shared" si="4"/>
        <v>0</v>
      </c>
      <c r="BF137" s="206">
        <f t="shared" si="5"/>
        <v>0</v>
      </c>
      <c r="BG137" s="206">
        <f t="shared" si="6"/>
        <v>0</v>
      </c>
      <c r="BH137" s="206">
        <f t="shared" si="7"/>
        <v>0</v>
      </c>
      <c r="BI137" s="206">
        <f t="shared" si="8"/>
        <v>0</v>
      </c>
      <c r="BJ137" s="18" t="s">
        <v>83</v>
      </c>
      <c r="BK137" s="206">
        <f t="shared" si="9"/>
        <v>0</v>
      </c>
      <c r="BL137" s="18" t="s">
        <v>215</v>
      </c>
      <c r="BM137" s="205" t="s">
        <v>260</v>
      </c>
    </row>
    <row r="138" spans="1:65" s="2" customFormat="1" ht="16.5" customHeight="1">
      <c r="A138" s="35"/>
      <c r="B138" s="36"/>
      <c r="C138" s="193" t="s">
        <v>240</v>
      </c>
      <c r="D138" s="193" t="s">
        <v>211</v>
      </c>
      <c r="E138" s="194" t="s">
        <v>4044</v>
      </c>
      <c r="F138" s="195" t="s">
        <v>4045</v>
      </c>
      <c r="G138" s="196" t="s">
        <v>425</v>
      </c>
      <c r="H138" s="197">
        <v>254</v>
      </c>
      <c r="I138" s="198"/>
      <c r="J138" s="199">
        <f t="shared" si="0"/>
        <v>0</v>
      </c>
      <c r="K138" s="200"/>
      <c r="L138" s="40"/>
      <c r="M138" s="201" t="s">
        <v>1</v>
      </c>
      <c r="N138" s="202" t="s">
        <v>40</v>
      </c>
      <c r="O138" s="72"/>
      <c r="P138" s="203">
        <f t="shared" si="1"/>
        <v>0</v>
      </c>
      <c r="Q138" s="203">
        <v>0</v>
      </c>
      <c r="R138" s="203">
        <f t="shared" si="2"/>
        <v>0</v>
      </c>
      <c r="S138" s="203">
        <v>0</v>
      </c>
      <c r="T138" s="204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215</v>
      </c>
      <c r="AT138" s="205" t="s">
        <v>211</v>
      </c>
      <c r="AU138" s="205" t="s">
        <v>83</v>
      </c>
      <c r="AY138" s="18" t="s">
        <v>209</v>
      </c>
      <c r="BE138" s="206">
        <f t="shared" si="4"/>
        <v>0</v>
      </c>
      <c r="BF138" s="206">
        <f t="shared" si="5"/>
        <v>0</v>
      </c>
      <c r="BG138" s="206">
        <f t="shared" si="6"/>
        <v>0</v>
      </c>
      <c r="BH138" s="206">
        <f t="shared" si="7"/>
        <v>0</v>
      </c>
      <c r="BI138" s="206">
        <f t="shared" si="8"/>
        <v>0</v>
      </c>
      <c r="BJ138" s="18" t="s">
        <v>83</v>
      </c>
      <c r="BK138" s="206">
        <f t="shared" si="9"/>
        <v>0</v>
      </c>
      <c r="BL138" s="18" t="s">
        <v>215</v>
      </c>
      <c r="BM138" s="205" t="s">
        <v>263</v>
      </c>
    </row>
    <row r="139" spans="1:65" s="2" customFormat="1" ht="16.5" customHeight="1">
      <c r="A139" s="35"/>
      <c r="B139" s="36"/>
      <c r="C139" s="193" t="s">
        <v>265</v>
      </c>
      <c r="D139" s="193" t="s">
        <v>211</v>
      </c>
      <c r="E139" s="194" t="s">
        <v>4046</v>
      </c>
      <c r="F139" s="195" t="s">
        <v>4047</v>
      </c>
      <c r="G139" s="196" t="s">
        <v>513</v>
      </c>
      <c r="H139" s="197">
        <v>264</v>
      </c>
      <c r="I139" s="198"/>
      <c r="J139" s="199">
        <f t="shared" si="0"/>
        <v>0</v>
      </c>
      <c r="K139" s="200"/>
      <c r="L139" s="40"/>
      <c r="M139" s="201" t="s">
        <v>1</v>
      </c>
      <c r="N139" s="202" t="s">
        <v>40</v>
      </c>
      <c r="O139" s="72"/>
      <c r="P139" s="203">
        <f t="shared" si="1"/>
        <v>0</v>
      </c>
      <c r="Q139" s="203">
        <v>0</v>
      </c>
      <c r="R139" s="203">
        <f t="shared" si="2"/>
        <v>0</v>
      </c>
      <c r="S139" s="203">
        <v>0</v>
      </c>
      <c r="T139" s="204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215</v>
      </c>
      <c r="AT139" s="205" t="s">
        <v>211</v>
      </c>
      <c r="AU139" s="205" t="s">
        <v>83</v>
      </c>
      <c r="AY139" s="18" t="s">
        <v>209</v>
      </c>
      <c r="BE139" s="206">
        <f t="shared" si="4"/>
        <v>0</v>
      </c>
      <c r="BF139" s="206">
        <f t="shared" si="5"/>
        <v>0</v>
      </c>
      <c r="BG139" s="206">
        <f t="shared" si="6"/>
        <v>0</v>
      </c>
      <c r="BH139" s="206">
        <f t="shared" si="7"/>
        <v>0</v>
      </c>
      <c r="BI139" s="206">
        <f t="shared" si="8"/>
        <v>0</v>
      </c>
      <c r="BJ139" s="18" t="s">
        <v>83</v>
      </c>
      <c r="BK139" s="206">
        <f t="shared" si="9"/>
        <v>0</v>
      </c>
      <c r="BL139" s="18" t="s">
        <v>215</v>
      </c>
      <c r="BM139" s="205" t="s">
        <v>266</v>
      </c>
    </row>
    <row r="140" spans="1:65" s="2" customFormat="1" ht="16.5" customHeight="1">
      <c r="A140" s="35"/>
      <c r="B140" s="36"/>
      <c r="C140" s="193" t="s">
        <v>244</v>
      </c>
      <c r="D140" s="193" t="s">
        <v>211</v>
      </c>
      <c r="E140" s="194" t="s">
        <v>4048</v>
      </c>
      <c r="F140" s="195" t="s">
        <v>4049</v>
      </c>
      <c r="G140" s="196" t="s">
        <v>513</v>
      </c>
      <c r="H140" s="197">
        <v>450</v>
      </c>
      <c r="I140" s="198"/>
      <c r="J140" s="199">
        <f t="shared" si="0"/>
        <v>0</v>
      </c>
      <c r="K140" s="200"/>
      <c r="L140" s="40"/>
      <c r="M140" s="201" t="s">
        <v>1</v>
      </c>
      <c r="N140" s="202" t="s">
        <v>40</v>
      </c>
      <c r="O140" s="72"/>
      <c r="P140" s="203">
        <f t="shared" si="1"/>
        <v>0</v>
      </c>
      <c r="Q140" s="203">
        <v>0</v>
      </c>
      <c r="R140" s="203">
        <f t="shared" si="2"/>
        <v>0</v>
      </c>
      <c r="S140" s="203">
        <v>0</v>
      </c>
      <c r="T140" s="204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215</v>
      </c>
      <c r="AT140" s="205" t="s">
        <v>211</v>
      </c>
      <c r="AU140" s="205" t="s">
        <v>83</v>
      </c>
      <c r="AY140" s="18" t="s">
        <v>209</v>
      </c>
      <c r="BE140" s="206">
        <f t="shared" si="4"/>
        <v>0</v>
      </c>
      <c r="BF140" s="206">
        <f t="shared" si="5"/>
        <v>0</v>
      </c>
      <c r="BG140" s="206">
        <f t="shared" si="6"/>
        <v>0</v>
      </c>
      <c r="BH140" s="206">
        <f t="shared" si="7"/>
        <v>0</v>
      </c>
      <c r="BI140" s="206">
        <f t="shared" si="8"/>
        <v>0</v>
      </c>
      <c r="BJ140" s="18" t="s">
        <v>83</v>
      </c>
      <c r="BK140" s="206">
        <f t="shared" si="9"/>
        <v>0</v>
      </c>
      <c r="BL140" s="18" t="s">
        <v>215</v>
      </c>
      <c r="BM140" s="205" t="s">
        <v>271</v>
      </c>
    </row>
    <row r="141" spans="1:65" s="2" customFormat="1" ht="21.75" customHeight="1">
      <c r="A141" s="35"/>
      <c r="B141" s="36"/>
      <c r="C141" s="193" t="s">
        <v>8</v>
      </c>
      <c r="D141" s="193" t="s">
        <v>211</v>
      </c>
      <c r="E141" s="194" t="s">
        <v>4050</v>
      </c>
      <c r="F141" s="195" t="s">
        <v>4051</v>
      </c>
      <c r="G141" s="196" t="s">
        <v>513</v>
      </c>
      <c r="H141" s="197">
        <v>120</v>
      </c>
      <c r="I141" s="198"/>
      <c r="J141" s="199">
        <f t="shared" si="0"/>
        <v>0</v>
      </c>
      <c r="K141" s="200"/>
      <c r="L141" s="40"/>
      <c r="M141" s="201" t="s">
        <v>1</v>
      </c>
      <c r="N141" s="202" t="s">
        <v>40</v>
      </c>
      <c r="O141" s="72"/>
      <c r="P141" s="203">
        <f t="shared" si="1"/>
        <v>0</v>
      </c>
      <c r="Q141" s="203">
        <v>0</v>
      </c>
      <c r="R141" s="203">
        <f t="shared" si="2"/>
        <v>0</v>
      </c>
      <c r="S141" s="203">
        <v>0</v>
      </c>
      <c r="T141" s="204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215</v>
      </c>
      <c r="AT141" s="205" t="s">
        <v>211</v>
      </c>
      <c r="AU141" s="205" t="s">
        <v>83</v>
      </c>
      <c r="AY141" s="18" t="s">
        <v>209</v>
      </c>
      <c r="BE141" s="206">
        <f t="shared" si="4"/>
        <v>0</v>
      </c>
      <c r="BF141" s="206">
        <f t="shared" si="5"/>
        <v>0</v>
      </c>
      <c r="BG141" s="206">
        <f t="shared" si="6"/>
        <v>0</v>
      </c>
      <c r="BH141" s="206">
        <f t="shared" si="7"/>
        <v>0</v>
      </c>
      <c r="BI141" s="206">
        <f t="shared" si="8"/>
        <v>0</v>
      </c>
      <c r="BJ141" s="18" t="s">
        <v>83</v>
      </c>
      <c r="BK141" s="206">
        <f t="shared" si="9"/>
        <v>0</v>
      </c>
      <c r="BL141" s="18" t="s">
        <v>215</v>
      </c>
      <c r="BM141" s="205" t="s">
        <v>273</v>
      </c>
    </row>
    <row r="142" spans="1:65" s="2" customFormat="1" ht="16.5" customHeight="1">
      <c r="A142" s="35"/>
      <c r="B142" s="36"/>
      <c r="C142" s="193" t="s">
        <v>247</v>
      </c>
      <c r="D142" s="193" t="s">
        <v>211</v>
      </c>
      <c r="E142" s="194" t="s">
        <v>4052</v>
      </c>
      <c r="F142" s="195" t="s">
        <v>4053</v>
      </c>
      <c r="G142" s="196" t="s">
        <v>513</v>
      </c>
      <c r="H142" s="197">
        <v>80</v>
      </c>
      <c r="I142" s="198"/>
      <c r="J142" s="199">
        <f t="shared" si="0"/>
        <v>0</v>
      </c>
      <c r="K142" s="200"/>
      <c r="L142" s="40"/>
      <c r="M142" s="201" t="s">
        <v>1</v>
      </c>
      <c r="N142" s="202" t="s">
        <v>40</v>
      </c>
      <c r="O142" s="72"/>
      <c r="P142" s="203">
        <f t="shared" si="1"/>
        <v>0</v>
      </c>
      <c r="Q142" s="203">
        <v>0</v>
      </c>
      <c r="R142" s="203">
        <f t="shared" si="2"/>
        <v>0</v>
      </c>
      <c r="S142" s="203">
        <v>0</v>
      </c>
      <c r="T142" s="204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215</v>
      </c>
      <c r="AT142" s="205" t="s">
        <v>211</v>
      </c>
      <c r="AU142" s="205" t="s">
        <v>83</v>
      </c>
      <c r="AY142" s="18" t="s">
        <v>209</v>
      </c>
      <c r="BE142" s="206">
        <f t="shared" si="4"/>
        <v>0</v>
      </c>
      <c r="BF142" s="206">
        <f t="shared" si="5"/>
        <v>0</v>
      </c>
      <c r="BG142" s="206">
        <f t="shared" si="6"/>
        <v>0</v>
      </c>
      <c r="BH142" s="206">
        <f t="shared" si="7"/>
        <v>0</v>
      </c>
      <c r="BI142" s="206">
        <f t="shared" si="8"/>
        <v>0</v>
      </c>
      <c r="BJ142" s="18" t="s">
        <v>83</v>
      </c>
      <c r="BK142" s="206">
        <f t="shared" si="9"/>
        <v>0</v>
      </c>
      <c r="BL142" s="18" t="s">
        <v>215</v>
      </c>
      <c r="BM142" s="205" t="s">
        <v>277</v>
      </c>
    </row>
    <row r="143" spans="1:65" s="2" customFormat="1" ht="16.5" customHeight="1">
      <c r="A143" s="35"/>
      <c r="B143" s="36"/>
      <c r="C143" s="193" t="s">
        <v>278</v>
      </c>
      <c r="D143" s="193" t="s">
        <v>211</v>
      </c>
      <c r="E143" s="194" t="s">
        <v>4054</v>
      </c>
      <c r="F143" s="195" t="s">
        <v>4055</v>
      </c>
      <c r="G143" s="196" t="s">
        <v>513</v>
      </c>
      <c r="H143" s="197">
        <v>28</v>
      </c>
      <c r="I143" s="198"/>
      <c r="J143" s="199">
        <f t="shared" si="0"/>
        <v>0</v>
      </c>
      <c r="K143" s="200"/>
      <c r="L143" s="40"/>
      <c r="M143" s="201" t="s">
        <v>1</v>
      </c>
      <c r="N143" s="202" t="s">
        <v>40</v>
      </c>
      <c r="O143" s="72"/>
      <c r="P143" s="203">
        <f t="shared" si="1"/>
        <v>0</v>
      </c>
      <c r="Q143" s="203">
        <v>0</v>
      </c>
      <c r="R143" s="203">
        <f t="shared" si="2"/>
        <v>0</v>
      </c>
      <c r="S143" s="203">
        <v>0</v>
      </c>
      <c r="T143" s="204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215</v>
      </c>
      <c r="AT143" s="205" t="s">
        <v>211</v>
      </c>
      <c r="AU143" s="205" t="s">
        <v>83</v>
      </c>
      <c r="AY143" s="18" t="s">
        <v>209</v>
      </c>
      <c r="BE143" s="206">
        <f t="shared" si="4"/>
        <v>0</v>
      </c>
      <c r="BF143" s="206">
        <f t="shared" si="5"/>
        <v>0</v>
      </c>
      <c r="BG143" s="206">
        <f t="shared" si="6"/>
        <v>0</v>
      </c>
      <c r="BH143" s="206">
        <f t="shared" si="7"/>
        <v>0</v>
      </c>
      <c r="BI143" s="206">
        <f t="shared" si="8"/>
        <v>0</v>
      </c>
      <c r="BJ143" s="18" t="s">
        <v>83</v>
      </c>
      <c r="BK143" s="206">
        <f t="shared" si="9"/>
        <v>0</v>
      </c>
      <c r="BL143" s="18" t="s">
        <v>215</v>
      </c>
      <c r="BM143" s="205" t="s">
        <v>279</v>
      </c>
    </row>
    <row r="144" spans="1:65" s="2" customFormat="1" ht="33" customHeight="1">
      <c r="A144" s="35"/>
      <c r="B144" s="36"/>
      <c r="C144" s="193" t="s">
        <v>252</v>
      </c>
      <c r="D144" s="193" t="s">
        <v>211</v>
      </c>
      <c r="E144" s="194" t="s">
        <v>4056</v>
      </c>
      <c r="F144" s="195" t="s">
        <v>4057</v>
      </c>
      <c r="G144" s="196" t="s">
        <v>425</v>
      </c>
      <c r="H144" s="197">
        <v>420</v>
      </c>
      <c r="I144" s="198"/>
      <c r="J144" s="199">
        <f t="shared" si="0"/>
        <v>0</v>
      </c>
      <c r="K144" s="200"/>
      <c r="L144" s="40"/>
      <c r="M144" s="201" t="s">
        <v>1</v>
      </c>
      <c r="N144" s="202" t="s">
        <v>40</v>
      </c>
      <c r="O144" s="72"/>
      <c r="P144" s="203">
        <f t="shared" si="1"/>
        <v>0</v>
      </c>
      <c r="Q144" s="203">
        <v>0</v>
      </c>
      <c r="R144" s="203">
        <f t="shared" si="2"/>
        <v>0</v>
      </c>
      <c r="S144" s="203">
        <v>0</v>
      </c>
      <c r="T144" s="204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215</v>
      </c>
      <c r="AT144" s="205" t="s">
        <v>211</v>
      </c>
      <c r="AU144" s="205" t="s">
        <v>83</v>
      </c>
      <c r="AY144" s="18" t="s">
        <v>209</v>
      </c>
      <c r="BE144" s="206">
        <f t="shared" si="4"/>
        <v>0</v>
      </c>
      <c r="BF144" s="206">
        <f t="shared" si="5"/>
        <v>0</v>
      </c>
      <c r="BG144" s="206">
        <f t="shared" si="6"/>
        <v>0</v>
      </c>
      <c r="BH144" s="206">
        <f t="shared" si="7"/>
        <v>0</v>
      </c>
      <c r="BI144" s="206">
        <f t="shared" si="8"/>
        <v>0</v>
      </c>
      <c r="BJ144" s="18" t="s">
        <v>83</v>
      </c>
      <c r="BK144" s="206">
        <f t="shared" si="9"/>
        <v>0</v>
      </c>
      <c r="BL144" s="18" t="s">
        <v>215</v>
      </c>
      <c r="BM144" s="205" t="s">
        <v>282</v>
      </c>
    </row>
    <row r="145" spans="1:65" s="2" customFormat="1" ht="33" customHeight="1">
      <c r="A145" s="35"/>
      <c r="B145" s="36"/>
      <c r="C145" s="193" t="s">
        <v>284</v>
      </c>
      <c r="D145" s="193" t="s">
        <v>211</v>
      </c>
      <c r="E145" s="194" t="s">
        <v>4058</v>
      </c>
      <c r="F145" s="195" t="s">
        <v>4059</v>
      </c>
      <c r="G145" s="196" t="s">
        <v>425</v>
      </c>
      <c r="H145" s="197">
        <v>44</v>
      </c>
      <c r="I145" s="198"/>
      <c r="J145" s="199">
        <f t="shared" si="0"/>
        <v>0</v>
      </c>
      <c r="K145" s="200"/>
      <c r="L145" s="40"/>
      <c r="M145" s="201" t="s">
        <v>1</v>
      </c>
      <c r="N145" s="202" t="s">
        <v>40</v>
      </c>
      <c r="O145" s="72"/>
      <c r="P145" s="203">
        <f t="shared" si="1"/>
        <v>0</v>
      </c>
      <c r="Q145" s="203">
        <v>0</v>
      </c>
      <c r="R145" s="203">
        <f t="shared" si="2"/>
        <v>0</v>
      </c>
      <c r="S145" s="203">
        <v>0</v>
      </c>
      <c r="T145" s="204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215</v>
      </c>
      <c r="AT145" s="205" t="s">
        <v>211</v>
      </c>
      <c r="AU145" s="205" t="s">
        <v>83</v>
      </c>
      <c r="AY145" s="18" t="s">
        <v>209</v>
      </c>
      <c r="BE145" s="206">
        <f t="shared" si="4"/>
        <v>0</v>
      </c>
      <c r="BF145" s="206">
        <f t="shared" si="5"/>
        <v>0</v>
      </c>
      <c r="BG145" s="206">
        <f t="shared" si="6"/>
        <v>0</v>
      </c>
      <c r="BH145" s="206">
        <f t="shared" si="7"/>
        <v>0</v>
      </c>
      <c r="BI145" s="206">
        <f t="shared" si="8"/>
        <v>0</v>
      </c>
      <c r="BJ145" s="18" t="s">
        <v>83</v>
      </c>
      <c r="BK145" s="206">
        <f t="shared" si="9"/>
        <v>0</v>
      </c>
      <c r="BL145" s="18" t="s">
        <v>215</v>
      </c>
      <c r="BM145" s="205" t="s">
        <v>285</v>
      </c>
    </row>
    <row r="146" spans="1:65" s="2" customFormat="1" ht="16.5" customHeight="1">
      <c r="A146" s="35"/>
      <c r="B146" s="36"/>
      <c r="C146" s="193" t="s">
        <v>258</v>
      </c>
      <c r="D146" s="193" t="s">
        <v>211</v>
      </c>
      <c r="E146" s="194" t="s">
        <v>4060</v>
      </c>
      <c r="F146" s="195" t="s">
        <v>4061</v>
      </c>
      <c r="G146" s="196" t="s">
        <v>513</v>
      </c>
      <c r="H146" s="197">
        <v>450</v>
      </c>
      <c r="I146" s="198"/>
      <c r="J146" s="199">
        <f t="shared" si="0"/>
        <v>0</v>
      </c>
      <c r="K146" s="200"/>
      <c r="L146" s="40"/>
      <c r="M146" s="201" t="s">
        <v>1</v>
      </c>
      <c r="N146" s="202" t="s">
        <v>40</v>
      </c>
      <c r="O146" s="72"/>
      <c r="P146" s="203">
        <f t="shared" si="1"/>
        <v>0</v>
      </c>
      <c r="Q146" s="203">
        <v>0</v>
      </c>
      <c r="R146" s="203">
        <f t="shared" si="2"/>
        <v>0</v>
      </c>
      <c r="S146" s="203">
        <v>0</v>
      </c>
      <c r="T146" s="204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215</v>
      </c>
      <c r="AT146" s="205" t="s">
        <v>211</v>
      </c>
      <c r="AU146" s="205" t="s">
        <v>83</v>
      </c>
      <c r="AY146" s="18" t="s">
        <v>209</v>
      </c>
      <c r="BE146" s="206">
        <f t="shared" si="4"/>
        <v>0</v>
      </c>
      <c r="BF146" s="206">
        <f t="shared" si="5"/>
        <v>0</v>
      </c>
      <c r="BG146" s="206">
        <f t="shared" si="6"/>
        <v>0</v>
      </c>
      <c r="BH146" s="206">
        <f t="shared" si="7"/>
        <v>0</v>
      </c>
      <c r="BI146" s="206">
        <f t="shared" si="8"/>
        <v>0</v>
      </c>
      <c r="BJ146" s="18" t="s">
        <v>83</v>
      </c>
      <c r="BK146" s="206">
        <f t="shared" si="9"/>
        <v>0</v>
      </c>
      <c r="BL146" s="18" t="s">
        <v>215</v>
      </c>
      <c r="BM146" s="205" t="s">
        <v>290</v>
      </c>
    </row>
    <row r="147" spans="1:65" s="2" customFormat="1" ht="16.5" customHeight="1">
      <c r="A147" s="35"/>
      <c r="B147" s="36"/>
      <c r="C147" s="193" t="s">
        <v>7</v>
      </c>
      <c r="D147" s="193" t="s">
        <v>211</v>
      </c>
      <c r="E147" s="194" t="s">
        <v>4062</v>
      </c>
      <c r="F147" s="195" t="s">
        <v>4063</v>
      </c>
      <c r="G147" s="196" t="s">
        <v>513</v>
      </c>
      <c r="H147" s="197">
        <v>900</v>
      </c>
      <c r="I147" s="198"/>
      <c r="J147" s="199">
        <f t="shared" si="0"/>
        <v>0</v>
      </c>
      <c r="K147" s="200"/>
      <c r="L147" s="40"/>
      <c r="M147" s="201" t="s">
        <v>1</v>
      </c>
      <c r="N147" s="202" t="s">
        <v>40</v>
      </c>
      <c r="O147" s="72"/>
      <c r="P147" s="203">
        <f t="shared" si="1"/>
        <v>0</v>
      </c>
      <c r="Q147" s="203">
        <v>0</v>
      </c>
      <c r="R147" s="203">
        <f t="shared" si="2"/>
        <v>0</v>
      </c>
      <c r="S147" s="203">
        <v>0</v>
      </c>
      <c r="T147" s="204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215</v>
      </c>
      <c r="AT147" s="205" t="s">
        <v>211</v>
      </c>
      <c r="AU147" s="205" t="s">
        <v>83</v>
      </c>
      <c r="AY147" s="18" t="s">
        <v>209</v>
      </c>
      <c r="BE147" s="206">
        <f t="shared" si="4"/>
        <v>0</v>
      </c>
      <c r="BF147" s="206">
        <f t="shared" si="5"/>
        <v>0</v>
      </c>
      <c r="BG147" s="206">
        <f t="shared" si="6"/>
        <v>0</v>
      </c>
      <c r="BH147" s="206">
        <f t="shared" si="7"/>
        <v>0</v>
      </c>
      <c r="BI147" s="206">
        <f t="shared" si="8"/>
        <v>0</v>
      </c>
      <c r="BJ147" s="18" t="s">
        <v>83</v>
      </c>
      <c r="BK147" s="206">
        <f t="shared" si="9"/>
        <v>0</v>
      </c>
      <c r="BL147" s="18" t="s">
        <v>215</v>
      </c>
      <c r="BM147" s="205" t="s">
        <v>295</v>
      </c>
    </row>
    <row r="148" spans="1:65" s="2" customFormat="1" ht="24.2" customHeight="1">
      <c r="A148" s="35"/>
      <c r="B148" s="36"/>
      <c r="C148" s="193" t="s">
        <v>260</v>
      </c>
      <c r="D148" s="193" t="s">
        <v>211</v>
      </c>
      <c r="E148" s="194" t="s">
        <v>4064</v>
      </c>
      <c r="F148" s="195" t="s">
        <v>4065</v>
      </c>
      <c r="G148" s="196" t="s">
        <v>425</v>
      </c>
      <c r="H148" s="197">
        <v>120</v>
      </c>
      <c r="I148" s="198"/>
      <c r="J148" s="199">
        <f t="shared" si="0"/>
        <v>0</v>
      </c>
      <c r="K148" s="200"/>
      <c r="L148" s="40"/>
      <c r="M148" s="201" t="s">
        <v>1</v>
      </c>
      <c r="N148" s="202" t="s">
        <v>40</v>
      </c>
      <c r="O148" s="72"/>
      <c r="P148" s="203">
        <f t="shared" si="1"/>
        <v>0</v>
      </c>
      <c r="Q148" s="203">
        <v>0</v>
      </c>
      <c r="R148" s="203">
        <f t="shared" si="2"/>
        <v>0</v>
      </c>
      <c r="S148" s="203">
        <v>0</v>
      </c>
      <c r="T148" s="204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215</v>
      </c>
      <c r="AT148" s="205" t="s">
        <v>211</v>
      </c>
      <c r="AU148" s="205" t="s">
        <v>83</v>
      </c>
      <c r="AY148" s="18" t="s">
        <v>209</v>
      </c>
      <c r="BE148" s="206">
        <f t="shared" si="4"/>
        <v>0</v>
      </c>
      <c r="BF148" s="206">
        <f t="shared" si="5"/>
        <v>0</v>
      </c>
      <c r="BG148" s="206">
        <f t="shared" si="6"/>
        <v>0</v>
      </c>
      <c r="BH148" s="206">
        <f t="shared" si="7"/>
        <v>0</v>
      </c>
      <c r="BI148" s="206">
        <f t="shared" si="8"/>
        <v>0</v>
      </c>
      <c r="BJ148" s="18" t="s">
        <v>83</v>
      </c>
      <c r="BK148" s="206">
        <f t="shared" si="9"/>
        <v>0</v>
      </c>
      <c r="BL148" s="18" t="s">
        <v>215</v>
      </c>
      <c r="BM148" s="205" t="s">
        <v>299</v>
      </c>
    </row>
    <row r="149" spans="1:65" s="2" customFormat="1" ht="24.2" customHeight="1">
      <c r="A149" s="35"/>
      <c r="B149" s="36"/>
      <c r="C149" s="193" t="s">
        <v>301</v>
      </c>
      <c r="D149" s="193" t="s">
        <v>211</v>
      </c>
      <c r="E149" s="194" t="s">
        <v>4066</v>
      </c>
      <c r="F149" s="195" t="s">
        <v>4067</v>
      </c>
      <c r="G149" s="196" t="s">
        <v>425</v>
      </c>
      <c r="H149" s="197">
        <v>120</v>
      </c>
      <c r="I149" s="198"/>
      <c r="J149" s="199">
        <f t="shared" si="0"/>
        <v>0</v>
      </c>
      <c r="K149" s="200"/>
      <c r="L149" s="40"/>
      <c r="M149" s="201" t="s">
        <v>1</v>
      </c>
      <c r="N149" s="202" t="s">
        <v>40</v>
      </c>
      <c r="O149" s="72"/>
      <c r="P149" s="203">
        <f t="shared" si="1"/>
        <v>0</v>
      </c>
      <c r="Q149" s="203">
        <v>0</v>
      </c>
      <c r="R149" s="203">
        <f t="shared" si="2"/>
        <v>0</v>
      </c>
      <c r="S149" s="203">
        <v>0</v>
      </c>
      <c r="T149" s="204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215</v>
      </c>
      <c r="AT149" s="205" t="s">
        <v>211</v>
      </c>
      <c r="AU149" s="205" t="s">
        <v>83</v>
      </c>
      <c r="AY149" s="18" t="s">
        <v>209</v>
      </c>
      <c r="BE149" s="206">
        <f t="shared" si="4"/>
        <v>0</v>
      </c>
      <c r="BF149" s="206">
        <f t="shared" si="5"/>
        <v>0</v>
      </c>
      <c r="BG149" s="206">
        <f t="shared" si="6"/>
        <v>0</v>
      </c>
      <c r="BH149" s="206">
        <f t="shared" si="7"/>
        <v>0</v>
      </c>
      <c r="BI149" s="206">
        <f t="shared" si="8"/>
        <v>0</v>
      </c>
      <c r="BJ149" s="18" t="s">
        <v>83</v>
      </c>
      <c r="BK149" s="206">
        <f t="shared" si="9"/>
        <v>0</v>
      </c>
      <c r="BL149" s="18" t="s">
        <v>215</v>
      </c>
      <c r="BM149" s="205" t="s">
        <v>304</v>
      </c>
    </row>
    <row r="150" spans="1:65" s="2" customFormat="1" ht="16.5" customHeight="1">
      <c r="A150" s="35"/>
      <c r="B150" s="36"/>
      <c r="C150" s="193" t="s">
        <v>263</v>
      </c>
      <c r="D150" s="193" t="s">
        <v>211</v>
      </c>
      <c r="E150" s="194" t="s">
        <v>4068</v>
      </c>
      <c r="F150" s="195" t="s">
        <v>4069</v>
      </c>
      <c r="G150" s="196" t="s">
        <v>425</v>
      </c>
      <c r="H150" s="197">
        <v>450</v>
      </c>
      <c r="I150" s="198"/>
      <c r="J150" s="199">
        <f t="shared" si="0"/>
        <v>0</v>
      </c>
      <c r="K150" s="200"/>
      <c r="L150" s="40"/>
      <c r="M150" s="201" t="s">
        <v>1</v>
      </c>
      <c r="N150" s="202" t="s">
        <v>40</v>
      </c>
      <c r="O150" s="72"/>
      <c r="P150" s="203">
        <f t="shared" si="1"/>
        <v>0</v>
      </c>
      <c r="Q150" s="203">
        <v>0</v>
      </c>
      <c r="R150" s="203">
        <f t="shared" si="2"/>
        <v>0</v>
      </c>
      <c r="S150" s="203">
        <v>0</v>
      </c>
      <c r="T150" s="204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215</v>
      </c>
      <c r="AT150" s="205" t="s">
        <v>211</v>
      </c>
      <c r="AU150" s="205" t="s">
        <v>83</v>
      </c>
      <c r="AY150" s="18" t="s">
        <v>209</v>
      </c>
      <c r="BE150" s="206">
        <f t="shared" si="4"/>
        <v>0</v>
      </c>
      <c r="BF150" s="206">
        <f t="shared" si="5"/>
        <v>0</v>
      </c>
      <c r="BG150" s="206">
        <f t="shared" si="6"/>
        <v>0</v>
      </c>
      <c r="BH150" s="206">
        <f t="shared" si="7"/>
        <v>0</v>
      </c>
      <c r="BI150" s="206">
        <f t="shared" si="8"/>
        <v>0</v>
      </c>
      <c r="BJ150" s="18" t="s">
        <v>83</v>
      </c>
      <c r="BK150" s="206">
        <f t="shared" si="9"/>
        <v>0</v>
      </c>
      <c r="BL150" s="18" t="s">
        <v>215</v>
      </c>
      <c r="BM150" s="205" t="s">
        <v>308</v>
      </c>
    </row>
    <row r="151" spans="1:65" s="2" customFormat="1" ht="16.5" customHeight="1">
      <c r="A151" s="35"/>
      <c r="B151" s="36"/>
      <c r="C151" s="193" t="s">
        <v>310</v>
      </c>
      <c r="D151" s="193" t="s">
        <v>211</v>
      </c>
      <c r="E151" s="194" t="s">
        <v>4070</v>
      </c>
      <c r="F151" s="195" t="s">
        <v>4071</v>
      </c>
      <c r="G151" s="196" t="s">
        <v>425</v>
      </c>
      <c r="H151" s="197">
        <v>250</v>
      </c>
      <c r="I151" s="198"/>
      <c r="J151" s="199">
        <f t="shared" si="0"/>
        <v>0</v>
      </c>
      <c r="K151" s="200"/>
      <c r="L151" s="40"/>
      <c r="M151" s="201" t="s">
        <v>1</v>
      </c>
      <c r="N151" s="202" t="s">
        <v>40</v>
      </c>
      <c r="O151" s="72"/>
      <c r="P151" s="203">
        <f t="shared" si="1"/>
        <v>0</v>
      </c>
      <c r="Q151" s="203">
        <v>0</v>
      </c>
      <c r="R151" s="203">
        <f t="shared" si="2"/>
        <v>0</v>
      </c>
      <c r="S151" s="203">
        <v>0</v>
      </c>
      <c r="T151" s="204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215</v>
      </c>
      <c r="AT151" s="205" t="s">
        <v>211</v>
      </c>
      <c r="AU151" s="205" t="s">
        <v>83</v>
      </c>
      <c r="AY151" s="18" t="s">
        <v>209</v>
      </c>
      <c r="BE151" s="206">
        <f t="shared" si="4"/>
        <v>0</v>
      </c>
      <c r="BF151" s="206">
        <f t="shared" si="5"/>
        <v>0</v>
      </c>
      <c r="BG151" s="206">
        <f t="shared" si="6"/>
        <v>0</v>
      </c>
      <c r="BH151" s="206">
        <f t="shared" si="7"/>
        <v>0</v>
      </c>
      <c r="BI151" s="206">
        <f t="shared" si="8"/>
        <v>0</v>
      </c>
      <c r="BJ151" s="18" t="s">
        <v>83</v>
      </c>
      <c r="BK151" s="206">
        <f t="shared" si="9"/>
        <v>0</v>
      </c>
      <c r="BL151" s="18" t="s">
        <v>215</v>
      </c>
      <c r="BM151" s="205" t="s">
        <v>313</v>
      </c>
    </row>
    <row r="152" spans="1:65" s="2" customFormat="1" ht="24.2" customHeight="1">
      <c r="A152" s="35"/>
      <c r="B152" s="36"/>
      <c r="C152" s="193" t="s">
        <v>266</v>
      </c>
      <c r="D152" s="193" t="s">
        <v>211</v>
      </c>
      <c r="E152" s="194" t="s">
        <v>4072</v>
      </c>
      <c r="F152" s="195" t="s">
        <v>4073</v>
      </c>
      <c r="G152" s="196" t="s">
        <v>513</v>
      </c>
      <c r="H152" s="197">
        <v>780</v>
      </c>
      <c r="I152" s="198"/>
      <c r="J152" s="199">
        <f t="shared" si="0"/>
        <v>0</v>
      </c>
      <c r="K152" s="200"/>
      <c r="L152" s="40"/>
      <c r="M152" s="201" t="s">
        <v>1</v>
      </c>
      <c r="N152" s="202" t="s">
        <v>40</v>
      </c>
      <c r="O152" s="72"/>
      <c r="P152" s="203">
        <f t="shared" si="1"/>
        <v>0</v>
      </c>
      <c r="Q152" s="203">
        <v>0</v>
      </c>
      <c r="R152" s="203">
        <f t="shared" si="2"/>
        <v>0</v>
      </c>
      <c r="S152" s="203">
        <v>0</v>
      </c>
      <c r="T152" s="204">
        <f t="shared" si="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215</v>
      </c>
      <c r="AT152" s="205" t="s">
        <v>211</v>
      </c>
      <c r="AU152" s="205" t="s">
        <v>83</v>
      </c>
      <c r="AY152" s="18" t="s">
        <v>209</v>
      </c>
      <c r="BE152" s="206">
        <f t="shared" si="4"/>
        <v>0</v>
      </c>
      <c r="BF152" s="206">
        <f t="shared" si="5"/>
        <v>0</v>
      </c>
      <c r="BG152" s="206">
        <f t="shared" si="6"/>
        <v>0</v>
      </c>
      <c r="BH152" s="206">
        <f t="shared" si="7"/>
        <v>0</v>
      </c>
      <c r="BI152" s="206">
        <f t="shared" si="8"/>
        <v>0</v>
      </c>
      <c r="BJ152" s="18" t="s">
        <v>83</v>
      </c>
      <c r="BK152" s="206">
        <f t="shared" si="9"/>
        <v>0</v>
      </c>
      <c r="BL152" s="18" t="s">
        <v>215</v>
      </c>
      <c r="BM152" s="205" t="s">
        <v>317</v>
      </c>
    </row>
    <row r="153" spans="1:65" s="2" customFormat="1" ht="24.2" customHeight="1">
      <c r="A153" s="35"/>
      <c r="B153" s="36"/>
      <c r="C153" s="193" t="s">
        <v>318</v>
      </c>
      <c r="D153" s="193" t="s">
        <v>211</v>
      </c>
      <c r="E153" s="194" t="s">
        <v>4074</v>
      </c>
      <c r="F153" s="195" t="s">
        <v>4075</v>
      </c>
      <c r="G153" s="196" t="s">
        <v>513</v>
      </c>
      <c r="H153" s="197">
        <v>980</v>
      </c>
      <c r="I153" s="198"/>
      <c r="J153" s="199">
        <f t="shared" si="0"/>
        <v>0</v>
      </c>
      <c r="K153" s="200"/>
      <c r="L153" s="40"/>
      <c r="M153" s="201" t="s">
        <v>1</v>
      </c>
      <c r="N153" s="202" t="s">
        <v>40</v>
      </c>
      <c r="O153" s="72"/>
      <c r="P153" s="203">
        <f t="shared" si="1"/>
        <v>0</v>
      </c>
      <c r="Q153" s="203">
        <v>0</v>
      </c>
      <c r="R153" s="203">
        <f t="shared" si="2"/>
        <v>0</v>
      </c>
      <c r="S153" s="203">
        <v>0</v>
      </c>
      <c r="T153" s="204">
        <f t="shared" si="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215</v>
      </c>
      <c r="AT153" s="205" t="s">
        <v>211</v>
      </c>
      <c r="AU153" s="205" t="s">
        <v>83</v>
      </c>
      <c r="AY153" s="18" t="s">
        <v>209</v>
      </c>
      <c r="BE153" s="206">
        <f t="shared" si="4"/>
        <v>0</v>
      </c>
      <c r="BF153" s="206">
        <f t="shared" si="5"/>
        <v>0</v>
      </c>
      <c r="BG153" s="206">
        <f t="shared" si="6"/>
        <v>0</v>
      </c>
      <c r="BH153" s="206">
        <f t="shared" si="7"/>
        <v>0</v>
      </c>
      <c r="BI153" s="206">
        <f t="shared" si="8"/>
        <v>0</v>
      </c>
      <c r="BJ153" s="18" t="s">
        <v>83</v>
      </c>
      <c r="BK153" s="206">
        <f t="shared" si="9"/>
        <v>0</v>
      </c>
      <c r="BL153" s="18" t="s">
        <v>215</v>
      </c>
      <c r="BM153" s="205" t="s">
        <v>321</v>
      </c>
    </row>
    <row r="154" spans="1:65" s="2" customFormat="1" ht="21.75" customHeight="1">
      <c r="A154" s="35"/>
      <c r="B154" s="36"/>
      <c r="C154" s="193" t="s">
        <v>271</v>
      </c>
      <c r="D154" s="193" t="s">
        <v>211</v>
      </c>
      <c r="E154" s="194" t="s">
        <v>4076</v>
      </c>
      <c r="F154" s="195" t="s">
        <v>4077</v>
      </c>
      <c r="G154" s="196" t="s">
        <v>513</v>
      </c>
      <c r="H154" s="197">
        <v>20</v>
      </c>
      <c r="I154" s="198"/>
      <c r="J154" s="199">
        <f t="shared" si="0"/>
        <v>0</v>
      </c>
      <c r="K154" s="200"/>
      <c r="L154" s="40"/>
      <c r="M154" s="201" t="s">
        <v>1</v>
      </c>
      <c r="N154" s="202" t="s">
        <v>40</v>
      </c>
      <c r="O154" s="72"/>
      <c r="P154" s="203">
        <f t="shared" si="1"/>
        <v>0</v>
      </c>
      <c r="Q154" s="203">
        <v>0</v>
      </c>
      <c r="R154" s="203">
        <f t="shared" si="2"/>
        <v>0</v>
      </c>
      <c r="S154" s="203">
        <v>0</v>
      </c>
      <c r="T154" s="204">
        <f t="shared" si="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215</v>
      </c>
      <c r="AT154" s="205" t="s">
        <v>211</v>
      </c>
      <c r="AU154" s="205" t="s">
        <v>83</v>
      </c>
      <c r="AY154" s="18" t="s">
        <v>209</v>
      </c>
      <c r="BE154" s="206">
        <f t="shared" si="4"/>
        <v>0</v>
      </c>
      <c r="BF154" s="206">
        <f t="shared" si="5"/>
        <v>0</v>
      </c>
      <c r="BG154" s="206">
        <f t="shared" si="6"/>
        <v>0</v>
      </c>
      <c r="BH154" s="206">
        <f t="shared" si="7"/>
        <v>0</v>
      </c>
      <c r="BI154" s="206">
        <f t="shared" si="8"/>
        <v>0</v>
      </c>
      <c r="BJ154" s="18" t="s">
        <v>83</v>
      </c>
      <c r="BK154" s="206">
        <f t="shared" si="9"/>
        <v>0</v>
      </c>
      <c r="BL154" s="18" t="s">
        <v>215</v>
      </c>
      <c r="BM154" s="205" t="s">
        <v>325</v>
      </c>
    </row>
    <row r="155" spans="1:65" s="2" customFormat="1" ht="16.5" customHeight="1">
      <c r="A155" s="35"/>
      <c r="B155" s="36"/>
      <c r="C155" s="193" t="s">
        <v>327</v>
      </c>
      <c r="D155" s="193" t="s">
        <v>211</v>
      </c>
      <c r="E155" s="194" t="s">
        <v>4078</v>
      </c>
      <c r="F155" s="195" t="s">
        <v>4079</v>
      </c>
      <c r="G155" s="196" t="s">
        <v>513</v>
      </c>
      <c r="H155" s="197">
        <v>2500</v>
      </c>
      <c r="I155" s="198"/>
      <c r="J155" s="199">
        <f t="shared" si="0"/>
        <v>0</v>
      </c>
      <c r="K155" s="200"/>
      <c r="L155" s="40"/>
      <c r="M155" s="201" t="s">
        <v>1</v>
      </c>
      <c r="N155" s="202" t="s">
        <v>40</v>
      </c>
      <c r="O155" s="72"/>
      <c r="P155" s="203">
        <f t="shared" si="1"/>
        <v>0</v>
      </c>
      <c r="Q155" s="203">
        <v>0</v>
      </c>
      <c r="R155" s="203">
        <f t="shared" si="2"/>
        <v>0</v>
      </c>
      <c r="S155" s="203">
        <v>0</v>
      </c>
      <c r="T155" s="204">
        <f t="shared" si="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215</v>
      </c>
      <c r="AT155" s="205" t="s">
        <v>211</v>
      </c>
      <c r="AU155" s="205" t="s">
        <v>83</v>
      </c>
      <c r="AY155" s="18" t="s">
        <v>209</v>
      </c>
      <c r="BE155" s="206">
        <f t="shared" si="4"/>
        <v>0</v>
      </c>
      <c r="BF155" s="206">
        <f t="shared" si="5"/>
        <v>0</v>
      </c>
      <c r="BG155" s="206">
        <f t="shared" si="6"/>
        <v>0</v>
      </c>
      <c r="BH155" s="206">
        <f t="shared" si="7"/>
        <v>0</v>
      </c>
      <c r="BI155" s="206">
        <f t="shared" si="8"/>
        <v>0</v>
      </c>
      <c r="BJ155" s="18" t="s">
        <v>83</v>
      </c>
      <c r="BK155" s="206">
        <f t="shared" si="9"/>
        <v>0</v>
      </c>
      <c r="BL155" s="18" t="s">
        <v>215</v>
      </c>
      <c r="BM155" s="205" t="s">
        <v>330</v>
      </c>
    </row>
    <row r="156" spans="1:65" s="2" customFormat="1" ht="16.5" customHeight="1">
      <c r="A156" s="35"/>
      <c r="B156" s="36"/>
      <c r="C156" s="193" t="s">
        <v>273</v>
      </c>
      <c r="D156" s="193" t="s">
        <v>211</v>
      </c>
      <c r="E156" s="194" t="s">
        <v>4080</v>
      </c>
      <c r="F156" s="195" t="s">
        <v>4081</v>
      </c>
      <c r="G156" s="196" t="s">
        <v>513</v>
      </c>
      <c r="H156" s="197">
        <v>6500</v>
      </c>
      <c r="I156" s="198"/>
      <c r="J156" s="199">
        <f t="shared" si="0"/>
        <v>0</v>
      </c>
      <c r="K156" s="200"/>
      <c r="L156" s="40"/>
      <c r="M156" s="201" t="s">
        <v>1</v>
      </c>
      <c r="N156" s="202" t="s">
        <v>40</v>
      </c>
      <c r="O156" s="72"/>
      <c r="P156" s="203">
        <f t="shared" si="1"/>
        <v>0</v>
      </c>
      <c r="Q156" s="203">
        <v>0</v>
      </c>
      <c r="R156" s="203">
        <f t="shared" si="2"/>
        <v>0</v>
      </c>
      <c r="S156" s="203">
        <v>0</v>
      </c>
      <c r="T156" s="204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215</v>
      </c>
      <c r="AT156" s="205" t="s">
        <v>211</v>
      </c>
      <c r="AU156" s="205" t="s">
        <v>83</v>
      </c>
      <c r="AY156" s="18" t="s">
        <v>209</v>
      </c>
      <c r="BE156" s="206">
        <f t="shared" si="4"/>
        <v>0</v>
      </c>
      <c r="BF156" s="206">
        <f t="shared" si="5"/>
        <v>0</v>
      </c>
      <c r="BG156" s="206">
        <f t="shared" si="6"/>
        <v>0</v>
      </c>
      <c r="BH156" s="206">
        <f t="shared" si="7"/>
        <v>0</v>
      </c>
      <c r="BI156" s="206">
        <f t="shared" si="8"/>
        <v>0</v>
      </c>
      <c r="BJ156" s="18" t="s">
        <v>83</v>
      </c>
      <c r="BK156" s="206">
        <f t="shared" si="9"/>
        <v>0</v>
      </c>
      <c r="BL156" s="18" t="s">
        <v>215</v>
      </c>
      <c r="BM156" s="205" t="s">
        <v>334</v>
      </c>
    </row>
    <row r="157" spans="1:65" s="2" customFormat="1" ht="16.5" customHeight="1">
      <c r="A157" s="35"/>
      <c r="B157" s="36"/>
      <c r="C157" s="193" t="s">
        <v>337</v>
      </c>
      <c r="D157" s="193" t="s">
        <v>211</v>
      </c>
      <c r="E157" s="194" t="s">
        <v>4082</v>
      </c>
      <c r="F157" s="195" t="s">
        <v>4083</v>
      </c>
      <c r="G157" s="196" t="s">
        <v>425</v>
      </c>
      <c r="H157" s="197">
        <v>5254</v>
      </c>
      <c r="I157" s="198"/>
      <c r="J157" s="199">
        <f t="shared" si="0"/>
        <v>0</v>
      </c>
      <c r="K157" s="200"/>
      <c r="L157" s="40"/>
      <c r="M157" s="201" t="s">
        <v>1</v>
      </c>
      <c r="N157" s="202" t="s">
        <v>40</v>
      </c>
      <c r="O157" s="72"/>
      <c r="P157" s="203">
        <f t="shared" si="1"/>
        <v>0</v>
      </c>
      <c r="Q157" s="203">
        <v>0</v>
      </c>
      <c r="R157" s="203">
        <f t="shared" si="2"/>
        <v>0</v>
      </c>
      <c r="S157" s="203">
        <v>0</v>
      </c>
      <c r="T157" s="204">
        <f t="shared" si="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215</v>
      </c>
      <c r="AT157" s="205" t="s">
        <v>211</v>
      </c>
      <c r="AU157" s="205" t="s">
        <v>83</v>
      </c>
      <c r="AY157" s="18" t="s">
        <v>209</v>
      </c>
      <c r="BE157" s="206">
        <f t="shared" si="4"/>
        <v>0</v>
      </c>
      <c r="BF157" s="206">
        <f t="shared" si="5"/>
        <v>0</v>
      </c>
      <c r="BG157" s="206">
        <f t="shared" si="6"/>
        <v>0</v>
      </c>
      <c r="BH157" s="206">
        <f t="shared" si="7"/>
        <v>0</v>
      </c>
      <c r="BI157" s="206">
        <f t="shared" si="8"/>
        <v>0</v>
      </c>
      <c r="BJ157" s="18" t="s">
        <v>83</v>
      </c>
      <c r="BK157" s="206">
        <f t="shared" si="9"/>
        <v>0</v>
      </c>
      <c r="BL157" s="18" t="s">
        <v>215</v>
      </c>
      <c r="BM157" s="205" t="s">
        <v>341</v>
      </c>
    </row>
    <row r="158" spans="1:65" s="2" customFormat="1" ht="21.75" customHeight="1">
      <c r="A158" s="35"/>
      <c r="B158" s="36"/>
      <c r="C158" s="193" t="s">
        <v>277</v>
      </c>
      <c r="D158" s="193" t="s">
        <v>211</v>
      </c>
      <c r="E158" s="194" t="s">
        <v>4084</v>
      </c>
      <c r="F158" s="195" t="s">
        <v>4085</v>
      </c>
      <c r="G158" s="196" t="s">
        <v>513</v>
      </c>
      <c r="H158" s="197">
        <v>714</v>
      </c>
      <c r="I158" s="198"/>
      <c r="J158" s="199">
        <f t="shared" si="0"/>
        <v>0</v>
      </c>
      <c r="K158" s="200"/>
      <c r="L158" s="40"/>
      <c r="M158" s="201" t="s">
        <v>1</v>
      </c>
      <c r="N158" s="202" t="s">
        <v>40</v>
      </c>
      <c r="O158" s="72"/>
      <c r="P158" s="203">
        <f t="shared" si="1"/>
        <v>0</v>
      </c>
      <c r="Q158" s="203">
        <v>0</v>
      </c>
      <c r="R158" s="203">
        <f t="shared" si="2"/>
        <v>0</v>
      </c>
      <c r="S158" s="203">
        <v>0</v>
      </c>
      <c r="T158" s="204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215</v>
      </c>
      <c r="AT158" s="205" t="s">
        <v>211</v>
      </c>
      <c r="AU158" s="205" t="s">
        <v>83</v>
      </c>
      <c r="AY158" s="18" t="s">
        <v>209</v>
      </c>
      <c r="BE158" s="206">
        <f t="shared" si="4"/>
        <v>0</v>
      </c>
      <c r="BF158" s="206">
        <f t="shared" si="5"/>
        <v>0</v>
      </c>
      <c r="BG158" s="206">
        <f t="shared" si="6"/>
        <v>0</v>
      </c>
      <c r="BH158" s="206">
        <f t="shared" si="7"/>
        <v>0</v>
      </c>
      <c r="BI158" s="206">
        <f t="shared" si="8"/>
        <v>0</v>
      </c>
      <c r="BJ158" s="18" t="s">
        <v>83</v>
      </c>
      <c r="BK158" s="206">
        <f t="shared" si="9"/>
        <v>0</v>
      </c>
      <c r="BL158" s="18" t="s">
        <v>215</v>
      </c>
      <c r="BM158" s="205" t="s">
        <v>347</v>
      </c>
    </row>
    <row r="159" spans="1:65" s="2" customFormat="1" ht="21.75" customHeight="1">
      <c r="A159" s="35"/>
      <c r="B159" s="36"/>
      <c r="C159" s="193" t="s">
        <v>351</v>
      </c>
      <c r="D159" s="193" t="s">
        <v>211</v>
      </c>
      <c r="E159" s="194" t="s">
        <v>4086</v>
      </c>
      <c r="F159" s="195" t="s">
        <v>4087</v>
      </c>
      <c r="G159" s="196" t="s">
        <v>513</v>
      </c>
      <c r="H159" s="197">
        <v>108</v>
      </c>
      <c r="I159" s="198"/>
      <c r="J159" s="199">
        <f t="shared" ref="J159:J190" si="10">ROUND(I159*H159,2)</f>
        <v>0</v>
      </c>
      <c r="K159" s="200"/>
      <c r="L159" s="40"/>
      <c r="M159" s="201" t="s">
        <v>1</v>
      </c>
      <c r="N159" s="202" t="s">
        <v>40</v>
      </c>
      <c r="O159" s="72"/>
      <c r="P159" s="203">
        <f t="shared" ref="P159:P190" si="11">O159*H159</f>
        <v>0</v>
      </c>
      <c r="Q159" s="203">
        <v>0</v>
      </c>
      <c r="R159" s="203">
        <f t="shared" ref="R159:R190" si="12">Q159*H159</f>
        <v>0</v>
      </c>
      <c r="S159" s="203">
        <v>0</v>
      </c>
      <c r="T159" s="204">
        <f t="shared" ref="T159:T190" si="13"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215</v>
      </c>
      <c r="AT159" s="205" t="s">
        <v>211</v>
      </c>
      <c r="AU159" s="205" t="s">
        <v>83</v>
      </c>
      <c r="AY159" s="18" t="s">
        <v>209</v>
      </c>
      <c r="BE159" s="206">
        <f t="shared" ref="BE159:BE176" si="14">IF(N159="základní",J159,0)</f>
        <v>0</v>
      </c>
      <c r="BF159" s="206">
        <f t="shared" ref="BF159:BF176" si="15">IF(N159="snížená",J159,0)</f>
        <v>0</v>
      </c>
      <c r="BG159" s="206">
        <f t="shared" ref="BG159:BG176" si="16">IF(N159="zákl. přenesená",J159,0)</f>
        <v>0</v>
      </c>
      <c r="BH159" s="206">
        <f t="shared" ref="BH159:BH176" si="17">IF(N159="sníž. přenesená",J159,0)</f>
        <v>0</v>
      </c>
      <c r="BI159" s="206">
        <f t="shared" ref="BI159:BI176" si="18">IF(N159="nulová",J159,0)</f>
        <v>0</v>
      </c>
      <c r="BJ159" s="18" t="s">
        <v>83</v>
      </c>
      <c r="BK159" s="206">
        <f t="shared" ref="BK159:BK176" si="19">ROUND(I159*H159,2)</f>
        <v>0</v>
      </c>
      <c r="BL159" s="18" t="s">
        <v>215</v>
      </c>
      <c r="BM159" s="205" t="s">
        <v>354</v>
      </c>
    </row>
    <row r="160" spans="1:65" s="2" customFormat="1" ht="21.75" customHeight="1">
      <c r="A160" s="35"/>
      <c r="B160" s="36"/>
      <c r="C160" s="193" t="s">
        <v>279</v>
      </c>
      <c r="D160" s="193" t="s">
        <v>211</v>
      </c>
      <c r="E160" s="194" t="s">
        <v>4088</v>
      </c>
      <c r="F160" s="195" t="s">
        <v>4089</v>
      </c>
      <c r="G160" s="196" t="s">
        <v>425</v>
      </c>
      <c r="H160" s="197">
        <v>3980</v>
      </c>
      <c r="I160" s="198"/>
      <c r="J160" s="199">
        <f t="shared" si="10"/>
        <v>0</v>
      </c>
      <c r="K160" s="200"/>
      <c r="L160" s="40"/>
      <c r="M160" s="201" t="s">
        <v>1</v>
      </c>
      <c r="N160" s="202" t="s">
        <v>40</v>
      </c>
      <c r="O160" s="72"/>
      <c r="P160" s="203">
        <f t="shared" si="11"/>
        <v>0</v>
      </c>
      <c r="Q160" s="203">
        <v>0</v>
      </c>
      <c r="R160" s="203">
        <f t="shared" si="12"/>
        <v>0</v>
      </c>
      <c r="S160" s="203">
        <v>0</v>
      </c>
      <c r="T160" s="204">
        <f t="shared" si="1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215</v>
      </c>
      <c r="AT160" s="205" t="s">
        <v>211</v>
      </c>
      <c r="AU160" s="205" t="s">
        <v>83</v>
      </c>
      <c r="AY160" s="18" t="s">
        <v>209</v>
      </c>
      <c r="BE160" s="206">
        <f t="shared" si="14"/>
        <v>0</v>
      </c>
      <c r="BF160" s="206">
        <f t="shared" si="15"/>
        <v>0</v>
      </c>
      <c r="BG160" s="206">
        <f t="shared" si="16"/>
        <v>0</v>
      </c>
      <c r="BH160" s="206">
        <f t="shared" si="17"/>
        <v>0</v>
      </c>
      <c r="BI160" s="206">
        <f t="shared" si="18"/>
        <v>0</v>
      </c>
      <c r="BJ160" s="18" t="s">
        <v>83</v>
      </c>
      <c r="BK160" s="206">
        <f t="shared" si="19"/>
        <v>0</v>
      </c>
      <c r="BL160" s="18" t="s">
        <v>215</v>
      </c>
      <c r="BM160" s="205" t="s">
        <v>357</v>
      </c>
    </row>
    <row r="161" spans="1:65" s="2" customFormat="1" ht="21.75" customHeight="1">
      <c r="A161" s="35"/>
      <c r="B161" s="36"/>
      <c r="C161" s="193" t="s">
        <v>362</v>
      </c>
      <c r="D161" s="193" t="s">
        <v>211</v>
      </c>
      <c r="E161" s="194" t="s">
        <v>4090</v>
      </c>
      <c r="F161" s="195" t="s">
        <v>4091</v>
      </c>
      <c r="G161" s="196" t="s">
        <v>513</v>
      </c>
      <c r="H161" s="197">
        <v>880</v>
      </c>
      <c r="I161" s="198"/>
      <c r="J161" s="199">
        <f t="shared" si="10"/>
        <v>0</v>
      </c>
      <c r="K161" s="200"/>
      <c r="L161" s="40"/>
      <c r="M161" s="201" t="s">
        <v>1</v>
      </c>
      <c r="N161" s="202" t="s">
        <v>40</v>
      </c>
      <c r="O161" s="72"/>
      <c r="P161" s="203">
        <f t="shared" si="11"/>
        <v>0</v>
      </c>
      <c r="Q161" s="203">
        <v>0</v>
      </c>
      <c r="R161" s="203">
        <f t="shared" si="12"/>
        <v>0</v>
      </c>
      <c r="S161" s="203">
        <v>0</v>
      </c>
      <c r="T161" s="204">
        <f t="shared" si="1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215</v>
      </c>
      <c r="AT161" s="205" t="s">
        <v>211</v>
      </c>
      <c r="AU161" s="205" t="s">
        <v>83</v>
      </c>
      <c r="AY161" s="18" t="s">
        <v>209</v>
      </c>
      <c r="BE161" s="206">
        <f t="shared" si="14"/>
        <v>0</v>
      </c>
      <c r="BF161" s="206">
        <f t="shared" si="15"/>
        <v>0</v>
      </c>
      <c r="BG161" s="206">
        <f t="shared" si="16"/>
        <v>0</v>
      </c>
      <c r="BH161" s="206">
        <f t="shared" si="17"/>
        <v>0</v>
      </c>
      <c r="BI161" s="206">
        <f t="shared" si="18"/>
        <v>0</v>
      </c>
      <c r="BJ161" s="18" t="s">
        <v>83</v>
      </c>
      <c r="BK161" s="206">
        <f t="shared" si="19"/>
        <v>0</v>
      </c>
      <c r="BL161" s="18" t="s">
        <v>215</v>
      </c>
      <c r="BM161" s="205" t="s">
        <v>365</v>
      </c>
    </row>
    <row r="162" spans="1:65" s="2" customFormat="1" ht="21.75" customHeight="1">
      <c r="A162" s="35"/>
      <c r="B162" s="36"/>
      <c r="C162" s="193" t="s">
        <v>282</v>
      </c>
      <c r="D162" s="193" t="s">
        <v>211</v>
      </c>
      <c r="E162" s="194" t="s">
        <v>4092</v>
      </c>
      <c r="F162" s="195" t="s">
        <v>4093</v>
      </c>
      <c r="G162" s="196" t="s">
        <v>513</v>
      </c>
      <c r="H162" s="197">
        <v>394</v>
      </c>
      <c r="I162" s="198"/>
      <c r="J162" s="199">
        <f t="shared" si="10"/>
        <v>0</v>
      </c>
      <c r="K162" s="200"/>
      <c r="L162" s="40"/>
      <c r="M162" s="201" t="s">
        <v>1</v>
      </c>
      <c r="N162" s="202" t="s">
        <v>40</v>
      </c>
      <c r="O162" s="72"/>
      <c r="P162" s="203">
        <f t="shared" si="11"/>
        <v>0</v>
      </c>
      <c r="Q162" s="203">
        <v>0</v>
      </c>
      <c r="R162" s="203">
        <f t="shared" si="12"/>
        <v>0</v>
      </c>
      <c r="S162" s="203">
        <v>0</v>
      </c>
      <c r="T162" s="204">
        <f t="shared" si="1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215</v>
      </c>
      <c r="AT162" s="205" t="s">
        <v>211</v>
      </c>
      <c r="AU162" s="205" t="s">
        <v>83</v>
      </c>
      <c r="AY162" s="18" t="s">
        <v>209</v>
      </c>
      <c r="BE162" s="206">
        <f t="shared" si="14"/>
        <v>0</v>
      </c>
      <c r="BF162" s="206">
        <f t="shared" si="15"/>
        <v>0</v>
      </c>
      <c r="BG162" s="206">
        <f t="shared" si="16"/>
        <v>0</v>
      </c>
      <c r="BH162" s="206">
        <f t="shared" si="17"/>
        <v>0</v>
      </c>
      <c r="BI162" s="206">
        <f t="shared" si="18"/>
        <v>0</v>
      </c>
      <c r="BJ162" s="18" t="s">
        <v>83</v>
      </c>
      <c r="BK162" s="206">
        <f t="shared" si="19"/>
        <v>0</v>
      </c>
      <c r="BL162" s="18" t="s">
        <v>215</v>
      </c>
      <c r="BM162" s="205" t="s">
        <v>369</v>
      </c>
    </row>
    <row r="163" spans="1:65" s="2" customFormat="1" ht="16.5" customHeight="1">
      <c r="A163" s="35"/>
      <c r="B163" s="36"/>
      <c r="C163" s="193" t="s">
        <v>370</v>
      </c>
      <c r="D163" s="193" t="s">
        <v>211</v>
      </c>
      <c r="E163" s="194" t="s">
        <v>4094</v>
      </c>
      <c r="F163" s="195" t="s">
        <v>4095</v>
      </c>
      <c r="G163" s="196" t="s">
        <v>425</v>
      </c>
      <c r="H163" s="197">
        <v>4860</v>
      </c>
      <c r="I163" s="198"/>
      <c r="J163" s="199">
        <f t="shared" si="10"/>
        <v>0</v>
      </c>
      <c r="K163" s="200"/>
      <c r="L163" s="40"/>
      <c r="M163" s="201" t="s">
        <v>1</v>
      </c>
      <c r="N163" s="202" t="s">
        <v>40</v>
      </c>
      <c r="O163" s="72"/>
      <c r="P163" s="203">
        <f t="shared" si="11"/>
        <v>0</v>
      </c>
      <c r="Q163" s="203">
        <v>0</v>
      </c>
      <c r="R163" s="203">
        <f t="shared" si="12"/>
        <v>0</v>
      </c>
      <c r="S163" s="203">
        <v>0</v>
      </c>
      <c r="T163" s="204">
        <f t="shared" si="1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215</v>
      </c>
      <c r="AT163" s="205" t="s">
        <v>211</v>
      </c>
      <c r="AU163" s="205" t="s">
        <v>83</v>
      </c>
      <c r="AY163" s="18" t="s">
        <v>209</v>
      </c>
      <c r="BE163" s="206">
        <f t="shared" si="14"/>
        <v>0</v>
      </c>
      <c r="BF163" s="206">
        <f t="shared" si="15"/>
        <v>0</v>
      </c>
      <c r="BG163" s="206">
        <f t="shared" si="16"/>
        <v>0</v>
      </c>
      <c r="BH163" s="206">
        <f t="shared" si="17"/>
        <v>0</v>
      </c>
      <c r="BI163" s="206">
        <f t="shared" si="18"/>
        <v>0</v>
      </c>
      <c r="BJ163" s="18" t="s">
        <v>83</v>
      </c>
      <c r="BK163" s="206">
        <f t="shared" si="19"/>
        <v>0</v>
      </c>
      <c r="BL163" s="18" t="s">
        <v>215</v>
      </c>
      <c r="BM163" s="205" t="s">
        <v>373</v>
      </c>
    </row>
    <row r="164" spans="1:65" s="2" customFormat="1" ht="16.5" customHeight="1">
      <c r="A164" s="35"/>
      <c r="B164" s="36"/>
      <c r="C164" s="193" t="s">
        <v>285</v>
      </c>
      <c r="D164" s="193" t="s">
        <v>211</v>
      </c>
      <c r="E164" s="194" t="s">
        <v>4096</v>
      </c>
      <c r="F164" s="195" t="s">
        <v>4097</v>
      </c>
      <c r="G164" s="196" t="s">
        <v>425</v>
      </c>
      <c r="H164" s="197">
        <v>394</v>
      </c>
      <c r="I164" s="198"/>
      <c r="J164" s="199">
        <f t="shared" si="10"/>
        <v>0</v>
      </c>
      <c r="K164" s="200"/>
      <c r="L164" s="40"/>
      <c r="M164" s="201" t="s">
        <v>1</v>
      </c>
      <c r="N164" s="202" t="s">
        <v>40</v>
      </c>
      <c r="O164" s="72"/>
      <c r="P164" s="203">
        <f t="shared" si="11"/>
        <v>0</v>
      </c>
      <c r="Q164" s="203">
        <v>0</v>
      </c>
      <c r="R164" s="203">
        <f t="shared" si="12"/>
        <v>0</v>
      </c>
      <c r="S164" s="203">
        <v>0</v>
      </c>
      <c r="T164" s="204">
        <f t="shared" si="1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215</v>
      </c>
      <c r="AT164" s="205" t="s">
        <v>211</v>
      </c>
      <c r="AU164" s="205" t="s">
        <v>83</v>
      </c>
      <c r="AY164" s="18" t="s">
        <v>209</v>
      </c>
      <c r="BE164" s="206">
        <f t="shared" si="14"/>
        <v>0</v>
      </c>
      <c r="BF164" s="206">
        <f t="shared" si="15"/>
        <v>0</v>
      </c>
      <c r="BG164" s="206">
        <f t="shared" si="16"/>
        <v>0</v>
      </c>
      <c r="BH164" s="206">
        <f t="shared" si="17"/>
        <v>0</v>
      </c>
      <c r="BI164" s="206">
        <f t="shared" si="18"/>
        <v>0</v>
      </c>
      <c r="BJ164" s="18" t="s">
        <v>83</v>
      </c>
      <c r="BK164" s="206">
        <f t="shared" si="19"/>
        <v>0</v>
      </c>
      <c r="BL164" s="18" t="s">
        <v>215</v>
      </c>
      <c r="BM164" s="205" t="s">
        <v>376</v>
      </c>
    </row>
    <row r="165" spans="1:65" s="2" customFormat="1" ht="16.5" customHeight="1">
      <c r="A165" s="35"/>
      <c r="B165" s="36"/>
      <c r="C165" s="193" t="s">
        <v>377</v>
      </c>
      <c r="D165" s="193" t="s">
        <v>211</v>
      </c>
      <c r="E165" s="194" t="s">
        <v>4098</v>
      </c>
      <c r="F165" s="195" t="s">
        <v>4099</v>
      </c>
      <c r="G165" s="196" t="s">
        <v>2508</v>
      </c>
      <c r="H165" s="197">
        <v>60</v>
      </c>
      <c r="I165" s="198"/>
      <c r="J165" s="199">
        <f t="shared" si="10"/>
        <v>0</v>
      </c>
      <c r="K165" s="200"/>
      <c r="L165" s="40"/>
      <c r="M165" s="201" t="s">
        <v>1</v>
      </c>
      <c r="N165" s="202" t="s">
        <v>40</v>
      </c>
      <c r="O165" s="72"/>
      <c r="P165" s="203">
        <f t="shared" si="11"/>
        <v>0</v>
      </c>
      <c r="Q165" s="203">
        <v>0</v>
      </c>
      <c r="R165" s="203">
        <f t="shared" si="12"/>
        <v>0</v>
      </c>
      <c r="S165" s="203">
        <v>0</v>
      </c>
      <c r="T165" s="204">
        <f t="shared" si="1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215</v>
      </c>
      <c r="AT165" s="205" t="s">
        <v>211</v>
      </c>
      <c r="AU165" s="205" t="s">
        <v>83</v>
      </c>
      <c r="AY165" s="18" t="s">
        <v>209</v>
      </c>
      <c r="BE165" s="206">
        <f t="shared" si="14"/>
        <v>0</v>
      </c>
      <c r="BF165" s="206">
        <f t="shared" si="15"/>
        <v>0</v>
      </c>
      <c r="BG165" s="206">
        <f t="shared" si="16"/>
        <v>0</v>
      </c>
      <c r="BH165" s="206">
        <f t="shared" si="17"/>
        <v>0</v>
      </c>
      <c r="BI165" s="206">
        <f t="shared" si="18"/>
        <v>0</v>
      </c>
      <c r="BJ165" s="18" t="s">
        <v>83</v>
      </c>
      <c r="BK165" s="206">
        <f t="shared" si="19"/>
        <v>0</v>
      </c>
      <c r="BL165" s="18" t="s">
        <v>215</v>
      </c>
      <c r="BM165" s="205" t="s">
        <v>380</v>
      </c>
    </row>
    <row r="166" spans="1:65" s="2" customFormat="1" ht="16.5" customHeight="1">
      <c r="A166" s="35"/>
      <c r="B166" s="36"/>
      <c r="C166" s="193" t="s">
        <v>290</v>
      </c>
      <c r="D166" s="193" t="s">
        <v>211</v>
      </c>
      <c r="E166" s="194" t="s">
        <v>4100</v>
      </c>
      <c r="F166" s="195" t="s">
        <v>4101</v>
      </c>
      <c r="G166" s="196" t="s">
        <v>214</v>
      </c>
      <c r="H166" s="197">
        <v>6.4</v>
      </c>
      <c r="I166" s="198"/>
      <c r="J166" s="199">
        <f t="shared" si="10"/>
        <v>0</v>
      </c>
      <c r="K166" s="200"/>
      <c r="L166" s="40"/>
      <c r="M166" s="201" t="s">
        <v>1</v>
      </c>
      <c r="N166" s="202" t="s">
        <v>40</v>
      </c>
      <c r="O166" s="72"/>
      <c r="P166" s="203">
        <f t="shared" si="11"/>
        <v>0</v>
      </c>
      <c r="Q166" s="203">
        <v>0</v>
      </c>
      <c r="R166" s="203">
        <f t="shared" si="12"/>
        <v>0</v>
      </c>
      <c r="S166" s="203">
        <v>0</v>
      </c>
      <c r="T166" s="204">
        <f t="shared" si="1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215</v>
      </c>
      <c r="AT166" s="205" t="s">
        <v>211</v>
      </c>
      <c r="AU166" s="205" t="s">
        <v>83</v>
      </c>
      <c r="AY166" s="18" t="s">
        <v>209</v>
      </c>
      <c r="BE166" s="206">
        <f t="shared" si="14"/>
        <v>0</v>
      </c>
      <c r="BF166" s="206">
        <f t="shared" si="15"/>
        <v>0</v>
      </c>
      <c r="BG166" s="206">
        <f t="shared" si="16"/>
        <v>0</v>
      </c>
      <c r="BH166" s="206">
        <f t="shared" si="17"/>
        <v>0</v>
      </c>
      <c r="BI166" s="206">
        <f t="shared" si="18"/>
        <v>0</v>
      </c>
      <c r="BJ166" s="18" t="s">
        <v>83</v>
      </c>
      <c r="BK166" s="206">
        <f t="shared" si="19"/>
        <v>0</v>
      </c>
      <c r="BL166" s="18" t="s">
        <v>215</v>
      </c>
      <c r="BM166" s="205" t="s">
        <v>389</v>
      </c>
    </row>
    <row r="167" spans="1:65" s="2" customFormat="1" ht="16.5" customHeight="1">
      <c r="A167" s="35"/>
      <c r="B167" s="36"/>
      <c r="C167" s="193" t="s">
        <v>396</v>
      </c>
      <c r="D167" s="193" t="s">
        <v>211</v>
      </c>
      <c r="E167" s="194" t="s">
        <v>4102</v>
      </c>
      <c r="F167" s="195" t="s">
        <v>4103</v>
      </c>
      <c r="G167" s="196" t="s">
        <v>324</v>
      </c>
      <c r="H167" s="197">
        <v>550</v>
      </c>
      <c r="I167" s="198"/>
      <c r="J167" s="199">
        <f t="shared" si="10"/>
        <v>0</v>
      </c>
      <c r="K167" s="200"/>
      <c r="L167" s="40"/>
      <c r="M167" s="201" t="s">
        <v>1</v>
      </c>
      <c r="N167" s="202" t="s">
        <v>40</v>
      </c>
      <c r="O167" s="72"/>
      <c r="P167" s="203">
        <f t="shared" si="11"/>
        <v>0</v>
      </c>
      <c r="Q167" s="203">
        <v>0</v>
      </c>
      <c r="R167" s="203">
        <f t="shared" si="12"/>
        <v>0</v>
      </c>
      <c r="S167" s="203">
        <v>0</v>
      </c>
      <c r="T167" s="204">
        <f t="shared" si="1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215</v>
      </c>
      <c r="AT167" s="205" t="s">
        <v>211</v>
      </c>
      <c r="AU167" s="205" t="s">
        <v>83</v>
      </c>
      <c r="AY167" s="18" t="s">
        <v>209</v>
      </c>
      <c r="BE167" s="206">
        <f t="shared" si="14"/>
        <v>0</v>
      </c>
      <c r="BF167" s="206">
        <f t="shared" si="15"/>
        <v>0</v>
      </c>
      <c r="BG167" s="206">
        <f t="shared" si="16"/>
        <v>0</v>
      </c>
      <c r="BH167" s="206">
        <f t="shared" si="17"/>
        <v>0</v>
      </c>
      <c r="BI167" s="206">
        <f t="shared" si="18"/>
        <v>0</v>
      </c>
      <c r="BJ167" s="18" t="s">
        <v>83</v>
      </c>
      <c r="BK167" s="206">
        <f t="shared" si="19"/>
        <v>0</v>
      </c>
      <c r="BL167" s="18" t="s">
        <v>215</v>
      </c>
      <c r="BM167" s="205" t="s">
        <v>399</v>
      </c>
    </row>
    <row r="168" spans="1:65" s="2" customFormat="1" ht="16.5" customHeight="1">
      <c r="A168" s="35"/>
      <c r="B168" s="36"/>
      <c r="C168" s="193" t="s">
        <v>295</v>
      </c>
      <c r="D168" s="193" t="s">
        <v>211</v>
      </c>
      <c r="E168" s="194" t="s">
        <v>4104</v>
      </c>
      <c r="F168" s="195" t="s">
        <v>4105</v>
      </c>
      <c r="G168" s="196" t="s">
        <v>2508</v>
      </c>
      <c r="H168" s="197">
        <v>180</v>
      </c>
      <c r="I168" s="198"/>
      <c r="J168" s="199">
        <f t="shared" si="10"/>
        <v>0</v>
      </c>
      <c r="K168" s="200"/>
      <c r="L168" s="40"/>
      <c r="M168" s="201" t="s">
        <v>1</v>
      </c>
      <c r="N168" s="202" t="s">
        <v>40</v>
      </c>
      <c r="O168" s="72"/>
      <c r="P168" s="203">
        <f t="shared" si="11"/>
        <v>0</v>
      </c>
      <c r="Q168" s="203">
        <v>0</v>
      </c>
      <c r="R168" s="203">
        <f t="shared" si="12"/>
        <v>0</v>
      </c>
      <c r="S168" s="203">
        <v>0</v>
      </c>
      <c r="T168" s="204">
        <f t="shared" si="1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215</v>
      </c>
      <c r="AT168" s="205" t="s">
        <v>211</v>
      </c>
      <c r="AU168" s="205" t="s">
        <v>83</v>
      </c>
      <c r="AY168" s="18" t="s">
        <v>209</v>
      </c>
      <c r="BE168" s="206">
        <f t="shared" si="14"/>
        <v>0</v>
      </c>
      <c r="BF168" s="206">
        <f t="shared" si="15"/>
        <v>0</v>
      </c>
      <c r="BG168" s="206">
        <f t="shared" si="16"/>
        <v>0</v>
      </c>
      <c r="BH168" s="206">
        <f t="shared" si="17"/>
        <v>0</v>
      </c>
      <c r="BI168" s="206">
        <f t="shared" si="18"/>
        <v>0</v>
      </c>
      <c r="BJ168" s="18" t="s">
        <v>83</v>
      </c>
      <c r="BK168" s="206">
        <f t="shared" si="19"/>
        <v>0</v>
      </c>
      <c r="BL168" s="18" t="s">
        <v>215</v>
      </c>
      <c r="BM168" s="205" t="s">
        <v>403</v>
      </c>
    </row>
    <row r="169" spans="1:65" s="2" customFormat="1" ht="24.2" customHeight="1">
      <c r="A169" s="35"/>
      <c r="B169" s="36"/>
      <c r="C169" s="193" t="s">
        <v>405</v>
      </c>
      <c r="D169" s="193" t="s">
        <v>211</v>
      </c>
      <c r="E169" s="194" t="s">
        <v>4106</v>
      </c>
      <c r="F169" s="195" t="s">
        <v>4107</v>
      </c>
      <c r="G169" s="196" t="s">
        <v>513</v>
      </c>
      <c r="H169" s="197">
        <v>1</v>
      </c>
      <c r="I169" s="198"/>
      <c r="J169" s="199">
        <f t="shared" si="10"/>
        <v>0</v>
      </c>
      <c r="K169" s="200"/>
      <c r="L169" s="40"/>
      <c r="M169" s="201" t="s">
        <v>1</v>
      </c>
      <c r="N169" s="202" t="s">
        <v>40</v>
      </c>
      <c r="O169" s="72"/>
      <c r="P169" s="203">
        <f t="shared" si="11"/>
        <v>0</v>
      </c>
      <c r="Q169" s="203">
        <v>0</v>
      </c>
      <c r="R169" s="203">
        <f t="shared" si="12"/>
        <v>0</v>
      </c>
      <c r="S169" s="203">
        <v>0</v>
      </c>
      <c r="T169" s="204">
        <f t="shared" si="1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215</v>
      </c>
      <c r="AT169" s="205" t="s">
        <v>211</v>
      </c>
      <c r="AU169" s="205" t="s">
        <v>83</v>
      </c>
      <c r="AY169" s="18" t="s">
        <v>209</v>
      </c>
      <c r="BE169" s="206">
        <f t="shared" si="14"/>
        <v>0</v>
      </c>
      <c r="BF169" s="206">
        <f t="shared" si="15"/>
        <v>0</v>
      </c>
      <c r="BG169" s="206">
        <f t="shared" si="16"/>
        <v>0</v>
      </c>
      <c r="BH169" s="206">
        <f t="shared" si="17"/>
        <v>0</v>
      </c>
      <c r="BI169" s="206">
        <f t="shared" si="18"/>
        <v>0</v>
      </c>
      <c r="BJ169" s="18" t="s">
        <v>83</v>
      </c>
      <c r="BK169" s="206">
        <f t="shared" si="19"/>
        <v>0</v>
      </c>
      <c r="BL169" s="18" t="s">
        <v>215</v>
      </c>
      <c r="BM169" s="205" t="s">
        <v>408</v>
      </c>
    </row>
    <row r="170" spans="1:65" s="2" customFormat="1" ht="16.5" customHeight="1">
      <c r="A170" s="35"/>
      <c r="B170" s="36"/>
      <c r="C170" s="193" t="s">
        <v>299</v>
      </c>
      <c r="D170" s="193" t="s">
        <v>211</v>
      </c>
      <c r="E170" s="194" t="s">
        <v>4108</v>
      </c>
      <c r="F170" s="195" t="s">
        <v>4109</v>
      </c>
      <c r="G170" s="196" t="s">
        <v>270</v>
      </c>
      <c r="H170" s="197">
        <v>8.8000000000000007</v>
      </c>
      <c r="I170" s="198"/>
      <c r="J170" s="199">
        <f t="shared" si="10"/>
        <v>0</v>
      </c>
      <c r="K170" s="200"/>
      <c r="L170" s="40"/>
      <c r="M170" s="201" t="s">
        <v>1</v>
      </c>
      <c r="N170" s="202" t="s">
        <v>40</v>
      </c>
      <c r="O170" s="72"/>
      <c r="P170" s="203">
        <f t="shared" si="11"/>
        <v>0</v>
      </c>
      <c r="Q170" s="203">
        <v>0</v>
      </c>
      <c r="R170" s="203">
        <f t="shared" si="12"/>
        <v>0</v>
      </c>
      <c r="S170" s="203">
        <v>0</v>
      </c>
      <c r="T170" s="204">
        <f t="shared" si="1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215</v>
      </c>
      <c r="AT170" s="205" t="s">
        <v>211</v>
      </c>
      <c r="AU170" s="205" t="s">
        <v>83</v>
      </c>
      <c r="AY170" s="18" t="s">
        <v>209</v>
      </c>
      <c r="BE170" s="206">
        <f t="shared" si="14"/>
        <v>0</v>
      </c>
      <c r="BF170" s="206">
        <f t="shared" si="15"/>
        <v>0</v>
      </c>
      <c r="BG170" s="206">
        <f t="shared" si="16"/>
        <v>0</v>
      </c>
      <c r="BH170" s="206">
        <f t="shared" si="17"/>
        <v>0</v>
      </c>
      <c r="BI170" s="206">
        <f t="shared" si="18"/>
        <v>0</v>
      </c>
      <c r="BJ170" s="18" t="s">
        <v>83</v>
      </c>
      <c r="BK170" s="206">
        <f t="shared" si="19"/>
        <v>0</v>
      </c>
      <c r="BL170" s="18" t="s">
        <v>215</v>
      </c>
      <c r="BM170" s="205" t="s">
        <v>415</v>
      </c>
    </row>
    <row r="171" spans="1:65" s="2" customFormat="1" ht="16.5" customHeight="1">
      <c r="A171" s="35"/>
      <c r="B171" s="36"/>
      <c r="C171" s="193" t="s">
        <v>422</v>
      </c>
      <c r="D171" s="193" t="s">
        <v>211</v>
      </c>
      <c r="E171" s="194" t="s">
        <v>4110</v>
      </c>
      <c r="F171" s="195" t="s">
        <v>4111</v>
      </c>
      <c r="G171" s="196" t="s">
        <v>270</v>
      </c>
      <c r="H171" s="197">
        <v>8.8000000000000007</v>
      </c>
      <c r="I171" s="198"/>
      <c r="J171" s="199">
        <f t="shared" si="10"/>
        <v>0</v>
      </c>
      <c r="K171" s="200"/>
      <c r="L171" s="40"/>
      <c r="M171" s="201" t="s">
        <v>1</v>
      </c>
      <c r="N171" s="202" t="s">
        <v>40</v>
      </c>
      <c r="O171" s="72"/>
      <c r="P171" s="203">
        <f t="shared" si="11"/>
        <v>0</v>
      </c>
      <c r="Q171" s="203">
        <v>0</v>
      </c>
      <c r="R171" s="203">
        <f t="shared" si="12"/>
        <v>0</v>
      </c>
      <c r="S171" s="203">
        <v>0</v>
      </c>
      <c r="T171" s="204">
        <f t="shared" si="1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215</v>
      </c>
      <c r="AT171" s="205" t="s">
        <v>211</v>
      </c>
      <c r="AU171" s="205" t="s">
        <v>83</v>
      </c>
      <c r="AY171" s="18" t="s">
        <v>209</v>
      </c>
      <c r="BE171" s="206">
        <f t="shared" si="14"/>
        <v>0</v>
      </c>
      <c r="BF171" s="206">
        <f t="shared" si="15"/>
        <v>0</v>
      </c>
      <c r="BG171" s="206">
        <f t="shared" si="16"/>
        <v>0</v>
      </c>
      <c r="BH171" s="206">
        <f t="shared" si="17"/>
        <v>0</v>
      </c>
      <c r="BI171" s="206">
        <f t="shared" si="18"/>
        <v>0</v>
      </c>
      <c r="BJ171" s="18" t="s">
        <v>83</v>
      </c>
      <c r="BK171" s="206">
        <f t="shared" si="19"/>
        <v>0</v>
      </c>
      <c r="BL171" s="18" t="s">
        <v>215</v>
      </c>
      <c r="BM171" s="205" t="s">
        <v>426</v>
      </c>
    </row>
    <row r="172" spans="1:65" s="2" customFormat="1" ht="16.5" customHeight="1">
      <c r="A172" s="35"/>
      <c r="B172" s="36"/>
      <c r="C172" s="193" t="s">
        <v>304</v>
      </c>
      <c r="D172" s="193" t="s">
        <v>211</v>
      </c>
      <c r="E172" s="194" t="s">
        <v>4112</v>
      </c>
      <c r="F172" s="195" t="s">
        <v>4113</v>
      </c>
      <c r="G172" s="196" t="s">
        <v>270</v>
      </c>
      <c r="H172" s="197">
        <v>8.8000000000000007</v>
      </c>
      <c r="I172" s="198"/>
      <c r="J172" s="199">
        <f t="shared" si="10"/>
        <v>0</v>
      </c>
      <c r="K172" s="200"/>
      <c r="L172" s="40"/>
      <c r="M172" s="201" t="s">
        <v>1</v>
      </c>
      <c r="N172" s="202" t="s">
        <v>40</v>
      </c>
      <c r="O172" s="72"/>
      <c r="P172" s="203">
        <f t="shared" si="11"/>
        <v>0</v>
      </c>
      <c r="Q172" s="203">
        <v>0</v>
      </c>
      <c r="R172" s="203">
        <f t="shared" si="12"/>
        <v>0</v>
      </c>
      <c r="S172" s="203">
        <v>0</v>
      </c>
      <c r="T172" s="204">
        <f t="shared" si="1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215</v>
      </c>
      <c r="AT172" s="205" t="s">
        <v>211</v>
      </c>
      <c r="AU172" s="205" t="s">
        <v>83</v>
      </c>
      <c r="AY172" s="18" t="s">
        <v>209</v>
      </c>
      <c r="BE172" s="206">
        <f t="shared" si="14"/>
        <v>0</v>
      </c>
      <c r="BF172" s="206">
        <f t="shared" si="15"/>
        <v>0</v>
      </c>
      <c r="BG172" s="206">
        <f t="shared" si="16"/>
        <v>0</v>
      </c>
      <c r="BH172" s="206">
        <f t="shared" si="17"/>
        <v>0</v>
      </c>
      <c r="BI172" s="206">
        <f t="shared" si="18"/>
        <v>0</v>
      </c>
      <c r="BJ172" s="18" t="s">
        <v>83</v>
      </c>
      <c r="BK172" s="206">
        <f t="shared" si="19"/>
        <v>0</v>
      </c>
      <c r="BL172" s="18" t="s">
        <v>215</v>
      </c>
      <c r="BM172" s="205" t="s">
        <v>429</v>
      </c>
    </row>
    <row r="173" spans="1:65" s="2" customFormat="1" ht="16.5" customHeight="1">
      <c r="A173" s="35"/>
      <c r="B173" s="36"/>
      <c r="C173" s="193" t="s">
        <v>430</v>
      </c>
      <c r="D173" s="193" t="s">
        <v>211</v>
      </c>
      <c r="E173" s="194" t="s">
        <v>4114</v>
      </c>
      <c r="F173" s="195" t="s">
        <v>4115</v>
      </c>
      <c r="G173" s="196" t="s">
        <v>4116</v>
      </c>
      <c r="H173" s="197">
        <v>40</v>
      </c>
      <c r="I173" s="198"/>
      <c r="J173" s="199">
        <f t="shared" si="10"/>
        <v>0</v>
      </c>
      <c r="K173" s="200"/>
      <c r="L173" s="40"/>
      <c r="M173" s="201" t="s">
        <v>1</v>
      </c>
      <c r="N173" s="202" t="s">
        <v>40</v>
      </c>
      <c r="O173" s="72"/>
      <c r="P173" s="203">
        <f t="shared" si="11"/>
        <v>0</v>
      </c>
      <c r="Q173" s="203">
        <v>0</v>
      </c>
      <c r="R173" s="203">
        <f t="shared" si="12"/>
        <v>0</v>
      </c>
      <c r="S173" s="203">
        <v>0</v>
      </c>
      <c r="T173" s="204">
        <f t="shared" si="1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215</v>
      </c>
      <c r="AT173" s="205" t="s">
        <v>211</v>
      </c>
      <c r="AU173" s="205" t="s">
        <v>83</v>
      </c>
      <c r="AY173" s="18" t="s">
        <v>209</v>
      </c>
      <c r="BE173" s="206">
        <f t="shared" si="14"/>
        <v>0</v>
      </c>
      <c r="BF173" s="206">
        <f t="shared" si="15"/>
        <v>0</v>
      </c>
      <c r="BG173" s="206">
        <f t="shared" si="16"/>
        <v>0</v>
      </c>
      <c r="BH173" s="206">
        <f t="shared" si="17"/>
        <v>0</v>
      </c>
      <c r="BI173" s="206">
        <f t="shared" si="18"/>
        <v>0</v>
      </c>
      <c r="BJ173" s="18" t="s">
        <v>83</v>
      </c>
      <c r="BK173" s="206">
        <f t="shared" si="19"/>
        <v>0</v>
      </c>
      <c r="BL173" s="18" t="s">
        <v>215</v>
      </c>
      <c r="BM173" s="205" t="s">
        <v>433</v>
      </c>
    </row>
    <row r="174" spans="1:65" s="2" customFormat="1" ht="16.5" customHeight="1">
      <c r="A174" s="35"/>
      <c r="B174" s="36"/>
      <c r="C174" s="193" t="s">
        <v>308</v>
      </c>
      <c r="D174" s="193" t="s">
        <v>211</v>
      </c>
      <c r="E174" s="194" t="s">
        <v>4117</v>
      </c>
      <c r="F174" s="195" t="s">
        <v>4118</v>
      </c>
      <c r="G174" s="196" t="s">
        <v>2508</v>
      </c>
      <c r="H174" s="197">
        <v>48</v>
      </c>
      <c r="I174" s="198"/>
      <c r="J174" s="199">
        <f t="shared" si="10"/>
        <v>0</v>
      </c>
      <c r="K174" s="200"/>
      <c r="L174" s="40"/>
      <c r="M174" s="201" t="s">
        <v>1</v>
      </c>
      <c r="N174" s="202" t="s">
        <v>40</v>
      </c>
      <c r="O174" s="72"/>
      <c r="P174" s="203">
        <f t="shared" si="11"/>
        <v>0</v>
      </c>
      <c r="Q174" s="203">
        <v>0</v>
      </c>
      <c r="R174" s="203">
        <f t="shared" si="12"/>
        <v>0</v>
      </c>
      <c r="S174" s="203">
        <v>0</v>
      </c>
      <c r="T174" s="204">
        <f t="shared" si="1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215</v>
      </c>
      <c r="AT174" s="205" t="s">
        <v>211</v>
      </c>
      <c r="AU174" s="205" t="s">
        <v>83</v>
      </c>
      <c r="AY174" s="18" t="s">
        <v>209</v>
      </c>
      <c r="BE174" s="206">
        <f t="shared" si="14"/>
        <v>0</v>
      </c>
      <c r="BF174" s="206">
        <f t="shared" si="15"/>
        <v>0</v>
      </c>
      <c r="BG174" s="206">
        <f t="shared" si="16"/>
        <v>0</v>
      </c>
      <c r="BH174" s="206">
        <f t="shared" si="17"/>
        <v>0</v>
      </c>
      <c r="BI174" s="206">
        <f t="shared" si="18"/>
        <v>0</v>
      </c>
      <c r="BJ174" s="18" t="s">
        <v>83</v>
      </c>
      <c r="BK174" s="206">
        <f t="shared" si="19"/>
        <v>0</v>
      </c>
      <c r="BL174" s="18" t="s">
        <v>215</v>
      </c>
      <c r="BM174" s="205" t="s">
        <v>440</v>
      </c>
    </row>
    <row r="175" spans="1:65" s="2" customFormat="1" ht="16.5" customHeight="1">
      <c r="A175" s="35"/>
      <c r="B175" s="36"/>
      <c r="C175" s="193" t="s">
        <v>443</v>
      </c>
      <c r="D175" s="193" t="s">
        <v>211</v>
      </c>
      <c r="E175" s="194" t="s">
        <v>4119</v>
      </c>
      <c r="F175" s="195" t="s">
        <v>3866</v>
      </c>
      <c r="G175" s="196" t="s">
        <v>2508</v>
      </c>
      <c r="H175" s="197">
        <v>120</v>
      </c>
      <c r="I175" s="198"/>
      <c r="J175" s="199">
        <f t="shared" si="10"/>
        <v>0</v>
      </c>
      <c r="K175" s="200"/>
      <c r="L175" s="40"/>
      <c r="M175" s="201" t="s">
        <v>1</v>
      </c>
      <c r="N175" s="202" t="s">
        <v>40</v>
      </c>
      <c r="O175" s="72"/>
      <c r="P175" s="203">
        <f t="shared" si="11"/>
        <v>0</v>
      </c>
      <c r="Q175" s="203">
        <v>0</v>
      </c>
      <c r="R175" s="203">
        <f t="shared" si="12"/>
        <v>0</v>
      </c>
      <c r="S175" s="203">
        <v>0</v>
      </c>
      <c r="T175" s="204">
        <f t="shared" si="1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215</v>
      </c>
      <c r="AT175" s="205" t="s">
        <v>211</v>
      </c>
      <c r="AU175" s="205" t="s">
        <v>83</v>
      </c>
      <c r="AY175" s="18" t="s">
        <v>209</v>
      </c>
      <c r="BE175" s="206">
        <f t="shared" si="14"/>
        <v>0</v>
      </c>
      <c r="BF175" s="206">
        <f t="shared" si="15"/>
        <v>0</v>
      </c>
      <c r="BG175" s="206">
        <f t="shared" si="16"/>
        <v>0</v>
      </c>
      <c r="BH175" s="206">
        <f t="shared" si="17"/>
        <v>0</v>
      </c>
      <c r="BI175" s="206">
        <f t="shared" si="18"/>
        <v>0</v>
      </c>
      <c r="BJ175" s="18" t="s">
        <v>83</v>
      </c>
      <c r="BK175" s="206">
        <f t="shared" si="19"/>
        <v>0</v>
      </c>
      <c r="BL175" s="18" t="s">
        <v>215</v>
      </c>
      <c r="BM175" s="205" t="s">
        <v>446</v>
      </c>
    </row>
    <row r="176" spans="1:65" s="2" customFormat="1" ht="16.5" customHeight="1">
      <c r="A176" s="35"/>
      <c r="B176" s="36"/>
      <c r="C176" s="193" t="s">
        <v>313</v>
      </c>
      <c r="D176" s="193" t="s">
        <v>211</v>
      </c>
      <c r="E176" s="194" t="s">
        <v>4120</v>
      </c>
      <c r="F176" s="195" t="s">
        <v>3829</v>
      </c>
      <c r="G176" s="196" t="s">
        <v>2508</v>
      </c>
      <c r="H176" s="197">
        <v>80</v>
      </c>
      <c r="I176" s="198"/>
      <c r="J176" s="199">
        <f t="shared" si="10"/>
        <v>0</v>
      </c>
      <c r="K176" s="200"/>
      <c r="L176" s="40"/>
      <c r="M176" s="267" t="s">
        <v>1</v>
      </c>
      <c r="N176" s="268" t="s">
        <v>40</v>
      </c>
      <c r="O176" s="269"/>
      <c r="P176" s="270">
        <f t="shared" si="11"/>
        <v>0</v>
      </c>
      <c r="Q176" s="270">
        <v>0</v>
      </c>
      <c r="R176" s="270">
        <f t="shared" si="12"/>
        <v>0</v>
      </c>
      <c r="S176" s="270">
        <v>0</v>
      </c>
      <c r="T176" s="271">
        <f t="shared" si="1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215</v>
      </c>
      <c r="AT176" s="205" t="s">
        <v>211</v>
      </c>
      <c r="AU176" s="205" t="s">
        <v>83</v>
      </c>
      <c r="AY176" s="18" t="s">
        <v>209</v>
      </c>
      <c r="BE176" s="206">
        <f t="shared" si="14"/>
        <v>0</v>
      </c>
      <c r="BF176" s="206">
        <f t="shared" si="15"/>
        <v>0</v>
      </c>
      <c r="BG176" s="206">
        <f t="shared" si="16"/>
        <v>0</v>
      </c>
      <c r="BH176" s="206">
        <f t="shared" si="17"/>
        <v>0</v>
      </c>
      <c r="BI176" s="206">
        <f t="shared" si="18"/>
        <v>0</v>
      </c>
      <c r="BJ176" s="18" t="s">
        <v>83</v>
      </c>
      <c r="BK176" s="206">
        <f t="shared" si="19"/>
        <v>0</v>
      </c>
      <c r="BL176" s="18" t="s">
        <v>215</v>
      </c>
      <c r="BM176" s="205" t="s">
        <v>450</v>
      </c>
    </row>
    <row r="177" spans="1:31" s="2" customFormat="1" ht="6.95" customHeight="1">
      <c r="A177" s="35"/>
      <c r="B177" s="55"/>
      <c r="C177" s="56"/>
      <c r="D177" s="56"/>
      <c r="E177" s="56"/>
      <c r="F177" s="56"/>
      <c r="G177" s="56"/>
      <c r="H177" s="56"/>
      <c r="I177" s="56"/>
      <c r="J177" s="56"/>
      <c r="K177" s="56"/>
      <c r="L177" s="40"/>
      <c r="M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</row>
  </sheetData>
  <sheetProtection algorithmName="SHA-512" hashValue="qRU+rqj3FXYd0scMJlB3ibQ9IVwVUpaczCFH/m2lCFR1FQ+T4h8BX/dNzVAQ50dzSk9apzIv6GJPipYp/YxG7Q==" saltValue="DHM9tGvAPefiidOML1R6Tyn0ErktZc9lC27m5WPh4FD7jHWzZQYyMEvxU40WCTZWGWykYq499moGhoJNoNod2w==" spinCount="100000" sheet="1" objects="1" scenarios="1" formatColumns="0" formatRows="0" autoFilter="0"/>
  <autoFilter ref="C124:K176" xr:uid="{00000000-0009-0000-0000-00000C000000}"/>
  <mergeCells count="15">
    <mergeCell ref="E111:H111"/>
    <mergeCell ref="E115:H115"/>
    <mergeCell ref="E113:H113"/>
    <mergeCell ref="E117:H117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BM12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8" t="s">
        <v>130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152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23" t="str">
        <f>'Rekapitulace stavby'!K6</f>
        <v>OU - STAVEBNÍ ÚPRAVY BUDOVY E, ČS.LEGIÍ 9, OSTRAVA - AKTUALIZACE/REVIZE 7.7.2022</v>
      </c>
      <c r="F7" s="324"/>
      <c r="G7" s="324"/>
      <c r="H7" s="324"/>
      <c r="L7" s="21"/>
    </row>
    <row r="8" spans="1:46" ht="12.75">
      <c r="B8" s="21"/>
      <c r="D8" s="120" t="s">
        <v>153</v>
      </c>
      <c r="L8" s="21"/>
    </row>
    <row r="9" spans="1:46" s="1" customFormat="1" ht="16.5" customHeight="1">
      <c r="B9" s="21"/>
      <c r="E9" s="323" t="s">
        <v>2838</v>
      </c>
      <c r="F9" s="321"/>
      <c r="G9" s="321"/>
      <c r="H9" s="321"/>
      <c r="L9" s="21"/>
    </row>
    <row r="10" spans="1:46" s="1" customFormat="1" ht="12" customHeight="1">
      <c r="B10" s="21"/>
      <c r="D10" s="120" t="s">
        <v>2839</v>
      </c>
      <c r="L10" s="21"/>
    </row>
    <row r="11" spans="1:46" s="2" customFormat="1" ht="16.5" customHeight="1">
      <c r="A11" s="35"/>
      <c r="B11" s="40"/>
      <c r="C11" s="35"/>
      <c r="D11" s="35"/>
      <c r="E11" s="333" t="s">
        <v>3798</v>
      </c>
      <c r="F11" s="326"/>
      <c r="G11" s="326"/>
      <c r="H11" s="326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3273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25" t="s">
        <v>2847</v>
      </c>
      <c r="F13" s="326"/>
      <c r="G13" s="326"/>
      <c r="H13" s="326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17</v>
      </c>
      <c r="E15" s="35"/>
      <c r="F15" s="111" t="s">
        <v>1</v>
      </c>
      <c r="G15" s="35"/>
      <c r="H15" s="35"/>
      <c r="I15" s="120" t="s">
        <v>18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19</v>
      </c>
      <c r="E16" s="35"/>
      <c r="F16" s="111" t="s">
        <v>33</v>
      </c>
      <c r="G16" s="35"/>
      <c r="H16" s="35"/>
      <c r="I16" s="120" t="s">
        <v>21</v>
      </c>
      <c r="J16" s="121" t="str">
        <f>'Rekapitulace stavby'!AN8</f>
        <v>30. 3. 2022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23</v>
      </c>
      <c r="E18" s="35"/>
      <c r="F18" s="35"/>
      <c r="G18" s="35"/>
      <c r="H18" s="35"/>
      <c r="I18" s="120" t="s">
        <v>24</v>
      </c>
      <c r="J18" s="111" t="str">
        <f>IF('Rekapitulace stavby'!AN10="","",'Rekapitulace stavby'!AN10)</f>
        <v/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tr">
        <f>IF('Rekapitulace stavby'!E11="","",'Rekapitulace stavby'!E11)</f>
        <v>Ostravská univerzita</v>
      </c>
      <c r="F19" s="35"/>
      <c r="G19" s="35"/>
      <c r="H19" s="35"/>
      <c r="I19" s="120" t="s">
        <v>26</v>
      </c>
      <c r="J19" s="111" t="str">
        <f>IF('Rekapitulace stavby'!AN11="","",'Rekapitulace stavby'!AN11)</f>
        <v/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27</v>
      </c>
      <c r="E21" s="35"/>
      <c r="F21" s="35"/>
      <c r="G21" s="35"/>
      <c r="H21" s="35"/>
      <c r="I21" s="120" t="s">
        <v>24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27" t="str">
        <f>'Rekapitulace stavby'!E14</f>
        <v>Vyplň údaj</v>
      </c>
      <c r="F22" s="328"/>
      <c r="G22" s="328"/>
      <c r="H22" s="328"/>
      <c r="I22" s="120" t="s">
        <v>26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29</v>
      </c>
      <c r="E24" s="35"/>
      <c r="F24" s="35"/>
      <c r="G24" s="35"/>
      <c r="H24" s="35"/>
      <c r="I24" s="120" t="s">
        <v>24</v>
      </c>
      <c r="J24" s="111" t="str">
        <f>IF('Rekapitulace stavby'!AN16="","",'Rekapitulace stavby'!AN16)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tr">
        <f>IF('Rekapitulace stavby'!E17="","",'Rekapitulace stavby'!E17)</f>
        <v>MARPO s.r.o.</v>
      </c>
      <c r="F25" s="35"/>
      <c r="G25" s="35"/>
      <c r="H25" s="35"/>
      <c r="I25" s="120" t="s">
        <v>26</v>
      </c>
      <c r="J25" s="111" t="str">
        <f>IF('Rekapitulace stavby'!AN17="","",'Rekapitulace stavby'!AN17)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32</v>
      </c>
      <c r="E27" s="35"/>
      <c r="F27" s="35"/>
      <c r="G27" s="35"/>
      <c r="H27" s="35"/>
      <c r="I27" s="120" t="s">
        <v>24</v>
      </c>
      <c r="J27" s="111" t="str">
        <f>IF('Rekapitulace stavby'!AN19="","",'Rekapitulace stavby'!AN19)</f>
        <v/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tr">
        <f>IF('Rekapitulace stavby'!E20="","",'Rekapitulace stavby'!E20)</f>
        <v xml:space="preserve"> </v>
      </c>
      <c r="F28" s="35"/>
      <c r="G28" s="35"/>
      <c r="H28" s="35"/>
      <c r="I28" s="120" t="s">
        <v>26</v>
      </c>
      <c r="J28" s="111" t="str">
        <f>IF('Rekapitulace stavby'!AN20="","",'Rekapitulace stavby'!AN20)</f>
        <v/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34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29" t="s">
        <v>1</v>
      </c>
      <c r="F31" s="329"/>
      <c r="G31" s="329"/>
      <c r="H31" s="329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35</v>
      </c>
      <c r="E34" s="35"/>
      <c r="F34" s="35"/>
      <c r="G34" s="35"/>
      <c r="H34" s="35"/>
      <c r="I34" s="35"/>
      <c r="J34" s="127">
        <f>ROUND(J125,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37</v>
      </c>
      <c r="G36" s="35"/>
      <c r="H36" s="35"/>
      <c r="I36" s="128" t="s">
        <v>36</v>
      </c>
      <c r="J36" s="128" t="s">
        <v>38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39</v>
      </c>
      <c r="E37" s="120" t="s">
        <v>40</v>
      </c>
      <c r="F37" s="130">
        <f>ROUND((SUM(BE125:BE128)),  2)</f>
        <v>0</v>
      </c>
      <c r="G37" s="35"/>
      <c r="H37" s="35"/>
      <c r="I37" s="131">
        <v>0.21</v>
      </c>
      <c r="J37" s="130">
        <f>ROUND(((SUM(BE125:BE128))*I37),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41</v>
      </c>
      <c r="F38" s="130">
        <f>ROUND((SUM(BF125:BF128)),  2)</f>
        <v>0</v>
      </c>
      <c r="G38" s="35"/>
      <c r="H38" s="35"/>
      <c r="I38" s="131">
        <v>0.15</v>
      </c>
      <c r="J38" s="130">
        <f>ROUND(((SUM(BF125:BF128))*I38),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42</v>
      </c>
      <c r="F39" s="130">
        <f>ROUND((SUM(BG125:BG128)),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43</v>
      </c>
      <c r="F40" s="130">
        <f>ROUND((SUM(BH125:BH128)),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44</v>
      </c>
      <c r="F41" s="130">
        <f>ROUND((SUM(BI125:BI128)),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45</v>
      </c>
      <c r="E43" s="134"/>
      <c r="F43" s="134"/>
      <c r="G43" s="135" t="s">
        <v>46</v>
      </c>
      <c r="H43" s="136" t="s">
        <v>47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155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0" t="str">
        <f>E7</f>
        <v>OU - STAVEBNÍ ÚPRAVY BUDOVY E, ČS.LEGIÍ 9, OSTRAVA - AKTUALIZACE/REVIZE 7.7.2022</v>
      </c>
      <c r="F85" s="331"/>
      <c r="G85" s="331"/>
      <c r="H85" s="33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153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30" t="s">
        <v>2838</v>
      </c>
      <c r="F87" s="307"/>
      <c r="G87" s="307"/>
      <c r="H87" s="307"/>
      <c r="I87" s="23"/>
      <c r="J87" s="23"/>
      <c r="K87" s="23"/>
      <c r="L87" s="21"/>
    </row>
    <row r="88" spans="1:31" s="1" customFormat="1" ht="12" customHeight="1">
      <c r="B88" s="22"/>
      <c r="C88" s="30" t="s">
        <v>2839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34" t="s">
        <v>3798</v>
      </c>
      <c r="F89" s="332"/>
      <c r="G89" s="332"/>
      <c r="H89" s="332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3273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78" t="str">
        <f>E13</f>
        <v>OST - Ostatní</v>
      </c>
      <c r="F91" s="332"/>
      <c r="G91" s="332"/>
      <c r="H91" s="332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19</v>
      </c>
      <c r="D93" s="37"/>
      <c r="E93" s="37"/>
      <c r="F93" s="28" t="str">
        <f>F16</f>
        <v xml:space="preserve"> </v>
      </c>
      <c r="G93" s="37"/>
      <c r="H93" s="37"/>
      <c r="I93" s="30" t="s">
        <v>21</v>
      </c>
      <c r="J93" s="67" t="str">
        <f>IF(J16="","",J16)</f>
        <v>30. 3. 2022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2" customHeight="1">
      <c r="A95" s="35"/>
      <c r="B95" s="36"/>
      <c r="C95" s="30" t="s">
        <v>23</v>
      </c>
      <c r="D95" s="37"/>
      <c r="E95" s="37"/>
      <c r="F95" s="28" t="str">
        <f>E19</f>
        <v>Ostravská univerzita</v>
      </c>
      <c r="G95" s="37"/>
      <c r="H95" s="37"/>
      <c r="I95" s="30" t="s">
        <v>29</v>
      </c>
      <c r="J95" s="33" t="str">
        <f>E25</f>
        <v>MARPO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27</v>
      </c>
      <c r="D96" s="37"/>
      <c r="E96" s="37"/>
      <c r="F96" s="28" t="str">
        <f>IF(E22="","",E22)</f>
        <v>Vyplň údaj</v>
      </c>
      <c r="G96" s="37"/>
      <c r="H96" s="37"/>
      <c r="I96" s="30" t="s">
        <v>32</v>
      </c>
      <c r="J96" s="33" t="str">
        <f>E28</f>
        <v xml:space="preserve"> 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156</v>
      </c>
      <c r="D98" s="151"/>
      <c r="E98" s="151"/>
      <c r="F98" s="151"/>
      <c r="G98" s="151"/>
      <c r="H98" s="151"/>
      <c r="I98" s="151"/>
      <c r="J98" s="152" t="s">
        <v>157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158</v>
      </c>
      <c r="D100" s="37"/>
      <c r="E100" s="37"/>
      <c r="F100" s="37"/>
      <c r="G100" s="37"/>
      <c r="H100" s="37"/>
      <c r="I100" s="37"/>
      <c r="J100" s="85">
        <f>J125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159</v>
      </c>
    </row>
    <row r="101" spans="1:47" s="9" customFormat="1" ht="24.95" customHeight="1">
      <c r="B101" s="154"/>
      <c r="C101" s="155"/>
      <c r="D101" s="156" t="s">
        <v>2847</v>
      </c>
      <c r="E101" s="157"/>
      <c r="F101" s="157"/>
      <c r="G101" s="157"/>
      <c r="H101" s="157"/>
      <c r="I101" s="157"/>
      <c r="J101" s="158">
        <f>J126</f>
        <v>0</v>
      </c>
      <c r="K101" s="155"/>
      <c r="L101" s="159"/>
    </row>
    <row r="102" spans="1:47" s="2" customFormat="1" ht="21.75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47" s="2" customFormat="1" ht="6.95" customHeight="1">
      <c r="A103" s="35"/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pans="1:47" s="2" customFormat="1" ht="6.95" customHeight="1">
      <c r="A107" s="35"/>
      <c r="B107" s="57"/>
      <c r="C107" s="58"/>
      <c r="D107" s="58"/>
      <c r="E107" s="58"/>
      <c r="F107" s="58"/>
      <c r="G107" s="58"/>
      <c r="H107" s="58"/>
      <c r="I107" s="58"/>
      <c r="J107" s="58"/>
      <c r="K107" s="58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24.95" customHeight="1">
      <c r="A108" s="35"/>
      <c r="B108" s="36"/>
      <c r="C108" s="24" t="s">
        <v>194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6.9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12" customHeight="1">
      <c r="A110" s="35"/>
      <c r="B110" s="36"/>
      <c r="C110" s="30" t="s">
        <v>16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16.5" customHeight="1">
      <c r="A111" s="35"/>
      <c r="B111" s="36"/>
      <c r="C111" s="37"/>
      <c r="D111" s="37"/>
      <c r="E111" s="330" t="str">
        <f>E7</f>
        <v>OU - STAVEBNÍ ÚPRAVY BUDOVY E, ČS.LEGIÍ 9, OSTRAVA - AKTUALIZACE/REVIZE 7.7.2022</v>
      </c>
      <c r="F111" s="331"/>
      <c r="G111" s="331"/>
      <c r="H111" s="331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1" customFormat="1" ht="12" customHeight="1">
      <c r="B112" s="22"/>
      <c r="C112" s="30" t="s">
        <v>153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pans="1:65" s="1" customFormat="1" ht="16.5" customHeight="1">
      <c r="B113" s="22"/>
      <c r="C113" s="23"/>
      <c r="D113" s="23"/>
      <c r="E113" s="330" t="s">
        <v>2838</v>
      </c>
      <c r="F113" s="307"/>
      <c r="G113" s="307"/>
      <c r="H113" s="307"/>
      <c r="I113" s="23"/>
      <c r="J113" s="23"/>
      <c r="K113" s="23"/>
      <c r="L113" s="21"/>
    </row>
    <row r="114" spans="1:65" s="1" customFormat="1" ht="12" customHeight="1">
      <c r="B114" s="22"/>
      <c r="C114" s="30" t="s">
        <v>2839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pans="1:65" s="2" customFormat="1" ht="16.5" customHeight="1">
      <c r="A115" s="35"/>
      <c r="B115" s="36"/>
      <c r="C115" s="37"/>
      <c r="D115" s="37"/>
      <c r="E115" s="334" t="s">
        <v>3798</v>
      </c>
      <c r="F115" s="332"/>
      <c r="G115" s="332"/>
      <c r="H115" s="332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3273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6.5" customHeight="1">
      <c r="A117" s="35"/>
      <c r="B117" s="36"/>
      <c r="C117" s="37"/>
      <c r="D117" s="37"/>
      <c r="E117" s="278" t="str">
        <f>E13</f>
        <v>OST - Ostatní</v>
      </c>
      <c r="F117" s="332"/>
      <c r="G117" s="332"/>
      <c r="H117" s="332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2" customHeight="1">
      <c r="A119" s="35"/>
      <c r="B119" s="36"/>
      <c r="C119" s="30" t="s">
        <v>19</v>
      </c>
      <c r="D119" s="37"/>
      <c r="E119" s="37"/>
      <c r="F119" s="28" t="str">
        <f>F16</f>
        <v xml:space="preserve"> </v>
      </c>
      <c r="G119" s="37"/>
      <c r="H119" s="37"/>
      <c r="I119" s="30" t="s">
        <v>21</v>
      </c>
      <c r="J119" s="67" t="str">
        <f>IF(J16="","",J16)</f>
        <v>30. 3. 2022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2" customHeight="1">
      <c r="A121" s="35"/>
      <c r="B121" s="36"/>
      <c r="C121" s="30" t="s">
        <v>23</v>
      </c>
      <c r="D121" s="37"/>
      <c r="E121" s="37"/>
      <c r="F121" s="28" t="str">
        <f>E19</f>
        <v>Ostravská univerzita</v>
      </c>
      <c r="G121" s="37"/>
      <c r="H121" s="37"/>
      <c r="I121" s="30" t="s">
        <v>29</v>
      </c>
      <c r="J121" s="33" t="str">
        <f>E25</f>
        <v>MARPO s.r.o.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5.2" customHeight="1">
      <c r="A122" s="35"/>
      <c r="B122" s="36"/>
      <c r="C122" s="30" t="s">
        <v>27</v>
      </c>
      <c r="D122" s="37"/>
      <c r="E122" s="37"/>
      <c r="F122" s="28" t="str">
        <f>IF(E22="","",E22)</f>
        <v>Vyplň údaj</v>
      </c>
      <c r="G122" s="37"/>
      <c r="H122" s="37"/>
      <c r="I122" s="30" t="s">
        <v>32</v>
      </c>
      <c r="J122" s="33" t="str">
        <f>E28</f>
        <v xml:space="preserve"> 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0.3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11" customFormat="1" ht="29.25" customHeight="1">
      <c r="A124" s="165"/>
      <c r="B124" s="166"/>
      <c r="C124" s="167" t="s">
        <v>195</v>
      </c>
      <c r="D124" s="168" t="s">
        <v>60</v>
      </c>
      <c r="E124" s="168" t="s">
        <v>56</v>
      </c>
      <c r="F124" s="168" t="s">
        <v>57</v>
      </c>
      <c r="G124" s="168" t="s">
        <v>196</v>
      </c>
      <c r="H124" s="168" t="s">
        <v>197</v>
      </c>
      <c r="I124" s="168" t="s">
        <v>198</v>
      </c>
      <c r="J124" s="169" t="s">
        <v>157</v>
      </c>
      <c r="K124" s="170" t="s">
        <v>199</v>
      </c>
      <c r="L124" s="171"/>
      <c r="M124" s="76" t="s">
        <v>1</v>
      </c>
      <c r="N124" s="77" t="s">
        <v>39</v>
      </c>
      <c r="O124" s="77" t="s">
        <v>200</v>
      </c>
      <c r="P124" s="77" t="s">
        <v>201</v>
      </c>
      <c r="Q124" s="77" t="s">
        <v>202</v>
      </c>
      <c r="R124" s="77" t="s">
        <v>203</v>
      </c>
      <c r="S124" s="77" t="s">
        <v>204</v>
      </c>
      <c r="T124" s="78" t="s">
        <v>205</v>
      </c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/>
    </row>
    <row r="125" spans="1:65" s="2" customFormat="1" ht="22.9" customHeight="1">
      <c r="A125" s="35"/>
      <c r="B125" s="36"/>
      <c r="C125" s="83" t="s">
        <v>206</v>
      </c>
      <c r="D125" s="37"/>
      <c r="E125" s="37"/>
      <c r="F125" s="37"/>
      <c r="G125" s="37"/>
      <c r="H125" s="37"/>
      <c r="I125" s="37"/>
      <c r="J125" s="172">
        <f>BK125</f>
        <v>0</v>
      </c>
      <c r="K125" s="37"/>
      <c r="L125" s="40"/>
      <c r="M125" s="79"/>
      <c r="N125" s="173"/>
      <c r="O125" s="80"/>
      <c r="P125" s="174">
        <f>P126</f>
        <v>0</v>
      </c>
      <c r="Q125" s="80"/>
      <c r="R125" s="174">
        <f>R126</f>
        <v>0</v>
      </c>
      <c r="S125" s="80"/>
      <c r="T125" s="175">
        <f>T126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74</v>
      </c>
      <c r="AU125" s="18" t="s">
        <v>159</v>
      </c>
      <c r="BK125" s="176">
        <f>BK126</f>
        <v>0</v>
      </c>
    </row>
    <row r="126" spans="1:65" s="12" customFormat="1" ht="25.9" customHeight="1">
      <c r="B126" s="177"/>
      <c r="C126" s="178"/>
      <c r="D126" s="179" t="s">
        <v>74</v>
      </c>
      <c r="E126" s="180" t="s">
        <v>128</v>
      </c>
      <c r="F126" s="180" t="s">
        <v>129</v>
      </c>
      <c r="G126" s="178"/>
      <c r="H126" s="178"/>
      <c r="I126" s="181"/>
      <c r="J126" s="182">
        <f>BK126</f>
        <v>0</v>
      </c>
      <c r="K126" s="178"/>
      <c r="L126" s="183"/>
      <c r="M126" s="184"/>
      <c r="N126" s="185"/>
      <c r="O126" s="185"/>
      <c r="P126" s="186">
        <f>SUM(P127:P128)</f>
        <v>0</v>
      </c>
      <c r="Q126" s="185"/>
      <c r="R126" s="186">
        <f>SUM(R127:R128)</f>
        <v>0</v>
      </c>
      <c r="S126" s="185"/>
      <c r="T126" s="187">
        <f>SUM(T127:T128)</f>
        <v>0</v>
      </c>
      <c r="AR126" s="188" t="s">
        <v>215</v>
      </c>
      <c r="AT126" s="189" t="s">
        <v>74</v>
      </c>
      <c r="AU126" s="189" t="s">
        <v>75</v>
      </c>
      <c r="AY126" s="188" t="s">
        <v>209</v>
      </c>
      <c r="BK126" s="190">
        <f>SUM(BK127:BK128)</f>
        <v>0</v>
      </c>
    </row>
    <row r="127" spans="1:65" s="2" customFormat="1" ht="16.5" customHeight="1">
      <c r="A127" s="35"/>
      <c r="B127" s="36"/>
      <c r="C127" s="193" t="s">
        <v>83</v>
      </c>
      <c r="D127" s="193" t="s">
        <v>211</v>
      </c>
      <c r="E127" s="194" t="s">
        <v>83</v>
      </c>
      <c r="F127" s="195" t="s">
        <v>4121</v>
      </c>
      <c r="G127" s="196" t="s">
        <v>4122</v>
      </c>
      <c r="H127" s="197">
        <v>1</v>
      </c>
      <c r="I127" s="198"/>
      <c r="J127" s="199">
        <f>ROUND(I127*H127,2)</f>
        <v>0</v>
      </c>
      <c r="K127" s="200"/>
      <c r="L127" s="40"/>
      <c r="M127" s="201" t="s">
        <v>1</v>
      </c>
      <c r="N127" s="202" t="s">
        <v>40</v>
      </c>
      <c r="O127" s="72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5" t="s">
        <v>2509</v>
      </c>
      <c r="AT127" s="205" t="s">
        <v>211</v>
      </c>
      <c r="AU127" s="205" t="s">
        <v>83</v>
      </c>
      <c r="AY127" s="18" t="s">
        <v>209</v>
      </c>
      <c r="BE127" s="206">
        <f>IF(N127="základní",J127,0)</f>
        <v>0</v>
      </c>
      <c r="BF127" s="206">
        <f>IF(N127="snížená",J127,0)</f>
        <v>0</v>
      </c>
      <c r="BG127" s="206">
        <f>IF(N127="zákl. přenesená",J127,0)</f>
        <v>0</v>
      </c>
      <c r="BH127" s="206">
        <f>IF(N127="sníž. přenesená",J127,0)</f>
        <v>0</v>
      </c>
      <c r="BI127" s="206">
        <f>IF(N127="nulová",J127,0)</f>
        <v>0</v>
      </c>
      <c r="BJ127" s="18" t="s">
        <v>83</v>
      </c>
      <c r="BK127" s="206">
        <f>ROUND(I127*H127,2)</f>
        <v>0</v>
      </c>
      <c r="BL127" s="18" t="s">
        <v>2509</v>
      </c>
      <c r="BM127" s="205" t="s">
        <v>4123</v>
      </c>
    </row>
    <row r="128" spans="1:65" s="2" customFormat="1" ht="16.5" customHeight="1">
      <c r="A128" s="35"/>
      <c r="B128" s="36"/>
      <c r="C128" s="193" t="s">
        <v>85</v>
      </c>
      <c r="D128" s="193" t="s">
        <v>211</v>
      </c>
      <c r="E128" s="194" t="s">
        <v>85</v>
      </c>
      <c r="F128" s="195" t="s">
        <v>4124</v>
      </c>
      <c r="G128" s="196" t="s">
        <v>4122</v>
      </c>
      <c r="H128" s="197">
        <v>1</v>
      </c>
      <c r="I128" s="198"/>
      <c r="J128" s="199">
        <f>ROUND(I128*H128,2)</f>
        <v>0</v>
      </c>
      <c r="K128" s="200"/>
      <c r="L128" s="40"/>
      <c r="M128" s="267" t="s">
        <v>1</v>
      </c>
      <c r="N128" s="268" t="s">
        <v>40</v>
      </c>
      <c r="O128" s="269"/>
      <c r="P128" s="270">
        <f>O128*H128</f>
        <v>0</v>
      </c>
      <c r="Q128" s="270">
        <v>0</v>
      </c>
      <c r="R128" s="270">
        <f>Q128*H128</f>
        <v>0</v>
      </c>
      <c r="S128" s="270">
        <v>0</v>
      </c>
      <c r="T128" s="271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5" t="s">
        <v>2509</v>
      </c>
      <c r="AT128" s="205" t="s">
        <v>211</v>
      </c>
      <c r="AU128" s="205" t="s">
        <v>83</v>
      </c>
      <c r="AY128" s="18" t="s">
        <v>209</v>
      </c>
      <c r="BE128" s="206">
        <f>IF(N128="základní",J128,0)</f>
        <v>0</v>
      </c>
      <c r="BF128" s="206">
        <f>IF(N128="snížená",J128,0)</f>
        <v>0</v>
      </c>
      <c r="BG128" s="206">
        <f>IF(N128="zákl. přenesená",J128,0)</f>
        <v>0</v>
      </c>
      <c r="BH128" s="206">
        <f>IF(N128="sníž. přenesená",J128,0)</f>
        <v>0</v>
      </c>
      <c r="BI128" s="206">
        <f>IF(N128="nulová",J128,0)</f>
        <v>0</v>
      </c>
      <c r="BJ128" s="18" t="s">
        <v>83</v>
      </c>
      <c r="BK128" s="206">
        <f>ROUND(I128*H128,2)</f>
        <v>0</v>
      </c>
      <c r="BL128" s="18" t="s">
        <v>2509</v>
      </c>
      <c r="BM128" s="205" t="s">
        <v>4125</v>
      </c>
    </row>
    <row r="129" spans="1:31" s="2" customFormat="1" ht="6.95" customHeight="1">
      <c r="A129" s="35"/>
      <c r="B129" s="55"/>
      <c r="C129" s="56"/>
      <c r="D129" s="56"/>
      <c r="E129" s="56"/>
      <c r="F129" s="56"/>
      <c r="G129" s="56"/>
      <c r="H129" s="56"/>
      <c r="I129" s="56"/>
      <c r="J129" s="56"/>
      <c r="K129" s="56"/>
      <c r="L129" s="40"/>
      <c r="M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</sheetData>
  <sheetProtection algorithmName="SHA-512" hashValue="hnMMEwT6EFrdGOM/DAMcEt6rL+DRGYXVCIJD0w8NMaKigITESeW2/uR+Nz9BgA9yqB8MdLND73weIqdC7uHWtA==" saltValue="xd4vNQMQ2QvBoJdkdXE6HhvQvt152HUZNx4Rt9XcWrI1pL8ViU3r+hr2dfekBPYrJuQ3git/djlBL6tEXKu+FQ==" spinCount="100000" sheet="1" objects="1" scenarios="1" formatColumns="0" formatRows="0" autoFilter="0"/>
  <autoFilter ref="C124:K128" xr:uid="{00000000-0009-0000-0000-00000D000000}"/>
  <mergeCells count="15">
    <mergeCell ref="E111:H111"/>
    <mergeCell ref="E115:H115"/>
    <mergeCell ref="E113:H113"/>
    <mergeCell ref="E117:H117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BM15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8" t="s">
        <v>133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152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23" t="str">
        <f>'Rekapitulace stavby'!K6</f>
        <v>OU - STAVEBNÍ ÚPRAVY BUDOVY E, ČS.LEGIÍ 9, OSTRAVA - AKTUALIZACE/REVIZE 7.7.2022</v>
      </c>
      <c r="F7" s="324"/>
      <c r="G7" s="324"/>
      <c r="H7" s="324"/>
      <c r="L7" s="21"/>
    </row>
    <row r="8" spans="1:46" ht="12.75">
      <c r="B8" s="21"/>
      <c r="D8" s="120" t="s">
        <v>153</v>
      </c>
      <c r="L8" s="21"/>
    </row>
    <row r="9" spans="1:46" s="1" customFormat="1" ht="16.5" customHeight="1">
      <c r="B9" s="21"/>
      <c r="E9" s="323" t="s">
        <v>2838</v>
      </c>
      <c r="F9" s="321"/>
      <c r="G9" s="321"/>
      <c r="H9" s="321"/>
      <c r="L9" s="21"/>
    </row>
    <row r="10" spans="1:46" s="1" customFormat="1" ht="12" customHeight="1">
      <c r="B10" s="21"/>
      <c r="D10" s="120" t="s">
        <v>2839</v>
      </c>
      <c r="L10" s="21"/>
    </row>
    <row r="11" spans="1:46" s="2" customFormat="1" ht="16.5" customHeight="1">
      <c r="A11" s="35"/>
      <c r="B11" s="40"/>
      <c r="C11" s="35"/>
      <c r="D11" s="35"/>
      <c r="E11" s="333" t="s">
        <v>3798</v>
      </c>
      <c r="F11" s="326"/>
      <c r="G11" s="326"/>
      <c r="H11" s="326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3273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25" t="s">
        <v>4126</v>
      </c>
      <c r="F13" s="326"/>
      <c r="G13" s="326"/>
      <c r="H13" s="326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17</v>
      </c>
      <c r="E15" s="35"/>
      <c r="F15" s="111" t="s">
        <v>1</v>
      </c>
      <c r="G15" s="35"/>
      <c r="H15" s="35"/>
      <c r="I15" s="120" t="s">
        <v>18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19</v>
      </c>
      <c r="E16" s="35"/>
      <c r="F16" s="111" t="s">
        <v>33</v>
      </c>
      <c r="G16" s="35"/>
      <c r="H16" s="35"/>
      <c r="I16" s="120" t="s">
        <v>21</v>
      </c>
      <c r="J16" s="121" t="str">
        <f>'Rekapitulace stavby'!AN8</f>
        <v>30. 3. 2022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23</v>
      </c>
      <c r="E18" s="35"/>
      <c r="F18" s="35"/>
      <c r="G18" s="35"/>
      <c r="H18" s="35"/>
      <c r="I18" s="120" t="s">
        <v>24</v>
      </c>
      <c r="J18" s="111" t="str">
        <f>IF('Rekapitulace stavby'!AN10="","",'Rekapitulace stavby'!AN10)</f>
        <v/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tr">
        <f>IF('Rekapitulace stavby'!E11="","",'Rekapitulace stavby'!E11)</f>
        <v>Ostravská univerzita</v>
      </c>
      <c r="F19" s="35"/>
      <c r="G19" s="35"/>
      <c r="H19" s="35"/>
      <c r="I19" s="120" t="s">
        <v>26</v>
      </c>
      <c r="J19" s="111" t="str">
        <f>IF('Rekapitulace stavby'!AN11="","",'Rekapitulace stavby'!AN11)</f>
        <v/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27</v>
      </c>
      <c r="E21" s="35"/>
      <c r="F21" s="35"/>
      <c r="G21" s="35"/>
      <c r="H21" s="35"/>
      <c r="I21" s="120" t="s">
        <v>24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27" t="str">
        <f>'Rekapitulace stavby'!E14</f>
        <v>Vyplň údaj</v>
      </c>
      <c r="F22" s="328"/>
      <c r="G22" s="328"/>
      <c r="H22" s="328"/>
      <c r="I22" s="120" t="s">
        <v>26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29</v>
      </c>
      <c r="E24" s="35"/>
      <c r="F24" s="35"/>
      <c r="G24" s="35"/>
      <c r="H24" s="35"/>
      <c r="I24" s="120" t="s">
        <v>24</v>
      </c>
      <c r="J24" s="111" t="str">
        <f>IF('Rekapitulace stavby'!AN16="","",'Rekapitulace stavby'!AN16)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tr">
        <f>IF('Rekapitulace stavby'!E17="","",'Rekapitulace stavby'!E17)</f>
        <v>MARPO s.r.o.</v>
      </c>
      <c r="F25" s="35"/>
      <c r="G25" s="35"/>
      <c r="H25" s="35"/>
      <c r="I25" s="120" t="s">
        <v>26</v>
      </c>
      <c r="J25" s="111" t="str">
        <f>IF('Rekapitulace stavby'!AN17="","",'Rekapitulace stavby'!AN17)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32</v>
      </c>
      <c r="E27" s="35"/>
      <c r="F27" s="35"/>
      <c r="G27" s="35"/>
      <c r="H27" s="35"/>
      <c r="I27" s="120" t="s">
        <v>24</v>
      </c>
      <c r="J27" s="111" t="str">
        <f>IF('Rekapitulace stavby'!AN19="","",'Rekapitulace stavby'!AN19)</f>
        <v/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tr">
        <f>IF('Rekapitulace stavby'!E20="","",'Rekapitulace stavby'!E20)</f>
        <v xml:space="preserve"> </v>
      </c>
      <c r="F28" s="35"/>
      <c r="G28" s="35"/>
      <c r="H28" s="35"/>
      <c r="I28" s="120" t="s">
        <v>26</v>
      </c>
      <c r="J28" s="111" t="str">
        <f>IF('Rekapitulace stavby'!AN20="","",'Rekapitulace stavby'!AN20)</f>
        <v/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34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29" t="s">
        <v>1</v>
      </c>
      <c r="F31" s="329"/>
      <c r="G31" s="329"/>
      <c r="H31" s="329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35</v>
      </c>
      <c r="E34" s="35"/>
      <c r="F34" s="35"/>
      <c r="G34" s="35"/>
      <c r="H34" s="35"/>
      <c r="I34" s="35"/>
      <c r="J34" s="127">
        <f>ROUND(J126,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37</v>
      </c>
      <c r="G36" s="35"/>
      <c r="H36" s="35"/>
      <c r="I36" s="128" t="s">
        <v>36</v>
      </c>
      <c r="J36" s="128" t="s">
        <v>38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39</v>
      </c>
      <c r="E37" s="120" t="s">
        <v>40</v>
      </c>
      <c r="F37" s="130">
        <f>ROUND((SUM(BE126:BE155)),  2)</f>
        <v>0</v>
      </c>
      <c r="G37" s="35"/>
      <c r="H37" s="35"/>
      <c r="I37" s="131">
        <v>0.21</v>
      </c>
      <c r="J37" s="130">
        <f>ROUND(((SUM(BE126:BE155))*I37),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41</v>
      </c>
      <c r="F38" s="130">
        <f>ROUND((SUM(BF126:BF155)),  2)</f>
        <v>0</v>
      </c>
      <c r="G38" s="35"/>
      <c r="H38" s="35"/>
      <c r="I38" s="131">
        <v>0.15</v>
      </c>
      <c r="J38" s="130">
        <f>ROUND(((SUM(BF126:BF155))*I38),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42</v>
      </c>
      <c r="F39" s="130">
        <f>ROUND((SUM(BG126:BG155)),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43</v>
      </c>
      <c r="F40" s="130">
        <f>ROUND((SUM(BH126:BH155)),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44</v>
      </c>
      <c r="F41" s="130">
        <f>ROUND((SUM(BI126:BI155)),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45</v>
      </c>
      <c r="E43" s="134"/>
      <c r="F43" s="134"/>
      <c r="G43" s="135" t="s">
        <v>46</v>
      </c>
      <c r="H43" s="136" t="s">
        <v>47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155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0" t="str">
        <f>E7</f>
        <v>OU - STAVEBNÍ ÚPRAVY BUDOVY E, ČS.LEGIÍ 9, OSTRAVA - AKTUALIZACE/REVIZE 7.7.2022</v>
      </c>
      <c r="F85" s="331"/>
      <c r="G85" s="331"/>
      <c r="H85" s="33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153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30" t="s">
        <v>2838</v>
      </c>
      <c r="F87" s="307"/>
      <c r="G87" s="307"/>
      <c r="H87" s="307"/>
      <c r="I87" s="23"/>
      <c r="J87" s="23"/>
      <c r="K87" s="23"/>
      <c r="L87" s="21"/>
    </row>
    <row r="88" spans="1:31" s="1" customFormat="1" ht="12" customHeight="1">
      <c r="B88" s="22"/>
      <c r="C88" s="30" t="s">
        <v>2839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34" t="s">
        <v>3798</v>
      </c>
      <c r="F89" s="332"/>
      <c r="G89" s="332"/>
      <c r="H89" s="332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3273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78" t="str">
        <f>E13</f>
        <v>PZTS - Poplachový zabezpečovací a tísňový systém</v>
      </c>
      <c r="F91" s="332"/>
      <c r="G91" s="332"/>
      <c r="H91" s="332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19</v>
      </c>
      <c r="D93" s="37"/>
      <c r="E93" s="37"/>
      <c r="F93" s="28" t="str">
        <f>F16</f>
        <v xml:space="preserve"> </v>
      </c>
      <c r="G93" s="37"/>
      <c r="H93" s="37"/>
      <c r="I93" s="30" t="s">
        <v>21</v>
      </c>
      <c r="J93" s="67" t="str">
        <f>IF(J16="","",J16)</f>
        <v>30. 3. 2022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2" customHeight="1">
      <c r="A95" s="35"/>
      <c r="B95" s="36"/>
      <c r="C95" s="30" t="s">
        <v>23</v>
      </c>
      <c r="D95" s="37"/>
      <c r="E95" s="37"/>
      <c r="F95" s="28" t="str">
        <f>E19</f>
        <v>Ostravská univerzita</v>
      </c>
      <c r="G95" s="37"/>
      <c r="H95" s="37"/>
      <c r="I95" s="30" t="s">
        <v>29</v>
      </c>
      <c r="J95" s="33" t="str">
        <f>E25</f>
        <v>MARPO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27</v>
      </c>
      <c r="D96" s="37"/>
      <c r="E96" s="37"/>
      <c r="F96" s="28" t="str">
        <f>IF(E22="","",E22)</f>
        <v>Vyplň údaj</v>
      </c>
      <c r="G96" s="37"/>
      <c r="H96" s="37"/>
      <c r="I96" s="30" t="s">
        <v>32</v>
      </c>
      <c r="J96" s="33" t="str">
        <f>E28</f>
        <v xml:space="preserve"> 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156</v>
      </c>
      <c r="D98" s="151"/>
      <c r="E98" s="151"/>
      <c r="F98" s="151"/>
      <c r="G98" s="151"/>
      <c r="H98" s="151"/>
      <c r="I98" s="151"/>
      <c r="J98" s="152" t="s">
        <v>157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158</v>
      </c>
      <c r="D100" s="37"/>
      <c r="E100" s="37"/>
      <c r="F100" s="37"/>
      <c r="G100" s="37"/>
      <c r="H100" s="37"/>
      <c r="I100" s="37"/>
      <c r="J100" s="85">
        <f>J126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159</v>
      </c>
    </row>
    <row r="101" spans="1:47" s="9" customFormat="1" ht="24.95" customHeight="1">
      <c r="B101" s="154"/>
      <c r="C101" s="155"/>
      <c r="D101" s="156" t="s">
        <v>4127</v>
      </c>
      <c r="E101" s="157"/>
      <c r="F101" s="157"/>
      <c r="G101" s="157"/>
      <c r="H101" s="157"/>
      <c r="I101" s="157"/>
      <c r="J101" s="158">
        <f>J127</f>
        <v>0</v>
      </c>
      <c r="K101" s="155"/>
      <c r="L101" s="159"/>
    </row>
    <row r="102" spans="1:47" s="9" customFormat="1" ht="24.95" customHeight="1">
      <c r="B102" s="154"/>
      <c r="C102" s="155"/>
      <c r="D102" s="156" t="s">
        <v>3801</v>
      </c>
      <c r="E102" s="157"/>
      <c r="F102" s="157"/>
      <c r="G102" s="157"/>
      <c r="H102" s="157"/>
      <c r="I102" s="157"/>
      <c r="J102" s="158">
        <f>J148</f>
        <v>0</v>
      </c>
      <c r="K102" s="155"/>
      <c r="L102" s="159"/>
    </row>
    <row r="103" spans="1:47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47" s="2" customFormat="1" ht="6.95" customHeight="1">
      <c r="A104" s="35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47" s="2" customFormat="1" ht="6.95" customHeight="1">
      <c r="A108" s="35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24.95" customHeight="1">
      <c r="A109" s="35"/>
      <c r="B109" s="36"/>
      <c r="C109" s="24" t="s">
        <v>194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12" customHeight="1">
      <c r="A111" s="35"/>
      <c r="B111" s="36"/>
      <c r="C111" s="30" t="s">
        <v>16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6.5" customHeight="1">
      <c r="A112" s="35"/>
      <c r="B112" s="36"/>
      <c r="C112" s="37"/>
      <c r="D112" s="37"/>
      <c r="E112" s="330" t="str">
        <f>E7</f>
        <v>OU - STAVEBNÍ ÚPRAVY BUDOVY E, ČS.LEGIÍ 9, OSTRAVA - AKTUALIZACE/REVIZE 7.7.2022</v>
      </c>
      <c r="F112" s="331"/>
      <c r="G112" s="331"/>
      <c r="H112" s="331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1" customFormat="1" ht="12" customHeight="1">
      <c r="B113" s="22"/>
      <c r="C113" s="30" t="s">
        <v>153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pans="1:65" s="1" customFormat="1" ht="16.5" customHeight="1">
      <c r="B114" s="22"/>
      <c r="C114" s="23"/>
      <c r="D114" s="23"/>
      <c r="E114" s="330" t="s">
        <v>2838</v>
      </c>
      <c r="F114" s="307"/>
      <c r="G114" s="307"/>
      <c r="H114" s="307"/>
      <c r="I114" s="23"/>
      <c r="J114" s="23"/>
      <c r="K114" s="23"/>
      <c r="L114" s="21"/>
    </row>
    <row r="115" spans="1:65" s="1" customFormat="1" ht="12" customHeight="1">
      <c r="B115" s="22"/>
      <c r="C115" s="30" t="s">
        <v>2839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pans="1:65" s="2" customFormat="1" ht="16.5" customHeight="1">
      <c r="A116" s="35"/>
      <c r="B116" s="36"/>
      <c r="C116" s="37"/>
      <c r="D116" s="37"/>
      <c r="E116" s="334" t="s">
        <v>3798</v>
      </c>
      <c r="F116" s="332"/>
      <c r="G116" s="332"/>
      <c r="H116" s="332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>
      <c r="A117" s="35"/>
      <c r="B117" s="36"/>
      <c r="C117" s="30" t="s">
        <v>3273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6.5" customHeight="1">
      <c r="A118" s="35"/>
      <c r="B118" s="36"/>
      <c r="C118" s="37"/>
      <c r="D118" s="37"/>
      <c r="E118" s="278" t="str">
        <f>E13</f>
        <v>PZTS - Poplachový zabezpečovací a tísňový systém</v>
      </c>
      <c r="F118" s="332"/>
      <c r="G118" s="332"/>
      <c r="H118" s="332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2" customHeight="1">
      <c r="A120" s="35"/>
      <c r="B120" s="36"/>
      <c r="C120" s="30" t="s">
        <v>19</v>
      </c>
      <c r="D120" s="37"/>
      <c r="E120" s="37"/>
      <c r="F120" s="28" t="str">
        <f>F16</f>
        <v xml:space="preserve"> </v>
      </c>
      <c r="G120" s="37"/>
      <c r="H120" s="37"/>
      <c r="I120" s="30" t="s">
        <v>21</v>
      </c>
      <c r="J120" s="67" t="str">
        <f>IF(J16="","",J16)</f>
        <v>30. 3. 2022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5.2" customHeight="1">
      <c r="A122" s="35"/>
      <c r="B122" s="36"/>
      <c r="C122" s="30" t="s">
        <v>23</v>
      </c>
      <c r="D122" s="37"/>
      <c r="E122" s="37"/>
      <c r="F122" s="28" t="str">
        <f>E19</f>
        <v>Ostravská univerzita</v>
      </c>
      <c r="G122" s="37"/>
      <c r="H122" s="37"/>
      <c r="I122" s="30" t="s">
        <v>29</v>
      </c>
      <c r="J122" s="33" t="str">
        <f>E25</f>
        <v>MARPO s.r.o.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5.2" customHeight="1">
      <c r="A123" s="35"/>
      <c r="B123" s="36"/>
      <c r="C123" s="30" t="s">
        <v>27</v>
      </c>
      <c r="D123" s="37"/>
      <c r="E123" s="37"/>
      <c r="F123" s="28" t="str">
        <f>IF(E22="","",E22)</f>
        <v>Vyplň údaj</v>
      </c>
      <c r="G123" s="37"/>
      <c r="H123" s="37"/>
      <c r="I123" s="30" t="s">
        <v>32</v>
      </c>
      <c r="J123" s="33" t="str">
        <f>E28</f>
        <v xml:space="preserve"> 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2" customFormat="1" ht="10.3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5" s="11" customFormat="1" ht="29.25" customHeight="1">
      <c r="A125" s="165"/>
      <c r="B125" s="166"/>
      <c r="C125" s="167" t="s">
        <v>195</v>
      </c>
      <c r="D125" s="168" t="s">
        <v>60</v>
      </c>
      <c r="E125" s="168" t="s">
        <v>56</v>
      </c>
      <c r="F125" s="168" t="s">
        <v>57</v>
      </c>
      <c r="G125" s="168" t="s">
        <v>196</v>
      </c>
      <c r="H125" s="168" t="s">
        <v>197</v>
      </c>
      <c r="I125" s="168" t="s">
        <v>198</v>
      </c>
      <c r="J125" s="169" t="s">
        <v>157</v>
      </c>
      <c r="K125" s="170" t="s">
        <v>199</v>
      </c>
      <c r="L125" s="171"/>
      <c r="M125" s="76" t="s">
        <v>1</v>
      </c>
      <c r="N125" s="77" t="s">
        <v>39</v>
      </c>
      <c r="O125" s="77" t="s">
        <v>200</v>
      </c>
      <c r="P125" s="77" t="s">
        <v>201</v>
      </c>
      <c r="Q125" s="77" t="s">
        <v>202</v>
      </c>
      <c r="R125" s="77" t="s">
        <v>203</v>
      </c>
      <c r="S125" s="77" t="s">
        <v>204</v>
      </c>
      <c r="T125" s="78" t="s">
        <v>205</v>
      </c>
      <c r="U125" s="165"/>
      <c r="V125" s="165"/>
      <c r="W125" s="165"/>
      <c r="X125" s="165"/>
      <c r="Y125" s="165"/>
      <c r="Z125" s="165"/>
      <c r="AA125" s="165"/>
      <c r="AB125" s="165"/>
      <c r="AC125" s="165"/>
      <c r="AD125" s="165"/>
      <c r="AE125" s="165"/>
    </row>
    <row r="126" spans="1:65" s="2" customFormat="1" ht="22.9" customHeight="1">
      <c r="A126" s="35"/>
      <c r="B126" s="36"/>
      <c r="C126" s="83" t="s">
        <v>206</v>
      </c>
      <c r="D126" s="37"/>
      <c r="E126" s="37"/>
      <c r="F126" s="37"/>
      <c r="G126" s="37"/>
      <c r="H126" s="37"/>
      <c r="I126" s="37"/>
      <c r="J126" s="172">
        <f>BK126</f>
        <v>0</v>
      </c>
      <c r="K126" s="37"/>
      <c r="L126" s="40"/>
      <c r="M126" s="79"/>
      <c r="N126" s="173"/>
      <c r="O126" s="80"/>
      <c r="P126" s="174">
        <f>P127+P148</f>
        <v>0</v>
      </c>
      <c r="Q126" s="80"/>
      <c r="R126" s="174">
        <f>R127+R148</f>
        <v>0</v>
      </c>
      <c r="S126" s="80"/>
      <c r="T126" s="175">
        <f>T127+T148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74</v>
      </c>
      <c r="AU126" s="18" t="s">
        <v>159</v>
      </c>
      <c r="BK126" s="176">
        <f>BK127+BK148</f>
        <v>0</v>
      </c>
    </row>
    <row r="127" spans="1:65" s="12" customFormat="1" ht="25.9" customHeight="1">
      <c r="B127" s="177"/>
      <c r="C127" s="178"/>
      <c r="D127" s="179" t="s">
        <v>74</v>
      </c>
      <c r="E127" s="180" t="s">
        <v>3280</v>
      </c>
      <c r="F127" s="180" t="s">
        <v>4128</v>
      </c>
      <c r="G127" s="178"/>
      <c r="H127" s="178"/>
      <c r="I127" s="181"/>
      <c r="J127" s="182">
        <f>BK127</f>
        <v>0</v>
      </c>
      <c r="K127" s="178"/>
      <c r="L127" s="183"/>
      <c r="M127" s="184"/>
      <c r="N127" s="185"/>
      <c r="O127" s="185"/>
      <c r="P127" s="186">
        <f>SUM(P128:P147)</f>
        <v>0</v>
      </c>
      <c r="Q127" s="185"/>
      <c r="R127" s="186">
        <f>SUM(R128:R147)</f>
        <v>0</v>
      </c>
      <c r="S127" s="185"/>
      <c r="T127" s="187">
        <f>SUM(T128:T147)</f>
        <v>0</v>
      </c>
      <c r="AR127" s="188" t="s">
        <v>83</v>
      </c>
      <c r="AT127" s="189" t="s">
        <v>74</v>
      </c>
      <c r="AU127" s="189" t="s">
        <v>75</v>
      </c>
      <c r="AY127" s="188" t="s">
        <v>209</v>
      </c>
      <c r="BK127" s="190">
        <f>SUM(BK128:BK147)</f>
        <v>0</v>
      </c>
    </row>
    <row r="128" spans="1:65" s="2" customFormat="1" ht="44.25" customHeight="1">
      <c r="A128" s="35"/>
      <c r="B128" s="36"/>
      <c r="C128" s="193" t="s">
        <v>83</v>
      </c>
      <c r="D128" s="193" t="s">
        <v>211</v>
      </c>
      <c r="E128" s="194" t="s">
        <v>4129</v>
      </c>
      <c r="F128" s="195" t="s">
        <v>4130</v>
      </c>
      <c r="G128" s="196" t="s">
        <v>2508</v>
      </c>
      <c r="H128" s="197">
        <v>16</v>
      </c>
      <c r="I128" s="198"/>
      <c r="J128" s="199">
        <f t="shared" ref="J128:J147" si="0">ROUND(I128*H128,2)</f>
        <v>0</v>
      </c>
      <c r="K128" s="200"/>
      <c r="L128" s="40"/>
      <c r="M128" s="201" t="s">
        <v>1</v>
      </c>
      <c r="N128" s="202" t="s">
        <v>40</v>
      </c>
      <c r="O128" s="72"/>
      <c r="P128" s="203">
        <f t="shared" ref="P128:P147" si="1">O128*H128</f>
        <v>0</v>
      </c>
      <c r="Q128" s="203">
        <v>0</v>
      </c>
      <c r="R128" s="203">
        <f t="shared" ref="R128:R147" si="2">Q128*H128</f>
        <v>0</v>
      </c>
      <c r="S128" s="203">
        <v>0</v>
      </c>
      <c r="T128" s="204">
        <f t="shared" ref="T128:T147" si="3"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5" t="s">
        <v>215</v>
      </c>
      <c r="AT128" s="205" t="s">
        <v>211</v>
      </c>
      <c r="AU128" s="205" t="s">
        <v>83</v>
      </c>
      <c r="AY128" s="18" t="s">
        <v>209</v>
      </c>
      <c r="BE128" s="206">
        <f t="shared" ref="BE128:BE147" si="4">IF(N128="základní",J128,0)</f>
        <v>0</v>
      </c>
      <c r="BF128" s="206">
        <f t="shared" ref="BF128:BF147" si="5">IF(N128="snížená",J128,0)</f>
        <v>0</v>
      </c>
      <c r="BG128" s="206">
        <f t="shared" ref="BG128:BG147" si="6">IF(N128="zákl. přenesená",J128,0)</f>
        <v>0</v>
      </c>
      <c r="BH128" s="206">
        <f t="shared" ref="BH128:BH147" si="7">IF(N128="sníž. přenesená",J128,0)</f>
        <v>0</v>
      </c>
      <c r="BI128" s="206">
        <f t="shared" ref="BI128:BI147" si="8">IF(N128="nulová",J128,0)</f>
        <v>0</v>
      </c>
      <c r="BJ128" s="18" t="s">
        <v>83</v>
      </c>
      <c r="BK128" s="206">
        <f t="shared" ref="BK128:BK147" si="9">ROUND(I128*H128,2)</f>
        <v>0</v>
      </c>
      <c r="BL128" s="18" t="s">
        <v>215</v>
      </c>
      <c r="BM128" s="205" t="s">
        <v>85</v>
      </c>
    </row>
    <row r="129" spans="1:65" s="2" customFormat="1" ht="33" customHeight="1">
      <c r="A129" s="35"/>
      <c r="B129" s="36"/>
      <c r="C129" s="193" t="s">
        <v>85</v>
      </c>
      <c r="D129" s="193" t="s">
        <v>211</v>
      </c>
      <c r="E129" s="194" t="s">
        <v>4131</v>
      </c>
      <c r="F129" s="195" t="s">
        <v>4132</v>
      </c>
      <c r="G129" s="196" t="s">
        <v>513</v>
      </c>
      <c r="H129" s="197">
        <v>2</v>
      </c>
      <c r="I129" s="198"/>
      <c r="J129" s="199">
        <f t="shared" si="0"/>
        <v>0</v>
      </c>
      <c r="K129" s="200"/>
      <c r="L129" s="40"/>
      <c r="M129" s="201" t="s">
        <v>1</v>
      </c>
      <c r="N129" s="202" t="s">
        <v>40</v>
      </c>
      <c r="O129" s="72"/>
      <c r="P129" s="203">
        <f t="shared" si="1"/>
        <v>0</v>
      </c>
      <c r="Q129" s="203">
        <v>0</v>
      </c>
      <c r="R129" s="203">
        <f t="shared" si="2"/>
        <v>0</v>
      </c>
      <c r="S129" s="203">
        <v>0</v>
      </c>
      <c r="T129" s="204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5" t="s">
        <v>215</v>
      </c>
      <c r="AT129" s="205" t="s">
        <v>211</v>
      </c>
      <c r="AU129" s="205" t="s">
        <v>83</v>
      </c>
      <c r="AY129" s="18" t="s">
        <v>209</v>
      </c>
      <c r="BE129" s="206">
        <f t="shared" si="4"/>
        <v>0</v>
      </c>
      <c r="BF129" s="206">
        <f t="shared" si="5"/>
        <v>0</v>
      </c>
      <c r="BG129" s="206">
        <f t="shared" si="6"/>
        <v>0</v>
      </c>
      <c r="BH129" s="206">
        <f t="shared" si="7"/>
        <v>0</v>
      </c>
      <c r="BI129" s="206">
        <f t="shared" si="8"/>
        <v>0</v>
      </c>
      <c r="BJ129" s="18" t="s">
        <v>83</v>
      </c>
      <c r="BK129" s="206">
        <f t="shared" si="9"/>
        <v>0</v>
      </c>
      <c r="BL129" s="18" t="s">
        <v>215</v>
      </c>
      <c r="BM129" s="205" t="s">
        <v>215</v>
      </c>
    </row>
    <row r="130" spans="1:65" s="2" customFormat="1" ht="16.5" customHeight="1">
      <c r="A130" s="35"/>
      <c r="B130" s="36"/>
      <c r="C130" s="193" t="s">
        <v>106</v>
      </c>
      <c r="D130" s="193" t="s">
        <v>211</v>
      </c>
      <c r="E130" s="194" t="s">
        <v>4133</v>
      </c>
      <c r="F130" s="195" t="s">
        <v>4134</v>
      </c>
      <c r="G130" s="196" t="s">
        <v>513</v>
      </c>
      <c r="H130" s="197">
        <v>1</v>
      </c>
      <c r="I130" s="198"/>
      <c r="J130" s="199">
        <f t="shared" si="0"/>
        <v>0</v>
      </c>
      <c r="K130" s="200"/>
      <c r="L130" s="40"/>
      <c r="M130" s="201" t="s">
        <v>1</v>
      </c>
      <c r="N130" s="202" t="s">
        <v>40</v>
      </c>
      <c r="O130" s="72"/>
      <c r="P130" s="203">
        <f t="shared" si="1"/>
        <v>0</v>
      </c>
      <c r="Q130" s="203">
        <v>0</v>
      </c>
      <c r="R130" s="203">
        <f t="shared" si="2"/>
        <v>0</v>
      </c>
      <c r="S130" s="203">
        <v>0</v>
      </c>
      <c r="T130" s="204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5" t="s">
        <v>215</v>
      </c>
      <c r="AT130" s="205" t="s">
        <v>211</v>
      </c>
      <c r="AU130" s="205" t="s">
        <v>83</v>
      </c>
      <c r="AY130" s="18" t="s">
        <v>209</v>
      </c>
      <c r="BE130" s="206">
        <f t="shared" si="4"/>
        <v>0</v>
      </c>
      <c r="BF130" s="206">
        <f t="shared" si="5"/>
        <v>0</v>
      </c>
      <c r="BG130" s="206">
        <f t="shared" si="6"/>
        <v>0</v>
      </c>
      <c r="BH130" s="206">
        <f t="shared" si="7"/>
        <v>0</v>
      </c>
      <c r="BI130" s="206">
        <f t="shared" si="8"/>
        <v>0</v>
      </c>
      <c r="BJ130" s="18" t="s">
        <v>83</v>
      </c>
      <c r="BK130" s="206">
        <f t="shared" si="9"/>
        <v>0</v>
      </c>
      <c r="BL130" s="18" t="s">
        <v>215</v>
      </c>
      <c r="BM130" s="205" t="s">
        <v>224</v>
      </c>
    </row>
    <row r="131" spans="1:65" s="2" customFormat="1" ht="16.5" customHeight="1">
      <c r="A131" s="35"/>
      <c r="B131" s="36"/>
      <c r="C131" s="193" t="s">
        <v>215</v>
      </c>
      <c r="D131" s="193" t="s">
        <v>211</v>
      </c>
      <c r="E131" s="194" t="s">
        <v>4135</v>
      </c>
      <c r="F131" s="195" t="s">
        <v>4136</v>
      </c>
      <c r="G131" s="196" t="s">
        <v>513</v>
      </c>
      <c r="H131" s="197">
        <v>2</v>
      </c>
      <c r="I131" s="198"/>
      <c r="J131" s="199">
        <f t="shared" si="0"/>
        <v>0</v>
      </c>
      <c r="K131" s="200"/>
      <c r="L131" s="40"/>
      <c r="M131" s="201" t="s">
        <v>1</v>
      </c>
      <c r="N131" s="202" t="s">
        <v>40</v>
      </c>
      <c r="O131" s="72"/>
      <c r="P131" s="203">
        <f t="shared" si="1"/>
        <v>0</v>
      </c>
      <c r="Q131" s="203">
        <v>0</v>
      </c>
      <c r="R131" s="203">
        <f t="shared" si="2"/>
        <v>0</v>
      </c>
      <c r="S131" s="203">
        <v>0</v>
      </c>
      <c r="T131" s="204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215</v>
      </c>
      <c r="AT131" s="205" t="s">
        <v>211</v>
      </c>
      <c r="AU131" s="205" t="s">
        <v>83</v>
      </c>
      <c r="AY131" s="18" t="s">
        <v>209</v>
      </c>
      <c r="BE131" s="206">
        <f t="shared" si="4"/>
        <v>0</v>
      </c>
      <c r="BF131" s="206">
        <f t="shared" si="5"/>
        <v>0</v>
      </c>
      <c r="BG131" s="206">
        <f t="shared" si="6"/>
        <v>0</v>
      </c>
      <c r="BH131" s="206">
        <f t="shared" si="7"/>
        <v>0</v>
      </c>
      <c r="BI131" s="206">
        <f t="shared" si="8"/>
        <v>0</v>
      </c>
      <c r="BJ131" s="18" t="s">
        <v>83</v>
      </c>
      <c r="BK131" s="206">
        <f t="shared" si="9"/>
        <v>0</v>
      </c>
      <c r="BL131" s="18" t="s">
        <v>215</v>
      </c>
      <c r="BM131" s="205" t="s">
        <v>229</v>
      </c>
    </row>
    <row r="132" spans="1:65" s="2" customFormat="1" ht="16.5" customHeight="1">
      <c r="A132" s="35"/>
      <c r="B132" s="36"/>
      <c r="C132" s="193" t="s">
        <v>232</v>
      </c>
      <c r="D132" s="193" t="s">
        <v>211</v>
      </c>
      <c r="E132" s="194" t="s">
        <v>4137</v>
      </c>
      <c r="F132" s="195" t="s">
        <v>4138</v>
      </c>
      <c r="G132" s="196" t="s">
        <v>513</v>
      </c>
      <c r="H132" s="197">
        <v>2</v>
      </c>
      <c r="I132" s="198"/>
      <c r="J132" s="199">
        <f t="shared" si="0"/>
        <v>0</v>
      </c>
      <c r="K132" s="200"/>
      <c r="L132" s="40"/>
      <c r="M132" s="201" t="s">
        <v>1</v>
      </c>
      <c r="N132" s="202" t="s">
        <v>40</v>
      </c>
      <c r="O132" s="72"/>
      <c r="P132" s="203">
        <f t="shared" si="1"/>
        <v>0</v>
      </c>
      <c r="Q132" s="203">
        <v>0</v>
      </c>
      <c r="R132" s="203">
        <f t="shared" si="2"/>
        <v>0</v>
      </c>
      <c r="S132" s="203">
        <v>0</v>
      </c>
      <c r="T132" s="204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215</v>
      </c>
      <c r="AT132" s="205" t="s">
        <v>211</v>
      </c>
      <c r="AU132" s="205" t="s">
        <v>83</v>
      </c>
      <c r="AY132" s="18" t="s">
        <v>209</v>
      </c>
      <c r="BE132" s="206">
        <f t="shared" si="4"/>
        <v>0</v>
      </c>
      <c r="BF132" s="206">
        <f t="shared" si="5"/>
        <v>0</v>
      </c>
      <c r="BG132" s="206">
        <f t="shared" si="6"/>
        <v>0</v>
      </c>
      <c r="BH132" s="206">
        <f t="shared" si="7"/>
        <v>0</v>
      </c>
      <c r="BI132" s="206">
        <f t="shared" si="8"/>
        <v>0</v>
      </c>
      <c r="BJ132" s="18" t="s">
        <v>83</v>
      </c>
      <c r="BK132" s="206">
        <f t="shared" si="9"/>
        <v>0</v>
      </c>
      <c r="BL132" s="18" t="s">
        <v>215</v>
      </c>
      <c r="BM132" s="205" t="s">
        <v>235</v>
      </c>
    </row>
    <row r="133" spans="1:65" s="2" customFormat="1" ht="24.2" customHeight="1">
      <c r="A133" s="35"/>
      <c r="B133" s="36"/>
      <c r="C133" s="193" t="s">
        <v>224</v>
      </c>
      <c r="D133" s="193" t="s">
        <v>211</v>
      </c>
      <c r="E133" s="194" t="s">
        <v>4139</v>
      </c>
      <c r="F133" s="195" t="s">
        <v>4140</v>
      </c>
      <c r="G133" s="196" t="s">
        <v>513</v>
      </c>
      <c r="H133" s="197">
        <v>24</v>
      </c>
      <c r="I133" s="198"/>
      <c r="J133" s="199">
        <f t="shared" si="0"/>
        <v>0</v>
      </c>
      <c r="K133" s="200"/>
      <c r="L133" s="40"/>
      <c r="M133" s="201" t="s">
        <v>1</v>
      </c>
      <c r="N133" s="202" t="s">
        <v>40</v>
      </c>
      <c r="O133" s="72"/>
      <c r="P133" s="203">
        <f t="shared" si="1"/>
        <v>0</v>
      </c>
      <c r="Q133" s="203">
        <v>0</v>
      </c>
      <c r="R133" s="203">
        <f t="shared" si="2"/>
        <v>0</v>
      </c>
      <c r="S133" s="203">
        <v>0</v>
      </c>
      <c r="T133" s="204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215</v>
      </c>
      <c r="AT133" s="205" t="s">
        <v>211</v>
      </c>
      <c r="AU133" s="205" t="s">
        <v>83</v>
      </c>
      <c r="AY133" s="18" t="s">
        <v>209</v>
      </c>
      <c r="BE133" s="206">
        <f t="shared" si="4"/>
        <v>0</v>
      </c>
      <c r="BF133" s="206">
        <f t="shared" si="5"/>
        <v>0</v>
      </c>
      <c r="BG133" s="206">
        <f t="shared" si="6"/>
        <v>0</v>
      </c>
      <c r="BH133" s="206">
        <f t="shared" si="7"/>
        <v>0</v>
      </c>
      <c r="BI133" s="206">
        <f t="shared" si="8"/>
        <v>0</v>
      </c>
      <c r="BJ133" s="18" t="s">
        <v>83</v>
      </c>
      <c r="BK133" s="206">
        <f t="shared" si="9"/>
        <v>0</v>
      </c>
      <c r="BL133" s="18" t="s">
        <v>215</v>
      </c>
      <c r="BM133" s="205" t="s">
        <v>240</v>
      </c>
    </row>
    <row r="134" spans="1:65" s="2" customFormat="1" ht="24.2" customHeight="1">
      <c r="A134" s="35"/>
      <c r="B134" s="36"/>
      <c r="C134" s="193" t="s">
        <v>241</v>
      </c>
      <c r="D134" s="193" t="s">
        <v>211</v>
      </c>
      <c r="E134" s="194" t="s">
        <v>4141</v>
      </c>
      <c r="F134" s="195" t="s">
        <v>4142</v>
      </c>
      <c r="G134" s="196" t="s">
        <v>513</v>
      </c>
      <c r="H134" s="197">
        <v>44</v>
      </c>
      <c r="I134" s="198"/>
      <c r="J134" s="199">
        <f t="shared" si="0"/>
        <v>0</v>
      </c>
      <c r="K134" s="200"/>
      <c r="L134" s="40"/>
      <c r="M134" s="201" t="s">
        <v>1</v>
      </c>
      <c r="N134" s="202" t="s">
        <v>40</v>
      </c>
      <c r="O134" s="72"/>
      <c r="P134" s="203">
        <f t="shared" si="1"/>
        <v>0</v>
      </c>
      <c r="Q134" s="203">
        <v>0</v>
      </c>
      <c r="R134" s="203">
        <f t="shared" si="2"/>
        <v>0</v>
      </c>
      <c r="S134" s="203">
        <v>0</v>
      </c>
      <c r="T134" s="204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215</v>
      </c>
      <c r="AT134" s="205" t="s">
        <v>211</v>
      </c>
      <c r="AU134" s="205" t="s">
        <v>83</v>
      </c>
      <c r="AY134" s="18" t="s">
        <v>209</v>
      </c>
      <c r="BE134" s="206">
        <f t="shared" si="4"/>
        <v>0</v>
      </c>
      <c r="BF134" s="206">
        <f t="shared" si="5"/>
        <v>0</v>
      </c>
      <c r="BG134" s="206">
        <f t="shared" si="6"/>
        <v>0</v>
      </c>
      <c r="BH134" s="206">
        <f t="shared" si="7"/>
        <v>0</v>
      </c>
      <c r="BI134" s="206">
        <f t="shared" si="8"/>
        <v>0</v>
      </c>
      <c r="BJ134" s="18" t="s">
        <v>83</v>
      </c>
      <c r="BK134" s="206">
        <f t="shared" si="9"/>
        <v>0</v>
      </c>
      <c r="BL134" s="18" t="s">
        <v>215</v>
      </c>
      <c r="BM134" s="205" t="s">
        <v>244</v>
      </c>
    </row>
    <row r="135" spans="1:65" s="2" customFormat="1" ht="16.5" customHeight="1">
      <c r="A135" s="35"/>
      <c r="B135" s="36"/>
      <c r="C135" s="193" t="s">
        <v>229</v>
      </c>
      <c r="D135" s="193" t="s">
        <v>211</v>
      </c>
      <c r="E135" s="194" t="s">
        <v>4143</v>
      </c>
      <c r="F135" s="195" t="s">
        <v>4144</v>
      </c>
      <c r="G135" s="196" t="s">
        <v>513</v>
      </c>
      <c r="H135" s="197">
        <v>7</v>
      </c>
      <c r="I135" s="198"/>
      <c r="J135" s="199">
        <f t="shared" si="0"/>
        <v>0</v>
      </c>
      <c r="K135" s="200"/>
      <c r="L135" s="40"/>
      <c r="M135" s="201" t="s">
        <v>1</v>
      </c>
      <c r="N135" s="202" t="s">
        <v>40</v>
      </c>
      <c r="O135" s="72"/>
      <c r="P135" s="203">
        <f t="shared" si="1"/>
        <v>0</v>
      </c>
      <c r="Q135" s="203">
        <v>0</v>
      </c>
      <c r="R135" s="203">
        <f t="shared" si="2"/>
        <v>0</v>
      </c>
      <c r="S135" s="203">
        <v>0</v>
      </c>
      <c r="T135" s="204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215</v>
      </c>
      <c r="AT135" s="205" t="s">
        <v>211</v>
      </c>
      <c r="AU135" s="205" t="s">
        <v>83</v>
      </c>
      <c r="AY135" s="18" t="s">
        <v>209</v>
      </c>
      <c r="BE135" s="206">
        <f t="shared" si="4"/>
        <v>0</v>
      </c>
      <c r="BF135" s="206">
        <f t="shared" si="5"/>
        <v>0</v>
      </c>
      <c r="BG135" s="206">
        <f t="shared" si="6"/>
        <v>0</v>
      </c>
      <c r="BH135" s="206">
        <f t="shared" si="7"/>
        <v>0</v>
      </c>
      <c r="BI135" s="206">
        <f t="shared" si="8"/>
        <v>0</v>
      </c>
      <c r="BJ135" s="18" t="s">
        <v>83</v>
      </c>
      <c r="BK135" s="206">
        <f t="shared" si="9"/>
        <v>0</v>
      </c>
      <c r="BL135" s="18" t="s">
        <v>215</v>
      </c>
      <c r="BM135" s="205" t="s">
        <v>247</v>
      </c>
    </row>
    <row r="136" spans="1:65" s="2" customFormat="1" ht="16.5" customHeight="1">
      <c r="A136" s="35"/>
      <c r="B136" s="36"/>
      <c r="C136" s="193" t="s">
        <v>249</v>
      </c>
      <c r="D136" s="193" t="s">
        <v>211</v>
      </c>
      <c r="E136" s="194" t="s">
        <v>4145</v>
      </c>
      <c r="F136" s="195" t="s">
        <v>4146</v>
      </c>
      <c r="G136" s="196" t="s">
        <v>513</v>
      </c>
      <c r="H136" s="197">
        <v>55</v>
      </c>
      <c r="I136" s="198"/>
      <c r="J136" s="199">
        <f t="shared" si="0"/>
        <v>0</v>
      </c>
      <c r="K136" s="200"/>
      <c r="L136" s="40"/>
      <c r="M136" s="201" t="s">
        <v>1</v>
      </c>
      <c r="N136" s="202" t="s">
        <v>40</v>
      </c>
      <c r="O136" s="72"/>
      <c r="P136" s="203">
        <f t="shared" si="1"/>
        <v>0</v>
      </c>
      <c r="Q136" s="203">
        <v>0</v>
      </c>
      <c r="R136" s="203">
        <f t="shared" si="2"/>
        <v>0</v>
      </c>
      <c r="S136" s="203">
        <v>0</v>
      </c>
      <c r="T136" s="204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215</v>
      </c>
      <c r="AT136" s="205" t="s">
        <v>211</v>
      </c>
      <c r="AU136" s="205" t="s">
        <v>83</v>
      </c>
      <c r="AY136" s="18" t="s">
        <v>209</v>
      </c>
      <c r="BE136" s="206">
        <f t="shared" si="4"/>
        <v>0</v>
      </c>
      <c r="BF136" s="206">
        <f t="shared" si="5"/>
        <v>0</v>
      </c>
      <c r="BG136" s="206">
        <f t="shared" si="6"/>
        <v>0</v>
      </c>
      <c r="BH136" s="206">
        <f t="shared" si="7"/>
        <v>0</v>
      </c>
      <c r="BI136" s="206">
        <f t="shared" si="8"/>
        <v>0</v>
      </c>
      <c r="BJ136" s="18" t="s">
        <v>83</v>
      </c>
      <c r="BK136" s="206">
        <f t="shared" si="9"/>
        <v>0</v>
      </c>
      <c r="BL136" s="18" t="s">
        <v>215</v>
      </c>
      <c r="BM136" s="205" t="s">
        <v>252</v>
      </c>
    </row>
    <row r="137" spans="1:65" s="2" customFormat="1" ht="16.5" customHeight="1">
      <c r="A137" s="35"/>
      <c r="B137" s="36"/>
      <c r="C137" s="193" t="s">
        <v>235</v>
      </c>
      <c r="D137" s="193" t="s">
        <v>211</v>
      </c>
      <c r="E137" s="194" t="s">
        <v>4147</v>
      </c>
      <c r="F137" s="195" t="s">
        <v>4148</v>
      </c>
      <c r="G137" s="196" t="s">
        <v>513</v>
      </c>
      <c r="H137" s="197">
        <v>6</v>
      </c>
      <c r="I137" s="198"/>
      <c r="J137" s="199">
        <f t="shared" si="0"/>
        <v>0</v>
      </c>
      <c r="K137" s="200"/>
      <c r="L137" s="40"/>
      <c r="M137" s="201" t="s">
        <v>1</v>
      </c>
      <c r="N137" s="202" t="s">
        <v>40</v>
      </c>
      <c r="O137" s="72"/>
      <c r="P137" s="203">
        <f t="shared" si="1"/>
        <v>0</v>
      </c>
      <c r="Q137" s="203">
        <v>0</v>
      </c>
      <c r="R137" s="203">
        <f t="shared" si="2"/>
        <v>0</v>
      </c>
      <c r="S137" s="203">
        <v>0</v>
      </c>
      <c r="T137" s="204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215</v>
      </c>
      <c r="AT137" s="205" t="s">
        <v>211</v>
      </c>
      <c r="AU137" s="205" t="s">
        <v>83</v>
      </c>
      <c r="AY137" s="18" t="s">
        <v>209</v>
      </c>
      <c r="BE137" s="206">
        <f t="shared" si="4"/>
        <v>0</v>
      </c>
      <c r="BF137" s="206">
        <f t="shared" si="5"/>
        <v>0</v>
      </c>
      <c r="BG137" s="206">
        <f t="shared" si="6"/>
        <v>0</v>
      </c>
      <c r="BH137" s="206">
        <f t="shared" si="7"/>
        <v>0</v>
      </c>
      <c r="BI137" s="206">
        <f t="shared" si="8"/>
        <v>0</v>
      </c>
      <c r="BJ137" s="18" t="s">
        <v>83</v>
      </c>
      <c r="BK137" s="206">
        <f t="shared" si="9"/>
        <v>0</v>
      </c>
      <c r="BL137" s="18" t="s">
        <v>215</v>
      </c>
      <c r="BM137" s="205" t="s">
        <v>258</v>
      </c>
    </row>
    <row r="138" spans="1:65" s="2" customFormat="1" ht="16.5" customHeight="1">
      <c r="A138" s="35"/>
      <c r="B138" s="36"/>
      <c r="C138" s="193" t="s">
        <v>259</v>
      </c>
      <c r="D138" s="193" t="s">
        <v>211</v>
      </c>
      <c r="E138" s="194" t="s">
        <v>4149</v>
      </c>
      <c r="F138" s="195" t="s">
        <v>4150</v>
      </c>
      <c r="G138" s="196" t="s">
        <v>513</v>
      </c>
      <c r="H138" s="197">
        <v>204</v>
      </c>
      <c r="I138" s="198"/>
      <c r="J138" s="199">
        <f t="shared" si="0"/>
        <v>0</v>
      </c>
      <c r="K138" s="200"/>
      <c r="L138" s="40"/>
      <c r="M138" s="201" t="s">
        <v>1</v>
      </c>
      <c r="N138" s="202" t="s">
        <v>40</v>
      </c>
      <c r="O138" s="72"/>
      <c r="P138" s="203">
        <f t="shared" si="1"/>
        <v>0</v>
      </c>
      <c r="Q138" s="203">
        <v>0</v>
      </c>
      <c r="R138" s="203">
        <f t="shared" si="2"/>
        <v>0</v>
      </c>
      <c r="S138" s="203">
        <v>0</v>
      </c>
      <c r="T138" s="204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215</v>
      </c>
      <c r="AT138" s="205" t="s">
        <v>211</v>
      </c>
      <c r="AU138" s="205" t="s">
        <v>83</v>
      </c>
      <c r="AY138" s="18" t="s">
        <v>209</v>
      </c>
      <c r="BE138" s="206">
        <f t="shared" si="4"/>
        <v>0</v>
      </c>
      <c r="BF138" s="206">
        <f t="shared" si="5"/>
        <v>0</v>
      </c>
      <c r="BG138" s="206">
        <f t="shared" si="6"/>
        <v>0</v>
      </c>
      <c r="BH138" s="206">
        <f t="shared" si="7"/>
        <v>0</v>
      </c>
      <c r="BI138" s="206">
        <f t="shared" si="8"/>
        <v>0</v>
      </c>
      <c r="BJ138" s="18" t="s">
        <v>83</v>
      </c>
      <c r="BK138" s="206">
        <f t="shared" si="9"/>
        <v>0</v>
      </c>
      <c r="BL138" s="18" t="s">
        <v>215</v>
      </c>
      <c r="BM138" s="205" t="s">
        <v>260</v>
      </c>
    </row>
    <row r="139" spans="1:65" s="2" customFormat="1" ht="16.5" customHeight="1">
      <c r="A139" s="35"/>
      <c r="B139" s="36"/>
      <c r="C139" s="193" t="s">
        <v>240</v>
      </c>
      <c r="D139" s="193" t="s">
        <v>211</v>
      </c>
      <c r="E139" s="194" t="s">
        <v>4151</v>
      </c>
      <c r="F139" s="195" t="s">
        <v>4152</v>
      </c>
      <c r="G139" s="196" t="s">
        <v>513</v>
      </c>
      <c r="H139" s="197">
        <v>3</v>
      </c>
      <c r="I139" s="198"/>
      <c r="J139" s="199">
        <f t="shared" si="0"/>
        <v>0</v>
      </c>
      <c r="K139" s="200"/>
      <c r="L139" s="40"/>
      <c r="M139" s="201" t="s">
        <v>1</v>
      </c>
      <c r="N139" s="202" t="s">
        <v>40</v>
      </c>
      <c r="O139" s="72"/>
      <c r="P139" s="203">
        <f t="shared" si="1"/>
        <v>0</v>
      </c>
      <c r="Q139" s="203">
        <v>0</v>
      </c>
      <c r="R139" s="203">
        <f t="shared" si="2"/>
        <v>0</v>
      </c>
      <c r="S139" s="203">
        <v>0</v>
      </c>
      <c r="T139" s="204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215</v>
      </c>
      <c r="AT139" s="205" t="s">
        <v>211</v>
      </c>
      <c r="AU139" s="205" t="s">
        <v>83</v>
      </c>
      <c r="AY139" s="18" t="s">
        <v>209</v>
      </c>
      <c r="BE139" s="206">
        <f t="shared" si="4"/>
        <v>0</v>
      </c>
      <c r="BF139" s="206">
        <f t="shared" si="5"/>
        <v>0</v>
      </c>
      <c r="BG139" s="206">
        <f t="shared" si="6"/>
        <v>0</v>
      </c>
      <c r="BH139" s="206">
        <f t="shared" si="7"/>
        <v>0</v>
      </c>
      <c r="BI139" s="206">
        <f t="shared" si="8"/>
        <v>0</v>
      </c>
      <c r="BJ139" s="18" t="s">
        <v>83</v>
      </c>
      <c r="BK139" s="206">
        <f t="shared" si="9"/>
        <v>0</v>
      </c>
      <c r="BL139" s="18" t="s">
        <v>215</v>
      </c>
      <c r="BM139" s="205" t="s">
        <v>263</v>
      </c>
    </row>
    <row r="140" spans="1:65" s="2" customFormat="1" ht="24.2" customHeight="1">
      <c r="A140" s="35"/>
      <c r="B140" s="36"/>
      <c r="C140" s="193" t="s">
        <v>265</v>
      </c>
      <c r="D140" s="193" t="s">
        <v>211</v>
      </c>
      <c r="E140" s="194" t="s">
        <v>4153</v>
      </c>
      <c r="F140" s="195" t="s">
        <v>4154</v>
      </c>
      <c r="G140" s="196" t="s">
        <v>513</v>
      </c>
      <c r="H140" s="197">
        <v>60</v>
      </c>
      <c r="I140" s="198"/>
      <c r="J140" s="199">
        <f t="shared" si="0"/>
        <v>0</v>
      </c>
      <c r="K140" s="200"/>
      <c r="L140" s="40"/>
      <c r="M140" s="201" t="s">
        <v>1</v>
      </c>
      <c r="N140" s="202" t="s">
        <v>40</v>
      </c>
      <c r="O140" s="72"/>
      <c r="P140" s="203">
        <f t="shared" si="1"/>
        <v>0</v>
      </c>
      <c r="Q140" s="203">
        <v>0</v>
      </c>
      <c r="R140" s="203">
        <f t="shared" si="2"/>
        <v>0</v>
      </c>
      <c r="S140" s="203">
        <v>0</v>
      </c>
      <c r="T140" s="204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215</v>
      </c>
      <c r="AT140" s="205" t="s">
        <v>211</v>
      </c>
      <c r="AU140" s="205" t="s">
        <v>83</v>
      </c>
      <c r="AY140" s="18" t="s">
        <v>209</v>
      </c>
      <c r="BE140" s="206">
        <f t="shared" si="4"/>
        <v>0</v>
      </c>
      <c r="BF140" s="206">
        <f t="shared" si="5"/>
        <v>0</v>
      </c>
      <c r="BG140" s="206">
        <f t="shared" si="6"/>
        <v>0</v>
      </c>
      <c r="BH140" s="206">
        <f t="shared" si="7"/>
        <v>0</v>
      </c>
      <c r="BI140" s="206">
        <f t="shared" si="8"/>
        <v>0</v>
      </c>
      <c r="BJ140" s="18" t="s">
        <v>83</v>
      </c>
      <c r="BK140" s="206">
        <f t="shared" si="9"/>
        <v>0</v>
      </c>
      <c r="BL140" s="18" t="s">
        <v>215</v>
      </c>
      <c r="BM140" s="205" t="s">
        <v>266</v>
      </c>
    </row>
    <row r="141" spans="1:65" s="2" customFormat="1" ht="16.5" customHeight="1">
      <c r="A141" s="35"/>
      <c r="B141" s="36"/>
      <c r="C141" s="193" t="s">
        <v>244</v>
      </c>
      <c r="D141" s="193" t="s">
        <v>211</v>
      </c>
      <c r="E141" s="194" t="s">
        <v>4155</v>
      </c>
      <c r="F141" s="195" t="s">
        <v>4156</v>
      </c>
      <c r="G141" s="196" t="s">
        <v>513</v>
      </c>
      <c r="H141" s="197">
        <v>1</v>
      </c>
      <c r="I141" s="198"/>
      <c r="J141" s="199">
        <f t="shared" si="0"/>
        <v>0</v>
      </c>
      <c r="K141" s="200"/>
      <c r="L141" s="40"/>
      <c r="M141" s="201" t="s">
        <v>1</v>
      </c>
      <c r="N141" s="202" t="s">
        <v>40</v>
      </c>
      <c r="O141" s="72"/>
      <c r="P141" s="203">
        <f t="shared" si="1"/>
        <v>0</v>
      </c>
      <c r="Q141" s="203">
        <v>0</v>
      </c>
      <c r="R141" s="203">
        <f t="shared" si="2"/>
        <v>0</v>
      </c>
      <c r="S141" s="203">
        <v>0</v>
      </c>
      <c r="T141" s="204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215</v>
      </c>
      <c r="AT141" s="205" t="s">
        <v>211</v>
      </c>
      <c r="AU141" s="205" t="s">
        <v>83</v>
      </c>
      <c r="AY141" s="18" t="s">
        <v>209</v>
      </c>
      <c r="BE141" s="206">
        <f t="shared" si="4"/>
        <v>0</v>
      </c>
      <c r="BF141" s="206">
        <f t="shared" si="5"/>
        <v>0</v>
      </c>
      <c r="BG141" s="206">
        <f t="shared" si="6"/>
        <v>0</v>
      </c>
      <c r="BH141" s="206">
        <f t="shared" si="7"/>
        <v>0</v>
      </c>
      <c r="BI141" s="206">
        <f t="shared" si="8"/>
        <v>0</v>
      </c>
      <c r="BJ141" s="18" t="s">
        <v>83</v>
      </c>
      <c r="BK141" s="206">
        <f t="shared" si="9"/>
        <v>0</v>
      </c>
      <c r="BL141" s="18" t="s">
        <v>215</v>
      </c>
      <c r="BM141" s="205" t="s">
        <v>271</v>
      </c>
    </row>
    <row r="142" spans="1:65" s="2" customFormat="1" ht="33" customHeight="1">
      <c r="A142" s="35"/>
      <c r="B142" s="36"/>
      <c r="C142" s="193" t="s">
        <v>8</v>
      </c>
      <c r="D142" s="193" t="s">
        <v>211</v>
      </c>
      <c r="E142" s="194" t="s">
        <v>4157</v>
      </c>
      <c r="F142" s="195" t="s">
        <v>4158</v>
      </c>
      <c r="G142" s="196" t="s">
        <v>2508</v>
      </c>
      <c r="H142" s="197">
        <v>16</v>
      </c>
      <c r="I142" s="198"/>
      <c r="J142" s="199">
        <f t="shared" si="0"/>
        <v>0</v>
      </c>
      <c r="K142" s="200"/>
      <c r="L142" s="40"/>
      <c r="M142" s="201" t="s">
        <v>1</v>
      </c>
      <c r="N142" s="202" t="s">
        <v>40</v>
      </c>
      <c r="O142" s="72"/>
      <c r="P142" s="203">
        <f t="shared" si="1"/>
        <v>0</v>
      </c>
      <c r="Q142" s="203">
        <v>0</v>
      </c>
      <c r="R142" s="203">
        <f t="shared" si="2"/>
        <v>0</v>
      </c>
      <c r="S142" s="203">
        <v>0</v>
      </c>
      <c r="T142" s="204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215</v>
      </c>
      <c r="AT142" s="205" t="s">
        <v>211</v>
      </c>
      <c r="AU142" s="205" t="s">
        <v>83</v>
      </c>
      <c r="AY142" s="18" t="s">
        <v>209</v>
      </c>
      <c r="BE142" s="206">
        <f t="shared" si="4"/>
        <v>0</v>
      </c>
      <c r="BF142" s="206">
        <f t="shared" si="5"/>
        <v>0</v>
      </c>
      <c r="BG142" s="206">
        <f t="shared" si="6"/>
        <v>0</v>
      </c>
      <c r="BH142" s="206">
        <f t="shared" si="7"/>
        <v>0</v>
      </c>
      <c r="BI142" s="206">
        <f t="shared" si="8"/>
        <v>0</v>
      </c>
      <c r="BJ142" s="18" t="s">
        <v>83</v>
      </c>
      <c r="BK142" s="206">
        <f t="shared" si="9"/>
        <v>0</v>
      </c>
      <c r="BL142" s="18" t="s">
        <v>215</v>
      </c>
      <c r="BM142" s="205" t="s">
        <v>273</v>
      </c>
    </row>
    <row r="143" spans="1:65" s="2" customFormat="1" ht="16.5" customHeight="1">
      <c r="A143" s="35"/>
      <c r="B143" s="36"/>
      <c r="C143" s="193" t="s">
        <v>247</v>
      </c>
      <c r="D143" s="193" t="s">
        <v>211</v>
      </c>
      <c r="E143" s="194" t="s">
        <v>4159</v>
      </c>
      <c r="F143" s="195" t="s">
        <v>3898</v>
      </c>
      <c r="G143" s="196" t="s">
        <v>3899</v>
      </c>
      <c r="H143" s="197">
        <v>1</v>
      </c>
      <c r="I143" s="198"/>
      <c r="J143" s="199">
        <f t="shared" si="0"/>
        <v>0</v>
      </c>
      <c r="K143" s="200"/>
      <c r="L143" s="40"/>
      <c r="M143" s="201" t="s">
        <v>1</v>
      </c>
      <c r="N143" s="202" t="s">
        <v>40</v>
      </c>
      <c r="O143" s="72"/>
      <c r="P143" s="203">
        <f t="shared" si="1"/>
        <v>0</v>
      </c>
      <c r="Q143" s="203">
        <v>0</v>
      </c>
      <c r="R143" s="203">
        <f t="shared" si="2"/>
        <v>0</v>
      </c>
      <c r="S143" s="203">
        <v>0</v>
      </c>
      <c r="T143" s="204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215</v>
      </c>
      <c r="AT143" s="205" t="s">
        <v>211</v>
      </c>
      <c r="AU143" s="205" t="s">
        <v>83</v>
      </c>
      <c r="AY143" s="18" t="s">
        <v>209</v>
      </c>
      <c r="BE143" s="206">
        <f t="shared" si="4"/>
        <v>0</v>
      </c>
      <c r="BF143" s="206">
        <f t="shared" si="5"/>
        <v>0</v>
      </c>
      <c r="BG143" s="206">
        <f t="shared" si="6"/>
        <v>0</v>
      </c>
      <c r="BH143" s="206">
        <f t="shared" si="7"/>
        <v>0</v>
      </c>
      <c r="BI143" s="206">
        <f t="shared" si="8"/>
        <v>0</v>
      </c>
      <c r="BJ143" s="18" t="s">
        <v>83</v>
      </c>
      <c r="BK143" s="206">
        <f t="shared" si="9"/>
        <v>0</v>
      </c>
      <c r="BL143" s="18" t="s">
        <v>215</v>
      </c>
      <c r="BM143" s="205" t="s">
        <v>277</v>
      </c>
    </row>
    <row r="144" spans="1:65" s="2" customFormat="1" ht="16.5" customHeight="1">
      <c r="A144" s="35"/>
      <c r="B144" s="36"/>
      <c r="C144" s="193" t="s">
        <v>278</v>
      </c>
      <c r="D144" s="193" t="s">
        <v>211</v>
      </c>
      <c r="E144" s="194" t="s">
        <v>4160</v>
      </c>
      <c r="F144" s="195" t="s">
        <v>4161</v>
      </c>
      <c r="G144" s="196" t="s">
        <v>425</v>
      </c>
      <c r="H144" s="197">
        <v>5250</v>
      </c>
      <c r="I144" s="198"/>
      <c r="J144" s="199">
        <f t="shared" si="0"/>
        <v>0</v>
      </c>
      <c r="K144" s="200"/>
      <c r="L144" s="40"/>
      <c r="M144" s="201" t="s">
        <v>1</v>
      </c>
      <c r="N144" s="202" t="s">
        <v>40</v>
      </c>
      <c r="O144" s="72"/>
      <c r="P144" s="203">
        <f t="shared" si="1"/>
        <v>0</v>
      </c>
      <c r="Q144" s="203">
        <v>0</v>
      </c>
      <c r="R144" s="203">
        <f t="shared" si="2"/>
        <v>0</v>
      </c>
      <c r="S144" s="203">
        <v>0</v>
      </c>
      <c r="T144" s="204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215</v>
      </c>
      <c r="AT144" s="205" t="s">
        <v>211</v>
      </c>
      <c r="AU144" s="205" t="s">
        <v>83</v>
      </c>
      <c r="AY144" s="18" t="s">
        <v>209</v>
      </c>
      <c r="BE144" s="206">
        <f t="shared" si="4"/>
        <v>0</v>
      </c>
      <c r="BF144" s="206">
        <f t="shared" si="5"/>
        <v>0</v>
      </c>
      <c r="BG144" s="206">
        <f t="shared" si="6"/>
        <v>0</v>
      </c>
      <c r="BH144" s="206">
        <f t="shared" si="7"/>
        <v>0</v>
      </c>
      <c r="BI144" s="206">
        <f t="shared" si="8"/>
        <v>0</v>
      </c>
      <c r="BJ144" s="18" t="s">
        <v>83</v>
      </c>
      <c r="BK144" s="206">
        <f t="shared" si="9"/>
        <v>0</v>
      </c>
      <c r="BL144" s="18" t="s">
        <v>215</v>
      </c>
      <c r="BM144" s="205" t="s">
        <v>279</v>
      </c>
    </row>
    <row r="145" spans="1:65" s="2" customFormat="1" ht="33" customHeight="1">
      <c r="A145" s="35"/>
      <c r="B145" s="36"/>
      <c r="C145" s="193" t="s">
        <v>252</v>
      </c>
      <c r="D145" s="193" t="s">
        <v>211</v>
      </c>
      <c r="E145" s="194" t="s">
        <v>4162</v>
      </c>
      <c r="F145" s="195" t="s">
        <v>4163</v>
      </c>
      <c r="G145" s="196" t="s">
        <v>425</v>
      </c>
      <c r="H145" s="197">
        <v>980</v>
      </c>
      <c r="I145" s="198"/>
      <c r="J145" s="199">
        <f t="shared" si="0"/>
        <v>0</v>
      </c>
      <c r="K145" s="200"/>
      <c r="L145" s="40"/>
      <c r="M145" s="201" t="s">
        <v>1</v>
      </c>
      <c r="N145" s="202" t="s">
        <v>40</v>
      </c>
      <c r="O145" s="72"/>
      <c r="P145" s="203">
        <f t="shared" si="1"/>
        <v>0</v>
      </c>
      <c r="Q145" s="203">
        <v>0</v>
      </c>
      <c r="R145" s="203">
        <f t="shared" si="2"/>
        <v>0</v>
      </c>
      <c r="S145" s="203">
        <v>0</v>
      </c>
      <c r="T145" s="204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215</v>
      </c>
      <c r="AT145" s="205" t="s">
        <v>211</v>
      </c>
      <c r="AU145" s="205" t="s">
        <v>83</v>
      </c>
      <c r="AY145" s="18" t="s">
        <v>209</v>
      </c>
      <c r="BE145" s="206">
        <f t="shared" si="4"/>
        <v>0</v>
      </c>
      <c r="BF145" s="206">
        <f t="shared" si="5"/>
        <v>0</v>
      </c>
      <c r="BG145" s="206">
        <f t="shared" si="6"/>
        <v>0</v>
      </c>
      <c r="BH145" s="206">
        <f t="shared" si="7"/>
        <v>0</v>
      </c>
      <c r="BI145" s="206">
        <f t="shared" si="8"/>
        <v>0</v>
      </c>
      <c r="BJ145" s="18" t="s">
        <v>83</v>
      </c>
      <c r="BK145" s="206">
        <f t="shared" si="9"/>
        <v>0</v>
      </c>
      <c r="BL145" s="18" t="s">
        <v>215</v>
      </c>
      <c r="BM145" s="205" t="s">
        <v>282</v>
      </c>
    </row>
    <row r="146" spans="1:65" s="2" customFormat="1" ht="16.5" customHeight="1">
      <c r="A146" s="35"/>
      <c r="B146" s="36"/>
      <c r="C146" s="193" t="s">
        <v>284</v>
      </c>
      <c r="D146" s="193" t="s">
        <v>211</v>
      </c>
      <c r="E146" s="194" t="s">
        <v>4164</v>
      </c>
      <c r="F146" s="195" t="s">
        <v>4165</v>
      </c>
      <c r="G146" s="196" t="s">
        <v>425</v>
      </c>
      <c r="H146" s="197">
        <v>980</v>
      </c>
      <c r="I146" s="198"/>
      <c r="J146" s="199">
        <f t="shared" si="0"/>
        <v>0</v>
      </c>
      <c r="K146" s="200"/>
      <c r="L146" s="40"/>
      <c r="M146" s="201" t="s">
        <v>1</v>
      </c>
      <c r="N146" s="202" t="s">
        <v>40</v>
      </c>
      <c r="O146" s="72"/>
      <c r="P146" s="203">
        <f t="shared" si="1"/>
        <v>0</v>
      </c>
      <c r="Q146" s="203">
        <v>0</v>
      </c>
      <c r="R146" s="203">
        <f t="shared" si="2"/>
        <v>0</v>
      </c>
      <c r="S146" s="203">
        <v>0</v>
      </c>
      <c r="T146" s="204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215</v>
      </c>
      <c r="AT146" s="205" t="s">
        <v>211</v>
      </c>
      <c r="AU146" s="205" t="s">
        <v>83</v>
      </c>
      <c r="AY146" s="18" t="s">
        <v>209</v>
      </c>
      <c r="BE146" s="206">
        <f t="shared" si="4"/>
        <v>0</v>
      </c>
      <c r="BF146" s="206">
        <f t="shared" si="5"/>
        <v>0</v>
      </c>
      <c r="BG146" s="206">
        <f t="shared" si="6"/>
        <v>0</v>
      </c>
      <c r="BH146" s="206">
        <f t="shared" si="7"/>
        <v>0</v>
      </c>
      <c r="BI146" s="206">
        <f t="shared" si="8"/>
        <v>0</v>
      </c>
      <c r="BJ146" s="18" t="s">
        <v>83</v>
      </c>
      <c r="BK146" s="206">
        <f t="shared" si="9"/>
        <v>0</v>
      </c>
      <c r="BL146" s="18" t="s">
        <v>215</v>
      </c>
      <c r="BM146" s="205" t="s">
        <v>285</v>
      </c>
    </row>
    <row r="147" spans="1:65" s="2" customFormat="1" ht="16.5" customHeight="1">
      <c r="A147" s="35"/>
      <c r="B147" s="36"/>
      <c r="C147" s="193" t="s">
        <v>258</v>
      </c>
      <c r="D147" s="193" t="s">
        <v>211</v>
      </c>
      <c r="E147" s="194" t="s">
        <v>4166</v>
      </c>
      <c r="F147" s="195" t="s">
        <v>4167</v>
      </c>
      <c r="G147" s="196" t="s">
        <v>425</v>
      </c>
      <c r="H147" s="197">
        <v>280</v>
      </c>
      <c r="I147" s="198"/>
      <c r="J147" s="199">
        <f t="shared" si="0"/>
        <v>0</v>
      </c>
      <c r="K147" s="200"/>
      <c r="L147" s="40"/>
      <c r="M147" s="201" t="s">
        <v>1</v>
      </c>
      <c r="N147" s="202" t="s">
        <v>40</v>
      </c>
      <c r="O147" s="72"/>
      <c r="P147" s="203">
        <f t="shared" si="1"/>
        <v>0</v>
      </c>
      <c r="Q147" s="203">
        <v>0</v>
      </c>
      <c r="R147" s="203">
        <f t="shared" si="2"/>
        <v>0</v>
      </c>
      <c r="S147" s="203">
        <v>0</v>
      </c>
      <c r="T147" s="204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215</v>
      </c>
      <c r="AT147" s="205" t="s">
        <v>211</v>
      </c>
      <c r="AU147" s="205" t="s">
        <v>83</v>
      </c>
      <c r="AY147" s="18" t="s">
        <v>209</v>
      </c>
      <c r="BE147" s="206">
        <f t="shared" si="4"/>
        <v>0</v>
      </c>
      <c r="BF147" s="206">
        <f t="shared" si="5"/>
        <v>0</v>
      </c>
      <c r="BG147" s="206">
        <f t="shared" si="6"/>
        <v>0</v>
      </c>
      <c r="BH147" s="206">
        <f t="shared" si="7"/>
        <v>0</v>
      </c>
      <c r="BI147" s="206">
        <f t="shared" si="8"/>
        <v>0</v>
      </c>
      <c r="BJ147" s="18" t="s">
        <v>83</v>
      </c>
      <c r="BK147" s="206">
        <f t="shared" si="9"/>
        <v>0</v>
      </c>
      <c r="BL147" s="18" t="s">
        <v>215</v>
      </c>
      <c r="BM147" s="205" t="s">
        <v>290</v>
      </c>
    </row>
    <row r="148" spans="1:65" s="12" customFormat="1" ht="25.9" customHeight="1">
      <c r="B148" s="177"/>
      <c r="C148" s="178"/>
      <c r="D148" s="179" t="s">
        <v>74</v>
      </c>
      <c r="E148" s="180" t="s">
        <v>3441</v>
      </c>
      <c r="F148" s="180" t="s">
        <v>129</v>
      </c>
      <c r="G148" s="178"/>
      <c r="H148" s="178"/>
      <c r="I148" s="181"/>
      <c r="J148" s="182">
        <f>BK148</f>
        <v>0</v>
      </c>
      <c r="K148" s="178"/>
      <c r="L148" s="183"/>
      <c r="M148" s="184"/>
      <c r="N148" s="185"/>
      <c r="O148" s="185"/>
      <c r="P148" s="186">
        <f>SUM(P149:P155)</f>
        <v>0</v>
      </c>
      <c r="Q148" s="185"/>
      <c r="R148" s="186">
        <f>SUM(R149:R155)</f>
        <v>0</v>
      </c>
      <c r="S148" s="185"/>
      <c r="T148" s="187">
        <f>SUM(T149:T155)</f>
        <v>0</v>
      </c>
      <c r="AR148" s="188" t="s">
        <v>83</v>
      </c>
      <c r="AT148" s="189" t="s">
        <v>74</v>
      </c>
      <c r="AU148" s="189" t="s">
        <v>75</v>
      </c>
      <c r="AY148" s="188" t="s">
        <v>209</v>
      </c>
      <c r="BK148" s="190">
        <f>SUM(BK149:BK155)</f>
        <v>0</v>
      </c>
    </row>
    <row r="149" spans="1:65" s="2" customFormat="1" ht="16.5" customHeight="1">
      <c r="A149" s="35"/>
      <c r="B149" s="36"/>
      <c r="C149" s="193" t="s">
        <v>7</v>
      </c>
      <c r="D149" s="193" t="s">
        <v>211</v>
      </c>
      <c r="E149" s="194" t="s">
        <v>4168</v>
      </c>
      <c r="F149" s="195" t="s">
        <v>3866</v>
      </c>
      <c r="G149" s="196" t="s">
        <v>2508</v>
      </c>
      <c r="H149" s="197">
        <v>24</v>
      </c>
      <c r="I149" s="198"/>
      <c r="J149" s="199">
        <f t="shared" ref="J149:J155" si="10">ROUND(I149*H149,2)</f>
        <v>0</v>
      </c>
      <c r="K149" s="200"/>
      <c r="L149" s="40"/>
      <c r="M149" s="201" t="s">
        <v>1</v>
      </c>
      <c r="N149" s="202" t="s">
        <v>40</v>
      </c>
      <c r="O149" s="72"/>
      <c r="P149" s="203">
        <f t="shared" ref="P149:P155" si="11">O149*H149</f>
        <v>0</v>
      </c>
      <c r="Q149" s="203">
        <v>0</v>
      </c>
      <c r="R149" s="203">
        <f t="shared" ref="R149:R155" si="12">Q149*H149</f>
        <v>0</v>
      </c>
      <c r="S149" s="203">
        <v>0</v>
      </c>
      <c r="T149" s="204">
        <f t="shared" ref="T149:T155" si="13"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215</v>
      </c>
      <c r="AT149" s="205" t="s">
        <v>211</v>
      </c>
      <c r="AU149" s="205" t="s">
        <v>83</v>
      </c>
      <c r="AY149" s="18" t="s">
        <v>209</v>
      </c>
      <c r="BE149" s="206">
        <f t="shared" ref="BE149:BE155" si="14">IF(N149="základní",J149,0)</f>
        <v>0</v>
      </c>
      <c r="BF149" s="206">
        <f t="shared" ref="BF149:BF155" si="15">IF(N149="snížená",J149,0)</f>
        <v>0</v>
      </c>
      <c r="BG149" s="206">
        <f t="shared" ref="BG149:BG155" si="16">IF(N149="zákl. přenesená",J149,0)</f>
        <v>0</v>
      </c>
      <c r="BH149" s="206">
        <f t="shared" ref="BH149:BH155" si="17">IF(N149="sníž. přenesená",J149,0)</f>
        <v>0</v>
      </c>
      <c r="BI149" s="206">
        <f t="shared" ref="BI149:BI155" si="18">IF(N149="nulová",J149,0)</f>
        <v>0</v>
      </c>
      <c r="BJ149" s="18" t="s">
        <v>83</v>
      </c>
      <c r="BK149" s="206">
        <f t="shared" ref="BK149:BK155" si="19">ROUND(I149*H149,2)</f>
        <v>0</v>
      </c>
      <c r="BL149" s="18" t="s">
        <v>215</v>
      </c>
      <c r="BM149" s="205" t="s">
        <v>295</v>
      </c>
    </row>
    <row r="150" spans="1:65" s="2" customFormat="1" ht="44.25" customHeight="1">
      <c r="A150" s="35"/>
      <c r="B150" s="36"/>
      <c r="C150" s="193" t="s">
        <v>260</v>
      </c>
      <c r="D150" s="193" t="s">
        <v>211</v>
      </c>
      <c r="E150" s="194" t="s">
        <v>4169</v>
      </c>
      <c r="F150" s="195" t="s">
        <v>4170</v>
      </c>
      <c r="G150" s="196" t="s">
        <v>2508</v>
      </c>
      <c r="H150" s="197">
        <v>72</v>
      </c>
      <c r="I150" s="198"/>
      <c r="J150" s="199">
        <f t="shared" si="10"/>
        <v>0</v>
      </c>
      <c r="K150" s="200"/>
      <c r="L150" s="40"/>
      <c r="M150" s="201" t="s">
        <v>1</v>
      </c>
      <c r="N150" s="202" t="s">
        <v>40</v>
      </c>
      <c r="O150" s="72"/>
      <c r="P150" s="203">
        <f t="shared" si="11"/>
        <v>0</v>
      </c>
      <c r="Q150" s="203">
        <v>0</v>
      </c>
      <c r="R150" s="203">
        <f t="shared" si="12"/>
        <v>0</v>
      </c>
      <c r="S150" s="203">
        <v>0</v>
      </c>
      <c r="T150" s="204">
        <f t="shared" si="1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215</v>
      </c>
      <c r="AT150" s="205" t="s">
        <v>211</v>
      </c>
      <c r="AU150" s="205" t="s">
        <v>83</v>
      </c>
      <c r="AY150" s="18" t="s">
        <v>209</v>
      </c>
      <c r="BE150" s="206">
        <f t="shared" si="14"/>
        <v>0</v>
      </c>
      <c r="BF150" s="206">
        <f t="shared" si="15"/>
        <v>0</v>
      </c>
      <c r="BG150" s="206">
        <f t="shared" si="16"/>
        <v>0</v>
      </c>
      <c r="BH150" s="206">
        <f t="shared" si="17"/>
        <v>0</v>
      </c>
      <c r="BI150" s="206">
        <f t="shared" si="18"/>
        <v>0</v>
      </c>
      <c r="BJ150" s="18" t="s">
        <v>83</v>
      </c>
      <c r="BK150" s="206">
        <f t="shared" si="19"/>
        <v>0</v>
      </c>
      <c r="BL150" s="18" t="s">
        <v>215</v>
      </c>
      <c r="BM150" s="205" t="s">
        <v>299</v>
      </c>
    </row>
    <row r="151" spans="1:65" s="2" customFormat="1" ht="16.5" customHeight="1">
      <c r="A151" s="35"/>
      <c r="B151" s="36"/>
      <c r="C151" s="193" t="s">
        <v>301</v>
      </c>
      <c r="D151" s="193" t="s">
        <v>211</v>
      </c>
      <c r="E151" s="194" t="s">
        <v>4171</v>
      </c>
      <c r="F151" s="195" t="s">
        <v>3827</v>
      </c>
      <c r="G151" s="196" t="s">
        <v>2508</v>
      </c>
      <c r="H151" s="197">
        <v>40</v>
      </c>
      <c r="I151" s="198"/>
      <c r="J151" s="199">
        <f t="shared" si="10"/>
        <v>0</v>
      </c>
      <c r="K151" s="200"/>
      <c r="L151" s="40"/>
      <c r="M151" s="201" t="s">
        <v>1</v>
      </c>
      <c r="N151" s="202" t="s">
        <v>40</v>
      </c>
      <c r="O151" s="72"/>
      <c r="P151" s="203">
        <f t="shared" si="11"/>
        <v>0</v>
      </c>
      <c r="Q151" s="203">
        <v>0</v>
      </c>
      <c r="R151" s="203">
        <f t="shared" si="12"/>
        <v>0</v>
      </c>
      <c r="S151" s="203">
        <v>0</v>
      </c>
      <c r="T151" s="204">
        <f t="shared" si="1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215</v>
      </c>
      <c r="AT151" s="205" t="s">
        <v>211</v>
      </c>
      <c r="AU151" s="205" t="s">
        <v>83</v>
      </c>
      <c r="AY151" s="18" t="s">
        <v>209</v>
      </c>
      <c r="BE151" s="206">
        <f t="shared" si="14"/>
        <v>0</v>
      </c>
      <c r="BF151" s="206">
        <f t="shared" si="15"/>
        <v>0</v>
      </c>
      <c r="BG151" s="206">
        <f t="shared" si="16"/>
        <v>0</v>
      </c>
      <c r="BH151" s="206">
        <f t="shared" si="17"/>
        <v>0</v>
      </c>
      <c r="BI151" s="206">
        <f t="shared" si="18"/>
        <v>0</v>
      </c>
      <c r="BJ151" s="18" t="s">
        <v>83</v>
      </c>
      <c r="BK151" s="206">
        <f t="shared" si="19"/>
        <v>0</v>
      </c>
      <c r="BL151" s="18" t="s">
        <v>215</v>
      </c>
      <c r="BM151" s="205" t="s">
        <v>304</v>
      </c>
    </row>
    <row r="152" spans="1:65" s="2" customFormat="1" ht="21.75" customHeight="1">
      <c r="A152" s="35"/>
      <c r="B152" s="36"/>
      <c r="C152" s="193" t="s">
        <v>263</v>
      </c>
      <c r="D152" s="193" t="s">
        <v>211</v>
      </c>
      <c r="E152" s="194" t="s">
        <v>4172</v>
      </c>
      <c r="F152" s="195" t="s">
        <v>3869</v>
      </c>
      <c r="G152" s="196" t="s">
        <v>2508</v>
      </c>
      <c r="H152" s="197">
        <v>80</v>
      </c>
      <c r="I152" s="198"/>
      <c r="J152" s="199">
        <f t="shared" si="10"/>
        <v>0</v>
      </c>
      <c r="K152" s="200"/>
      <c r="L152" s="40"/>
      <c r="M152" s="201" t="s">
        <v>1</v>
      </c>
      <c r="N152" s="202" t="s">
        <v>40</v>
      </c>
      <c r="O152" s="72"/>
      <c r="P152" s="203">
        <f t="shared" si="11"/>
        <v>0</v>
      </c>
      <c r="Q152" s="203">
        <v>0</v>
      </c>
      <c r="R152" s="203">
        <f t="shared" si="12"/>
        <v>0</v>
      </c>
      <c r="S152" s="203">
        <v>0</v>
      </c>
      <c r="T152" s="204">
        <f t="shared" si="1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215</v>
      </c>
      <c r="AT152" s="205" t="s">
        <v>211</v>
      </c>
      <c r="AU152" s="205" t="s">
        <v>83</v>
      </c>
      <c r="AY152" s="18" t="s">
        <v>209</v>
      </c>
      <c r="BE152" s="206">
        <f t="shared" si="14"/>
        <v>0</v>
      </c>
      <c r="BF152" s="206">
        <f t="shared" si="15"/>
        <v>0</v>
      </c>
      <c r="BG152" s="206">
        <f t="shared" si="16"/>
        <v>0</v>
      </c>
      <c r="BH152" s="206">
        <f t="shared" si="17"/>
        <v>0</v>
      </c>
      <c r="BI152" s="206">
        <f t="shared" si="18"/>
        <v>0</v>
      </c>
      <c r="BJ152" s="18" t="s">
        <v>83</v>
      </c>
      <c r="BK152" s="206">
        <f t="shared" si="19"/>
        <v>0</v>
      </c>
      <c r="BL152" s="18" t="s">
        <v>215</v>
      </c>
      <c r="BM152" s="205" t="s">
        <v>308</v>
      </c>
    </row>
    <row r="153" spans="1:65" s="2" customFormat="1" ht="16.5" customHeight="1">
      <c r="A153" s="35"/>
      <c r="B153" s="36"/>
      <c r="C153" s="193" t="s">
        <v>310</v>
      </c>
      <c r="D153" s="193" t="s">
        <v>211</v>
      </c>
      <c r="E153" s="194" t="s">
        <v>4173</v>
      </c>
      <c r="F153" s="195" t="s">
        <v>3831</v>
      </c>
      <c r="G153" s="196" t="s">
        <v>2508</v>
      </c>
      <c r="H153" s="197">
        <v>16</v>
      </c>
      <c r="I153" s="198"/>
      <c r="J153" s="199">
        <f t="shared" si="10"/>
        <v>0</v>
      </c>
      <c r="K153" s="200"/>
      <c r="L153" s="40"/>
      <c r="M153" s="201" t="s">
        <v>1</v>
      </c>
      <c r="N153" s="202" t="s">
        <v>40</v>
      </c>
      <c r="O153" s="72"/>
      <c r="P153" s="203">
        <f t="shared" si="11"/>
        <v>0</v>
      </c>
      <c r="Q153" s="203">
        <v>0</v>
      </c>
      <c r="R153" s="203">
        <f t="shared" si="12"/>
        <v>0</v>
      </c>
      <c r="S153" s="203">
        <v>0</v>
      </c>
      <c r="T153" s="204">
        <f t="shared" si="1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215</v>
      </c>
      <c r="AT153" s="205" t="s">
        <v>211</v>
      </c>
      <c r="AU153" s="205" t="s">
        <v>83</v>
      </c>
      <c r="AY153" s="18" t="s">
        <v>209</v>
      </c>
      <c r="BE153" s="206">
        <f t="shared" si="14"/>
        <v>0</v>
      </c>
      <c r="BF153" s="206">
        <f t="shared" si="15"/>
        <v>0</v>
      </c>
      <c r="BG153" s="206">
        <f t="shared" si="16"/>
        <v>0</v>
      </c>
      <c r="BH153" s="206">
        <f t="shared" si="17"/>
        <v>0</v>
      </c>
      <c r="BI153" s="206">
        <f t="shared" si="18"/>
        <v>0</v>
      </c>
      <c r="BJ153" s="18" t="s">
        <v>83</v>
      </c>
      <c r="BK153" s="206">
        <f t="shared" si="19"/>
        <v>0</v>
      </c>
      <c r="BL153" s="18" t="s">
        <v>215</v>
      </c>
      <c r="BM153" s="205" t="s">
        <v>313</v>
      </c>
    </row>
    <row r="154" spans="1:65" s="2" customFormat="1" ht="16.5" customHeight="1">
      <c r="A154" s="35"/>
      <c r="B154" s="36"/>
      <c r="C154" s="193" t="s">
        <v>266</v>
      </c>
      <c r="D154" s="193" t="s">
        <v>211</v>
      </c>
      <c r="E154" s="194" t="s">
        <v>4174</v>
      </c>
      <c r="F154" s="195" t="s">
        <v>3833</v>
      </c>
      <c r="G154" s="196" t="s">
        <v>2508</v>
      </c>
      <c r="H154" s="197">
        <v>32</v>
      </c>
      <c r="I154" s="198"/>
      <c r="J154" s="199">
        <f t="shared" si="10"/>
        <v>0</v>
      </c>
      <c r="K154" s="200"/>
      <c r="L154" s="40"/>
      <c r="M154" s="201" t="s">
        <v>1</v>
      </c>
      <c r="N154" s="202" t="s">
        <v>40</v>
      </c>
      <c r="O154" s="72"/>
      <c r="P154" s="203">
        <f t="shared" si="11"/>
        <v>0</v>
      </c>
      <c r="Q154" s="203">
        <v>0</v>
      </c>
      <c r="R154" s="203">
        <f t="shared" si="12"/>
        <v>0</v>
      </c>
      <c r="S154" s="203">
        <v>0</v>
      </c>
      <c r="T154" s="204">
        <f t="shared" si="1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215</v>
      </c>
      <c r="AT154" s="205" t="s">
        <v>211</v>
      </c>
      <c r="AU154" s="205" t="s">
        <v>83</v>
      </c>
      <c r="AY154" s="18" t="s">
        <v>209</v>
      </c>
      <c r="BE154" s="206">
        <f t="shared" si="14"/>
        <v>0</v>
      </c>
      <c r="BF154" s="206">
        <f t="shared" si="15"/>
        <v>0</v>
      </c>
      <c r="BG154" s="206">
        <f t="shared" si="16"/>
        <v>0</v>
      </c>
      <c r="BH154" s="206">
        <f t="shared" si="17"/>
        <v>0</v>
      </c>
      <c r="BI154" s="206">
        <f t="shared" si="18"/>
        <v>0</v>
      </c>
      <c r="BJ154" s="18" t="s">
        <v>83</v>
      </c>
      <c r="BK154" s="206">
        <f t="shared" si="19"/>
        <v>0</v>
      </c>
      <c r="BL154" s="18" t="s">
        <v>215</v>
      </c>
      <c r="BM154" s="205" t="s">
        <v>317</v>
      </c>
    </row>
    <row r="155" spans="1:65" s="2" customFormat="1" ht="21.75" customHeight="1">
      <c r="A155" s="35"/>
      <c r="B155" s="36"/>
      <c r="C155" s="193" t="s">
        <v>318</v>
      </c>
      <c r="D155" s="193" t="s">
        <v>211</v>
      </c>
      <c r="E155" s="194" t="s">
        <v>4175</v>
      </c>
      <c r="F155" s="195" t="s">
        <v>3835</v>
      </c>
      <c r="G155" s="196" t="s">
        <v>2508</v>
      </c>
      <c r="H155" s="197">
        <v>8</v>
      </c>
      <c r="I155" s="198"/>
      <c r="J155" s="199">
        <f t="shared" si="10"/>
        <v>0</v>
      </c>
      <c r="K155" s="200"/>
      <c r="L155" s="40"/>
      <c r="M155" s="267" t="s">
        <v>1</v>
      </c>
      <c r="N155" s="268" t="s">
        <v>40</v>
      </c>
      <c r="O155" s="269"/>
      <c r="P155" s="270">
        <f t="shared" si="11"/>
        <v>0</v>
      </c>
      <c r="Q155" s="270">
        <v>0</v>
      </c>
      <c r="R155" s="270">
        <f t="shared" si="12"/>
        <v>0</v>
      </c>
      <c r="S155" s="270">
        <v>0</v>
      </c>
      <c r="T155" s="271">
        <f t="shared" si="1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215</v>
      </c>
      <c r="AT155" s="205" t="s">
        <v>211</v>
      </c>
      <c r="AU155" s="205" t="s">
        <v>83</v>
      </c>
      <c r="AY155" s="18" t="s">
        <v>209</v>
      </c>
      <c r="BE155" s="206">
        <f t="shared" si="14"/>
        <v>0</v>
      </c>
      <c r="BF155" s="206">
        <f t="shared" si="15"/>
        <v>0</v>
      </c>
      <c r="BG155" s="206">
        <f t="shared" si="16"/>
        <v>0</v>
      </c>
      <c r="BH155" s="206">
        <f t="shared" si="17"/>
        <v>0</v>
      </c>
      <c r="BI155" s="206">
        <f t="shared" si="18"/>
        <v>0</v>
      </c>
      <c r="BJ155" s="18" t="s">
        <v>83</v>
      </c>
      <c r="BK155" s="206">
        <f t="shared" si="19"/>
        <v>0</v>
      </c>
      <c r="BL155" s="18" t="s">
        <v>215</v>
      </c>
      <c r="BM155" s="205" t="s">
        <v>321</v>
      </c>
    </row>
    <row r="156" spans="1:65" s="2" customFormat="1" ht="6.95" customHeight="1">
      <c r="A156" s="35"/>
      <c r="B156" s="55"/>
      <c r="C156" s="56"/>
      <c r="D156" s="56"/>
      <c r="E156" s="56"/>
      <c r="F156" s="56"/>
      <c r="G156" s="56"/>
      <c r="H156" s="56"/>
      <c r="I156" s="56"/>
      <c r="J156" s="56"/>
      <c r="K156" s="56"/>
      <c r="L156" s="40"/>
      <c r="M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</row>
  </sheetData>
  <sheetProtection algorithmName="SHA-512" hashValue="p55mtdN3uSHwKBwD96oEI1JradnFagDgYqBYfhDj1lwXRqq2NhOm61kMjlAWN/+K7fTX6d7GlFNCEkPX7cHSPg==" saltValue="WnwObvBco9x04yKbZ+8TePdk0IIzzugEfWaA38VyA32msZoSyjz6mYltD9dQiCcFikiJ1P7BrFfin+rn88tFlw==" spinCount="100000" sheet="1" objects="1" scenarios="1" formatColumns="0" formatRows="0" autoFilter="0"/>
  <autoFilter ref="C125:K155" xr:uid="{00000000-0009-0000-0000-00000E000000}"/>
  <mergeCells count="15">
    <mergeCell ref="E112:H112"/>
    <mergeCell ref="E116:H116"/>
    <mergeCell ref="E114:H114"/>
    <mergeCell ref="E118:H11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2:BM18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8" t="s">
        <v>136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152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23" t="str">
        <f>'Rekapitulace stavby'!K6</f>
        <v>OU - STAVEBNÍ ÚPRAVY BUDOVY E, ČS.LEGIÍ 9, OSTRAVA - AKTUALIZACE/REVIZE 7.7.2022</v>
      </c>
      <c r="F7" s="324"/>
      <c r="G7" s="324"/>
      <c r="H7" s="324"/>
      <c r="L7" s="21"/>
    </row>
    <row r="8" spans="1:46" ht="12.75">
      <c r="B8" s="21"/>
      <c r="D8" s="120" t="s">
        <v>153</v>
      </c>
      <c r="L8" s="21"/>
    </row>
    <row r="9" spans="1:46" s="1" customFormat="1" ht="16.5" customHeight="1">
      <c r="B9" s="21"/>
      <c r="E9" s="323" t="s">
        <v>2838</v>
      </c>
      <c r="F9" s="321"/>
      <c r="G9" s="321"/>
      <c r="H9" s="321"/>
      <c r="L9" s="21"/>
    </row>
    <row r="10" spans="1:46" s="1" customFormat="1" ht="12" customHeight="1">
      <c r="B10" s="21"/>
      <c r="D10" s="120" t="s">
        <v>2839</v>
      </c>
      <c r="L10" s="21"/>
    </row>
    <row r="11" spans="1:46" s="2" customFormat="1" ht="16.5" customHeight="1">
      <c r="A11" s="35"/>
      <c r="B11" s="40"/>
      <c r="C11" s="35"/>
      <c r="D11" s="35"/>
      <c r="E11" s="333" t="s">
        <v>3798</v>
      </c>
      <c r="F11" s="326"/>
      <c r="G11" s="326"/>
      <c r="H11" s="326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3273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25" t="s">
        <v>4176</v>
      </c>
      <c r="F13" s="326"/>
      <c r="G13" s="326"/>
      <c r="H13" s="326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17</v>
      </c>
      <c r="E15" s="35"/>
      <c r="F15" s="111" t="s">
        <v>1</v>
      </c>
      <c r="G15" s="35"/>
      <c r="H15" s="35"/>
      <c r="I15" s="120" t="s">
        <v>18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19</v>
      </c>
      <c r="E16" s="35"/>
      <c r="F16" s="111" t="s">
        <v>33</v>
      </c>
      <c r="G16" s="35"/>
      <c r="H16" s="35"/>
      <c r="I16" s="120" t="s">
        <v>21</v>
      </c>
      <c r="J16" s="121" t="str">
        <f>'Rekapitulace stavby'!AN8</f>
        <v>30. 3. 2022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23</v>
      </c>
      <c r="E18" s="35"/>
      <c r="F18" s="35"/>
      <c r="G18" s="35"/>
      <c r="H18" s="35"/>
      <c r="I18" s="120" t="s">
        <v>24</v>
      </c>
      <c r="J18" s="111" t="str">
        <f>IF('Rekapitulace stavby'!AN10="","",'Rekapitulace stavby'!AN10)</f>
        <v/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tr">
        <f>IF('Rekapitulace stavby'!E11="","",'Rekapitulace stavby'!E11)</f>
        <v>Ostravská univerzita</v>
      </c>
      <c r="F19" s="35"/>
      <c r="G19" s="35"/>
      <c r="H19" s="35"/>
      <c r="I19" s="120" t="s">
        <v>26</v>
      </c>
      <c r="J19" s="111" t="str">
        <f>IF('Rekapitulace stavby'!AN11="","",'Rekapitulace stavby'!AN11)</f>
        <v/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27</v>
      </c>
      <c r="E21" s="35"/>
      <c r="F21" s="35"/>
      <c r="G21" s="35"/>
      <c r="H21" s="35"/>
      <c r="I21" s="120" t="s">
        <v>24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27" t="str">
        <f>'Rekapitulace stavby'!E14</f>
        <v>Vyplň údaj</v>
      </c>
      <c r="F22" s="328"/>
      <c r="G22" s="328"/>
      <c r="H22" s="328"/>
      <c r="I22" s="120" t="s">
        <v>26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29</v>
      </c>
      <c r="E24" s="35"/>
      <c r="F24" s="35"/>
      <c r="G24" s="35"/>
      <c r="H24" s="35"/>
      <c r="I24" s="120" t="s">
        <v>24</v>
      </c>
      <c r="J24" s="111" t="str">
        <f>IF('Rekapitulace stavby'!AN16="","",'Rekapitulace stavby'!AN16)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tr">
        <f>IF('Rekapitulace stavby'!E17="","",'Rekapitulace stavby'!E17)</f>
        <v>MARPO s.r.o.</v>
      </c>
      <c r="F25" s="35"/>
      <c r="G25" s="35"/>
      <c r="H25" s="35"/>
      <c r="I25" s="120" t="s">
        <v>26</v>
      </c>
      <c r="J25" s="111" t="str">
        <f>IF('Rekapitulace stavby'!AN17="","",'Rekapitulace stavby'!AN17)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32</v>
      </c>
      <c r="E27" s="35"/>
      <c r="F27" s="35"/>
      <c r="G27" s="35"/>
      <c r="H27" s="35"/>
      <c r="I27" s="120" t="s">
        <v>24</v>
      </c>
      <c r="J27" s="111" t="str">
        <f>IF('Rekapitulace stavby'!AN19="","",'Rekapitulace stavby'!AN19)</f>
        <v/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tr">
        <f>IF('Rekapitulace stavby'!E20="","",'Rekapitulace stavby'!E20)</f>
        <v xml:space="preserve"> </v>
      </c>
      <c r="F28" s="35"/>
      <c r="G28" s="35"/>
      <c r="H28" s="35"/>
      <c r="I28" s="120" t="s">
        <v>26</v>
      </c>
      <c r="J28" s="111" t="str">
        <f>IF('Rekapitulace stavby'!AN20="","",'Rekapitulace stavby'!AN20)</f>
        <v/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34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29" t="s">
        <v>1</v>
      </c>
      <c r="F31" s="329"/>
      <c r="G31" s="329"/>
      <c r="H31" s="329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35</v>
      </c>
      <c r="E34" s="35"/>
      <c r="F34" s="35"/>
      <c r="G34" s="35"/>
      <c r="H34" s="35"/>
      <c r="I34" s="35"/>
      <c r="J34" s="127">
        <f>ROUND(J129,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37</v>
      </c>
      <c r="G36" s="35"/>
      <c r="H36" s="35"/>
      <c r="I36" s="128" t="s">
        <v>36</v>
      </c>
      <c r="J36" s="128" t="s">
        <v>38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39</v>
      </c>
      <c r="E37" s="120" t="s">
        <v>40</v>
      </c>
      <c r="F37" s="130">
        <f>ROUND((SUM(BE129:BE185)),  2)</f>
        <v>0</v>
      </c>
      <c r="G37" s="35"/>
      <c r="H37" s="35"/>
      <c r="I37" s="131">
        <v>0.21</v>
      </c>
      <c r="J37" s="130">
        <f>ROUND(((SUM(BE129:BE185))*I37),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41</v>
      </c>
      <c r="F38" s="130">
        <f>ROUND((SUM(BF129:BF185)),  2)</f>
        <v>0</v>
      </c>
      <c r="G38" s="35"/>
      <c r="H38" s="35"/>
      <c r="I38" s="131">
        <v>0.15</v>
      </c>
      <c r="J38" s="130">
        <f>ROUND(((SUM(BF129:BF185))*I38),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42</v>
      </c>
      <c r="F39" s="130">
        <f>ROUND((SUM(BG129:BG185)),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43</v>
      </c>
      <c r="F40" s="130">
        <f>ROUND((SUM(BH129:BH185)),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44</v>
      </c>
      <c r="F41" s="130">
        <f>ROUND((SUM(BI129:BI185)),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45</v>
      </c>
      <c r="E43" s="134"/>
      <c r="F43" s="134"/>
      <c r="G43" s="135" t="s">
        <v>46</v>
      </c>
      <c r="H43" s="136" t="s">
        <v>47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155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0" t="str">
        <f>E7</f>
        <v>OU - STAVEBNÍ ÚPRAVY BUDOVY E, ČS.LEGIÍ 9, OSTRAVA - AKTUALIZACE/REVIZE 7.7.2022</v>
      </c>
      <c r="F85" s="331"/>
      <c r="G85" s="331"/>
      <c r="H85" s="33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153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30" t="s">
        <v>2838</v>
      </c>
      <c r="F87" s="307"/>
      <c r="G87" s="307"/>
      <c r="H87" s="307"/>
      <c r="I87" s="23"/>
      <c r="J87" s="23"/>
      <c r="K87" s="23"/>
      <c r="L87" s="21"/>
    </row>
    <row r="88" spans="1:31" s="1" customFormat="1" ht="12" customHeight="1">
      <c r="B88" s="22"/>
      <c r="C88" s="30" t="s">
        <v>2839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34" t="s">
        <v>3798</v>
      </c>
      <c r="F89" s="332"/>
      <c r="G89" s="332"/>
      <c r="H89" s="332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3273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78" t="str">
        <f>E13</f>
        <v>SK - Strukturovaná kabeláž</v>
      </c>
      <c r="F91" s="332"/>
      <c r="G91" s="332"/>
      <c r="H91" s="332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19</v>
      </c>
      <c r="D93" s="37"/>
      <c r="E93" s="37"/>
      <c r="F93" s="28" t="str">
        <f>F16</f>
        <v xml:space="preserve"> </v>
      </c>
      <c r="G93" s="37"/>
      <c r="H93" s="37"/>
      <c r="I93" s="30" t="s">
        <v>21</v>
      </c>
      <c r="J93" s="67" t="str">
        <f>IF(J16="","",J16)</f>
        <v>30. 3. 2022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2" customHeight="1">
      <c r="A95" s="35"/>
      <c r="B95" s="36"/>
      <c r="C95" s="30" t="s">
        <v>23</v>
      </c>
      <c r="D95" s="37"/>
      <c r="E95" s="37"/>
      <c r="F95" s="28" t="str">
        <f>E19</f>
        <v>Ostravská univerzita</v>
      </c>
      <c r="G95" s="37"/>
      <c r="H95" s="37"/>
      <c r="I95" s="30" t="s">
        <v>29</v>
      </c>
      <c r="J95" s="33" t="str">
        <f>E25</f>
        <v>MARPO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27</v>
      </c>
      <c r="D96" s="37"/>
      <c r="E96" s="37"/>
      <c r="F96" s="28" t="str">
        <f>IF(E22="","",E22)</f>
        <v>Vyplň údaj</v>
      </c>
      <c r="G96" s="37"/>
      <c r="H96" s="37"/>
      <c r="I96" s="30" t="s">
        <v>32</v>
      </c>
      <c r="J96" s="33" t="str">
        <f>E28</f>
        <v xml:space="preserve"> 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156</v>
      </c>
      <c r="D98" s="151"/>
      <c r="E98" s="151"/>
      <c r="F98" s="151"/>
      <c r="G98" s="151"/>
      <c r="H98" s="151"/>
      <c r="I98" s="151"/>
      <c r="J98" s="152" t="s">
        <v>157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158</v>
      </c>
      <c r="D100" s="37"/>
      <c r="E100" s="37"/>
      <c r="F100" s="37"/>
      <c r="G100" s="37"/>
      <c r="H100" s="37"/>
      <c r="I100" s="37"/>
      <c r="J100" s="85">
        <f>J129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159</v>
      </c>
    </row>
    <row r="101" spans="1:47" s="9" customFormat="1" ht="24.95" customHeight="1">
      <c r="B101" s="154"/>
      <c r="C101" s="155"/>
      <c r="D101" s="156" t="s">
        <v>4177</v>
      </c>
      <c r="E101" s="157"/>
      <c r="F101" s="157"/>
      <c r="G101" s="157"/>
      <c r="H101" s="157"/>
      <c r="I101" s="157"/>
      <c r="J101" s="158">
        <f>J130</f>
        <v>0</v>
      </c>
      <c r="K101" s="155"/>
      <c r="L101" s="159"/>
    </row>
    <row r="102" spans="1:47" s="9" customFormat="1" ht="24.95" customHeight="1">
      <c r="B102" s="154"/>
      <c r="C102" s="155"/>
      <c r="D102" s="156" t="s">
        <v>4178</v>
      </c>
      <c r="E102" s="157"/>
      <c r="F102" s="157"/>
      <c r="G102" s="157"/>
      <c r="H102" s="157"/>
      <c r="I102" s="157"/>
      <c r="J102" s="158">
        <f>J147</f>
        <v>0</v>
      </c>
      <c r="K102" s="155"/>
      <c r="L102" s="159"/>
    </row>
    <row r="103" spans="1:47" s="9" customFormat="1" ht="24.95" customHeight="1">
      <c r="B103" s="154"/>
      <c r="C103" s="155"/>
      <c r="D103" s="156" t="s">
        <v>4179</v>
      </c>
      <c r="E103" s="157"/>
      <c r="F103" s="157"/>
      <c r="G103" s="157"/>
      <c r="H103" s="157"/>
      <c r="I103" s="157"/>
      <c r="J103" s="158">
        <f>J161</f>
        <v>0</v>
      </c>
      <c r="K103" s="155"/>
      <c r="L103" s="159"/>
    </row>
    <row r="104" spans="1:47" s="9" customFormat="1" ht="24.95" customHeight="1">
      <c r="B104" s="154"/>
      <c r="C104" s="155"/>
      <c r="D104" s="156" t="s">
        <v>4180</v>
      </c>
      <c r="E104" s="157"/>
      <c r="F104" s="157"/>
      <c r="G104" s="157"/>
      <c r="H104" s="157"/>
      <c r="I104" s="157"/>
      <c r="J104" s="158">
        <f>J171</f>
        <v>0</v>
      </c>
      <c r="K104" s="155"/>
      <c r="L104" s="159"/>
    </row>
    <row r="105" spans="1:47" s="9" customFormat="1" ht="24.95" customHeight="1">
      <c r="B105" s="154"/>
      <c r="C105" s="155"/>
      <c r="D105" s="156" t="s">
        <v>4181</v>
      </c>
      <c r="E105" s="157"/>
      <c r="F105" s="157"/>
      <c r="G105" s="157"/>
      <c r="H105" s="157"/>
      <c r="I105" s="157"/>
      <c r="J105" s="158">
        <f>J178</f>
        <v>0</v>
      </c>
      <c r="K105" s="155"/>
      <c r="L105" s="159"/>
    </row>
    <row r="106" spans="1:47" s="2" customFormat="1" ht="21.75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47" s="2" customFormat="1" ht="6.95" customHeight="1">
      <c r="A107" s="35"/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pans="1:47" s="2" customFormat="1" ht="6.95" customHeight="1">
      <c r="A111" s="35"/>
      <c r="B111" s="57"/>
      <c r="C111" s="58"/>
      <c r="D111" s="58"/>
      <c r="E111" s="58"/>
      <c r="F111" s="58"/>
      <c r="G111" s="58"/>
      <c r="H111" s="58"/>
      <c r="I111" s="58"/>
      <c r="J111" s="58"/>
      <c r="K111" s="58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24.95" customHeight="1">
      <c r="A112" s="35"/>
      <c r="B112" s="36"/>
      <c r="C112" s="24" t="s">
        <v>194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31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12" customHeight="1">
      <c r="A114" s="35"/>
      <c r="B114" s="36"/>
      <c r="C114" s="30" t="s">
        <v>16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16.5" customHeight="1">
      <c r="A115" s="35"/>
      <c r="B115" s="36"/>
      <c r="C115" s="37"/>
      <c r="D115" s="37"/>
      <c r="E115" s="330" t="str">
        <f>E7</f>
        <v>OU - STAVEBNÍ ÚPRAVY BUDOVY E, ČS.LEGIÍ 9, OSTRAVA - AKTUALIZACE/REVIZE 7.7.2022</v>
      </c>
      <c r="F115" s="331"/>
      <c r="G115" s="331"/>
      <c r="H115" s="331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1" customFormat="1" ht="12" customHeight="1">
      <c r="B116" s="22"/>
      <c r="C116" s="30" t="s">
        <v>153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pans="1:31" s="1" customFormat="1" ht="16.5" customHeight="1">
      <c r="B117" s="22"/>
      <c r="C117" s="23"/>
      <c r="D117" s="23"/>
      <c r="E117" s="330" t="s">
        <v>2838</v>
      </c>
      <c r="F117" s="307"/>
      <c r="G117" s="307"/>
      <c r="H117" s="307"/>
      <c r="I117" s="23"/>
      <c r="J117" s="23"/>
      <c r="K117" s="23"/>
      <c r="L117" s="21"/>
    </row>
    <row r="118" spans="1:31" s="1" customFormat="1" ht="12" customHeight="1">
      <c r="B118" s="22"/>
      <c r="C118" s="30" t="s">
        <v>2839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pans="1:31" s="2" customFormat="1" ht="16.5" customHeight="1">
      <c r="A119" s="35"/>
      <c r="B119" s="36"/>
      <c r="C119" s="37"/>
      <c r="D119" s="37"/>
      <c r="E119" s="334" t="s">
        <v>3798</v>
      </c>
      <c r="F119" s="332"/>
      <c r="G119" s="332"/>
      <c r="H119" s="332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>
      <c r="A120" s="35"/>
      <c r="B120" s="36"/>
      <c r="C120" s="30" t="s">
        <v>3273</v>
      </c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6.5" customHeight="1">
      <c r="A121" s="35"/>
      <c r="B121" s="36"/>
      <c r="C121" s="37"/>
      <c r="D121" s="37"/>
      <c r="E121" s="278" t="str">
        <f>E13</f>
        <v>SK - Strukturovaná kabeláž</v>
      </c>
      <c r="F121" s="332"/>
      <c r="G121" s="332"/>
      <c r="H121" s="332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6.9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30" t="s">
        <v>19</v>
      </c>
      <c r="D123" s="37"/>
      <c r="E123" s="37"/>
      <c r="F123" s="28" t="str">
        <f>F16</f>
        <v xml:space="preserve"> </v>
      </c>
      <c r="G123" s="37"/>
      <c r="H123" s="37"/>
      <c r="I123" s="30" t="s">
        <v>21</v>
      </c>
      <c r="J123" s="67" t="str">
        <f>IF(J16="","",J16)</f>
        <v>30. 3. 2022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5.2" customHeight="1">
      <c r="A125" s="35"/>
      <c r="B125" s="36"/>
      <c r="C125" s="30" t="s">
        <v>23</v>
      </c>
      <c r="D125" s="37"/>
      <c r="E125" s="37"/>
      <c r="F125" s="28" t="str">
        <f>E19</f>
        <v>Ostravská univerzita</v>
      </c>
      <c r="G125" s="37"/>
      <c r="H125" s="37"/>
      <c r="I125" s="30" t="s">
        <v>29</v>
      </c>
      <c r="J125" s="33" t="str">
        <f>E25</f>
        <v>MARPO s.r.o.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5.2" customHeight="1">
      <c r="A126" s="35"/>
      <c r="B126" s="36"/>
      <c r="C126" s="30" t="s">
        <v>27</v>
      </c>
      <c r="D126" s="37"/>
      <c r="E126" s="37"/>
      <c r="F126" s="28" t="str">
        <f>IF(E22="","",E22)</f>
        <v>Vyplň údaj</v>
      </c>
      <c r="G126" s="37"/>
      <c r="H126" s="37"/>
      <c r="I126" s="30" t="s">
        <v>32</v>
      </c>
      <c r="J126" s="33" t="str">
        <f>E28</f>
        <v xml:space="preserve"> 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0.3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11" customFormat="1" ht="29.25" customHeight="1">
      <c r="A128" s="165"/>
      <c r="B128" s="166"/>
      <c r="C128" s="167" t="s">
        <v>195</v>
      </c>
      <c r="D128" s="168" t="s">
        <v>60</v>
      </c>
      <c r="E128" s="168" t="s">
        <v>56</v>
      </c>
      <c r="F128" s="168" t="s">
        <v>57</v>
      </c>
      <c r="G128" s="168" t="s">
        <v>196</v>
      </c>
      <c r="H128" s="168" t="s">
        <v>197</v>
      </c>
      <c r="I128" s="168" t="s">
        <v>198</v>
      </c>
      <c r="J128" s="169" t="s">
        <v>157</v>
      </c>
      <c r="K128" s="170" t="s">
        <v>199</v>
      </c>
      <c r="L128" s="171"/>
      <c r="M128" s="76" t="s">
        <v>1</v>
      </c>
      <c r="N128" s="77" t="s">
        <v>39</v>
      </c>
      <c r="O128" s="77" t="s">
        <v>200</v>
      </c>
      <c r="P128" s="77" t="s">
        <v>201</v>
      </c>
      <c r="Q128" s="77" t="s">
        <v>202</v>
      </c>
      <c r="R128" s="77" t="s">
        <v>203</v>
      </c>
      <c r="S128" s="77" t="s">
        <v>204</v>
      </c>
      <c r="T128" s="78" t="s">
        <v>205</v>
      </c>
      <c r="U128" s="165"/>
      <c r="V128" s="165"/>
      <c r="W128" s="165"/>
      <c r="X128" s="165"/>
      <c r="Y128" s="165"/>
      <c r="Z128" s="165"/>
      <c r="AA128" s="165"/>
      <c r="AB128" s="165"/>
      <c r="AC128" s="165"/>
      <c r="AD128" s="165"/>
      <c r="AE128" s="165"/>
    </row>
    <row r="129" spans="1:65" s="2" customFormat="1" ht="22.9" customHeight="1">
      <c r="A129" s="35"/>
      <c r="B129" s="36"/>
      <c r="C129" s="83" t="s">
        <v>206</v>
      </c>
      <c r="D129" s="37"/>
      <c r="E129" s="37"/>
      <c r="F129" s="37"/>
      <c r="G129" s="37"/>
      <c r="H129" s="37"/>
      <c r="I129" s="37"/>
      <c r="J129" s="172">
        <f>BK129</f>
        <v>0</v>
      </c>
      <c r="K129" s="37"/>
      <c r="L129" s="40"/>
      <c r="M129" s="79"/>
      <c r="N129" s="173"/>
      <c r="O129" s="80"/>
      <c r="P129" s="174">
        <f>P130+P147+P161+P171+P178</f>
        <v>0</v>
      </c>
      <c r="Q129" s="80"/>
      <c r="R129" s="174">
        <f>R130+R147+R161+R171+R178</f>
        <v>0</v>
      </c>
      <c r="S129" s="80"/>
      <c r="T129" s="175">
        <f>T130+T147+T161+T171+T178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74</v>
      </c>
      <c r="AU129" s="18" t="s">
        <v>159</v>
      </c>
      <c r="BK129" s="176">
        <f>BK130+BK147+BK161+BK171+BK178</f>
        <v>0</v>
      </c>
    </row>
    <row r="130" spans="1:65" s="12" customFormat="1" ht="25.9" customHeight="1">
      <c r="B130" s="177"/>
      <c r="C130" s="178"/>
      <c r="D130" s="179" t="s">
        <v>74</v>
      </c>
      <c r="E130" s="180" t="s">
        <v>3280</v>
      </c>
      <c r="F130" s="180" t="s">
        <v>4182</v>
      </c>
      <c r="G130" s="178"/>
      <c r="H130" s="178"/>
      <c r="I130" s="181"/>
      <c r="J130" s="182">
        <f>BK130</f>
        <v>0</v>
      </c>
      <c r="K130" s="178"/>
      <c r="L130" s="183"/>
      <c r="M130" s="184"/>
      <c r="N130" s="185"/>
      <c r="O130" s="185"/>
      <c r="P130" s="186">
        <f>SUM(P131:P146)</f>
        <v>0</v>
      </c>
      <c r="Q130" s="185"/>
      <c r="R130" s="186">
        <f>SUM(R131:R146)</f>
        <v>0</v>
      </c>
      <c r="S130" s="185"/>
      <c r="T130" s="187">
        <f>SUM(T131:T146)</f>
        <v>0</v>
      </c>
      <c r="AR130" s="188" t="s">
        <v>83</v>
      </c>
      <c r="AT130" s="189" t="s">
        <v>74</v>
      </c>
      <c r="AU130" s="189" t="s">
        <v>75</v>
      </c>
      <c r="AY130" s="188" t="s">
        <v>209</v>
      </c>
      <c r="BK130" s="190">
        <f>SUM(BK131:BK146)</f>
        <v>0</v>
      </c>
    </row>
    <row r="131" spans="1:65" s="2" customFormat="1" ht="24.2" customHeight="1">
      <c r="A131" s="35"/>
      <c r="B131" s="36"/>
      <c r="C131" s="193" t="s">
        <v>83</v>
      </c>
      <c r="D131" s="193" t="s">
        <v>211</v>
      </c>
      <c r="E131" s="194" t="s">
        <v>4183</v>
      </c>
      <c r="F131" s="195" t="s">
        <v>3810</v>
      </c>
      <c r="G131" s="196" t="s">
        <v>425</v>
      </c>
      <c r="H131" s="197">
        <v>41600</v>
      </c>
      <c r="I131" s="198"/>
      <c r="J131" s="199">
        <f t="shared" ref="J131:J146" si="0">ROUND(I131*H131,2)</f>
        <v>0</v>
      </c>
      <c r="K131" s="200"/>
      <c r="L131" s="40"/>
      <c r="M131" s="201" t="s">
        <v>1</v>
      </c>
      <c r="N131" s="202" t="s">
        <v>40</v>
      </c>
      <c r="O131" s="72"/>
      <c r="P131" s="203">
        <f t="shared" ref="P131:P146" si="1">O131*H131</f>
        <v>0</v>
      </c>
      <c r="Q131" s="203">
        <v>0</v>
      </c>
      <c r="R131" s="203">
        <f t="shared" ref="R131:R146" si="2">Q131*H131</f>
        <v>0</v>
      </c>
      <c r="S131" s="203">
        <v>0</v>
      </c>
      <c r="T131" s="204">
        <f t="shared" ref="T131:T146" si="3"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215</v>
      </c>
      <c r="AT131" s="205" t="s">
        <v>211</v>
      </c>
      <c r="AU131" s="205" t="s">
        <v>83</v>
      </c>
      <c r="AY131" s="18" t="s">
        <v>209</v>
      </c>
      <c r="BE131" s="206">
        <f t="shared" ref="BE131:BE146" si="4">IF(N131="základní",J131,0)</f>
        <v>0</v>
      </c>
      <c r="BF131" s="206">
        <f t="shared" ref="BF131:BF146" si="5">IF(N131="snížená",J131,0)</f>
        <v>0</v>
      </c>
      <c r="BG131" s="206">
        <f t="shared" ref="BG131:BG146" si="6">IF(N131="zákl. přenesená",J131,0)</f>
        <v>0</v>
      </c>
      <c r="BH131" s="206">
        <f t="shared" ref="BH131:BH146" si="7">IF(N131="sníž. přenesená",J131,0)</f>
        <v>0</v>
      </c>
      <c r="BI131" s="206">
        <f t="shared" ref="BI131:BI146" si="8">IF(N131="nulová",J131,0)</f>
        <v>0</v>
      </c>
      <c r="BJ131" s="18" t="s">
        <v>83</v>
      </c>
      <c r="BK131" s="206">
        <f t="shared" ref="BK131:BK146" si="9">ROUND(I131*H131,2)</f>
        <v>0</v>
      </c>
      <c r="BL131" s="18" t="s">
        <v>215</v>
      </c>
      <c r="BM131" s="205" t="s">
        <v>85</v>
      </c>
    </row>
    <row r="132" spans="1:65" s="2" customFormat="1" ht="16.5" customHeight="1">
      <c r="A132" s="35"/>
      <c r="B132" s="36"/>
      <c r="C132" s="193" t="s">
        <v>85</v>
      </c>
      <c r="D132" s="193" t="s">
        <v>211</v>
      </c>
      <c r="E132" s="194" t="s">
        <v>4184</v>
      </c>
      <c r="F132" s="195" t="s">
        <v>4185</v>
      </c>
      <c r="G132" s="196" t="s">
        <v>425</v>
      </c>
      <c r="H132" s="197">
        <v>590</v>
      </c>
      <c r="I132" s="198"/>
      <c r="J132" s="199">
        <f t="shared" si="0"/>
        <v>0</v>
      </c>
      <c r="K132" s="200"/>
      <c r="L132" s="40"/>
      <c r="M132" s="201" t="s">
        <v>1</v>
      </c>
      <c r="N132" s="202" t="s">
        <v>40</v>
      </c>
      <c r="O132" s="72"/>
      <c r="P132" s="203">
        <f t="shared" si="1"/>
        <v>0</v>
      </c>
      <c r="Q132" s="203">
        <v>0</v>
      </c>
      <c r="R132" s="203">
        <f t="shared" si="2"/>
        <v>0</v>
      </c>
      <c r="S132" s="203">
        <v>0</v>
      </c>
      <c r="T132" s="204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215</v>
      </c>
      <c r="AT132" s="205" t="s">
        <v>211</v>
      </c>
      <c r="AU132" s="205" t="s">
        <v>83</v>
      </c>
      <c r="AY132" s="18" t="s">
        <v>209</v>
      </c>
      <c r="BE132" s="206">
        <f t="shared" si="4"/>
        <v>0</v>
      </c>
      <c r="BF132" s="206">
        <f t="shared" si="5"/>
        <v>0</v>
      </c>
      <c r="BG132" s="206">
        <f t="shared" si="6"/>
        <v>0</v>
      </c>
      <c r="BH132" s="206">
        <f t="shared" si="7"/>
        <v>0</v>
      </c>
      <c r="BI132" s="206">
        <f t="shared" si="8"/>
        <v>0</v>
      </c>
      <c r="BJ132" s="18" t="s">
        <v>83</v>
      </c>
      <c r="BK132" s="206">
        <f t="shared" si="9"/>
        <v>0</v>
      </c>
      <c r="BL132" s="18" t="s">
        <v>215</v>
      </c>
      <c r="BM132" s="205" t="s">
        <v>215</v>
      </c>
    </row>
    <row r="133" spans="1:65" s="2" customFormat="1" ht="16.5" customHeight="1">
      <c r="A133" s="35"/>
      <c r="B133" s="36"/>
      <c r="C133" s="193" t="s">
        <v>106</v>
      </c>
      <c r="D133" s="193" t="s">
        <v>211</v>
      </c>
      <c r="E133" s="194" t="s">
        <v>4186</v>
      </c>
      <c r="F133" s="195" t="s">
        <v>4187</v>
      </c>
      <c r="G133" s="196" t="s">
        <v>513</v>
      </c>
      <c r="H133" s="197">
        <v>4</v>
      </c>
      <c r="I133" s="198"/>
      <c r="J133" s="199">
        <f t="shared" si="0"/>
        <v>0</v>
      </c>
      <c r="K133" s="200"/>
      <c r="L133" s="40"/>
      <c r="M133" s="201" t="s">
        <v>1</v>
      </c>
      <c r="N133" s="202" t="s">
        <v>40</v>
      </c>
      <c r="O133" s="72"/>
      <c r="P133" s="203">
        <f t="shared" si="1"/>
        <v>0</v>
      </c>
      <c r="Q133" s="203">
        <v>0</v>
      </c>
      <c r="R133" s="203">
        <f t="shared" si="2"/>
        <v>0</v>
      </c>
      <c r="S133" s="203">
        <v>0</v>
      </c>
      <c r="T133" s="204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215</v>
      </c>
      <c r="AT133" s="205" t="s">
        <v>211</v>
      </c>
      <c r="AU133" s="205" t="s">
        <v>83</v>
      </c>
      <c r="AY133" s="18" t="s">
        <v>209</v>
      </c>
      <c r="BE133" s="206">
        <f t="shared" si="4"/>
        <v>0</v>
      </c>
      <c r="BF133" s="206">
        <f t="shared" si="5"/>
        <v>0</v>
      </c>
      <c r="BG133" s="206">
        <f t="shared" si="6"/>
        <v>0</v>
      </c>
      <c r="BH133" s="206">
        <f t="shared" si="7"/>
        <v>0</v>
      </c>
      <c r="BI133" s="206">
        <f t="shared" si="8"/>
        <v>0</v>
      </c>
      <c r="BJ133" s="18" t="s">
        <v>83</v>
      </c>
      <c r="BK133" s="206">
        <f t="shared" si="9"/>
        <v>0</v>
      </c>
      <c r="BL133" s="18" t="s">
        <v>215</v>
      </c>
      <c r="BM133" s="205" t="s">
        <v>224</v>
      </c>
    </row>
    <row r="134" spans="1:65" s="2" customFormat="1" ht="24.2" customHeight="1">
      <c r="A134" s="35"/>
      <c r="B134" s="36"/>
      <c r="C134" s="193" t="s">
        <v>215</v>
      </c>
      <c r="D134" s="193" t="s">
        <v>211</v>
      </c>
      <c r="E134" s="194" t="s">
        <v>4188</v>
      </c>
      <c r="F134" s="195" t="s">
        <v>3812</v>
      </c>
      <c r="G134" s="196" t="s">
        <v>513</v>
      </c>
      <c r="H134" s="197">
        <v>24</v>
      </c>
      <c r="I134" s="198"/>
      <c r="J134" s="199">
        <f t="shared" si="0"/>
        <v>0</v>
      </c>
      <c r="K134" s="200"/>
      <c r="L134" s="40"/>
      <c r="M134" s="201" t="s">
        <v>1</v>
      </c>
      <c r="N134" s="202" t="s">
        <v>40</v>
      </c>
      <c r="O134" s="72"/>
      <c r="P134" s="203">
        <f t="shared" si="1"/>
        <v>0</v>
      </c>
      <c r="Q134" s="203">
        <v>0</v>
      </c>
      <c r="R134" s="203">
        <f t="shared" si="2"/>
        <v>0</v>
      </c>
      <c r="S134" s="203">
        <v>0</v>
      </c>
      <c r="T134" s="204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215</v>
      </c>
      <c r="AT134" s="205" t="s">
        <v>211</v>
      </c>
      <c r="AU134" s="205" t="s">
        <v>83</v>
      </c>
      <c r="AY134" s="18" t="s">
        <v>209</v>
      </c>
      <c r="BE134" s="206">
        <f t="shared" si="4"/>
        <v>0</v>
      </c>
      <c r="BF134" s="206">
        <f t="shared" si="5"/>
        <v>0</v>
      </c>
      <c r="BG134" s="206">
        <f t="shared" si="6"/>
        <v>0</v>
      </c>
      <c r="BH134" s="206">
        <f t="shared" si="7"/>
        <v>0</v>
      </c>
      <c r="BI134" s="206">
        <f t="shared" si="8"/>
        <v>0</v>
      </c>
      <c r="BJ134" s="18" t="s">
        <v>83</v>
      </c>
      <c r="BK134" s="206">
        <f t="shared" si="9"/>
        <v>0</v>
      </c>
      <c r="BL134" s="18" t="s">
        <v>215</v>
      </c>
      <c r="BM134" s="205" t="s">
        <v>229</v>
      </c>
    </row>
    <row r="135" spans="1:65" s="2" customFormat="1" ht="21.75" customHeight="1">
      <c r="A135" s="35"/>
      <c r="B135" s="36"/>
      <c r="C135" s="193" t="s">
        <v>232</v>
      </c>
      <c r="D135" s="193" t="s">
        <v>211</v>
      </c>
      <c r="E135" s="194" t="s">
        <v>4189</v>
      </c>
      <c r="F135" s="195" t="s">
        <v>4190</v>
      </c>
      <c r="G135" s="196" t="s">
        <v>513</v>
      </c>
      <c r="H135" s="197">
        <v>200</v>
      </c>
      <c r="I135" s="198"/>
      <c r="J135" s="199">
        <f t="shared" si="0"/>
        <v>0</v>
      </c>
      <c r="K135" s="200"/>
      <c r="L135" s="40"/>
      <c r="M135" s="201" t="s">
        <v>1</v>
      </c>
      <c r="N135" s="202" t="s">
        <v>40</v>
      </c>
      <c r="O135" s="72"/>
      <c r="P135" s="203">
        <f t="shared" si="1"/>
        <v>0</v>
      </c>
      <c r="Q135" s="203">
        <v>0</v>
      </c>
      <c r="R135" s="203">
        <f t="shared" si="2"/>
        <v>0</v>
      </c>
      <c r="S135" s="203">
        <v>0</v>
      </c>
      <c r="T135" s="204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215</v>
      </c>
      <c r="AT135" s="205" t="s">
        <v>211</v>
      </c>
      <c r="AU135" s="205" t="s">
        <v>83</v>
      </c>
      <c r="AY135" s="18" t="s">
        <v>209</v>
      </c>
      <c r="BE135" s="206">
        <f t="shared" si="4"/>
        <v>0</v>
      </c>
      <c r="BF135" s="206">
        <f t="shared" si="5"/>
        <v>0</v>
      </c>
      <c r="BG135" s="206">
        <f t="shared" si="6"/>
        <v>0</v>
      </c>
      <c r="BH135" s="206">
        <f t="shared" si="7"/>
        <v>0</v>
      </c>
      <c r="BI135" s="206">
        <f t="shared" si="8"/>
        <v>0</v>
      </c>
      <c r="BJ135" s="18" t="s">
        <v>83</v>
      </c>
      <c r="BK135" s="206">
        <f t="shared" si="9"/>
        <v>0</v>
      </c>
      <c r="BL135" s="18" t="s">
        <v>215</v>
      </c>
      <c r="BM135" s="205" t="s">
        <v>235</v>
      </c>
    </row>
    <row r="136" spans="1:65" s="2" customFormat="1" ht="21.75" customHeight="1">
      <c r="A136" s="35"/>
      <c r="B136" s="36"/>
      <c r="C136" s="193" t="s">
        <v>224</v>
      </c>
      <c r="D136" s="193" t="s">
        <v>211</v>
      </c>
      <c r="E136" s="194" t="s">
        <v>4191</v>
      </c>
      <c r="F136" s="195" t="s">
        <v>4192</v>
      </c>
      <c r="G136" s="196" t="s">
        <v>513</v>
      </c>
      <c r="H136" s="197">
        <v>200</v>
      </c>
      <c r="I136" s="198"/>
      <c r="J136" s="199">
        <f t="shared" si="0"/>
        <v>0</v>
      </c>
      <c r="K136" s="200"/>
      <c r="L136" s="40"/>
      <c r="M136" s="201" t="s">
        <v>1</v>
      </c>
      <c r="N136" s="202" t="s">
        <v>40</v>
      </c>
      <c r="O136" s="72"/>
      <c r="P136" s="203">
        <f t="shared" si="1"/>
        <v>0</v>
      </c>
      <c r="Q136" s="203">
        <v>0</v>
      </c>
      <c r="R136" s="203">
        <f t="shared" si="2"/>
        <v>0</v>
      </c>
      <c r="S136" s="203">
        <v>0</v>
      </c>
      <c r="T136" s="204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215</v>
      </c>
      <c r="AT136" s="205" t="s">
        <v>211</v>
      </c>
      <c r="AU136" s="205" t="s">
        <v>83</v>
      </c>
      <c r="AY136" s="18" t="s">
        <v>209</v>
      </c>
      <c r="BE136" s="206">
        <f t="shared" si="4"/>
        <v>0</v>
      </c>
      <c r="BF136" s="206">
        <f t="shared" si="5"/>
        <v>0</v>
      </c>
      <c r="BG136" s="206">
        <f t="shared" si="6"/>
        <v>0</v>
      </c>
      <c r="BH136" s="206">
        <f t="shared" si="7"/>
        <v>0</v>
      </c>
      <c r="BI136" s="206">
        <f t="shared" si="8"/>
        <v>0</v>
      </c>
      <c r="BJ136" s="18" t="s">
        <v>83</v>
      </c>
      <c r="BK136" s="206">
        <f t="shared" si="9"/>
        <v>0</v>
      </c>
      <c r="BL136" s="18" t="s">
        <v>215</v>
      </c>
      <c r="BM136" s="205" t="s">
        <v>240</v>
      </c>
    </row>
    <row r="137" spans="1:65" s="2" customFormat="1" ht="21.75" customHeight="1">
      <c r="A137" s="35"/>
      <c r="B137" s="36"/>
      <c r="C137" s="193" t="s">
        <v>241</v>
      </c>
      <c r="D137" s="193" t="s">
        <v>211</v>
      </c>
      <c r="E137" s="194" t="s">
        <v>4193</v>
      </c>
      <c r="F137" s="195" t="s">
        <v>4194</v>
      </c>
      <c r="G137" s="196" t="s">
        <v>513</v>
      </c>
      <c r="H137" s="197">
        <v>120</v>
      </c>
      <c r="I137" s="198"/>
      <c r="J137" s="199">
        <f t="shared" si="0"/>
        <v>0</v>
      </c>
      <c r="K137" s="200"/>
      <c r="L137" s="40"/>
      <c r="M137" s="201" t="s">
        <v>1</v>
      </c>
      <c r="N137" s="202" t="s">
        <v>40</v>
      </c>
      <c r="O137" s="72"/>
      <c r="P137" s="203">
        <f t="shared" si="1"/>
        <v>0</v>
      </c>
      <c r="Q137" s="203">
        <v>0</v>
      </c>
      <c r="R137" s="203">
        <f t="shared" si="2"/>
        <v>0</v>
      </c>
      <c r="S137" s="203">
        <v>0</v>
      </c>
      <c r="T137" s="204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215</v>
      </c>
      <c r="AT137" s="205" t="s">
        <v>211</v>
      </c>
      <c r="AU137" s="205" t="s">
        <v>83</v>
      </c>
      <c r="AY137" s="18" t="s">
        <v>209</v>
      </c>
      <c r="BE137" s="206">
        <f t="shared" si="4"/>
        <v>0</v>
      </c>
      <c r="BF137" s="206">
        <f t="shared" si="5"/>
        <v>0</v>
      </c>
      <c r="BG137" s="206">
        <f t="shared" si="6"/>
        <v>0</v>
      </c>
      <c r="BH137" s="206">
        <f t="shared" si="7"/>
        <v>0</v>
      </c>
      <c r="BI137" s="206">
        <f t="shared" si="8"/>
        <v>0</v>
      </c>
      <c r="BJ137" s="18" t="s">
        <v>83</v>
      </c>
      <c r="BK137" s="206">
        <f t="shared" si="9"/>
        <v>0</v>
      </c>
      <c r="BL137" s="18" t="s">
        <v>215</v>
      </c>
      <c r="BM137" s="205" t="s">
        <v>244</v>
      </c>
    </row>
    <row r="138" spans="1:65" s="2" customFormat="1" ht="21.75" customHeight="1">
      <c r="A138" s="35"/>
      <c r="B138" s="36"/>
      <c r="C138" s="193" t="s">
        <v>229</v>
      </c>
      <c r="D138" s="193" t="s">
        <v>211</v>
      </c>
      <c r="E138" s="194" t="s">
        <v>4195</v>
      </c>
      <c r="F138" s="195" t="s">
        <v>4196</v>
      </c>
      <c r="G138" s="196" t="s">
        <v>513</v>
      </c>
      <c r="H138" s="197">
        <v>60</v>
      </c>
      <c r="I138" s="198"/>
      <c r="J138" s="199">
        <f t="shared" si="0"/>
        <v>0</v>
      </c>
      <c r="K138" s="200"/>
      <c r="L138" s="40"/>
      <c r="M138" s="201" t="s">
        <v>1</v>
      </c>
      <c r="N138" s="202" t="s">
        <v>40</v>
      </c>
      <c r="O138" s="72"/>
      <c r="P138" s="203">
        <f t="shared" si="1"/>
        <v>0</v>
      </c>
      <c r="Q138" s="203">
        <v>0</v>
      </c>
      <c r="R138" s="203">
        <f t="shared" si="2"/>
        <v>0</v>
      </c>
      <c r="S138" s="203">
        <v>0</v>
      </c>
      <c r="T138" s="204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215</v>
      </c>
      <c r="AT138" s="205" t="s">
        <v>211</v>
      </c>
      <c r="AU138" s="205" t="s">
        <v>83</v>
      </c>
      <c r="AY138" s="18" t="s">
        <v>209</v>
      </c>
      <c r="BE138" s="206">
        <f t="shared" si="4"/>
        <v>0</v>
      </c>
      <c r="BF138" s="206">
        <f t="shared" si="5"/>
        <v>0</v>
      </c>
      <c r="BG138" s="206">
        <f t="shared" si="6"/>
        <v>0</v>
      </c>
      <c r="BH138" s="206">
        <f t="shared" si="7"/>
        <v>0</v>
      </c>
      <c r="BI138" s="206">
        <f t="shared" si="8"/>
        <v>0</v>
      </c>
      <c r="BJ138" s="18" t="s">
        <v>83</v>
      </c>
      <c r="BK138" s="206">
        <f t="shared" si="9"/>
        <v>0</v>
      </c>
      <c r="BL138" s="18" t="s">
        <v>215</v>
      </c>
      <c r="BM138" s="205" t="s">
        <v>247</v>
      </c>
    </row>
    <row r="139" spans="1:65" s="2" customFormat="1" ht="21.75" customHeight="1">
      <c r="A139" s="35"/>
      <c r="B139" s="36"/>
      <c r="C139" s="193" t="s">
        <v>249</v>
      </c>
      <c r="D139" s="193" t="s">
        <v>211</v>
      </c>
      <c r="E139" s="194" t="s">
        <v>4197</v>
      </c>
      <c r="F139" s="195" t="s">
        <v>4198</v>
      </c>
      <c r="G139" s="196" t="s">
        <v>513</v>
      </c>
      <c r="H139" s="197">
        <v>220</v>
      </c>
      <c r="I139" s="198"/>
      <c r="J139" s="199">
        <f t="shared" si="0"/>
        <v>0</v>
      </c>
      <c r="K139" s="200"/>
      <c r="L139" s="40"/>
      <c r="M139" s="201" t="s">
        <v>1</v>
      </c>
      <c r="N139" s="202" t="s">
        <v>40</v>
      </c>
      <c r="O139" s="72"/>
      <c r="P139" s="203">
        <f t="shared" si="1"/>
        <v>0</v>
      </c>
      <c r="Q139" s="203">
        <v>0</v>
      </c>
      <c r="R139" s="203">
        <f t="shared" si="2"/>
        <v>0</v>
      </c>
      <c r="S139" s="203">
        <v>0</v>
      </c>
      <c r="T139" s="204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215</v>
      </c>
      <c r="AT139" s="205" t="s">
        <v>211</v>
      </c>
      <c r="AU139" s="205" t="s">
        <v>83</v>
      </c>
      <c r="AY139" s="18" t="s">
        <v>209</v>
      </c>
      <c r="BE139" s="206">
        <f t="shared" si="4"/>
        <v>0</v>
      </c>
      <c r="BF139" s="206">
        <f t="shared" si="5"/>
        <v>0</v>
      </c>
      <c r="BG139" s="206">
        <f t="shared" si="6"/>
        <v>0</v>
      </c>
      <c r="BH139" s="206">
        <f t="shared" si="7"/>
        <v>0</v>
      </c>
      <c r="BI139" s="206">
        <f t="shared" si="8"/>
        <v>0</v>
      </c>
      <c r="BJ139" s="18" t="s">
        <v>83</v>
      </c>
      <c r="BK139" s="206">
        <f t="shared" si="9"/>
        <v>0</v>
      </c>
      <c r="BL139" s="18" t="s">
        <v>215</v>
      </c>
      <c r="BM139" s="205" t="s">
        <v>252</v>
      </c>
    </row>
    <row r="140" spans="1:65" s="2" customFormat="1" ht="24.2" customHeight="1">
      <c r="A140" s="35"/>
      <c r="B140" s="36"/>
      <c r="C140" s="193" t="s">
        <v>235</v>
      </c>
      <c r="D140" s="193" t="s">
        <v>211</v>
      </c>
      <c r="E140" s="194" t="s">
        <v>4199</v>
      </c>
      <c r="F140" s="195" t="s">
        <v>4200</v>
      </c>
      <c r="G140" s="196" t="s">
        <v>513</v>
      </c>
      <c r="H140" s="197">
        <v>40</v>
      </c>
      <c r="I140" s="198"/>
      <c r="J140" s="199">
        <f t="shared" si="0"/>
        <v>0</v>
      </c>
      <c r="K140" s="200"/>
      <c r="L140" s="40"/>
      <c r="M140" s="201" t="s">
        <v>1</v>
      </c>
      <c r="N140" s="202" t="s">
        <v>40</v>
      </c>
      <c r="O140" s="72"/>
      <c r="P140" s="203">
        <f t="shared" si="1"/>
        <v>0</v>
      </c>
      <c r="Q140" s="203">
        <v>0</v>
      </c>
      <c r="R140" s="203">
        <f t="shared" si="2"/>
        <v>0</v>
      </c>
      <c r="S140" s="203">
        <v>0</v>
      </c>
      <c r="T140" s="204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215</v>
      </c>
      <c r="AT140" s="205" t="s">
        <v>211</v>
      </c>
      <c r="AU140" s="205" t="s">
        <v>83</v>
      </c>
      <c r="AY140" s="18" t="s">
        <v>209</v>
      </c>
      <c r="BE140" s="206">
        <f t="shared" si="4"/>
        <v>0</v>
      </c>
      <c r="BF140" s="206">
        <f t="shared" si="5"/>
        <v>0</v>
      </c>
      <c r="BG140" s="206">
        <f t="shared" si="6"/>
        <v>0</v>
      </c>
      <c r="BH140" s="206">
        <f t="shared" si="7"/>
        <v>0</v>
      </c>
      <c r="BI140" s="206">
        <f t="shared" si="8"/>
        <v>0</v>
      </c>
      <c r="BJ140" s="18" t="s">
        <v>83</v>
      </c>
      <c r="BK140" s="206">
        <f t="shared" si="9"/>
        <v>0</v>
      </c>
      <c r="BL140" s="18" t="s">
        <v>215</v>
      </c>
      <c r="BM140" s="205" t="s">
        <v>258</v>
      </c>
    </row>
    <row r="141" spans="1:65" s="2" customFormat="1" ht="16.5" customHeight="1">
      <c r="A141" s="35"/>
      <c r="B141" s="36"/>
      <c r="C141" s="193" t="s">
        <v>259</v>
      </c>
      <c r="D141" s="193" t="s">
        <v>211</v>
      </c>
      <c r="E141" s="194" t="s">
        <v>4201</v>
      </c>
      <c r="F141" s="195" t="s">
        <v>4202</v>
      </c>
      <c r="G141" s="196" t="s">
        <v>513</v>
      </c>
      <c r="H141" s="197">
        <v>520</v>
      </c>
      <c r="I141" s="198"/>
      <c r="J141" s="199">
        <f t="shared" si="0"/>
        <v>0</v>
      </c>
      <c r="K141" s="200"/>
      <c r="L141" s="40"/>
      <c r="M141" s="201" t="s">
        <v>1</v>
      </c>
      <c r="N141" s="202" t="s">
        <v>40</v>
      </c>
      <c r="O141" s="72"/>
      <c r="P141" s="203">
        <f t="shared" si="1"/>
        <v>0</v>
      </c>
      <c r="Q141" s="203">
        <v>0</v>
      </c>
      <c r="R141" s="203">
        <f t="shared" si="2"/>
        <v>0</v>
      </c>
      <c r="S141" s="203">
        <v>0</v>
      </c>
      <c r="T141" s="204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215</v>
      </c>
      <c r="AT141" s="205" t="s">
        <v>211</v>
      </c>
      <c r="AU141" s="205" t="s">
        <v>83</v>
      </c>
      <c r="AY141" s="18" t="s">
        <v>209</v>
      </c>
      <c r="BE141" s="206">
        <f t="shared" si="4"/>
        <v>0</v>
      </c>
      <c r="BF141" s="206">
        <f t="shared" si="5"/>
        <v>0</v>
      </c>
      <c r="BG141" s="206">
        <f t="shared" si="6"/>
        <v>0</v>
      </c>
      <c r="BH141" s="206">
        <f t="shared" si="7"/>
        <v>0</v>
      </c>
      <c r="BI141" s="206">
        <f t="shared" si="8"/>
        <v>0</v>
      </c>
      <c r="BJ141" s="18" t="s">
        <v>83</v>
      </c>
      <c r="BK141" s="206">
        <f t="shared" si="9"/>
        <v>0</v>
      </c>
      <c r="BL141" s="18" t="s">
        <v>215</v>
      </c>
      <c r="BM141" s="205" t="s">
        <v>260</v>
      </c>
    </row>
    <row r="142" spans="1:65" s="2" customFormat="1" ht="16.5" customHeight="1">
      <c r="A142" s="35"/>
      <c r="B142" s="36"/>
      <c r="C142" s="193" t="s">
        <v>240</v>
      </c>
      <c r="D142" s="193" t="s">
        <v>211</v>
      </c>
      <c r="E142" s="194" t="s">
        <v>4203</v>
      </c>
      <c r="F142" s="195" t="s">
        <v>4204</v>
      </c>
      <c r="G142" s="196" t="s">
        <v>513</v>
      </c>
      <c r="H142" s="197">
        <v>520</v>
      </c>
      <c r="I142" s="198"/>
      <c r="J142" s="199">
        <f t="shared" si="0"/>
        <v>0</v>
      </c>
      <c r="K142" s="200"/>
      <c r="L142" s="40"/>
      <c r="M142" s="201" t="s">
        <v>1</v>
      </c>
      <c r="N142" s="202" t="s">
        <v>40</v>
      </c>
      <c r="O142" s="72"/>
      <c r="P142" s="203">
        <f t="shared" si="1"/>
        <v>0</v>
      </c>
      <c r="Q142" s="203">
        <v>0</v>
      </c>
      <c r="R142" s="203">
        <f t="shared" si="2"/>
        <v>0</v>
      </c>
      <c r="S142" s="203">
        <v>0</v>
      </c>
      <c r="T142" s="204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215</v>
      </c>
      <c r="AT142" s="205" t="s">
        <v>211</v>
      </c>
      <c r="AU142" s="205" t="s">
        <v>83</v>
      </c>
      <c r="AY142" s="18" t="s">
        <v>209</v>
      </c>
      <c r="BE142" s="206">
        <f t="shared" si="4"/>
        <v>0</v>
      </c>
      <c r="BF142" s="206">
        <f t="shared" si="5"/>
        <v>0</v>
      </c>
      <c r="BG142" s="206">
        <f t="shared" si="6"/>
        <v>0</v>
      </c>
      <c r="BH142" s="206">
        <f t="shared" si="7"/>
        <v>0</v>
      </c>
      <c r="BI142" s="206">
        <f t="shared" si="8"/>
        <v>0</v>
      </c>
      <c r="BJ142" s="18" t="s">
        <v>83</v>
      </c>
      <c r="BK142" s="206">
        <f t="shared" si="9"/>
        <v>0</v>
      </c>
      <c r="BL142" s="18" t="s">
        <v>215</v>
      </c>
      <c r="BM142" s="205" t="s">
        <v>263</v>
      </c>
    </row>
    <row r="143" spans="1:65" s="2" customFormat="1" ht="24.2" customHeight="1">
      <c r="A143" s="35"/>
      <c r="B143" s="36"/>
      <c r="C143" s="193" t="s">
        <v>265</v>
      </c>
      <c r="D143" s="193" t="s">
        <v>211</v>
      </c>
      <c r="E143" s="194" t="s">
        <v>4205</v>
      </c>
      <c r="F143" s="195" t="s">
        <v>4206</v>
      </c>
      <c r="G143" s="196" t="s">
        <v>513</v>
      </c>
      <c r="H143" s="197">
        <v>520</v>
      </c>
      <c r="I143" s="198"/>
      <c r="J143" s="199">
        <f t="shared" si="0"/>
        <v>0</v>
      </c>
      <c r="K143" s="200"/>
      <c r="L143" s="40"/>
      <c r="M143" s="201" t="s">
        <v>1</v>
      </c>
      <c r="N143" s="202" t="s">
        <v>40</v>
      </c>
      <c r="O143" s="72"/>
      <c r="P143" s="203">
        <f t="shared" si="1"/>
        <v>0</v>
      </c>
      <c r="Q143" s="203">
        <v>0</v>
      </c>
      <c r="R143" s="203">
        <f t="shared" si="2"/>
        <v>0</v>
      </c>
      <c r="S143" s="203">
        <v>0</v>
      </c>
      <c r="T143" s="204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215</v>
      </c>
      <c r="AT143" s="205" t="s">
        <v>211</v>
      </c>
      <c r="AU143" s="205" t="s">
        <v>83</v>
      </c>
      <c r="AY143" s="18" t="s">
        <v>209</v>
      </c>
      <c r="BE143" s="206">
        <f t="shared" si="4"/>
        <v>0</v>
      </c>
      <c r="BF143" s="206">
        <f t="shared" si="5"/>
        <v>0</v>
      </c>
      <c r="BG143" s="206">
        <f t="shared" si="6"/>
        <v>0</v>
      </c>
      <c r="BH143" s="206">
        <f t="shared" si="7"/>
        <v>0</v>
      </c>
      <c r="BI143" s="206">
        <f t="shared" si="8"/>
        <v>0</v>
      </c>
      <c r="BJ143" s="18" t="s">
        <v>83</v>
      </c>
      <c r="BK143" s="206">
        <f t="shared" si="9"/>
        <v>0</v>
      </c>
      <c r="BL143" s="18" t="s">
        <v>215</v>
      </c>
      <c r="BM143" s="205" t="s">
        <v>266</v>
      </c>
    </row>
    <row r="144" spans="1:65" s="2" customFormat="1" ht="16.5" customHeight="1">
      <c r="A144" s="35"/>
      <c r="B144" s="36"/>
      <c r="C144" s="193" t="s">
        <v>244</v>
      </c>
      <c r="D144" s="193" t="s">
        <v>211</v>
      </c>
      <c r="E144" s="194" t="s">
        <v>4207</v>
      </c>
      <c r="F144" s="195" t="s">
        <v>3829</v>
      </c>
      <c r="G144" s="196" t="s">
        <v>2508</v>
      </c>
      <c r="H144" s="197">
        <v>32</v>
      </c>
      <c r="I144" s="198"/>
      <c r="J144" s="199">
        <f t="shared" si="0"/>
        <v>0</v>
      </c>
      <c r="K144" s="200"/>
      <c r="L144" s="40"/>
      <c r="M144" s="201" t="s">
        <v>1</v>
      </c>
      <c r="N144" s="202" t="s">
        <v>40</v>
      </c>
      <c r="O144" s="72"/>
      <c r="P144" s="203">
        <f t="shared" si="1"/>
        <v>0</v>
      </c>
      <c r="Q144" s="203">
        <v>0</v>
      </c>
      <c r="R144" s="203">
        <f t="shared" si="2"/>
        <v>0</v>
      </c>
      <c r="S144" s="203">
        <v>0</v>
      </c>
      <c r="T144" s="204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215</v>
      </c>
      <c r="AT144" s="205" t="s">
        <v>211</v>
      </c>
      <c r="AU144" s="205" t="s">
        <v>83</v>
      </c>
      <c r="AY144" s="18" t="s">
        <v>209</v>
      </c>
      <c r="BE144" s="206">
        <f t="shared" si="4"/>
        <v>0</v>
      </c>
      <c r="BF144" s="206">
        <f t="shared" si="5"/>
        <v>0</v>
      </c>
      <c r="BG144" s="206">
        <f t="shared" si="6"/>
        <v>0</v>
      </c>
      <c r="BH144" s="206">
        <f t="shared" si="7"/>
        <v>0</v>
      </c>
      <c r="BI144" s="206">
        <f t="shared" si="8"/>
        <v>0</v>
      </c>
      <c r="BJ144" s="18" t="s">
        <v>83</v>
      </c>
      <c r="BK144" s="206">
        <f t="shared" si="9"/>
        <v>0</v>
      </c>
      <c r="BL144" s="18" t="s">
        <v>215</v>
      </c>
      <c r="BM144" s="205" t="s">
        <v>271</v>
      </c>
    </row>
    <row r="145" spans="1:65" s="2" customFormat="1" ht="16.5" customHeight="1">
      <c r="A145" s="35"/>
      <c r="B145" s="36"/>
      <c r="C145" s="193" t="s">
        <v>8</v>
      </c>
      <c r="D145" s="193" t="s">
        <v>211</v>
      </c>
      <c r="E145" s="194" t="s">
        <v>4208</v>
      </c>
      <c r="F145" s="195" t="s">
        <v>3831</v>
      </c>
      <c r="G145" s="196" t="s">
        <v>2508</v>
      </c>
      <c r="H145" s="197">
        <v>16</v>
      </c>
      <c r="I145" s="198"/>
      <c r="J145" s="199">
        <f t="shared" si="0"/>
        <v>0</v>
      </c>
      <c r="K145" s="200"/>
      <c r="L145" s="40"/>
      <c r="M145" s="201" t="s">
        <v>1</v>
      </c>
      <c r="N145" s="202" t="s">
        <v>40</v>
      </c>
      <c r="O145" s="72"/>
      <c r="P145" s="203">
        <f t="shared" si="1"/>
        <v>0</v>
      </c>
      <c r="Q145" s="203">
        <v>0</v>
      </c>
      <c r="R145" s="203">
        <f t="shared" si="2"/>
        <v>0</v>
      </c>
      <c r="S145" s="203">
        <v>0</v>
      </c>
      <c r="T145" s="204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215</v>
      </c>
      <c r="AT145" s="205" t="s">
        <v>211</v>
      </c>
      <c r="AU145" s="205" t="s">
        <v>83</v>
      </c>
      <c r="AY145" s="18" t="s">
        <v>209</v>
      </c>
      <c r="BE145" s="206">
        <f t="shared" si="4"/>
        <v>0</v>
      </c>
      <c r="BF145" s="206">
        <f t="shared" si="5"/>
        <v>0</v>
      </c>
      <c r="BG145" s="206">
        <f t="shared" si="6"/>
        <v>0</v>
      </c>
      <c r="BH145" s="206">
        <f t="shared" si="7"/>
        <v>0</v>
      </c>
      <c r="BI145" s="206">
        <f t="shared" si="8"/>
        <v>0</v>
      </c>
      <c r="BJ145" s="18" t="s">
        <v>83</v>
      </c>
      <c r="BK145" s="206">
        <f t="shared" si="9"/>
        <v>0</v>
      </c>
      <c r="BL145" s="18" t="s">
        <v>215</v>
      </c>
      <c r="BM145" s="205" t="s">
        <v>273</v>
      </c>
    </row>
    <row r="146" spans="1:65" s="2" customFormat="1" ht="21.75" customHeight="1">
      <c r="A146" s="35"/>
      <c r="B146" s="36"/>
      <c r="C146" s="193" t="s">
        <v>247</v>
      </c>
      <c r="D146" s="193" t="s">
        <v>211</v>
      </c>
      <c r="E146" s="194" t="s">
        <v>4209</v>
      </c>
      <c r="F146" s="195" t="s">
        <v>3835</v>
      </c>
      <c r="G146" s="196" t="s">
        <v>2508</v>
      </c>
      <c r="H146" s="197">
        <v>12</v>
      </c>
      <c r="I146" s="198"/>
      <c r="J146" s="199">
        <f t="shared" si="0"/>
        <v>0</v>
      </c>
      <c r="K146" s="200"/>
      <c r="L146" s="40"/>
      <c r="M146" s="201" t="s">
        <v>1</v>
      </c>
      <c r="N146" s="202" t="s">
        <v>40</v>
      </c>
      <c r="O146" s="72"/>
      <c r="P146" s="203">
        <f t="shared" si="1"/>
        <v>0</v>
      </c>
      <c r="Q146" s="203">
        <v>0</v>
      </c>
      <c r="R146" s="203">
        <f t="shared" si="2"/>
        <v>0</v>
      </c>
      <c r="S146" s="203">
        <v>0</v>
      </c>
      <c r="T146" s="204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215</v>
      </c>
      <c r="AT146" s="205" t="s">
        <v>211</v>
      </c>
      <c r="AU146" s="205" t="s">
        <v>83</v>
      </c>
      <c r="AY146" s="18" t="s">
        <v>209</v>
      </c>
      <c r="BE146" s="206">
        <f t="shared" si="4"/>
        <v>0</v>
      </c>
      <c r="BF146" s="206">
        <f t="shared" si="5"/>
        <v>0</v>
      </c>
      <c r="BG146" s="206">
        <f t="shared" si="6"/>
        <v>0</v>
      </c>
      <c r="BH146" s="206">
        <f t="shared" si="7"/>
        <v>0</v>
      </c>
      <c r="BI146" s="206">
        <f t="shared" si="8"/>
        <v>0</v>
      </c>
      <c r="BJ146" s="18" t="s">
        <v>83</v>
      </c>
      <c r="BK146" s="206">
        <f t="shared" si="9"/>
        <v>0</v>
      </c>
      <c r="BL146" s="18" t="s">
        <v>215</v>
      </c>
      <c r="BM146" s="205" t="s">
        <v>277</v>
      </c>
    </row>
    <row r="147" spans="1:65" s="12" customFormat="1" ht="25.9" customHeight="1">
      <c r="B147" s="177"/>
      <c r="C147" s="178"/>
      <c r="D147" s="179" t="s">
        <v>74</v>
      </c>
      <c r="E147" s="180" t="s">
        <v>3441</v>
      </c>
      <c r="F147" s="180" t="s">
        <v>4210</v>
      </c>
      <c r="G147" s="178"/>
      <c r="H147" s="178"/>
      <c r="I147" s="181"/>
      <c r="J147" s="182">
        <f>BK147</f>
        <v>0</v>
      </c>
      <c r="K147" s="178"/>
      <c r="L147" s="183"/>
      <c r="M147" s="184"/>
      <c r="N147" s="185"/>
      <c r="O147" s="185"/>
      <c r="P147" s="186">
        <f>SUM(P148:P160)</f>
        <v>0</v>
      </c>
      <c r="Q147" s="185"/>
      <c r="R147" s="186">
        <f>SUM(R148:R160)</f>
        <v>0</v>
      </c>
      <c r="S147" s="185"/>
      <c r="T147" s="187">
        <f>SUM(T148:T160)</f>
        <v>0</v>
      </c>
      <c r="AR147" s="188" t="s">
        <v>83</v>
      </c>
      <c r="AT147" s="189" t="s">
        <v>74</v>
      </c>
      <c r="AU147" s="189" t="s">
        <v>75</v>
      </c>
      <c r="AY147" s="188" t="s">
        <v>209</v>
      </c>
      <c r="BK147" s="190">
        <f>SUM(BK148:BK160)</f>
        <v>0</v>
      </c>
    </row>
    <row r="148" spans="1:65" s="2" customFormat="1" ht="24.2" customHeight="1">
      <c r="A148" s="35"/>
      <c r="B148" s="36"/>
      <c r="C148" s="193" t="s">
        <v>278</v>
      </c>
      <c r="D148" s="193" t="s">
        <v>211</v>
      </c>
      <c r="E148" s="194" t="s">
        <v>4211</v>
      </c>
      <c r="F148" s="195" t="s">
        <v>4212</v>
      </c>
      <c r="G148" s="196" t="s">
        <v>513</v>
      </c>
      <c r="H148" s="197">
        <v>4</v>
      </c>
      <c r="I148" s="198"/>
      <c r="J148" s="199">
        <f t="shared" ref="J148:J160" si="10">ROUND(I148*H148,2)</f>
        <v>0</v>
      </c>
      <c r="K148" s="200"/>
      <c r="L148" s="40"/>
      <c r="M148" s="201" t="s">
        <v>1</v>
      </c>
      <c r="N148" s="202" t="s">
        <v>40</v>
      </c>
      <c r="O148" s="72"/>
      <c r="P148" s="203">
        <f t="shared" ref="P148:P160" si="11">O148*H148</f>
        <v>0</v>
      </c>
      <c r="Q148" s="203">
        <v>0</v>
      </c>
      <c r="R148" s="203">
        <f t="shared" ref="R148:R160" si="12">Q148*H148</f>
        <v>0</v>
      </c>
      <c r="S148" s="203">
        <v>0</v>
      </c>
      <c r="T148" s="204">
        <f t="shared" ref="T148:T160" si="13"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215</v>
      </c>
      <c r="AT148" s="205" t="s">
        <v>211</v>
      </c>
      <c r="AU148" s="205" t="s">
        <v>83</v>
      </c>
      <c r="AY148" s="18" t="s">
        <v>209</v>
      </c>
      <c r="BE148" s="206">
        <f t="shared" ref="BE148:BE160" si="14">IF(N148="základní",J148,0)</f>
        <v>0</v>
      </c>
      <c r="BF148" s="206">
        <f t="shared" ref="BF148:BF160" si="15">IF(N148="snížená",J148,0)</f>
        <v>0</v>
      </c>
      <c r="BG148" s="206">
        <f t="shared" ref="BG148:BG160" si="16">IF(N148="zákl. přenesená",J148,0)</f>
        <v>0</v>
      </c>
      <c r="BH148" s="206">
        <f t="shared" ref="BH148:BH160" si="17">IF(N148="sníž. přenesená",J148,0)</f>
        <v>0</v>
      </c>
      <c r="BI148" s="206">
        <f t="shared" ref="BI148:BI160" si="18">IF(N148="nulová",J148,0)</f>
        <v>0</v>
      </c>
      <c r="BJ148" s="18" t="s">
        <v>83</v>
      </c>
      <c r="BK148" s="206">
        <f t="shared" ref="BK148:BK160" si="19">ROUND(I148*H148,2)</f>
        <v>0</v>
      </c>
      <c r="BL148" s="18" t="s">
        <v>215</v>
      </c>
      <c r="BM148" s="205" t="s">
        <v>279</v>
      </c>
    </row>
    <row r="149" spans="1:65" s="2" customFormat="1" ht="16.5" customHeight="1">
      <c r="A149" s="35"/>
      <c r="B149" s="36"/>
      <c r="C149" s="193" t="s">
        <v>252</v>
      </c>
      <c r="D149" s="193" t="s">
        <v>211</v>
      </c>
      <c r="E149" s="194" t="s">
        <v>4213</v>
      </c>
      <c r="F149" s="195" t="s">
        <v>4214</v>
      </c>
      <c r="G149" s="196" t="s">
        <v>513</v>
      </c>
      <c r="H149" s="197">
        <v>4</v>
      </c>
      <c r="I149" s="198"/>
      <c r="J149" s="199">
        <f t="shared" si="10"/>
        <v>0</v>
      </c>
      <c r="K149" s="200"/>
      <c r="L149" s="40"/>
      <c r="M149" s="201" t="s">
        <v>1</v>
      </c>
      <c r="N149" s="202" t="s">
        <v>40</v>
      </c>
      <c r="O149" s="72"/>
      <c r="P149" s="203">
        <f t="shared" si="11"/>
        <v>0</v>
      </c>
      <c r="Q149" s="203">
        <v>0</v>
      </c>
      <c r="R149" s="203">
        <f t="shared" si="12"/>
        <v>0</v>
      </c>
      <c r="S149" s="203">
        <v>0</v>
      </c>
      <c r="T149" s="204">
        <f t="shared" si="1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215</v>
      </c>
      <c r="AT149" s="205" t="s">
        <v>211</v>
      </c>
      <c r="AU149" s="205" t="s">
        <v>83</v>
      </c>
      <c r="AY149" s="18" t="s">
        <v>209</v>
      </c>
      <c r="BE149" s="206">
        <f t="shared" si="14"/>
        <v>0</v>
      </c>
      <c r="BF149" s="206">
        <f t="shared" si="15"/>
        <v>0</v>
      </c>
      <c r="BG149" s="206">
        <f t="shared" si="16"/>
        <v>0</v>
      </c>
      <c r="BH149" s="206">
        <f t="shared" si="17"/>
        <v>0</v>
      </c>
      <c r="BI149" s="206">
        <f t="shared" si="18"/>
        <v>0</v>
      </c>
      <c r="BJ149" s="18" t="s">
        <v>83</v>
      </c>
      <c r="BK149" s="206">
        <f t="shared" si="19"/>
        <v>0</v>
      </c>
      <c r="BL149" s="18" t="s">
        <v>215</v>
      </c>
      <c r="BM149" s="205" t="s">
        <v>282</v>
      </c>
    </row>
    <row r="150" spans="1:65" s="2" customFormat="1" ht="21.75" customHeight="1">
      <c r="A150" s="35"/>
      <c r="B150" s="36"/>
      <c r="C150" s="193" t="s">
        <v>284</v>
      </c>
      <c r="D150" s="193" t="s">
        <v>211</v>
      </c>
      <c r="E150" s="194" t="s">
        <v>4215</v>
      </c>
      <c r="F150" s="195" t="s">
        <v>4216</v>
      </c>
      <c r="G150" s="196" t="s">
        <v>513</v>
      </c>
      <c r="H150" s="197">
        <v>2</v>
      </c>
      <c r="I150" s="198"/>
      <c r="J150" s="199">
        <f t="shared" si="10"/>
        <v>0</v>
      </c>
      <c r="K150" s="200"/>
      <c r="L150" s="40"/>
      <c r="M150" s="201" t="s">
        <v>1</v>
      </c>
      <c r="N150" s="202" t="s">
        <v>40</v>
      </c>
      <c r="O150" s="72"/>
      <c r="P150" s="203">
        <f t="shared" si="11"/>
        <v>0</v>
      </c>
      <c r="Q150" s="203">
        <v>0</v>
      </c>
      <c r="R150" s="203">
        <f t="shared" si="12"/>
        <v>0</v>
      </c>
      <c r="S150" s="203">
        <v>0</v>
      </c>
      <c r="T150" s="204">
        <f t="shared" si="1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215</v>
      </c>
      <c r="AT150" s="205" t="s">
        <v>211</v>
      </c>
      <c r="AU150" s="205" t="s">
        <v>83</v>
      </c>
      <c r="AY150" s="18" t="s">
        <v>209</v>
      </c>
      <c r="BE150" s="206">
        <f t="shared" si="14"/>
        <v>0</v>
      </c>
      <c r="BF150" s="206">
        <f t="shared" si="15"/>
        <v>0</v>
      </c>
      <c r="BG150" s="206">
        <f t="shared" si="16"/>
        <v>0</v>
      </c>
      <c r="BH150" s="206">
        <f t="shared" si="17"/>
        <v>0</v>
      </c>
      <c r="BI150" s="206">
        <f t="shared" si="18"/>
        <v>0</v>
      </c>
      <c r="BJ150" s="18" t="s">
        <v>83</v>
      </c>
      <c r="BK150" s="206">
        <f t="shared" si="19"/>
        <v>0</v>
      </c>
      <c r="BL150" s="18" t="s">
        <v>215</v>
      </c>
      <c r="BM150" s="205" t="s">
        <v>285</v>
      </c>
    </row>
    <row r="151" spans="1:65" s="2" customFormat="1" ht="21.75" customHeight="1">
      <c r="A151" s="35"/>
      <c r="B151" s="36"/>
      <c r="C151" s="193" t="s">
        <v>258</v>
      </c>
      <c r="D151" s="193" t="s">
        <v>211</v>
      </c>
      <c r="E151" s="194" t="s">
        <v>4217</v>
      </c>
      <c r="F151" s="195" t="s">
        <v>4218</v>
      </c>
      <c r="G151" s="196" t="s">
        <v>513</v>
      </c>
      <c r="H151" s="197">
        <v>2</v>
      </c>
      <c r="I151" s="198"/>
      <c r="J151" s="199">
        <f t="shared" si="10"/>
        <v>0</v>
      </c>
      <c r="K151" s="200"/>
      <c r="L151" s="40"/>
      <c r="M151" s="201" t="s">
        <v>1</v>
      </c>
      <c r="N151" s="202" t="s">
        <v>40</v>
      </c>
      <c r="O151" s="72"/>
      <c r="P151" s="203">
        <f t="shared" si="11"/>
        <v>0</v>
      </c>
      <c r="Q151" s="203">
        <v>0</v>
      </c>
      <c r="R151" s="203">
        <f t="shared" si="12"/>
        <v>0</v>
      </c>
      <c r="S151" s="203">
        <v>0</v>
      </c>
      <c r="T151" s="204">
        <f t="shared" si="1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215</v>
      </c>
      <c r="AT151" s="205" t="s">
        <v>211</v>
      </c>
      <c r="AU151" s="205" t="s">
        <v>83</v>
      </c>
      <c r="AY151" s="18" t="s">
        <v>209</v>
      </c>
      <c r="BE151" s="206">
        <f t="shared" si="14"/>
        <v>0</v>
      </c>
      <c r="BF151" s="206">
        <f t="shared" si="15"/>
        <v>0</v>
      </c>
      <c r="BG151" s="206">
        <f t="shared" si="16"/>
        <v>0</v>
      </c>
      <c r="BH151" s="206">
        <f t="shared" si="17"/>
        <v>0</v>
      </c>
      <c r="BI151" s="206">
        <f t="shared" si="18"/>
        <v>0</v>
      </c>
      <c r="BJ151" s="18" t="s">
        <v>83</v>
      </c>
      <c r="BK151" s="206">
        <f t="shared" si="19"/>
        <v>0</v>
      </c>
      <c r="BL151" s="18" t="s">
        <v>215</v>
      </c>
      <c r="BM151" s="205" t="s">
        <v>290</v>
      </c>
    </row>
    <row r="152" spans="1:65" s="2" customFormat="1" ht="24.2" customHeight="1">
      <c r="A152" s="35"/>
      <c r="B152" s="36"/>
      <c r="C152" s="193" t="s">
        <v>7</v>
      </c>
      <c r="D152" s="193" t="s">
        <v>211</v>
      </c>
      <c r="E152" s="194" t="s">
        <v>4219</v>
      </c>
      <c r="F152" s="195" t="s">
        <v>4220</v>
      </c>
      <c r="G152" s="196" t="s">
        <v>513</v>
      </c>
      <c r="H152" s="197">
        <v>2</v>
      </c>
      <c r="I152" s="198"/>
      <c r="J152" s="199">
        <f t="shared" si="10"/>
        <v>0</v>
      </c>
      <c r="K152" s="200"/>
      <c r="L152" s="40"/>
      <c r="M152" s="201" t="s">
        <v>1</v>
      </c>
      <c r="N152" s="202" t="s">
        <v>40</v>
      </c>
      <c r="O152" s="72"/>
      <c r="P152" s="203">
        <f t="shared" si="11"/>
        <v>0</v>
      </c>
      <c r="Q152" s="203">
        <v>0</v>
      </c>
      <c r="R152" s="203">
        <f t="shared" si="12"/>
        <v>0</v>
      </c>
      <c r="S152" s="203">
        <v>0</v>
      </c>
      <c r="T152" s="204">
        <f t="shared" si="1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215</v>
      </c>
      <c r="AT152" s="205" t="s">
        <v>211</v>
      </c>
      <c r="AU152" s="205" t="s">
        <v>83</v>
      </c>
      <c r="AY152" s="18" t="s">
        <v>209</v>
      </c>
      <c r="BE152" s="206">
        <f t="shared" si="14"/>
        <v>0</v>
      </c>
      <c r="BF152" s="206">
        <f t="shared" si="15"/>
        <v>0</v>
      </c>
      <c r="BG152" s="206">
        <f t="shared" si="16"/>
        <v>0</v>
      </c>
      <c r="BH152" s="206">
        <f t="shared" si="17"/>
        <v>0</v>
      </c>
      <c r="BI152" s="206">
        <f t="shared" si="18"/>
        <v>0</v>
      </c>
      <c r="BJ152" s="18" t="s">
        <v>83</v>
      </c>
      <c r="BK152" s="206">
        <f t="shared" si="19"/>
        <v>0</v>
      </c>
      <c r="BL152" s="18" t="s">
        <v>215</v>
      </c>
      <c r="BM152" s="205" t="s">
        <v>295</v>
      </c>
    </row>
    <row r="153" spans="1:65" s="2" customFormat="1" ht="24.2" customHeight="1">
      <c r="A153" s="35"/>
      <c r="B153" s="36"/>
      <c r="C153" s="193" t="s">
        <v>260</v>
      </c>
      <c r="D153" s="193" t="s">
        <v>211</v>
      </c>
      <c r="E153" s="194" t="s">
        <v>4221</v>
      </c>
      <c r="F153" s="195" t="s">
        <v>4222</v>
      </c>
      <c r="G153" s="196" t="s">
        <v>513</v>
      </c>
      <c r="H153" s="197">
        <v>8</v>
      </c>
      <c r="I153" s="198"/>
      <c r="J153" s="199">
        <f t="shared" si="10"/>
        <v>0</v>
      </c>
      <c r="K153" s="200"/>
      <c r="L153" s="40"/>
      <c r="M153" s="201" t="s">
        <v>1</v>
      </c>
      <c r="N153" s="202" t="s">
        <v>40</v>
      </c>
      <c r="O153" s="72"/>
      <c r="P153" s="203">
        <f t="shared" si="11"/>
        <v>0</v>
      </c>
      <c r="Q153" s="203">
        <v>0</v>
      </c>
      <c r="R153" s="203">
        <f t="shared" si="12"/>
        <v>0</v>
      </c>
      <c r="S153" s="203">
        <v>0</v>
      </c>
      <c r="T153" s="204">
        <f t="shared" si="1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215</v>
      </c>
      <c r="AT153" s="205" t="s">
        <v>211</v>
      </c>
      <c r="AU153" s="205" t="s">
        <v>83</v>
      </c>
      <c r="AY153" s="18" t="s">
        <v>209</v>
      </c>
      <c r="BE153" s="206">
        <f t="shared" si="14"/>
        <v>0</v>
      </c>
      <c r="BF153" s="206">
        <f t="shared" si="15"/>
        <v>0</v>
      </c>
      <c r="BG153" s="206">
        <f t="shared" si="16"/>
        <v>0</v>
      </c>
      <c r="BH153" s="206">
        <f t="shared" si="17"/>
        <v>0</v>
      </c>
      <c r="BI153" s="206">
        <f t="shared" si="18"/>
        <v>0</v>
      </c>
      <c r="BJ153" s="18" t="s">
        <v>83</v>
      </c>
      <c r="BK153" s="206">
        <f t="shared" si="19"/>
        <v>0</v>
      </c>
      <c r="BL153" s="18" t="s">
        <v>215</v>
      </c>
      <c r="BM153" s="205" t="s">
        <v>299</v>
      </c>
    </row>
    <row r="154" spans="1:65" s="2" customFormat="1" ht="16.5" customHeight="1">
      <c r="A154" s="35"/>
      <c r="B154" s="36"/>
      <c r="C154" s="193" t="s">
        <v>301</v>
      </c>
      <c r="D154" s="193" t="s">
        <v>211</v>
      </c>
      <c r="E154" s="194" t="s">
        <v>4223</v>
      </c>
      <c r="F154" s="195" t="s">
        <v>4224</v>
      </c>
      <c r="G154" s="196" t="s">
        <v>513</v>
      </c>
      <c r="H154" s="197">
        <v>4</v>
      </c>
      <c r="I154" s="198"/>
      <c r="J154" s="199">
        <f t="shared" si="10"/>
        <v>0</v>
      </c>
      <c r="K154" s="200"/>
      <c r="L154" s="40"/>
      <c r="M154" s="201" t="s">
        <v>1</v>
      </c>
      <c r="N154" s="202" t="s">
        <v>40</v>
      </c>
      <c r="O154" s="72"/>
      <c r="P154" s="203">
        <f t="shared" si="11"/>
        <v>0</v>
      </c>
      <c r="Q154" s="203">
        <v>0</v>
      </c>
      <c r="R154" s="203">
        <f t="shared" si="12"/>
        <v>0</v>
      </c>
      <c r="S154" s="203">
        <v>0</v>
      </c>
      <c r="T154" s="204">
        <f t="shared" si="1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215</v>
      </c>
      <c r="AT154" s="205" t="s">
        <v>211</v>
      </c>
      <c r="AU154" s="205" t="s">
        <v>83</v>
      </c>
      <c r="AY154" s="18" t="s">
        <v>209</v>
      </c>
      <c r="BE154" s="206">
        <f t="shared" si="14"/>
        <v>0</v>
      </c>
      <c r="BF154" s="206">
        <f t="shared" si="15"/>
        <v>0</v>
      </c>
      <c r="BG154" s="206">
        <f t="shared" si="16"/>
        <v>0</v>
      </c>
      <c r="BH154" s="206">
        <f t="shared" si="17"/>
        <v>0</v>
      </c>
      <c r="BI154" s="206">
        <f t="shared" si="18"/>
        <v>0</v>
      </c>
      <c r="BJ154" s="18" t="s">
        <v>83</v>
      </c>
      <c r="BK154" s="206">
        <f t="shared" si="19"/>
        <v>0</v>
      </c>
      <c r="BL154" s="18" t="s">
        <v>215</v>
      </c>
      <c r="BM154" s="205" t="s">
        <v>304</v>
      </c>
    </row>
    <row r="155" spans="1:65" s="2" customFormat="1" ht="24.2" customHeight="1">
      <c r="A155" s="35"/>
      <c r="B155" s="36"/>
      <c r="C155" s="193" t="s">
        <v>263</v>
      </c>
      <c r="D155" s="193" t="s">
        <v>211</v>
      </c>
      <c r="E155" s="194" t="s">
        <v>4225</v>
      </c>
      <c r="F155" s="195" t="s">
        <v>4226</v>
      </c>
      <c r="G155" s="196" t="s">
        <v>513</v>
      </c>
      <c r="H155" s="197">
        <v>100</v>
      </c>
      <c r="I155" s="198"/>
      <c r="J155" s="199">
        <f t="shared" si="10"/>
        <v>0</v>
      </c>
      <c r="K155" s="200"/>
      <c r="L155" s="40"/>
      <c r="M155" s="201" t="s">
        <v>1</v>
      </c>
      <c r="N155" s="202" t="s">
        <v>40</v>
      </c>
      <c r="O155" s="72"/>
      <c r="P155" s="203">
        <f t="shared" si="11"/>
        <v>0</v>
      </c>
      <c r="Q155" s="203">
        <v>0</v>
      </c>
      <c r="R155" s="203">
        <f t="shared" si="12"/>
        <v>0</v>
      </c>
      <c r="S155" s="203">
        <v>0</v>
      </c>
      <c r="T155" s="204">
        <f t="shared" si="1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215</v>
      </c>
      <c r="AT155" s="205" t="s">
        <v>211</v>
      </c>
      <c r="AU155" s="205" t="s">
        <v>83</v>
      </c>
      <c r="AY155" s="18" t="s">
        <v>209</v>
      </c>
      <c r="BE155" s="206">
        <f t="shared" si="14"/>
        <v>0</v>
      </c>
      <c r="BF155" s="206">
        <f t="shared" si="15"/>
        <v>0</v>
      </c>
      <c r="BG155" s="206">
        <f t="shared" si="16"/>
        <v>0</v>
      </c>
      <c r="BH155" s="206">
        <f t="shared" si="17"/>
        <v>0</v>
      </c>
      <c r="BI155" s="206">
        <f t="shared" si="18"/>
        <v>0</v>
      </c>
      <c r="BJ155" s="18" t="s">
        <v>83</v>
      </c>
      <c r="BK155" s="206">
        <f t="shared" si="19"/>
        <v>0</v>
      </c>
      <c r="BL155" s="18" t="s">
        <v>215</v>
      </c>
      <c r="BM155" s="205" t="s">
        <v>308</v>
      </c>
    </row>
    <row r="156" spans="1:65" s="2" customFormat="1" ht="24.2" customHeight="1">
      <c r="A156" s="35"/>
      <c r="B156" s="36"/>
      <c r="C156" s="193" t="s">
        <v>310</v>
      </c>
      <c r="D156" s="193" t="s">
        <v>211</v>
      </c>
      <c r="E156" s="194" t="s">
        <v>4227</v>
      </c>
      <c r="F156" s="195" t="s">
        <v>4228</v>
      </c>
      <c r="G156" s="196" t="s">
        <v>513</v>
      </c>
      <c r="H156" s="197">
        <v>2</v>
      </c>
      <c r="I156" s="198"/>
      <c r="J156" s="199">
        <f t="shared" si="10"/>
        <v>0</v>
      </c>
      <c r="K156" s="200"/>
      <c r="L156" s="40"/>
      <c r="M156" s="201" t="s">
        <v>1</v>
      </c>
      <c r="N156" s="202" t="s">
        <v>40</v>
      </c>
      <c r="O156" s="72"/>
      <c r="P156" s="203">
        <f t="shared" si="11"/>
        <v>0</v>
      </c>
      <c r="Q156" s="203">
        <v>0</v>
      </c>
      <c r="R156" s="203">
        <f t="shared" si="12"/>
        <v>0</v>
      </c>
      <c r="S156" s="203">
        <v>0</v>
      </c>
      <c r="T156" s="204">
        <f t="shared" si="1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215</v>
      </c>
      <c r="AT156" s="205" t="s">
        <v>211</v>
      </c>
      <c r="AU156" s="205" t="s">
        <v>83</v>
      </c>
      <c r="AY156" s="18" t="s">
        <v>209</v>
      </c>
      <c r="BE156" s="206">
        <f t="shared" si="14"/>
        <v>0</v>
      </c>
      <c r="BF156" s="206">
        <f t="shared" si="15"/>
        <v>0</v>
      </c>
      <c r="BG156" s="206">
        <f t="shared" si="16"/>
        <v>0</v>
      </c>
      <c r="BH156" s="206">
        <f t="shared" si="17"/>
        <v>0</v>
      </c>
      <c r="BI156" s="206">
        <f t="shared" si="18"/>
        <v>0</v>
      </c>
      <c r="BJ156" s="18" t="s">
        <v>83</v>
      </c>
      <c r="BK156" s="206">
        <f t="shared" si="19"/>
        <v>0</v>
      </c>
      <c r="BL156" s="18" t="s">
        <v>215</v>
      </c>
      <c r="BM156" s="205" t="s">
        <v>313</v>
      </c>
    </row>
    <row r="157" spans="1:65" s="2" customFormat="1" ht="21.75" customHeight="1">
      <c r="A157" s="35"/>
      <c r="B157" s="36"/>
      <c r="C157" s="193" t="s">
        <v>266</v>
      </c>
      <c r="D157" s="193" t="s">
        <v>211</v>
      </c>
      <c r="E157" s="194" t="s">
        <v>4229</v>
      </c>
      <c r="F157" s="195" t="s">
        <v>4230</v>
      </c>
      <c r="G157" s="196" t="s">
        <v>513</v>
      </c>
      <c r="H157" s="197">
        <v>16</v>
      </c>
      <c r="I157" s="198"/>
      <c r="J157" s="199">
        <f t="shared" si="10"/>
        <v>0</v>
      </c>
      <c r="K157" s="200"/>
      <c r="L157" s="40"/>
      <c r="M157" s="201" t="s">
        <v>1</v>
      </c>
      <c r="N157" s="202" t="s">
        <v>40</v>
      </c>
      <c r="O157" s="72"/>
      <c r="P157" s="203">
        <f t="shared" si="11"/>
        <v>0</v>
      </c>
      <c r="Q157" s="203">
        <v>0</v>
      </c>
      <c r="R157" s="203">
        <f t="shared" si="12"/>
        <v>0</v>
      </c>
      <c r="S157" s="203">
        <v>0</v>
      </c>
      <c r="T157" s="204">
        <f t="shared" si="1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215</v>
      </c>
      <c r="AT157" s="205" t="s">
        <v>211</v>
      </c>
      <c r="AU157" s="205" t="s">
        <v>83</v>
      </c>
      <c r="AY157" s="18" t="s">
        <v>209</v>
      </c>
      <c r="BE157" s="206">
        <f t="shared" si="14"/>
        <v>0</v>
      </c>
      <c r="BF157" s="206">
        <f t="shared" si="15"/>
        <v>0</v>
      </c>
      <c r="BG157" s="206">
        <f t="shared" si="16"/>
        <v>0</v>
      </c>
      <c r="BH157" s="206">
        <f t="shared" si="17"/>
        <v>0</v>
      </c>
      <c r="BI157" s="206">
        <f t="shared" si="18"/>
        <v>0</v>
      </c>
      <c r="BJ157" s="18" t="s">
        <v>83</v>
      </c>
      <c r="BK157" s="206">
        <f t="shared" si="19"/>
        <v>0</v>
      </c>
      <c r="BL157" s="18" t="s">
        <v>215</v>
      </c>
      <c r="BM157" s="205" t="s">
        <v>317</v>
      </c>
    </row>
    <row r="158" spans="1:65" s="2" customFormat="1" ht="21.75" customHeight="1">
      <c r="A158" s="35"/>
      <c r="B158" s="36"/>
      <c r="C158" s="193" t="s">
        <v>318</v>
      </c>
      <c r="D158" s="193" t="s">
        <v>211</v>
      </c>
      <c r="E158" s="194" t="s">
        <v>4231</v>
      </c>
      <c r="F158" s="195" t="s">
        <v>4232</v>
      </c>
      <c r="G158" s="196" t="s">
        <v>513</v>
      </c>
      <c r="H158" s="197">
        <v>19</v>
      </c>
      <c r="I158" s="198"/>
      <c r="J158" s="199">
        <f t="shared" si="10"/>
        <v>0</v>
      </c>
      <c r="K158" s="200"/>
      <c r="L158" s="40"/>
      <c r="M158" s="201" t="s">
        <v>1</v>
      </c>
      <c r="N158" s="202" t="s">
        <v>40</v>
      </c>
      <c r="O158" s="72"/>
      <c r="P158" s="203">
        <f t="shared" si="11"/>
        <v>0</v>
      </c>
      <c r="Q158" s="203">
        <v>0</v>
      </c>
      <c r="R158" s="203">
        <f t="shared" si="12"/>
        <v>0</v>
      </c>
      <c r="S158" s="203">
        <v>0</v>
      </c>
      <c r="T158" s="204">
        <f t="shared" si="1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215</v>
      </c>
      <c r="AT158" s="205" t="s">
        <v>211</v>
      </c>
      <c r="AU158" s="205" t="s">
        <v>83</v>
      </c>
      <c r="AY158" s="18" t="s">
        <v>209</v>
      </c>
      <c r="BE158" s="206">
        <f t="shared" si="14"/>
        <v>0</v>
      </c>
      <c r="BF158" s="206">
        <f t="shared" si="15"/>
        <v>0</v>
      </c>
      <c r="BG158" s="206">
        <f t="shared" si="16"/>
        <v>0</v>
      </c>
      <c r="BH158" s="206">
        <f t="shared" si="17"/>
        <v>0</v>
      </c>
      <c r="BI158" s="206">
        <f t="shared" si="18"/>
        <v>0</v>
      </c>
      <c r="BJ158" s="18" t="s">
        <v>83</v>
      </c>
      <c r="BK158" s="206">
        <f t="shared" si="19"/>
        <v>0</v>
      </c>
      <c r="BL158" s="18" t="s">
        <v>215</v>
      </c>
      <c r="BM158" s="205" t="s">
        <v>321</v>
      </c>
    </row>
    <row r="159" spans="1:65" s="2" customFormat="1" ht="16.5" customHeight="1">
      <c r="A159" s="35"/>
      <c r="B159" s="36"/>
      <c r="C159" s="193" t="s">
        <v>271</v>
      </c>
      <c r="D159" s="193" t="s">
        <v>211</v>
      </c>
      <c r="E159" s="194" t="s">
        <v>4233</v>
      </c>
      <c r="F159" s="195" t="s">
        <v>4234</v>
      </c>
      <c r="G159" s="196" t="s">
        <v>513</v>
      </c>
      <c r="H159" s="197">
        <v>40</v>
      </c>
      <c r="I159" s="198"/>
      <c r="J159" s="199">
        <f t="shared" si="10"/>
        <v>0</v>
      </c>
      <c r="K159" s="200"/>
      <c r="L159" s="40"/>
      <c r="M159" s="201" t="s">
        <v>1</v>
      </c>
      <c r="N159" s="202" t="s">
        <v>40</v>
      </c>
      <c r="O159" s="72"/>
      <c r="P159" s="203">
        <f t="shared" si="11"/>
        <v>0</v>
      </c>
      <c r="Q159" s="203">
        <v>0</v>
      </c>
      <c r="R159" s="203">
        <f t="shared" si="12"/>
        <v>0</v>
      </c>
      <c r="S159" s="203">
        <v>0</v>
      </c>
      <c r="T159" s="204">
        <f t="shared" si="1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215</v>
      </c>
      <c r="AT159" s="205" t="s">
        <v>211</v>
      </c>
      <c r="AU159" s="205" t="s">
        <v>83</v>
      </c>
      <c r="AY159" s="18" t="s">
        <v>209</v>
      </c>
      <c r="BE159" s="206">
        <f t="shared" si="14"/>
        <v>0</v>
      </c>
      <c r="BF159" s="206">
        <f t="shared" si="15"/>
        <v>0</v>
      </c>
      <c r="BG159" s="206">
        <f t="shared" si="16"/>
        <v>0</v>
      </c>
      <c r="BH159" s="206">
        <f t="shared" si="17"/>
        <v>0</v>
      </c>
      <c r="BI159" s="206">
        <f t="shared" si="18"/>
        <v>0</v>
      </c>
      <c r="BJ159" s="18" t="s">
        <v>83</v>
      </c>
      <c r="BK159" s="206">
        <f t="shared" si="19"/>
        <v>0</v>
      </c>
      <c r="BL159" s="18" t="s">
        <v>215</v>
      </c>
      <c r="BM159" s="205" t="s">
        <v>325</v>
      </c>
    </row>
    <row r="160" spans="1:65" s="2" customFormat="1" ht="16.5" customHeight="1">
      <c r="A160" s="35"/>
      <c r="B160" s="36"/>
      <c r="C160" s="193" t="s">
        <v>327</v>
      </c>
      <c r="D160" s="193" t="s">
        <v>211</v>
      </c>
      <c r="E160" s="194" t="s">
        <v>4235</v>
      </c>
      <c r="F160" s="195" t="s">
        <v>4236</v>
      </c>
      <c r="G160" s="196" t="s">
        <v>513</v>
      </c>
      <c r="H160" s="197">
        <v>6</v>
      </c>
      <c r="I160" s="198"/>
      <c r="J160" s="199">
        <f t="shared" si="10"/>
        <v>0</v>
      </c>
      <c r="K160" s="200"/>
      <c r="L160" s="40"/>
      <c r="M160" s="201" t="s">
        <v>1</v>
      </c>
      <c r="N160" s="202" t="s">
        <v>40</v>
      </c>
      <c r="O160" s="72"/>
      <c r="P160" s="203">
        <f t="shared" si="11"/>
        <v>0</v>
      </c>
      <c r="Q160" s="203">
        <v>0</v>
      </c>
      <c r="R160" s="203">
        <f t="shared" si="12"/>
        <v>0</v>
      </c>
      <c r="S160" s="203">
        <v>0</v>
      </c>
      <c r="T160" s="204">
        <f t="shared" si="1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215</v>
      </c>
      <c r="AT160" s="205" t="s">
        <v>211</v>
      </c>
      <c r="AU160" s="205" t="s">
        <v>83</v>
      </c>
      <c r="AY160" s="18" t="s">
        <v>209</v>
      </c>
      <c r="BE160" s="206">
        <f t="shared" si="14"/>
        <v>0</v>
      </c>
      <c r="BF160" s="206">
        <f t="shared" si="15"/>
        <v>0</v>
      </c>
      <c r="BG160" s="206">
        <f t="shared" si="16"/>
        <v>0</v>
      </c>
      <c r="BH160" s="206">
        <f t="shared" si="17"/>
        <v>0</v>
      </c>
      <c r="BI160" s="206">
        <f t="shared" si="18"/>
        <v>0</v>
      </c>
      <c r="BJ160" s="18" t="s">
        <v>83</v>
      </c>
      <c r="BK160" s="206">
        <f t="shared" si="19"/>
        <v>0</v>
      </c>
      <c r="BL160" s="18" t="s">
        <v>215</v>
      </c>
      <c r="BM160" s="205" t="s">
        <v>330</v>
      </c>
    </row>
    <row r="161" spans="1:65" s="12" customFormat="1" ht="25.9" customHeight="1">
      <c r="B161" s="177"/>
      <c r="C161" s="178"/>
      <c r="D161" s="179" t="s">
        <v>74</v>
      </c>
      <c r="E161" s="180" t="s">
        <v>3445</v>
      </c>
      <c r="F161" s="180" t="s">
        <v>4237</v>
      </c>
      <c r="G161" s="178"/>
      <c r="H161" s="178"/>
      <c r="I161" s="181"/>
      <c r="J161" s="182">
        <f>BK161</f>
        <v>0</v>
      </c>
      <c r="K161" s="178"/>
      <c r="L161" s="183"/>
      <c r="M161" s="184"/>
      <c r="N161" s="185"/>
      <c r="O161" s="185"/>
      <c r="P161" s="186">
        <f>SUM(P162:P170)</f>
        <v>0</v>
      </c>
      <c r="Q161" s="185"/>
      <c r="R161" s="186">
        <f>SUM(R162:R170)</f>
        <v>0</v>
      </c>
      <c r="S161" s="185"/>
      <c r="T161" s="187">
        <f>SUM(T162:T170)</f>
        <v>0</v>
      </c>
      <c r="AR161" s="188" t="s">
        <v>83</v>
      </c>
      <c r="AT161" s="189" t="s">
        <v>74</v>
      </c>
      <c r="AU161" s="189" t="s">
        <v>75</v>
      </c>
      <c r="AY161" s="188" t="s">
        <v>209</v>
      </c>
      <c r="BK161" s="190">
        <f>SUM(BK162:BK170)</f>
        <v>0</v>
      </c>
    </row>
    <row r="162" spans="1:65" s="2" customFormat="1" ht="55.5" customHeight="1">
      <c r="A162" s="35"/>
      <c r="B162" s="36"/>
      <c r="C162" s="193" t="s">
        <v>273</v>
      </c>
      <c r="D162" s="193" t="s">
        <v>211</v>
      </c>
      <c r="E162" s="194" t="s">
        <v>4238</v>
      </c>
      <c r="F162" s="195" t="s">
        <v>4239</v>
      </c>
      <c r="G162" s="196" t="s">
        <v>425</v>
      </c>
      <c r="H162" s="197">
        <v>150</v>
      </c>
      <c r="I162" s="198"/>
      <c r="J162" s="199">
        <f t="shared" ref="J162:J170" si="20">ROUND(I162*H162,2)</f>
        <v>0</v>
      </c>
      <c r="K162" s="200"/>
      <c r="L162" s="40"/>
      <c r="M162" s="201" t="s">
        <v>1</v>
      </c>
      <c r="N162" s="202" t="s">
        <v>40</v>
      </c>
      <c r="O162" s="72"/>
      <c r="P162" s="203">
        <f t="shared" ref="P162:P170" si="21">O162*H162</f>
        <v>0</v>
      </c>
      <c r="Q162" s="203">
        <v>0</v>
      </c>
      <c r="R162" s="203">
        <f t="shared" ref="R162:R170" si="22">Q162*H162</f>
        <v>0</v>
      </c>
      <c r="S162" s="203">
        <v>0</v>
      </c>
      <c r="T162" s="204">
        <f t="shared" ref="T162:T170" si="23"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215</v>
      </c>
      <c r="AT162" s="205" t="s">
        <v>211</v>
      </c>
      <c r="AU162" s="205" t="s">
        <v>83</v>
      </c>
      <c r="AY162" s="18" t="s">
        <v>209</v>
      </c>
      <c r="BE162" s="206">
        <f t="shared" ref="BE162:BE170" si="24">IF(N162="základní",J162,0)</f>
        <v>0</v>
      </c>
      <c r="BF162" s="206">
        <f t="shared" ref="BF162:BF170" si="25">IF(N162="snížená",J162,0)</f>
        <v>0</v>
      </c>
      <c r="BG162" s="206">
        <f t="shared" ref="BG162:BG170" si="26">IF(N162="zákl. přenesená",J162,0)</f>
        <v>0</v>
      </c>
      <c r="BH162" s="206">
        <f t="shared" ref="BH162:BH170" si="27">IF(N162="sníž. přenesená",J162,0)</f>
        <v>0</v>
      </c>
      <c r="BI162" s="206">
        <f t="shared" ref="BI162:BI170" si="28">IF(N162="nulová",J162,0)</f>
        <v>0</v>
      </c>
      <c r="BJ162" s="18" t="s">
        <v>83</v>
      </c>
      <c r="BK162" s="206">
        <f t="shared" ref="BK162:BK170" si="29">ROUND(I162*H162,2)</f>
        <v>0</v>
      </c>
      <c r="BL162" s="18" t="s">
        <v>215</v>
      </c>
      <c r="BM162" s="205" t="s">
        <v>334</v>
      </c>
    </row>
    <row r="163" spans="1:65" s="2" customFormat="1" ht="24.2" customHeight="1">
      <c r="A163" s="35"/>
      <c r="B163" s="36"/>
      <c r="C163" s="193" t="s">
        <v>337</v>
      </c>
      <c r="D163" s="193" t="s">
        <v>211</v>
      </c>
      <c r="E163" s="194" t="s">
        <v>4240</v>
      </c>
      <c r="F163" s="195" t="s">
        <v>4241</v>
      </c>
      <c r="G163" s="196" t="s">
        <v>513</v>
      </c>
      <c r="H163" s="197">
        <v>3</v>
      </c>
      <c r="I163" s="198"/>
      <c r="J163" s="199">
        <f t="shared" si="20"/>
        <v>0</v>
      </c>
      <c r="K163" s="200"/>
      <c r="L163" s="40"/>
      <c r="M163" s="201" t="s">
        <v>1</v>
      </c>
      <c r="N163" s="202" t="s">
        <v>40</v>
      </c>
      <c r="O163" s="72"/>
      <c r="P163" s="203">
        <f t="shared" si="21"/>
        <v>0</v>
      </c>
      <c r="Q163" s="203">
        <v>0</v>
      </c>
      <c r="R163" s="203">
        <f t="shared" si="22"/>
        <v>0</v>
      </c>
      <c r="S163" s="203">
        <v>0</v>
      </c>
      <c r="T163" s="204">
        <f t="shared" si="2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215</v>
      </c>
      <c r="AT163" s="205" t="s">
        <v>211</v>
      </c>
      <c r="AU163" s="205" t="s">
        <v>83</v>
      </c>
      <c r="AY163" s="18" t="s">
        <v>209</v>
      </c>
      <c r="BE163" s="206">
        <f t="shared" si="24"/>
        <v>0</v>
      </c>
      <c r="BF163" s="206">
        <f t="shared" si="25"/>
        <v>0</v>
      </c>
      <c r="BG163" s="206">
        <f t="shared" si="26"/>
        <v>0</v>
      </c>
      <c r="BH163" s="206">
        <f t="shared" si="27"/>
        <v>0</v>
      </c>
      <c r="BI163" s="206">
        <f t="shared" si="28"/>
        <v>0</v>
      </c>
      <c r="BJ163" s="18" t="s">
        <v>83</v>
      </c>
      <c r="BK163" s="206">
        <f t="shared" si="29"/>
        <v>0</v>
      </c>
      <c r="BL163" s="18" t="s">
        <v>215</v>
      </c>
      <c r="BM163" s="205" t="s">
        <v>341</v>
      </c>
    </row>
    <row r="164" spans="1:65" s="2" customFormat="1" ht="24.2" customHeight="1">
      <c r="A164" s="35"/>
      <c r="B164" s="36"/>
      <c r="C164" s="193" t="s">
        <v>277</v>
      </c>
      <c r="D164" s="193" t="s">
        <v>211</v>
      </c>
      <c r="E164" s="194" t="s">
        <v>4242</v>
      </c>
      <c r="F164" s="195" t="s">
        <v>4243</v>
      </c>
      <c r="G164" s="196" t="s">
        <v>513</v>
      </c>
      <c r="H164" s="197">
        <v>6</v>
      </c>
      <c r="I164" s="198"/>
      <c r="J164" s="199">
        <f t="shared" si="20"/>
        <v>0</v>
      </c>
      <c r="K164" s="200"/>
      <c r="L164" s="40"/>
      <c r="M164" s="201" t="s">
        <v>1</v>
      </c>
      <c r="N164" s="202" t="s">
        <v>40</v>
      </c>
      <c r="O164" s="72"/>
      <c r="P164" s="203">
        <f t="shared" si="21"/>
        <v>0</v>
      </c>
      <c r="Q164" s="203">
        <v>0</v>
      </c>
      <c r="R164" s="203">
        <f t="shared" si="22"/>
        <v>0</v>
      </c>
      <c r="S164" s="203">
        <v>0</v>
      </c>
      <c r="T164" s="204">
        <f t="shared" si="2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215</v>
      </c>
      <c r="AT164" s="205" t="s">
        <v>211</v>
      </c>
      <c r="AU164" s="205" t="s">
        <v>83</v>
      </c>
      <c r="AY164" s="18" t="s">
        <v>209</v>
      </c>
      <c r="BE164" s="206">
        <f t="shared" si="24"/>
        <v>0</v>
      </c>
      <c r="BF164" s="206">
        <f t="shared" si="25"/>
        <v>0</v>
      </c>
      <c r="BG164" s="206">
        <f t="shared" si="26"/>
        <v>0</v>
      </c>
      <c r="BH164" s="206">
        <f t="shared" si="27"/>
        <v>0</v>
      </c>
      <c r="BI164" s="206">
        <f t="shared" si="28"/>
        <v>0</v>
      </c>
      <c r="BJ164" s="18" t="s">
        <v>83</v>
      </c>
      <c r="BK164" s="206">
        <f t="shared" si="29"/>
        <v>0</v>
      </c>
      <c r="BL164" s="18" t="s">
        <v>215</v>
      </c>
      <c r="BM164" s="205" t="s">
        <v>347</v>
      </c>
    </row>
    <row r="165" spans="1:65" s="2" customFormat="1" ht="16.5" customHeight="1">
      <c r="A165" s="35"/>
      <c r="B165" s="36"/>
      <c r="C165" s="193" t="s">
        <v>351</v>
      </c>
      <c r="D165" s="193" t="s">
        <v>211</v>
      </c>
      <c r="E165" s="194" t="s">
        <v>4244</v>
      </c>
      <c r="F165" s="195" t="s">
        <v>4245</v>
      </c>
      <c r="G165" s="196" t="s">
        <v>513</v>
      </c>
      <c r="H165" s="197">
        <v>72</v>
      </c>
      <c r="I165" s="198"/>
      <c r="J165" s="199">
        <f t="shared" si="20"/>
        <v>0</v>
      </c>
      <c r="K165" s="200"/>
      <c r="L165" s="40"/>
      <c r="M165" s="201" t="s">
        <v>1</v>
      </c>
      <c r="N165" s="202" t="s">
        <v>40</v>
      </c>
      <c r="O165" s="72"/>
      <c r="P165" s="203">
        <f t="shared" si="21"/>
        <v>0</v>
      </c>
      <c r="Q165" s="203">
        <v>0</v>
      </c>
      <c r="R165" s="203">
        <f t="shared" si="22"/>
        <v>0</v>
      </c>
      <c r="S165" s="203">
        <v>0</v>
      </c>
      <c r="T165" s="204">
        <f t="shared" si="2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215</v>
      </c>
      <c r="AT165" s="205" t="s">
        <v>211</v>
      </c>
      <c r="AU165" s="205" t="s">
        <v>83</v>
      </c>
      <c r="AY165" s="18" t="s">
        <v>209</v>
      </c>
      <c r="BE165" s="206">
        <f t="shared" si="24"/>
        <v>0</v>
      </c>
      <c r="BF165" s="206">
        <f t="shared" si="25"/>
        <v>0</v>
      </c>
      <c r="BG165" s="206">
        <f t="shared" si="26"/>
        <v>0</v>
      </c>
      <c r="BH165" s="206">
        <f t="shared" si="27"/>
        <v>0</v>
      </c>
      <c r="BI165" s="206">
        <f t="shared" si="28"/>
        <v>0</v>
      </c>
      <c r="BJ165" s="18" t="s">
        <v>83</v>
      </c>
      <c r="BK165" s="206">
        <f t="shared" si="29"/>
        <v>0</v>
      </c>
      <c r="BL165" s="18" t="s">
        <v>215</v>
      </c>
      <c r="BM165" s="205" t="s">
        <v>354</v>
      </c>
    </row>
    <row r="166" spans="1:65" s="2" customFormat="1" ht="16.5" customHeight="1">
      <c r="A166" s="35"/>
      <c r="B166" s="36"/>
      <c r="C166" s="193" t="s">
        <v>279</v>
      </c>
      <c r="D166" s="193" t="s">
        <v>211</v>
      </c>
      <c r="E166" s="194" t="s">
        <v>4246</v>
      </c>
      <c r="F166" s="195" t="s">
        <v>4247</v>
      </c>
      <c r="G166" s="196" t="s">
        <v>513</v>
      </c>
      <c r="H166" s="197">
        <v>72</v>
      </c>
      <c r="I166" s="198"/>
      <c r="J166" s="199">
        <f t="shared" si="20"/>
        <v>0</v>
      </c>
      <c r="K166" s="200"/>
      <c r="L166" s="40"/>
      <c r="M166" s="201" t="s">
        <v>1</v>
      </c>
      <c r="N166" s="202" t="s">
        <v>40</v>
      </c>
      <c r="O166" s="72"/>
      <c r="P166" s="203">
        <f t="shared" si="21"/>
        <v>0</v>
      </c>
      <c r="Q166" s="203">
        <v>0</v>
      </c>
      <c r="R166" s="203">
        <f t="shared" si="22"/>
        <v>0</v>
      </c>
      <c r="S166" s="203">
        <v>0</v>
      </c>
      <c r="T166" s="204">
        <f t="shared" si="2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215</v>
      </c>
      <c r="AT166" s="205" t="s">
        <v>211</v>
      </c>
      <c r="AU166" s="205" t="s">
        <v>83</v>
      </c>
      <c r="AY166" s="18" t="s">
        <v>209</v>
      </c>
      <c r="BE166" s="206">
        <f t="shared" si="24"/>
        <v>0</v>
      </c>
      <c r="BF166" s="206">
        <f t="shared" si="25"/>
        <v>0</v>
      </c>
      <c r="BG166" s="206">
        <f t="shared" si="26"/>
        <v>0</v>
      </c>
      <c r="BH166" s="206">
        <f t="shared" si="27"/>
        <v>0</v>
      </c>
      <c r="BI166" s="206">
        <f t="shared" si="28"/>
        <v>0</v>
      </c>
      <c r="BJ166" s="18" t="s">
        <v>83</v>
      </c>
      <c r="BK166" s="206">
        <f t="shared" si="29"/>
        <v>0</v>
      </c>
      <c r="BL166" s="18" t="s">
        <v>215</v>
      </c>
      <c r="BM166" s="205" t="s">
        <v>357</v>
      </c>
    </row>
    <row r="167" spans="1:65" s="2" customFormat="1" ht="16.5" customHeight="1">
      <c r="A167" s="35"/>
      <c r="B167" s="36"/>
      <c r="C167" s="193" t="s">
        <v>362</v>
      </c>
      <c r="D167" s="193" t="s">
        <v>211</v>
      </c>
      <c r="E167" s="194" t="s">
        <v>4248</v>
      </c>
      <c r="F167" s="195" t="s">
        <v>4249</v>
      </c>
      <c r="G167" s="196" t="s">
        <v>513</v>
      </c>
      <c r="H167" s="197">
        <v>72</v>
      </c>
      <c r="I167" s="198"/>
      <c r="J167" s="199">
        <f t="shared" si="20"/>
        <v>0</v>
      </c>
      <c r="K167" s="200"/>
      <c r="L167" s="40"/>
      <c r="M167" s="201" t="s">
        <v>1</v>
      </c>
      <c r="N167" s="202" t="s">
        <v>40</v>
      </c>
      <c r="O167" s="72"/>
      <c r="P167" s="203">
        <f t="shared" si="21"/>
        <v>0</v>
      </c>
      <c r="Q167" s="203">
        <v>0</v>
      </c>
      <c r="R167" s="203">
        <f t="shared" si="22"/>
        <v>0</v>
      </c>
      <c r="S167" s="203">
        <v>0</v>
      </c>
      <c r="T167" s="204">
        <f t="shared" si="2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215</v>
      </c>
      <c r="AT167" s="205" t="s">
        <v>211</v>
      </c>
      <c r="AU167" s="205" t="s">
        <v>83</v>
      </c>
      <c r="AY167" s="18" t="s">
        <v>209</v>
      </c>
      <c r="BE167" s="206">
        <f t="shared" si="24"/>
        <v>0</v>
      </c>
      <c r="BF167" s="206">
        <f t="shared" si="25"/>
        <v>0</v>
      </c>
      <c r="BG167" s="206">
        <f t="shared" si="26"/>
        <v>0</v>
      </c>
      <c r="BH167" s="206">
        <f t="shared" si="27"/>
        <v>0</v>
      </c>
      <c r="BI167" s="206">
        <f t="shared" si="28"/>
        <v>0</v>
      </c>
      <c r="BJ167" s="18" t="s">
        <v>83</v>
      </c>
      <c r="BK167" s="206">
        <f t="shared" si="29"/>
        <v>0</v>
      </c>
      <c r="BL167" s="18" t="s">
        <v>215</v>
      </c>
      <c r="BM167" s="205" t="s">
        <v>365</v>
      </c>
    </row>
    <row r="168" spans="1:65" s="2" customFormat="1" ht="16.5" customHeight="1">
      <c r="A168" s="35"/>
      <c r="B168" s="36"/>
      <c r="C168" s="193" t="s">
        <v>282</v>
      </c>
      <c r="D168" s="193" t="s">
        <v>211</v>
      </c>
      <c r="E168" s="194" t="s">
        <v>4250</v>
      </c>
      <c r="F168" s="195" t="s">
        <v>4251</v>
      </c>
      <c r="G168" s="196" t="s">
        <v>513</v>
      </c>
      <c r="H168" s="197">
        <v>72</v>
      </c>
      <c r="I168" s="198"/>
      <c r="J168" s="199">
        <f t="shared" si="20"/>
        <v>0</v>
      </c>
      <c r="K168" s="200"/>
      <c r="L168" s="40"/>
      <c r="M168" s="201" t="s">
        <v>1</v>
      </c>
      <c r="N168" s="202" t="s">
        <v>40</v>
      </c>
      <c r="O168" s="72"/>
      <c r="P168" s="203">
        <f t="shared" si="21"/>
        <v>0</v>
      </c>
      <c r="Q168" s="203">
        <v>0</v>
      </c>
      <c r="R168" s="203">
        <f t="shared" si="22"/>
        <v>0</v>
      </c>
      <c r="S168" s="203">
        <v>0</v>
      </c>
      <c r="T168" s="204">
        <f t="shared" si="2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215</v>
      </c>
      <c r="AT168" s="205" t="s">
        <v>211</v>
      </c>
      <c r="AU168" s="205" t="s">
        <v>83</v>
      </c>
      <c r="AY168" s="18" t="s">
        <v>209</v>
      </c>
      <c r="BE168" s="206">
        <f t="shared" si="24"/>
        <v>0</v>
      </c>
      <c r="BF168" s="206">
        <f t="shared" si="25"/>
        <v>0</v>
      </c>
      <c r="BG168" s="206">
        <f t="shared" si="26"/>
        <v>0</v>
      </c>
      <c r="BH168" s="206">
        <f t="shared" si="27"/>
        <v>0</v>
      </c>
      <c r="BI168" s="206">
        <f t="shared" si="28"/>
        <v>0</v>
      </c>
      <c r="BJ168" s="18" t="s">
        <v>83</v>
      </c>
      <c r="BK168" s="206">
        <f t="shared" si="29"/>
        <v>0</v>
      </c>
      <c r="BL168" s="18" t="s">
        <v>215</v>
      </c>
      <c r="BM168" s="205" t="s">
        <v>369</v>
      </c>
    </row>
    <row r="169" spans="1:65" s="2" customFormat="1" ht="24.2" customHeight="1">
      <c r="A169" s="35"/>
      <c r="B169" s="36"/>
      <c r="C169" s="193" t="s">
        <v>370</v>
      </c>
      <c r="D169" s="193" t="s">
        <v>211</v>
      </c>
      <c r="E169" s="194" t="s">
        <v>4252</v>
      </c>
      <c r="F169" s="195" t="s">
        <v>4253</v>
      </c>
      <c r="G169" s="196" t="s">
        <v>513</v>
      </c>
      <c r="H169" s="197">
        <v>4</v>
      </c>
      <c r="I169" s="198"/>
      <c r="J169" s="199">
        <f t="shared" si="20"/>
        <v>0</v>
      </c>
      <c r="K169" s="200"/>
      <c r="L169" s="40"/>
      <c r="M169" s="201" t="s">
        <v>1</v>
      </c>
      <c r="N169" s="202" t="s">
        <v>40</v>
      </c>
      <c r="O169" s="72"/>
      <c r="P169" s="203">
        <f t="shared" si="21"/>
        <v>0</v>
      </c>
      <c r="Q169" s="203">
        <v>0</v>
      </c>
      <c r="R169" s="203">
        <f t="shared" si="22"/>
        <v>0</v>
      </c>
      <c r="S169" s="203">
        <v>0</v>
      </c>
      <c r="T169" s="204">
        <f t="shared" si="2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215</v>
      </c>
      <c r="AT169" s="205" t="s">
        <v>211</v>
      </c>
      <c r="AU169" s="205" t="s">
        <v>83</v>
      </c>
      <c r="AY169" s="18" t="s">
        <v>209</v>
      </c>
      <c r="BE169" s="206">
        <f t="shared" si="24"/>
        <v>0</v>
      </c>
      <c r="BF169" s="206">
        <f t="shared" si="25"/>
        <v>0</v>
      </c>
      <c r="BG169" s="206">
        <f t="shared" si="26"/>
        <v>0</v>
      </c>
      <c r="BH169" s="206">
        <f t="shared" si="27"/>
        <v>0</v>
      </c>
      <c r="BI169" s="206">
        <f t="shared" si="28"/>
        <v>0</v>
      </c>
      <c r="BJ169" s="18" t="s">
        <v>83</v>
      </c>
      <c r="BK169" s="206">
        <f t="shared" si="29"/>
        <v>0</v>
      </c>
      <c r="BL169" s="18" t="s">
        <v>215</v>
      </c>
      <c r="BM169" s="205" t="s">
        <v>373</v>
      </c>
    </row>
    <row r="170" spans="1:65" s="2" customFormat="1" ht="44.25" customHeight="1">
      <c r="A170" s="35"/>
      <c r="B170" s="36"/>
      <c r="C170" s="193" t="s">
        <v>285</v>
      </c>
      <c r="D170" s="193" t="s">
        <v>211</v>
      </c>
      <c r="E170" s="194" t="s">
        <v>4254</v>
      </c>
      <c r="F170" s="195" t="s">
        <v>4255</v>
      </c>
      <c r="G170" s="196" t="s">
        <v>513</v>
      </c>
      <c r="H170" s="197">
        <v>72</v>
      </c>
      <c r="I170" s="198"/>
      <c r="J170" s="199">
        <f t="shared" si="20"/>
        <v>0</v>
      </c>
      <c r="K170" s="200"/>
      <c r="L170" s="40"/>
      <c r="M170" s="201" t="s">
        <v>1</v>
      </c>
      <c r="N170" s="202" t="s">
        <v>40</v>
      </c>
      <c r="O170" s="72"/>
      <c r="P170" s="203">
        <f t="shared" si="21"/>
        <v>0</v>
      </c>
      <c r="Q170" s="203">
        <v>0</v>
      </c>
      <c r="R170" s="203">
        <f t="shared" si="22"/>
        <v>0</v>
      </c>
      <c r="S170" s="203">
        <v>0</v>
      </c>
      <c r="T170" s="204">
        <f t="shared" si="2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215</v>
      </c>
      <c r="AT170" s="205" t="s">
        <v>211</v>
      </c>
      <c r="AU170" s="205" t="s">
        <v>83</v>
      </c>
      <c r="AY170" s="18" t="s">
        <v>209</v>
      </c>
      <c r="BE170" s="206">
        <f t="shared" si="24"/>
        <v>0</v>
      </c>
      <c r="BF170" s="206">
        <f t="shared" si="25"/>
        <v>0</v>
      </c>
      <c r="BG170" s="206">
        <f t="shared" si="26"/>
        <v>0</v>
      </c>
      <c r="BH170" s="206">
        <f t="shared" si="27"/>
        <v>0</v>
      </c>
      <c r="BI170" s="206">
        <f t="shared" si="28"/>
        <v>0</v>
      </c>
      <c r="BJ170" s="18" t="s">
        <v>83</v>
      </c>
      <c r="BK170" s="206">
        <f t="shared" si="29"/>
        <v>0</v>
      </c>
      <c r="BL170" s="18" t="s">
        <v>215</v>
      </c>
      <c r="BM170" s="205" t="s">
        <v>376</v>
      </c>
    </row>
    <row r="171" spans="1:65" s="12" customFormat="1" ht="25.9" customHeight="1">
      <c r="B171" s="177"/>
      <c r="C171" s="178"/>
      <c r="D171" s="179" t="s">
        <v>74</v>
      </c>
      <c r="E171" s="180" t="s">
        <v>3500</v>
      </c>
      <c r="F171" s="180" t="s">
        <v>4256</v>
      </c>
      <c r="G171" s="178"/>
      <c r="H171" s="178"/>
      <c r="I171" s="181"/>
      <c r="J171" s="182">
        <f>BK171</f>
        <v>0</v>
      </c>
      <c r="K171" s="178"/>
      <c r="L171" s="183"/>
      <c r="M171" s="184"/>
      <c r="N171" s="185"/>
      <c r="O171" s="185"/>
      <c r="P171" s="186">
        <f>SUM(P172:P177)</f>
        <v>0</v>
      </c>
      <c r="Q171" s="185"/>
      <c r="R171" s="186">
        <f>SUM(R172:R177)</f>
        <v>0</v>
      </c>
      <c r="S171" s="185"/>
      <c r="T171" s="187">
        <f>SUM(T172:T177)</f>
        <v>0</v>
      </c>
      <c r="AR171" s="188" t="s">
        <v>83</v>
      </c>
      <c r="AT171" s="189" t="s">
        <v>74</v>
      </c>
      <c r="AU171" s="189" t="s">
        <v>75</v>
      </c>
      <c r="AY171" s="188" t="s">
        <v>209</v>
      </c>
      <c r="BK171" s="190">
        <f>SUM(BK172:BK177)</f>
        <v>0</v>
      </c>
    </row>
    <row r="172" spans="1:65" s="2" customFormat="1" ht="49.15" customHeight="1">
      <c r="A172" s="35"/>
      <c r="B172" s="36"/>
      <c r="C172" s="193" t="s">
        <v>377</v>
      </c>
      <c r="D172" s="193" t="s">
        <v>211</v>
      </c>
      <c r="E172" s="194" t="s">
        <v>4257</v>
      </c>
      <c r="F172" s="195" t="s">
        <v>4258</v>
      </c>
      <c r="G172" s="196" t="s">
        <v>425</v>
      </c>
      <c r="H172" s="197">
        <v>50</v>
      </c>
      <c r="I172" s="198"/>
      <c r="J172" s="199">
        <f t="shared" ref="J172:J177" si="30">ROUND(I172*H172,2)</f>
        <v>0</v>
      </c>
      <c r="K172" s="200"/>
      <c r="L172" s="40"/>
      <c r="M172" s="201" t="s">
        <v>1</v>
      </c>
      <c r="N172" s="202" t="s">
        <v>40</v>
      </c>
      <c r="O172" s="72"/>
      <c r="P172" s="203">
        <f t="shared" ref="P172:P177" si="31">O172*H172</f>
        <v>0</v>
      </c>
      <c r="Q172" s="203">
        <v>0</v>
      </c>
      <c r="R172" s="203">
        <f t="shared" ref="R172:R177" si="32">Q172*H172</f>
        <v>0</v>
      </c>
      <c r="S172" s="203">
        <v>0</v>
      </c>
      <c r="T172" s="204">
        <f t="shared" ref="T172:T177" si="33"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215</v>
      </c>
      <c r="AT172" s="205" t="s">
        <v>211</v>
      </c>
      <c r="AU172" s="205" t="s">
        <v>83</v>
      </c>
      <c r="AY172" s="18" t="s">
        <v>209</v>
      </c>
      <c r="BE172" s="206">
        <f t="shared" ref="BE172:BE177" si="34">IF(N172="základní",J172,0)</f>
        <v>0</v>
      </c>
      <c r="BF172" s="206">
        <f t="shared" ref="BF172:BF177" si="35">IF(N172="snížená",J172,0)</f>
        <v>0</v>
      </c>
      <c r="BG172" s="206">
        <f t="shared" ref="BG172:BG177" si="36">IF(N172="zákl. přenesená",J172,0)</f>
        <v>0</v>
      </c>
      <c r="BH172" s="206">
        <f t="shared" ref="BH172:BH177" si="37">IF(N172="sníž. přenesená",J172,0)</f>
        <v>0</v>
      </c>
      <c r="BI172" s="206">
        <f t="shared" ref="BI172:BI177" si="38">IF(N172="nulová",J172,0)</f>
        <v>0</v>
      </c>
      <c r="BJ172" s="18" t="s">
        <v>83</v>
      </c>
      <c r="BK172" s="206">
        <f t="shared" ref="BK172:BK177" si="39">ROUND(I172*H172,2)</f>
        <v>0</v>
      </c>
      <c r="BL172" s="18" t="s">
        <v>215</v>
      </c>
      <c r="BM172" s="205" t="s">
        <v>380</v>
      </c>
    </row>
    <row r="173" spans="1:65" s="2" customFormat="1" ht="24.2" customHeight="1">
      <c r="A173" s="35"/>
      <c r="B173" s="36"/>
      <c r="C173" s="193" t="s">
        <v>290</v>
      </c>
      <c r="D173" s="193" t="s">
        <v>211</v>
      </c>
      <c r="E173" s="194" t="s">
        <v>4259</v>
      </c>
      <c r="F173" s="195" t="s">
        <v>4260</v>
      </c>
      <c r="G173" s="196" t="s">
        <v>513</v>
      </c>
      <c r="H173" s="197">
        <v>1</v>
      </c>
      <c r="I173" s="198"/>
      <c r="J173" s="199">
        <f t="shared" si="30"/>
        <v>0</v>
      </c>
      <c r="K173" s="200"/>
      <c r="L173" s="40"/>
      <c r="M173" s="201" t="s">
        <v>1</v>
      </c>
      <c r="N173" s="202" t="s">
        <v>40</v>
      </c>
      <c r="O173" s="72"/>
      <c r="P173" s="203">
        <f t="shared" si="31"/>
        <v>0</v>
      </c>
      <c r="Q173" s="203">
        <v>0</v>
      </c>
      <c r="R173" s="203">
        <f t="shared" si="32"/>
        <v>0</v>
      </c>
      <c r="S173" s="203">
        <v>0</v>
      </c>
      <c r="T173" s="204">
        <f t="shared" si="3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215</v>
      </c>
      <c r="AT173" s="205" t="s">
        <v>211</v>
      </c>
      <c r="AU173" s="205" t="s">
        <v>83</v>
      </c>
      <c r="AY173" s="18" t="s">
        <v>209</v>
      </c>
      <c r="BE173" s="206">
        <f t="shared" si="34"/>
        <v>0</v>
      </c>
      <c r="BF173" s="206">
        <f t="shared" si="35"/>
        <v>0</v>
      </c>
      <c r="BG173" s="206">
        <f t="shared" si="36"/>
        <v>0</v>
      </c>
      <c r="BH173" s="206">
        <f t="shared" si="37"/>
        <v>0</v>
      </c>
      <c r="BI173" s="206">
        <f t="shared" si="38"/>
        <v>0</v>
      </c>
      <c r="BJ173" s="18" t="s">
        <v>83</v>
      </c>
      <c r="BK173" s="206">
        <f t="shared" si="39"/>
        <v>0</v>
      </c>
      <c r="BL173" s="18" t="s">
        <v>215</v>
      </c>
      <c r="BM173" s="205" t="s">
        <v>389</v>
      </c>
    </row>
    <row r="174" spans="1:65" s="2" customFormat="1" ht="16.5" customHeight="1">
      <c r="A174" s="35"/>
      <c r="B174" s="36"/>
      <c r="C174" s="193" t="s">
        <v>396</v>
      </c>
      <c r="D174" s="193" t="s">
        <v>211</v>
      </c>
      <c r="E174" s="194" t="s">
        <v>4261</v>
      </c>
      <c r="F174" s="195" t="s">
        <v>4247</v>
      </c>
      <c r="G174" s="196" t="s">
        <v>513</v>
      </c>
      <c r="H174" s="197">
        <v>24</v>
      </c>
      <c r="I174" s="198"/>
      <c r="J174" s="199">
        <f t="shared" si="30"/>
        <v>0</v>
      </c>
      <c r="K174" s="200"/>
      <c r="L174" s="40"/>
      <c r="M174" s="201" t="s">
        <v>1</v>
      </c>
      <c r="N174" s="202" t="s">
        <v>40</v>
      </c>
      <c r="O174" s="72"/>
      <c r="P174" s="203">
        <f t="shared" si="31"/>
        <v>0</v>
      </c>
      <c r="Q174" s="203">
        <v>0</v>
      </c>
      <c r="R174" s="203">
        <f t="shared" si="32"/>
        <v>0</v>
      </c>
      <c r="S174" s="203">
        <v>0</v>
      </c>
      <c r="T174" s="204">
        <f t="shared" si="3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215</v>
      </c>
      <c r="AT174" s="205" t="s">
        <v>211</v>
      </c>
      <c r="AU174" s="205" t="s">
        <v>83</v>
      </c>
      <c r="AY174" s="18" t="s">
        <v>209</v>
      </c>
      <c r="BE174" s="206">
        <f t="shared" si="34"/>
        <v>0</v>
      </c>
      <c r="BF174" s="206">
        <f t="shared" si="35"/>
        <v>0</v>
      </c>
      <c r="BG174" s="206">
        <f t="shared" si="36"/>
        <v>0</v>
      </c>
      <c r="BH174" s="206">
        <f t="shared" si="37"/>
        <v>0</v>
      </c>
      <c r="BI174" s="206">
        <f t="shared" si="38"/>
        <v>0</v>
      </c>
      <c r="BJ174" s="18" t="s">
        <v>83</v>
      </c>
      <c r="BK174" s="206">
        <f t="shared" si="39"/>
        <v>0</v>
      </c>
      <c r="BL174" s="18" t="s">
        <v>215</v>
      </c>
      <c r="BM174" s="205" t="s">
        <v>399</v>
      </c>
    </row>
    <row r="175" spans="1:65" s="2" customFormat="1" ht="16.5" customHeight="1">
      <c r="A175" s="35"/>
      <c r="B175" s="36"/>
      <c r="C175" s="193" t="s">
        <v>295</v>
      </c>
      <c r="D175" s="193" t="s">
        <v>211</v>
      </c>
      <c r="E175" s="194" t="s">
        <v>4262</v>
      </c>
      <c r="F175" s="195" t="s">
        <v>4245</v>
      </c>
      <c r="G175" s="196" t="s">
        <v>513</v>
      </c>
      <c r="H175" s="197">
        <v>24</v>
      </c>
      <c r="I175" s="198"/>
      <c r="J175" s="199">
        <f t="shared" si="30"/>
        <v>0</v>
      </c>
      <c r="K175" s="200"/>
      <c r="L175" s="40"/>
      <c r="M175" s="201" t="s">
        <v>1</v>
      </c>
      <c r="N175" s="202" t="s">
        <v>40</v>
      </c>
      <c r="O175" s="72"/>
      <c r="P175" s="203">
        <f t="shared" si="31"/>
        <v>0</v>
      </c>
      <c r="Q175" s="203">
        <v>0</v>
      </c>
      <c r="R175" s="203">
        <f t="shared" si="32"/>
        <v>0</v>
      </c>
      <c r="S175" s="203">
        <v>0</v>
      </c>
      <c r="T175" s="204">
        <f t="shared" si="3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215</v>
      </c>
      <c r="AT175" s="205" t="s">
        <v>211</v>
      </c>
      <c r="AU175" s="205" t="s">
        <v>83</v>
      </c>
      <c r="AY175" s="18" t="s">
        <v>209</v>
      </c>
      <c r="BE175" s="206">
        <f t="shared" si="34"/>
        <v>0</v>
      </c>
      <c r="BF175" s="206">
        <f t="shared" si="35"/>
        <v>0</v>
      </c>
      <c r="BG175" s="206">
        <f t="shared" si="36"/>
        <v>0</v>
      </c>
      <c r="BH175" s="206">
        <f t="shared" si="37"/>
        <v>0</v>
      </c>
      <c r="BI175" s="206">
        <f t="shared" si="38"/>
        <v>0</v>
      </c>
      <c r="BJ175" s="18" t="s">
        <v>83</v>
      </c>
      <c r="BK175" s="206">
        <f t="shared" si="39"/>
        <v>0</v>
      </c>
      <c r="BL175" s="18" t="s">
        <v>215</v>
      </c>
      <c r="BM175" s="205" t="s">
        <v>403</v>
      </c>
    </row>
    <row r="176" spans="1:65" s="2" customFormat="1" ht="24.2" customHeight="1">
      <c r="A176" s="35"/>
      <c r="B176" s="36"/>
      <c r="C176" s="193" t="s">
        <v>405</v>
      </c>
      <c r="D176" s="193" t="s">
        <v>211</v>
      </c>
      <c r="E176" s="194" t="s">
        <v>4263</v>
      </c>
      <c r="F176" s="195" t="s">
        <v>4243</v>
      </c>
      <c r="G176" s="196" t="s">
        <v>513</v>
      </c>
      <c r="H176" s="197">
        <v>3</v>
      </c>
      <c r="I176" s="198"/>
      <c r="J176" s="199">
        <f t="shared" si="30"/>
        <v>0</v>
      </c>
      <c r="K176" s="200"/>
      <c r="L176" s="40"/>
      <c r="M176" s="201" t="s">
        <v>1</v>
      </c>
      <c r="N176" s="202" t="s">
        <v>40</v>
      </c>
      <c r="O176" s="72"/>
      <c r="P176" s="203">
        <f t="shared" si="31"/>
        <v>0</v>
      </c>
      <c r="Q176" s="203">
        <v>0</v>
      </c>
      <c r="R176" s="203">
        <f t="shared" si="32"/>
        <v>0</v>
      </c>
      <c r="S176" s="203">
        <v>0</v>
      </c>
      <c r="T176" s="204">
        <f t="shared" si="3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215</v>
      </c>
      <c r="AT176" s="205" t="s">
        <v>211</v>
      </c>
      <c r="AU176" s="205" t="s">
        <v>83</v>
      </c>
      <c r="AY176" s="18" t="s">
        <v>209</v>
      </c>
      <c r="BE176" s="206">
        <f t="shared" si="34"/>
        <v>0</v>
      </c>
      <c r="BF176" s="206">
        <f t="shared" si="35"/>
        <v>0</v>
      </c>
      <c r="BG176" s="206">
        <f t="shared" si="36"/>
        <v>0</v>
      </c>
      <c r="BH176" s="206">
        <f t="shared" si="37"/>
        <v>0</v>
      </c>
      <c r="BI176" s="206">
        <f t="shared" si="38"/>
        <v>0</v>
      </c>
      <c r="BJ176" s="18" t="s">
        <v>83</v>
      </c>
      <c r="BK176" s="206">
        <f t="shared" si="39"/>
        <v>0</v>
      </c>
      <c r="BL176" s="18" t="s">
        <v>215</v>
      </c>
      <c r="BM176" s="205" t="s">
        <v>408</v>
      </c>
    </row>
    <row r="177" spans="1:65" s="2" customFormat="1" ht="16.5" customHeight="1">
      <c r="A177" s="35"/>
      <c r="B177" s="36"/>
      <c r="C177" s="193" t="s">
        <v>299</v>
      </c>
      <c r="D177" s="193" t="s">
        <v>211</v>
      </c>
      <c r="E177" s="194" t="s">
        <v>4264</v>
      </c>
      <c r="F177" s="195" t="s">
        <v>4265</v>
      </c>
      <c r="G177" s="196" t="s">
        <v>4266</v>
      </c>
      <c r="H177" s="197">
        <v>16</v>
      </c>
      <c r="I177" s="198"/>
      <c r="J177" s="199">
        <f t="shared" si="30"/>
        <v>0</v>
      </c>
      <c r="K177" s="200"/>
      <c r="L177" s="40"/>
      <c r="M177" s="201" t="s">
        <v>1</v>
      </c>
      <c r="N177" s="202" t="s">
        <v>40</v>
      </c>
      <c r="O177" s="72"/>
      <c r="P177" s="203">
        <f t="shared" si="31"/>
        <v>0</v>
      </c>
      <c r="Q177" s="203">
        <v>0</v>
      </c>
      <c r="R177" s="203">
        <f t="shared" si="32"/>
        <v>0</v>
      </c>
      <c r="S177" s="203">
        <v>0</v>
      </c>
      <c r="T177" s="204">
        <f t="shared" si="3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215</v>
      </c>
      <c r="AT177" s="205" t="s">
        <v>211</v>
      </c>
      <c r="AU177" s="205" t="s">
        <v>83</v>
      </c>
      <c r="AY177" s="18" t="s">
        <v>209</v>
      </c>
      <c r="BE177" s="206">
        <f t="shared" si="34"/>
        <v>0</v>
      </c>
      <c r="BF177" s="206">
        <f t="shared" si="35"/>
        <v>0</v>
      </c>
      <c r="BG177" s="206">
        <f t="shared" si="36"/>
        <v>0</v>
      </c>
      <c r="BH177" s="206">
        <f t="shared" si="37"/>
        <v>0</v>
      </c>
      <c r="BI177" s="206">
        <f t="shared" si="38"/>
        <v>0</v>
      </c>
      <c r="BJ177" s="18" t="s">
        <v>83</v>
      </c>
      <c r="BK177" s="206">
        <f t="shared" si="39"/>
        <v>0</v>
      </c>
      <c r="BL177" s="18" t="s">
        <v>215</v>
      </c>
      <c r="BM177" s="205" t="s">
        <v>415</v>
      </c>
    </row>
    <row r="178" spans="1:65" s="12" customFormat="1" ht="25.9" customHeight="1">
      <c r="B178" s="177"/>
      <c r="C178" s="178"/>
      <c r="D178" s="179" t="s">
        <v>74</v>
      </c>
      <c r="E178" s="180" t="s">
        <v>3646</v>
      </c>
      <c r="F178" s="180" t="s">
        <v>4267</v>
      </c>
      <c r="G178" s="178"/>
      <c r="H178" s="178"/>
      <c r="I178" s="181"/>
      <c r="J178" s="182">
        <f>BK178</f>
        <v>0</v>
      </c>
      <c r="K178" s="178"/>
      <c r="L178" s="183"/>
      <c r="M178" s="184"/>
      <c r="N178" s="185"/>
      <c r="O178" s="185"/>
      <c r="P178" s="186">
        <f>SUM(P179:P185)</f>
        <v>0</v>
      </c>
      <c r="Q178" s="185"/>
      <c r="R178" s="186">
        <f>SUM(R179:R185)</f>
        <v>0</v>
      </c>
      <c r="S178" s="185"/>
      <c r="T178" s="187">
        <f>SUM(T179:T185)</f>
        <v>0</v>
      </c>
      <c r="AR178" s="188" t="s">
        <v>83</v>
      </c>
      <c r="AT178" s="189" t="s">
        <v>74</v>
      </c>
      <c r="AU178" s="189" t="s">
        <v>75</v>
      </c>
      <c r="AY178" s="188" t="s">
        <v>209</v>
      </c>
      <c r="BK178" s="190">
        <f>SUM(BK179:BK185)</f>
        <v>0</v>
      </c>
    </row>
    <row r="179" spans="1:65" s="2" customFormat="1" ht="16.5" customHeight="1">
      <c r="A179" s="35"/>
      <c r="B179" s="36"/>
      <c r="C179" s="193" t="s">
        <v>422</v>
      </c>
      <c r="D179" s="193" t="s">
        <v>211</v>
      </c>
      <c r="E179" s="194" t="s">
        <v>4268</v>
      </c>
      <c r="F179" s="195" t="s">
        <v>4269</v>
      </c>
      <c r="G179" s="196" t="s">
        <v>2508</v>
      </c>
      <c r="H179" s="197">
        <v>24</v>
      </c>
      <c r="I179" s="198"/>
      <c r="J179" s="199">
        <f t="shared" ref="J179:J185" si="40">ROUND(I179*H179,2)</f>
        <v>0</v>
      </c>
      <c r="K179" s="200"/>
      <c r="L179" s="40"/>
      <c r="M179" s="201" t="s">
        <v>1</v>
      </c>
      <c r="N179" s="202" t="s">
        <v>40</v>
      </c>
      <c r="O179" s="72"/>
      <c r="P179" s="203">
        <f t="shared" ref="P179:P185" si="41">O179*H179</f>
        <v>0</v>
      </c>
      <c r="Q179" s="203">
        <v>0</v>
      </c>
      <c r="R179" s="203">
        <f t="shared" ref="R179:R185" si="42">Q179*H179</f>
        <v>0</v>
      </c>
      <c r="S179" s="203">
        <v>0</v>
      </c>
      <c r="T179" s="204">
        <f t="shared" ref="T179:T185" si="43"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215</v>
      </c>
      <c r="AT179" s="205" t="s">
        <v>211</v>
      </c>
      <c r="AU179" s="205" t="s">
        <v>83</v>
      </c>
      <c r="AY179" s="18" t="s">
        <v>209</v>
      </c>
      <c r="BE179" s="206">
        <f t="shared" ref="BE179:BE185" si="44">IF(N179="základní",J179,0)</f>
        <v>0</v>
      </c>
      <c r="BF179" s="206">
        <f t="shared" ref="BF179:BF185" si="45">IF(N179="snížená",J179,0)</f>
        <v>0</v>
      </c>
      <c r="BG179" s="206">
        <f t="shared" ref="BG179:BG185" si="46">IF(N179="zákl. přenesená",J179,0)</f>
        <v>0</v>
      </c>
      <c r="BH179" s="206">
        <f t="shared" ref="BH179:BH185" si="47">IF(N179="sníž. přenesená",J179,0)</f>
        <v>0</v>
      </c>
      <c r="BI179" s="206">
        <f t="shared" ref="BI179:BI185" si="48">IF(N179="nulová",J179,0)</f>
        <v>0</v>
      </c>
      <c r="BJ179" s="18" t="s">
        <v>83</v>
      </c>
      <c r="BK179" s="206">
        <f t="shared" ref="BK179:BK185" si="49">ROUND(I179*H179,2)</f>
        <v>0</v>
      </c>
      <c r="BL179" s="18" t="s">
        <v>215</v>
      </c>
      <c r="BM179" s="205" t="s">
        <v>426</v>
      </c>
    </row>
    <row r="180" spans="1:65" s="2" customFormat="1" ht="24.2" customHeight="1">
      <c r="A180" s="35"/>
      <c r="B180" s="36"/>
      <c r="C180" s="193" t="s">
        <v>304</v>
      </c>
      <c r="D180" s="193" t="s">
        <v>211</v>
      </c>
      <c r="E180" s="194" t="s">
        <v>4270</v>
      </c>
      <c r="F180" s="195" t="s">
        <v>4271</v>
      </c>
      <c r="G180" s="196" t="s">
        <v>2508</v>
      </c>
      <c r="H180" s="197">
        <v>100</v>
      </c>
      <c r="I180" s="198"/>
      <c r="J180" s="199">
        <f t="shared" si="40"/>
        <v>0</v>
      </c>
      <c r="K180" s="200"/>
      <c r="L180" s="40"/>
      <c r="M180" s="201" t="s">
        <v>1</v>
      </c>
      <c r="N180" s="202" t="s">
        <v>40</v>
      </c>
      <c r="O180" s="72"/>
      <c r="P180" s="203">
        <f t="shared" si="41"/>
        <v>0</v>
      </c>
      <c r="Q180" s="203">
        <v>0</v>
      </c>
      <c r="R180" s="203">
        <f t="shared" si="42"/>
        <v>0</v>
      </c>
      <c r="S180" s="203">
        <v>0</v>
      </c>
      <c r="T180" s="204">
        <f t="shared" si="4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5" t="s">
        <v>215</v>
      </c>
      <c r="AT180" s="205" t="s">
        <v>211</v>
      </c>
      <c r="AU180" s="205" t="s">
        <v>83</v>
      </c>
      <c r="AY180" s="18" t="s">
        <v>209</v>
      </c>
      <c r="BE180" s="206">
        <f t="shared" si="44"/>
        <v>0</v>
      </c>
      <c r="BF180" s="206">
        <f t="shared" si="45"/>
        <v>0</v>
      </c>
      <c r="BG180" s="206">
        <f t="shared" si="46"/>
        <v>0</v>
      </c>
      <c r="BH180" s="206">
        <f t="shared" si="47"/>
        <v>0</v>
      </c>
      <c r="BI180" s="206">
        <f t="shared" si="48"/>
        <v>0</v>
      </c>
      <c r="BJ180" s="18" t="s">
        <v>83</v>
      </c>
      <c r="BK180" s="206">
        <f t="shared" si="49"/>
        <v>0</v>
      </c>
      <c r="BL180" s="18" t="s">
        <v>215</v>
      </c>
      <c r="BM180" s="205" t="s">
        <v>429</v>
      </c>
    </row>
    <row r="181" spans="1:65" s="2" customFormat="1" ht="37.9" customHeight="1">
      <c r="A181" s="35"/>
      <c r="B181" s="36"/>
      <c r="C181" s="193" t="s">
        <v>430</v>
      </c>
      <c r="D181" s="193" t="s">
        <v>211</v>
      </c>
      <c r="E181" s="194" t="s">
        <v>4272</v>
      </c>
      <c r="F181" s="195" t="s">
        <v>4273</v>
      </c>
      <c r="G181" s="196" t="s">
        <v>425</v>
      </c>
      <c r="H181" s="197">
        <v>4500</v>
      </c>
      <c r="I181" s="198"/>
      <c r="J181" s="199">
        <f t="shared" si="40"/>
        <v>0</v>
      </c>
      <c r="K181" s="200"/>
      <c r="L181" s="40"/>
      <c r="M181" s="201" t="s">
        <v>1</v>
      </c>
      <c r="N181" s="202" t="s">
        <v>40</v>
      </c>
      <c r="O181" s="72"/>
      <c r="P181" s="203">
        <f t="shared" si="41"/>
        <v>0</v>
      </c>
      <c r="Q181" s="203">
        <v>0</v>
      </c>
      <c r="R181" s="203">
        <f t="shared" si="42"/>
        <v>0</v>
      </c>
      <c r="S181" s="203">
        <v>0</v>
      </c>
      <c r="T181" s="204">
        <f t="shared" si="4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215</v>
      </c>
      <c r="AT181" s="205" t="s">
        <v>211</v>
      </c>
      <c r="AU181" s="205" t="s">
        <v>83</v>
      </c>
      <c r="AY181" s="18" t="s">
        <v>209</v>
      </c>
      <c r="BE181" s="206">
        <f t="shared" si="44"/>
        <v>0</v>
      </c>
      <c r="BF181" s="206">
        <f t="shared" si="45"/>
        <v>0</v>
      </c>
      <c r="BG181" s="206">
        <f t="shared" si="46"/>
        <v>0</v>
      </c>
      <c r="BH181" s="206">
        <f t="shared" si="47"/>
        <v>0</v>
      </c>
      <c r="BI181" s="206">
        <f t="shared" si="48"/>
        <v>0</v>
      </c>
      <c r="BJ181" s="18" t="s">
        <v>83</v>
      </c>
      <c r="BK181" s="206">
        <f t="shared" si="49"/>
        <v>0</v>
      </c>
      <c r="BL181" s="18" t="s">
        <v>215</v>
      </c>
      <c r="BM181" s="205" t="s">
        <v>433</v>
      </c>
    </row>
    <row r="182" spans="1:65" s="2" customFormat="1" ht="21.75" customHeight="1">
      <c r="A182" s="35"/>
      <c r="B182" s="36"/>
      <c r="C182" s="193" t="s">
        <v>308</v>
      </c>
      <c r="D182" s="193" t="s">
        <v>211</v>
      </c>
      <c r="E182" s="194" t="s">
        <v>4274</v>
      </c>
      <c r="F182" s="195" t="s">
        <v>4198</v>
      </c>
      <c r="G182" s="196" t="s">
        <v>513</v>
      </c>
      <c r="H182" s="197">
        <v>20</v>
      </c>
      <c r="I182" s="198"/>
      <c r="J182" s="199">
        <f t="shared" si="40"/>
        <v>0</v>
      </c>
      <c r="K182" s="200"/>
      <c r="L182" s="40"/>
      <c r="M182" s="201" t="s">
        <v>1</v>
      </c>
      <c r="N182" s="202" t="s">
        <v>40</v>
      </c>
      <c r="O182" s="72"/>
      <c r="P182" s="203">
        <f t="shared" si="41"/>
        <v>0</v>
      </c>
      <c r="Q182" s="203">
        <v>0</v>
      </c>
      <c r="R182" s="203">
        <f t="shared" si="42"/>
        <v>0</v>
      </c>
      <c r="S182" s="203">
        <v>0</v>
      </c>
      <c r="T182" s="204">
        <f t="shared" si="4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215</v>
      </c>
      <c r="AT182" s="205" t="s">
        <v>211</v>
      </c>
      <c r="AU182" s="205" t="s">
        <v>83</v>
      </c>
      <c r="AY182" s="18" t="s">
        <v>209</v>
      </c>
      <c r="BE182" s="206">
        <f t="shared" si="44"/>
        <v>0</v>
      </c>
      <c r="BF182" s="206">
        <f t="shared" si="45"/>
        <v>0</v>
      </c>
      <c r="BG182" s="206">
        <f t="shared" si="46"/>
        <v>0</v>
      </c>
      <c r="BH182" s="206">
        <f t="shared" si="47"/>
        <v>0</v>
      </c>
      <c r="BI182" s="206">
        <f t="shared" si="48"/>
        <v>0</v>
      </c>
      <c r="BJ182" s="18" t="s">
        <v>83</v>
      </c>
      <c r="BK182" s="206">
        <f t="shared" si="49"/>
        <v>0</v>
      </c>
      <c r="BL182" s="18" t="s">
        <v>215</v>
      </c>
      <c r="BM182" s="205" t="s">
        <v>440</v>
      </c>
    </row>
    <row r="183" spans="1:65" s="2" customFormat="1" ht="16.5" customHeight="1">
      <c r="A183" s="35"/>
      <c r="B183" s="36"/>
      <c r="C183" s="193" t="s">
        <v>443</v>
      </c>
      <c r="D183" s="193" t="s">
        <v>211</v>
      </c>
      <c r="E183" s="194" t="s">
        <v>4275</v>
      </c>
      <c r="F183" s="195" t="s">
        <v>4202</v>
      </c>
      <c r="G183" s="196" t="s">
        <v>513</v>
      </c>
      <c r="H183" s="197">
        <v>40</v>
      </c>
      <c r="I183" s="198"/>
      <c r="J183" s="199">
        <f t="shared" si="40"/>
        <v>0</v>
      </c>
      <c r="K183" s="200"/>
      <c r="L183" s="40"/>
      <c r="M183" s="201" t="s">
        <v>1</v>
      </c>
      <c r="N183" s="202" t="s">
        <v>40</v>
      </c>
      <c r="O183" s="72"/>
      <c r="P183" s="203">
        <f t="shared" si="41"/>
        <v>0</v>
      </c>
      <c r="Q183" s="203">
        <v>0</v>
      </c>
      <c r="R183" s="203">
        <f t="shared" si="42"/>
        <v>0</v>
      </c>
      <c r="S183" s="203">
        <v>0</v>
      </c>
      <c r="T183" s="204">
        <f t="shared" si="4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215</v>
      </c>
      <c r="AT183" s="205" t="s">
        <v>211</v>
      </c>
      <c r="AU183" s="205" t="s">
        <v>83</v>
      </c>
      <c r="AY183" s="18" t="s">
        <v>209</v>
      </c>
      <c r="BE183" s="206">
        <f t="shared" si="44"/>
        <v>0</v>
      </c>
      <c r="BF183" s="206">
        <f t="shared" si="45"/>
        <v>0</v>
      </c>
      <c r="BG183" s="206">
        <f t="shared" si="46"/>
        <v>0</v>
      </c>
      <c r="BH183" s="206">
        <f t="shared" si="47"/>
        <v>0</v>
      </c>
      <c r="BI183" s="206">
        <f t="shared" si="48"/>
        <v>0</v>
      </c>
      <c r="BJ183" s="18" t="s">
        <v>83</v>
      </c>
      <c r="BK183" s="206">
        <f t="shared" si="49"/>
        <v>0</v>
      </c>
      <c r="BL183" s="18" t="s">
        <v>215</v>
      </c>
      <c r="BM183" s="205" t="s">
        <v>446</v>
      </c>
    </row>
    <row r="184" spans="1:65" s="2" customFormat="1" ht="16.5" customHeight="1">
      <c r="A184" s="35"/>
      <c r="B184" s="36"/>
      <c r="C184" s="193" t="s">
        <v>313</v>
      </c>
      <c r="D184" s="193" t="s">
        <v>211</v>
      </c>
      <c r="E184" s="194" t="s">
        <v>4276</v>
      </c>
      <c r="F184" s="195" t="s">
        <v>4204</v>
      </c>
      <c r="G184" s="196" t="s">
        <v>513</v>
      </c>
      <c r="H184" s="197">
        <v>40</v>
      </c>
      <c r="I184" s="198"/>
      <c r="J184" s="199">
        <f t="shared" si="40"/>
        <v>0</v>
      </c>
      <c r="K184" s="200"/>
      <c r="L184" s="40"/>
      <c r="M184" s="201" t="s">
        <v>1</v>
      </c>
      <c r="N184" s="202" t="s">
        <v>40</v>
      </c>
      <c r="O184" s="72"/>
      <c r="P184" s="203">
        <f t="shared" si="41"/>
        <v>0</v>
      </c>
      <c r="Q184" s="203">
        <v>0</v>
      </c>
      <c r="R184" s="203">
        <f t="shared" si="42"/>
        <v>0</v>
      </c>
      <c r="S184" s="203">
        <v>0</v>
      </c>
      <c r="T184" s="204">
        <f t="shared" si="4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215</v>
      </c>
      <c r="AT184" s="205" t="s">
        <v>211</v>
      </c>
      <c r="AU184" s="205" t="s">
        <v>83</v>
      </c>
      <c r="AY184" s="18" t="s">
        <v>209</v>
      </c>
      <c r="BE184" s="206">
        <f t="shared" si="44"/>
        <v>0</v>
      </c>
      <c r="BF184" s="206">
        <f t="shared" si="45"/>
        <v>0</v>
      </c>
      <c r="BG184" s="206">
        <f t="shared" si="46"/>
        <v>0</v>
      </c>
      <c r="BH184" s="206">
        <f t="shared" si="47"/>
        <v>0</v>
      </c>
      <c r="BI184" s="206">
        <f t="shared" si="48"/>
        <v>0</v>
      </c>
      <c r="BJ184" s="18" t="s">
        <v>83</v>
      </c>
      <c r="BK184" s="206">
        <f t="shared" si="49"/>
        <v>0</v>
      </c>
      <c r="BL184" s="18" t="s">
        <v>215</v>
      </c>
      <c r="BM184" s="205" t="s">
        <v>450</v>
      </c>
    </row>
    <row r="185" spans="1:65" s="2" customFormat="1" ht="24.2" customHeight="1">
      <c r="A185" s="35"/>
      <c r="B185" s="36"/>
      <c r="C185" s="193" t="s">
        <v>451</v>
      </c>
      <c r="D185" s="193" t="s">
        <v>211</v>
      </c>
      <c r="E185" s="194" t="s">
        <v>4277</v>
      </c>
      <c r="F185" s="195" t="s">
        <v>4206</v>
      </c>
      <c r="G185" s="196" t="s">
        <v>513</v>
      </c>
      <c r="H185" s="197">
        <v>40</v>
      </c>
      <c r="I185" s="198"/>
      <c r="J185" s="199">
        <f t="shared" si="40"/>
        <v>0</v>
      </c>
      <c r="K185" s="200"/>
      <c r="L185" s="40"/>
      <c r="M185" s="267" t="s">
        <v>1</v>
      </c>
      <c r="N185" s="268" t="s">
        <v>40</v>
      </c>
      <c r="O185" s="269"/>
      <c r="P185" s="270">
        <f t="shared" si="41"/>
        <v>0</v>
      </c>
      <c r="Q185" s="270">
        <v>0</v>
      </c>
      <c r="R185" s="270">
        <f t="shared" si="42"/>
        <v>0</v>
      </c>
      <c r="S185" s="270">
        <v>0</v>
      </c>
      <c r="T185" s="271">
        <f t="shared" si="4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215</v>
      </c>
      <c r="AT185" s="205" t="s">
        <v>211</v>
      </c>
      <c r="AU185" s="205" t="s">
        <v>83</v>
      </c>
      <c r="AY185" s="18" t="s">
        <v>209</v>
      </c>
      <c r="BE185" s="206">
        <f t="shared" si="44"/>
        <v>0</v>
      </c>
      <c r="BF185" s="206">
        <f t="shared" si="45"/>
        <v>0</v>
      </c>
      <c r="BG185" s="206">
        <f t="shared" si="46"/>
        <v>0</v>
      </c>
      <c r="BH185" s="206">
        <f t="shared" si="47"/>
        <v>0</v>
      </c>
      <c r="BI185" s="206">
        <f t="shared" si="48"/>
        <v>0</v>
      </c>
      <c r="BJ185" s="18" t="s">
        <v>83</v>
      </c>
      <c r="BK185" s="206">
        <f t="shared" si="49"/>
        <v>0</v>
      </c>
      <c r="BL185" s="18" t="s">
        <v>215</v>
      </c>
      <c r="BM185" s="205" t="s">
        <v>454</v>
      </c>
    </row>
    <row r="186" spans="1:65" s="2" customFormat="1" ht="6.95" customHeight="1">
      <c r="A186" s="35"/>
      <c r="B186" s="55"/>
      <c r="C186" s="56"/>
      <c r="D186" s="56"/>
      <c r="E186" s="56"/>
      <c r="F186" s="56"/>
      <c r="G186" s="56"/>
      <c r="H186" s="56"/>
      <c r="I186" s="56"/>
      <c r="J186" s="56"/>
      <c r="K186" s="56"/>
      <c r="L186" s="40"/>
      <c r="M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</row>
  </sheetData>
  <sheetProtection algorithmName="SHA-512" hashValue="13V0uJ3t+ng95CodVDlTBzpBX4YAIwXVaYALwsD+k6I5G5kdCqBeJGpjFkEz5y9y35feiZVMRXboc1Az1xuR8w==" saltValue="eZ0n225SM2xbCm+VFUf9MxJxUjDfBJserTa/knaPEDAdzmULYHh2rwZzOQqcWIXduUYGXbNLcXAK6jM5T/y6Bg==" spinCount="100000" sheet="1" objects="1" scenarios="1" formatColumns="0" formatRows="0" autoFilter="0"/>
  <autoFilter ref="C128:K185" xr:uid="{00000000-0009-0000-0000-00000F000000}"/>
  <mergeCells count="15">
    <mergeCell ref="E115:H115"/>
    <mergeCell ref="E119:H119"/>
    <mergeCell ref="E117:H117"/>
    <mergeCell ref="E121:H121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2:BM14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8" t="s">
        <v>139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152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23" t="str">
        <f>'Rekapitulace stavby'!K6</f>
        <v>OU - STAVEBNÍ ÚPRAVY BUDOVY E, ČS.LEGIÍ 9, OSTRAVA - AKTUALIZACE/REVIZE 7.7.2022</v>
      </c>
      <c r="F7" s="324"/>
      <c r="G7" s="324"/>
      <c r="H7" s="324"/>
      <c r="L7" s="21"/>
    </row>
    <row r="8" spans="1:46" ht="12.75">
      <c r="B8" s="21"/>
      <c r="D8" s="120" t="s">
        <v>153</v>
      </c>
      <c r="L8" s="21"/>
    </row>
    <row r="9" spans="1:46" s="1" customFormat="1" ht="16.5" customHeight="1">
      <c r="B9" s="21"/>
      <c r="E9" s="323" t="s">
        <v>2838</v>
      </c>
      <c r="F9" s="321"/>
      <c r="G9" s="321"/>
      <c r="H9" s="321"/>
      <c r="L9" s="21"/>
    </row>
    <row r="10" spans="1:46" s="1" customFormat="1" ht="12" customHeight="1">
      <c r="B10" s="21"/>
      <c r="D10" s="120" t="s">
        <v>2839</v>
      </c>
      <c r="L10" s="21"/>
    </row>
    <row r="11" spans="1:46" s="2" customFormat="1" ht="16.5" customHeight="1">
      <c r="A11" s="35"/>
      <c r="B11" s="40"/>
      <c r="C11" s="35"/>
      <c r="D11" s="35"/>
      <c r="E11" s="333" t="s">
        <v>3798</v>
      </c>
      <c r="F11" s="326"/>
      <c r="G11" s="326"/>
      <c r="H11" s="326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3273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25" t="s">
        <v>4278</v>
      </c>
      <c r="F13" s="326"/>
      <c r="G13" s="326"/>
      <c r="H13" s="326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17</v>
      </c>
      <c r="E15" s="35"/>
      <c r="F15" s="111" t="s">
        <v>1</v>
      </c>
      <c r="G15" s="35"/>
      <c r="H15" s="35"/>
      <c r="I15" s="120" t="s">
        <v>18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19</v>
      </c>
      <c r="E16" s="35"/>
      <c r="F16" s="111" t="s">
        <v>33</v>
      </c>
      <c r="G16" s="35"/>
      <c r="H16" s="35"/>
      <c r="I16" s="120" t="s">
        <v>21</v>
      </c>
      <c r="J16" s="121" t="str">
        <f>'Rekapitulace stavby'!AN8</f>
        <v>30. 3. 2022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23</v>
      </c>
      <c r="E18" s="35"/>
      <c r="F18" s="35"/>
      <c r="G18" s="35"/>
      <c r="H18" s="35"/>
      <c r="I18" s="120" t="s">
        <v>24</v>
      </c>
      <c r="J18" s="111" t="str">
        <f>IF('Rekapitulace stavby'!AN10="","",'Rekapitulace stavby'!AN10)</f>
        <v/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tr">
        <f>IF('Rekapitulace stavby'!E11="","",'Rekapitulace stavby'!E11)</f>
        <v>Ostravská univerzita</v>
      </c>
      <c r="F19" s="35"/>
      <c r="G19" s="35"/>
      <c r="H19" s="35"/>
      <c r="I19" s="120" t="s">
        <v>26</v>
      </c>
      <c r="J19" s="111" t="str">
        <f>IF('Rekapitulace stavby'!AN11="","",'Rekapitulace stavby'!AN11)</f>
        <v/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27</v>
      </c>
      <c r="E21" s="35"/>
      <c r="F21" s="35"/>
      <c r="G21" s="35"/>
      <c r="H21" s="35"/>
      <c r="I21" s="120" t="s">
        <v>24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27" t="str">
        <f>'Rekapitulace stavby'!E14</f>
        <v>Vyplň údaj</v>
      </c>
      <c r="F22" s="328"/>
      <c r="G22" s="328"/>
      <c r="H22" s="328"/>
      <c r="I22" s="120" t="s">
        <v>26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29</v>
      </c>
      <c r="E24" s="35"/>
      <c r="F24" s="35"/>
      <c r="G24" s="35"/>
      <c r="H24" s="35"/>
      <c r="I24" s="120" t="s">
        <v>24</v>
      </c>
      <c r="J24" s="111" t="str">
        <f>IF('Rekapitulace stavby'!AN16="","",'Rekapitulace stavby'!AN16)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tr">
        <f>IF('Rekapitulace stavby'!E17="","",'Rekapitulace stavby'!E17)</f>
        <v>MARPO s.r.o.</v>
      </c>
      <c r="F25" s="35"/>
      <c r="G25" s="35"/>
      <c r="H25" s="35"/>
      <c r="I25" s="120" t="s">
        <v>26</v>
      </c>
      <c r="J25" s="111" t="str">
        <f>IF('Rekapitulace stavby'!AN17="","",'Rekapitulace stavby'!AN17)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32</v>
      </c>
      <c r="E27" s="35"/>
      <c r="F27" s="35"/>
      <c r="G27" s="35"/>
      <c r="H27" s="35"/>
      <c r="I27" s="120" t="s">
        <v>24</v>
      </c>
      <c r="J27" s="111" t="str">
        <f>IF('Rekapitulace stavby'!AN19="","",'Rekapitulace stavby'!AN19)</f>
        <v/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tr">
        <f>IF('Rekapitulace stavby'!E20="","",'Rekapitulace stavby'!E20)</f>
        <v xml:space="preserve"> </v>
      </c>
      <c r="F28" s="35"/>
      <c r="G28" s="35"/>
      <c r="H28" s="35"/>
      <c r="I28" s="120" t="s">
        <v>26</v>
      </c>
      <c r="J28" s="111" t="str">
        <f>IF('Rekapitulace stavby'!AN20="","",'Rekapitulace stavby'!AN20)</f>
        <v/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34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29" t="s">
        <v>1</v>
      </c>
      <c r="F31" s="329"/>
      <c r="G31" s="329"/>
      <c r="H31" s="329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35</v>
      </c>
      <c r="E34" s="35"/>
      <c r="F34" s="35"/>
      <c r="G34" s="35"/>
      <c r="H34" s="35"/>
      <c r="I34" s="35"/>
      <c r="J34" s="127">
        <f>ROUND(J126,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37</v>
      </c>
      <c r="G36" s="35"/>
      <c r="H36" s="35"/>
      <c r="I36" s="128" t="s">
        <v>36</v>
      </c>
      <c r="J36" s="128" t="s">
        <v>38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39</v>
      </c>
      <c r="E37" s="120" t="s">
        <v>40</v>
      </c>
      <c r="F37" s="130">
        <f>ROUND((SUM(BE126:BE148)),  2)</f>
        <v>0</v>
      </c>
      <c r="G37" s="35"/>
      <c r="H37" s="35"/>
      <c r="I37" s="131">
        <v>0.21</v>
      </c>
      <c r="J37" s="130">
        <f>ROUND(((SUM(BE126:BE148))*I37),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41</v>
      </c>
      <c r="F38" s="130">
        <f>ROUND((SUM(BF126:BF148)),  2)</f>
        <v>0</v>
      </c>
      <c r="G38" s="35"/>
      <c r="H38" s="35"/>
      <c r="I38" s="131">
        <v>0.15</v>
      </c>
      <c r="J38" s="130">
        <f>ROUND(((SUM(BF126:BF148))*I38),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42</v>
      </c>
      <c r="F39" s="130">
        <f>ROUND((SUM(BG126:BG148)),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43</v>
      </c>
      <c r="F40" s="130">
        <f>ROUND((SUM(BH126:BH148)),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44</v>
      </c>
      <c r="F41" s="130">
        <f>ROUND((SUM(BI126:BI148)),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45</v>
      </c>
      <c r="E43" s="134"/>
      <c r="F43" s="134"/>
      <c r="G43" s="135" t="s">
        <v>46</v>
      </c>
      <c r="H43" s="136" t="s">
        <v>47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155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0" t="str">
        <f>E7</f>
        <v>OU - STAVEBNÍ ÚPRAVY BUDOVY E, ČS.LEGIÍ 9, OSTRAVA - AKTUALIZACE/REVIZE 7.7.2022</v>
      </c>
      <c r="F85" s="331"/>
      <c r="G85" s="331"/>
      <c r="H85" s="33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153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30" t="s">
        <v>2838</v>
      </c>
      <c r="F87" s="307"/>
      <c r="G87" s="307"/>
      <c r="H87" s="307"/>
      <c r="I87" s="23"/>
      <c r="J87" s="23"/>
      <c r="K87" s="23"/>
      <c r="L87" s="21"/>
    </row>
    <row r="88" spans="1:31" s="1" customFormat="1" ht="12" customHeight="1">
      <c r="B88" s="22"/>
      <c r="C88" s="30" t="s">
        <v>2839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34" t="s">
        <v>3798</v>
      </c>
      <c r="F89" s="332"/>
      <c r="G89" s="332"/>
      <c r="H89" s="332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3273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78" t="str">
        <f>E13</f>
        <v>VDT - Domovní telefony - videotelefony</v>
      </c>
      <c r="F91" s="332"/>
      <c r="G91" s="332"/>
      <c r="H91" s="332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19</v>
      </c>
      <c r="D93" s="37"/>
      <c r="E93" s="37"/>
      <c r="F93" s="28" t="str">
        <f>F16</f>
        <v xml:space="preserve"> </v>
      </c>
      <c r="G93" s="37"/>
      <c r="H93" s="37"/>
      <c r="I93" s="30" t="s">
        <v>21</v>
      </c>
      <c r="J93" s="67" t="str">
        <f>IF(J16="","",J16)</f>
        <v>30. 3. 2022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2" customHeight="1">
      <c r="A95" s="35"/>
      <c r="B95" s="36"/>
      <c r="C95" s="30" t="s">
        <v>23</v>
      </c>
      <c r="D95" s="37"/>
      <c r="E95" s="37"/>
      <c r="F95" s="28" t="str">
        <f>E19</f>
        <v>Ostravská univerzita</v>
      </c>
      <c r="G95" s="37"/>
      <c r="H95" s="37"/>
      <c r="I95" s="30" t="s">
        <v>29</v>
      </c>
      <c r="J95" s="33" t="str">
        <f>E25</f>
        <v>MARPO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27</v>
      </c>
      <c r="D96" s="37"/>
      <c r="E96" s="37"/>
      <c r="F96" s="28" t="str">
        <f>IF(E22="","",E22)</f>
        <v>Vyplň údaj</v>
      </c>
      <c r="G96" s="37"/>
      <c r="H96" s="37"/>
      <c r="I96" s="30" t="s">
        <v>32</v>
      </c>
      <c r="J96" s="33" t="str">
        <f>E28</f>
        <v xml:space="preserve"> 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156</v>
      </c>
      <c r="D98" s="151"/>
      <c r="E98" s="151"/>
      <c r="F98" s="151"/>
      <c r="G98" s="151"/>
      <c r="H98" s="151"/>
      <c r="I98" s="151"/>
      <c r="J98" s="152" t="s">
        <v>157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158</v>
      </c>
      <c r="D100" s="37"/>
      <c r="E100" s="37"/>
      <c r="F100" s="37"/>
      <c r="G100" s="37"/>
      <c r="H100" s="37"/>
      <c r="I100" s="37"/>
      <c r="J100" s="85">
        <f>J126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159</v>
      </c>
    </row>
    <row r="101" spans="1:47" s="9" customFormat="1" ht="24.95" customHeight="1">
      <c r="B101" s="154"/>
      <c r="C101" s="155"/>
      <c r="D101" s="156" t="s">
        <v>4279</v>
      </c>
      <c r="E101" s="157"/>
      <c r="F101" s="157"/>
      <c r="G101" s="157"/>
      <c r="H101" s="157"/>
      <c r="I101" s="157"/>
      <c r="J101" s="158">
        <f>J127</f>
        <v>0</v>
      </c>
      <c r="K101" s="155"/>
      <c r="L101" s="159"/>
    </row>
    <row r="102" spans="1:47" s="9" customFormat="1" ht="24.95" customHeight="1">
      <c r="B102" s="154"/>
      <c r="C102" s="155"/>
      <c r="D102" s="156" t="s">
        <v>3801</v>
      </c>
      <c r="E102" s="157"/>
      <c r="F102" s="157"/>
      <c r="G102" s="157"/>
      <c r="H102" s="157"/>
      <c r="I102" s="157"/>
      <c r="J102" s="158">
        <f>J142</f>
        <v>0</v>
      </c>
      <c r="K102" s="155"/>
      <c r="L102" s="159"/>
    </row>
    <row r="103" spans="1:47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47" s="2" customFormat="1" ht="6.95" customHeight="1">
      <c r="A104" s="35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47" s="2" customFormat="1" ht="6.95" customHeight="1">
      <c r="A108" s="35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24.95" customHeight="1">
      <c r="A109" s="35"/>
      <c r="B109" s="36"/>
      <c r="C109" s="24" t="s">
        <v>194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12" customHeight="1">
      <c r="A111" s="35"/>
      <c r="B111" s="36"/>
      <c r="C111" s="30" t="s">
        <v>16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6.5" customHeight="1">
      <c r="A112" s="35"/>
      <c r="B112" s="36"/>
      <c r="C112" s="37"/>
      <c r="D112" s="37"/>
      <c r="E112" s="330" t="str">
        <f>E7</f>
        <v>OU - STAVEBNÍ ÚPRAVY BUDOVY E, ČS.LEGIÍ 9, OSTRAVA - AKTUALIZACE/REVIZE 7.7.2022</v>
      </c>
      <c r="F112" s="331"/>
      <c r="G112" s="331"/>
      <c r="H112" s="331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1" customFormat="1" ht="12" customHeight="1">
      <c r="B113" s="22"/>
      <c r="C113" s="30" t="s">
        <v>153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pans="1:65" s="1" customFormat="1" ht="16.5" customHeight="1">
      <c r="B114" s="22"/>
      <c r="C114" s="23"/>
      <c r="D114" s="23"/>
      <c r="E114" s="330" t="s">
        <v>2838</v>
      </c>
      <c r="F114" s="307"/>
      <c r="G114" s="307"/>
      <c r="H114" s="307"/>
      <c r="I114" s="23"/>
      <c r="J114" s="23"/>
      <c r="K114" s="23"/>
      <c r="L114" s="21"/>
    </row>
    <row r="115" spans="1:65" s="1" customFormat="1" ht="12" customHeight="1">
      <c r="B115" s="22"/>
      <c r="C115" s="30" t="s">
        <v>2839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pans="1:65" s="2" customFormat="1" ht="16.5" customHeight="1">
      <c r="A116" s="35"/>
      <c r="B116" s="36"/>
      <c r="C116" s="37"/>
      <c r="D116" s="37"/>
      <c r="E116" s="334" t="s">
        <v>3798</v>
      </c>
      <c r="F116" s="332"/>
      <c r="G116" s="332"/>
      <c r="H116" s="332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>
      <c r="A117" s="35"/>
      <c r="B117" s="36"/>
      <c r="C117" s="30" t="s">
        <v>3273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6.5" customHeight="1">
      <c r="A118" s="35"/>
      <c r="B118" s="36"/>
      <c r="C118" s="37"/>
      <c r="D118" s="37"/>
      <c r="E118" s="278" t="str">
        <f>E13</f>
        <v>VDT - Domovní telefony - videotelefony</v>
      </c>
      <c r="F118" s="332"/>
      <c r="G118" s="332"/>
      <c r="H118" s="332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2" customHeight="1">
      <c r="A120" s="35"/>
      <c r="B120" s="36"/>
      <c r="C120" s="30" t="s">
        <v>19</v>
      </c>
      <c r="D120" s="37"/>
      <c r="E120" s="37"/>
      <c r="F120" s="28" t="str">
        <f>F16</f>
        <v xml:space="preserve"> </v>
      </c>
      <c r="G120" s="37"/>
      <c r="H120" s="37"/>
      <c r="I120" s="30" t="s">
        <v>21</v>
      </c>
      <c r="J120" s="67" t="str">
        <f>IF(J16="","",J16)</f>
        <v>30. 3. 2022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5.2" customHeight="1">
      <c r="A122" s="35"/>
      <c r="B122" s="36"/>
      <c r="C122" s="30" t="s">
        <v>23</v>
      </c>
      <c r="D122" s="37"/>
      <c r="E122" s="37"/>
      <c r="F122" s="28" t="str">
        <f>E19</f>
        <v>Ostravská univerzita</v>
      </c>
      <c r="G122" s="37"/>
      <c r="H122" s="37"/>
      <c r="I122" s="30" t="s">
        <v>29</v>
      </c>
      <c r="J122" s="33" t="str">
        <f>E25</f>
        <v>MARPO s.r.o.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5.2" customHeight="1">
      <c r="A123" s="35"/>
      <c r="B123" s="36"/>
      <c r="C123" s="30" t="s">
        <v>27</v>
      </c>
      <c r="D123" s="37"/>
      <c r="E123" s="37"/>
      <c r="F123" s="28" t="str">
        <f>IF(E22="","",E22)</f>
        <v>Vyplň údaj</v>
      </c>
      <c r="G123" s="37"/>
      <c r="H123" s="37"/>
      <c r="I123" s="30" t="s">
        <v>32</v>
      </c>
      <c r="J123" s="33" t="str">
        <f>E28</f>
        <v xml:space="preserve"> 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2" customFormat="1" ht="10.3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5" s="11" customFormat="1" ht="29.25" customHeight="1">
      <c r="A125" s="165"/>
      <c r="B125" s="166"/>
      <c r="C125" s="167" t="s">
        <v>195</v>
      </c>
      <c r="D125" s="168" t="s">
        <v>60</v>
      </c>
      <c r="E125" s="168" t="s">
        <v>56</v>
      </c>
      <c r="F125" s="168" t="s">
        <v>57</v>
      </c>
      <c r="G125" s="168" t="s">
        <v>196</v>
      </c>
      <c r="H125" s="168" t="s">
        <v>197</v>
      </c>
      <c r="I125" s="168" t="s">
        <v>198</v>
      </c>
      <c r="J125" s="169" t="s">
        <v>157</v>
      </c>
      <c r="K125" s="170" t="s">
        <v>199</v>
      </c>
      <c r="L125" s="171"/>
      <c r="M125" s="76" t="s">
        <v>1</v>
      </c>
      <c r="N125" s="77" t="s">
        <v>39</v>
      </c>
      <c r="O125" s="77" t="s">
        <v>200</v>
      </c>
      <c r="P125" s="77" t="s">
        <v>201</v>
      </c>
      <c r="Q125" s="77" t="s">
        <v>202</v>
      </c>
      <c r="R125" s="77" t="s">
        <v>203</v>
      </c>
      <c r="S125" s="77" t="s">
        <v>204</v>
      </c>
      <c r="T125" s="78" t="s">
        <v>205</v>
      </c>
      <c r="U125" s="165"/>
      <c r="V125" s="165"/>
      <c r="W125" s="165"/>
      <c r="X125" s="165"/>
      <c r="Y125" s="165"/>
      <c r="Z125" s="165"/>
      <c r="AA125" s="165"/>
      <c r="AB125" s="165"/>
      <c r="AC125" s="165"/>
      <c r="AD125" s="165"/>
      <c r="AE125" s="165"/>
    </row>
    <row r="126" spans="1:65" s="2" customFormat="1" ht="22.9" customHeight="1">
      <c r="A126" s="35"/>
      <c r="B126" s="36"/>
      <c r="C126" s="83" t="s">
        <v>206</v>
      </c>
      <c r="D126" s="37"/>
      <c r="E126" s="37"/>
      <c r="F126" s="37"/>
      <c r="G126" s="37"/>
      <c r="H126" s="37"/>
      <c r="I126" s="37"/>
      <c r="J126" s="172">
        <f>BK126</f>
        <v>0</v>
      </c>
      <c r="K126" s="37"/>
      <c r="L126" s="40"/>
      <c r="M126" s="79"/>
      <c r="N126" s="173"/>
      <c r="O126" s="80"/>
      <c r="P126" s="174">
        <f>P127+P142</f>
        <v>0</v>
      </c>
      <c r="Q126" s="80"/>
      <c r="R126" s="174">
        <f>R127+R142</f>
        <v>0</v>
      </c>
      <c r="S126" s="80"/>
      <c r="T126" s="175">
        <f>T127+T142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74</v>
      </c>
      <c r="AU126" s="18" t="s">
        <v>159</v>
      </c>
      <c r="BK126" s="176">
        <f>BK127+BK142</f>
        <v>0</v>
      </c>
    </row>
    <row r="127" spans="1:65" s="12" customFormat="1" ht="25.9" customHeight="1">
      <c r="B127" s="177"/>
      <c r="C127" s="178"/>
      <c r="D127" s="179" t="s">
        <v>74</v>
      </c>
      <c r="E127" s="180" t="s">
        <v>3280</v>
      </c>
      <c r="F127" s="180" t="s">
        <v>4280</v>
      </c>
      <c r="G127" s="178"/>
      <c r="H127" s="178"/>
      <c r="I127" s="181"/>
      <c r="J127" s="182">
        <f>BK127</f>
        <v>0</v>
      </c>
      <c r="K127" s="178"/>
      <c r="L127" s="183"/>
      <c r="M127" s="184"/>
      <c r="N127" s="185"/>
      <c r="O127" s="185"/>
      <c r="P127" s="186">
        <f>SUM(P128:P141)</f>
        <v>0</v>
      </c>
      <c r="Q127" s="185"/>
      <c r="R127" s="186">
        <f>SUM(R128:R141)</f>
        <v>0</v>
      </c>
      <c r="S127" s="185"/>
      <c r="T127" s="187">
        <f>SUM(T128:T141)</f>
        <v>0</v>
      </c>
      <c r="AR127" s="188" t="s">
        <v>83</v>
      </c>
      <c r="AT127" s="189" t="s">
        <v>74</v>
      </c>
      <c r="AU127" s="189" t="s">
        <v>75</v>
      </c>
      <c r="AY127" s="188" t="s">
        <v>209</v>
      </c>
      <c r="BK127" s="190">
        <f>SUM(BK128:BK141)</f>
        <v>0</v>
      </c>
    </row>
    <row r="128" spans="1:65" s="2" customFormat="1" ht="44.25" customHeight="1">
      <c r="A128" s="35"/>
      <c r="B128" s="36"/>
      <c r="C128" s="193" t="s">
        <v>83</v>
      </c>
      <c r="D128" s="193" t="s">
        <v>211</v>
      </c>
      <c r="E128" s="194" t="s">
        <v>4281</v>
      </c>
      <c r="F128" s="195" t="s">
        <v>4282</v>
      </c>
      <c r="G128" s="196" t="s">
        <v>513</v>
      </c>
      <c r="H128" s="197">
        <v>3</v>
      </c>
      <c r="I128" s="198"/>
      <c r="J128" s="199">
        <f t="shared" ref="J128:J141" si="0">ROUND(I128*H128,2)</f>
        <v>0</v>
      </c>
      <c r="K128" s="200"/>
      <c r="L128" s="40"/>
      <c r="M128" s="201" t="s">
        <v>1</v>
      </c>
      <c r="N128" s="202" t="s">
        <v>40</v>
      </c>
      <c r="O128" s="72"/>
      <c r="P128" s="203">
        <f t="shared" ref="P128:P141" si="1">O128*H128</f>
        <v>0</v>
      </c>
      <c r="Q128" s="203">
        <v>0</v>
      </c>
      <c r="R128" s="203">
        <f t="shared" ref="R128:R141" si="2">Q128*H128</f>
        <v>0</v>
      </c>
      <c r="S128" s="203">
        <v>0</v>
      </c>
      <c r="T128" s="204">
        <f t="shared" ref="T128:T141" si="3"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5" t="s">
        <v>215</v>
      </c>
      <c r="AT128" s="205" t="s">
        <v>211</v>
      </c>
      <c r="AU128" s="205" t="s">
        <v>83</v>
      </c>
      <c r="AY128" s="18" t="s">
        <v>209</v>
      </c>
      <c r="BE128" s="206">
        <f t="shared" ref="BE128:BE141" si="4">IF(N128="základní",J128,0)</f>
        <v>0</v>
      </c>
      <c r="BF128" s="206">
        <f t="shared" ref="BF128:BF141" si="5">IF(N128="snížená",J128,0)</f>
        <v>0</v>
      </c>
      <c r="BG128" s="206">
        <f t="shared" ref="BG128:BG141" si="6">IF(N128="zákl. přenesená",J128,0)</f>
        <v>0</v>
      </c>
      <c r="BH128" s="206">
        <f t="shared" ref="BH128:BH141" si="7">IF(N128="sníž. přenesená",J128,0)</f>
        <v>0</v>
      </c>
      <c r="BI128" s="206">
        <f t="shared" ref="BI128:BI141" si="8">IF(N128="nulová",J128,0)</f>
        <v>0</v>
      </c>
      <c r="BJ128" s="18" t="s">
        <v>83</v>
      </c>
      <c r="BK128" s="206">
        <f t="shared" ref="BK128:BK141" si="9">ROUND(I128*H128,2)</f>
        <v>0</v>
      </c>
      <c r="BL128" s="18" t="s">
        <v>215</v>
      </c>
      <c r="BM128" s="205" t="s">
        <v>85</v>
      </c>
    </row>
    <row r="129" spans="1:65" s="2" customFormat="1" ht="24.2" customHeight="1">
      <c r="A129" s="35"/>
      <c r="B129" s="36"/>
      <c r="C129" s="193" t="s">
        <v>85</v>
      </c>
      <c r="D129" s="193" t="s">
        <v>211</v>
      </c>
      <c r="E129" s="194" t="s">
        <v>4283</v>
      </c>
      <c r="F129" s="195" t="s">
        <v>4284</v>
      </c>
      <c r="G129" s="196" t="s">
        <v>513</v>
      </c>
      <c r="H129" s="197">
        <v>2</v>
      </c>
      <c r="I129" s="198"/>
      <c r="J129" s="199">
        <f t="shared" si="0"/>
        <v>0</v>
      </c>
      <c r="K129" s="200"/>
      <c r="L129" s="40"/>
      <c r="M129" s="201" t="s">
        <v>1</v>
      </c>
      <c r="N129" s="202" t="s">
        <v>40</v>
      </c>
      <c r="O129" s="72"/>
      <c r="P129" s="203">
        <f t="shared" si="1"/>
        <v>0</v>
      </c>
      <c r="Q129" s="203">
        <v>0</v>
      </c>
      <c r="R129" s="203">
        <f t="shared" si="2"/>
        <v>0</v>
      </c>
      <c r="S129" s="203">
        <v>0</v>
      </c>
      <c r="T129" s="204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5" t="s">
        <v>215</v>
      </c>
      <c r="AT129" s="205" t="s">
        <v>211</v>
      </c>
      <c r="AU129" s="205" t="s">
        <v>83</v>
      </c>
      <c r="AY129" s="18" t="s">
        <v>209</v>
      </c>
      <c r="BE129" s="206">
        <f t="shared" si="4"/>
        <v>0</v>
      </c>
      <c r="BF129" s="206">
        <f t="shared" si="5"/>
        <v>0</v>
      </c>
      <c r="BG129" s="206">
        <f t="shared" si="6"/>
        <v>0</v>
      </c>
      <c r="BH129" s="206">
        <f t="shared" si="7"/>
        <v>0</v>
      </c>
      <c r="BI129" s="206">
        <f t="shared" si="8"/>
        <v>0</v>
      </c>
      <c r="BJ129" s="18" t="s">
        <v>83</v>
      </c>
      <c r="BK129" s="206">
        <f t="shared" si="9"/>
        <v>0</v>
      </c>
      <c r="BL129" s="18" t="s">
        <v>215</v>
      </c>
      <c r="BM129" s="205" t="s">
        <v>215</v>
      </c>
    </row>
    <row r="130" spans="1:65" s="2" customFormat="1" ht="16.5" customHeight="1">
      <c r="A130" s="35"/>
      <c r="B130" s="36"/>
      <c r="C130" s="193" t="s">
        <v>106</v>
      </c>
      <c r="D130" s="193" t="s">
        <v>211</v>
      </c>
      <c r="E130" s="194" t="s">
        <v>4285</v>
      </c>
      <c r="F130" s="195" t="s">
        <v>4286</v>
      </c>
      <c r="G130" s="196" t="s">
        <v>513</v>
      </c>
      <c r="H130" s="197">
        <v>1</v>
      </c>
      <c r="I130" s="198"/>
      <c r="J130" s="199">
        <f t="shared" si="0"/>
        <v>0</v>
      </c>
      <c r="K130" s="200"/>
      <c r="L130" s="40"/>
      <c r="M130" s="201" t="s">
        <v>1</v>
      </c>
      <c r="N130" s="202" t="s">
        <v>40</v>
      </c>
      <c r="O130" s="72"/>
      <c r="P130" s="203">
        <f t="shared" si="1"/>
        <v>0</v>
      </c>
      <c r="Q130" s="203">
        <v>0</v>
      </c>
      <c r="R130" s="203">
        <f t="shared" si="2"/>
        <v>0</v>
      </c>
      <c r="S130" s="203">
        <v>0</v>
      </c>
      <c r="T130" s="204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5" t="s">
        <v>215</v>
      </c>
      <c r="AT130" s="205" t="s">
        <v>211</v>
      </c>
      <c r="AU130" s="205" t="s">
        <v>83</v>
      </c>
      <c r="AY130" s="18" t="s">
        <v>209</v>
      </c>
      <c r="BE130" s="206">
        <f t="shared" si="4"/>
        <v>0</v>
      </c>
      <c r="BF130" s="206">
        <f t="shared" si="5"/>
        <v>0</v>
      </c>
      <c r="BG130" s="206">
        <f t="shared" si="6"/>
        <v>0</v>
      </c>
      <c r="BH130" s="206">
        <f t="shared" si="7"/>
        <v>0</v>
      </c>
      <c r="BI130" s="206">
        <f t="shared" si="8"/>
        <v>0</v>
      </c>
      <c r="BJ130" s="18" t="s">
        <v>83</v>
      </c>
      <c r="BK130" s="206">
        <f t="shared" si="9"/>
        <v>0</v>
      </c>
      <c r="BL130" s="18" t="s">
        <v>215</v>
      </c>
      <c r="BM130" s="205" t="s">
        <v>224</v>
      </c>
    </row>
    <row r="131" spans="1:65" s="2" customFormat="1" ht="16.5" customHeight="1">
      <c r="A131" s="35"/>
      <c r="B131" s="36"/>
      <c r="C131" s="193" t="s">
        <v>215</v>
      </c>
      <c r="D131" s="193" t="s">
        <v>211</v>
      </c>
      <c r="E131" s="194" t="s">
        <v>4287</v>
      </c>
      <c r="F131" s="195" t="s">
        <v>4288</v>
      </c>
      <c r="G131" s="196" t="s">
        <v>513</v>
      </c>
      <c r="H131" s="197">
        <v>3</v>
      </c>
      <c r="I131" s="198"/>
      <c r="J131" s="199">
        <f t="shared" si="0"/>
        <v>0</v>
      </c>
      <c r="K131" s="200"/>
      <c r="L131" s="40"/>
      <c r="M131" s="201" t="s">
        <v>1</v>
      </c>
      <c r="N131" s="202" t="s">
        <v>40</v>
      </c>
      <c r="O131" s="72"/>
      <c r="P131" s="203">
        <f t="shared" si="1"/>
        <v>0</v>
      </c>
      <c r="Q131" s="203">
        <v>0</v>
      </c>
      <c r="R131" s="203">
        <f t="shared" si="2"/>
        <v>0</v>
      </c>
      <c r="S131" s="203">
        <v>0</v>
      </c>
      <c r="T131" s="204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215</v>
      </c>
      <c r="AT131" s="205" t="s">
        <v>211</v>
      </c>
      <c r="AU131" s="205" t="s">
        <v>83</v>
      </c>
      <c r="AY131" s="18" t="s">
        <v>209</v>
      </c>
      <c r="BE131" s="206">
        <f t="shared" si="4"/>
        <v>0</v>
      </c>
      <c r="BF131" s="206">
        <f t="shared" si="5"/>
        <v>0</v>
      </c>
      <c r="BG131" s="206">
        <f t="shared" si="6"/>
        <v>0</v>
      </c>
      <c r="BH131" s="206">
        <f t="shared" si="7"/>
        <v>0</v>
      </c>
      <c r="BI131" s="206">
        <f t="shared" si="8"/>
        <v>0</v>
      </c>
      <c r="BJ131" s="18" t="s">
        <v>83</v>
      </c>
      <c r="BK131" s="206">
        <f t="shared" si="9"/>
        <v>0</v>
      </c>
      <c r="BL131" s="18" t="s">
        <v>215</v>
      </c>
      <c r="BM131" s="205" t="s">
        <v>229</v>
      </c>
    </row>
    <row r="132" spans="1:65" s="2" customFormat="1" ht="24.2" customHeight="1">
      <c r="A132" s="35"/>
      <c r="B132" s="36"/>
      <c r="C132" s="193" t="s">
        <v>232</v>
      </c>
      <c r="D132" s="193" t="s">
        <v>211</v>
      </c>
      <c r="E132" s="194" t="s">
        <v>4289</v>
      </c>
      <c r="F132" s="195" t="s">
        <v>4290</v>
      </c>
      <c r="G132" s="196" t="s">
        <v>513</v>
      </c>
      <c r="H132" s="197">
        <v>1</v>
      </c>
      <c r="I132" s="198"/>
      <c r="J132" s="199">
        <f t="shared" si="0"/>
        <v>0</v>
      </c>
      <c r="K132" s="200"/>
      <c r="L132" s="40"/>
      <c r="M132" s="201" t="s">
        <v>1</v>
      </c>
      <c r="N132" s="202" t="s">
        <v>40</v>
      </c>
      <c r="O132" s="72"/>
      <c r="P132" s="203">
        <f t="shared" si="1"/>
        <v>0</v>
      </c>
      <c r="Q132" s="203">
        <v>0</v>
      </c>
      <c r="R132" s="203">
        <f t="shared" si="2"/>
        <v>0</v>
      </c>
      <c r="S132" s="203">
        <v>0</v>
      </c>
      <c r="T132" s="204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215</v>
      </c>
      <c r="AT132" s="205" t="s">
        <v>211</v>
      </c>
      <c r="AU132" s="205" t="s">
        <v>83</v>
      </c>
      <c r="AY132" s="18" t="s">
        <v>209</v>
      </c>
      <c r="BE132" s="206">
        <f t="shared" si="4"/>
        <v>0</v>
      </c>
      <c r="BF132" s="206">
        <f t="shared" si="5"/>
        <v>0</v>
      </c>
      <c r="BG132" s="206">
        <f t="shared" si="6"/>
        <v>0</v>
      </c>
      <c r="BH132" s="206">
        <f t="shared" si="7"/>
        <v>0</v>
      </c>
      <c r="BI132" s="206">
        <f t="shared" si="8"/>
        <v>0</v>
      </c>
      <c r="BJ132" s="18" t="s">
        <v>83</v>
      </c>
      <c r="BK132" s="206">
        <f t="shared" si="9"/>
        <v>0</v>
      </c>
      <c r="BL132" s="18" t="s">
        <v>215</v>
      </c>
      <c r="BM132" s="205" t="s">
        <v>235</v>
      </c>
    </row>
    <row r="133" spans="1:65" s="2" customFormat="1" ht="16.5" customHeight="1">
      <c r="A133" s="35"/>
      <c r="B133" s="36"/>
      <c r="C133" s="193" t="s">
        <v>224</v>
      </c>
      <c r="D133" s="193" t="s">
        <v>211</v>
      </c>
      <c r="E133" s="194" t="s">
        <v>4291</v>
      </c>
      <c r="F133" s="195" t="s">
        <v>4292</v>
      </c>
      <c r="G133" s="196" t="s">
        <v>513</v>
      </c>
      <c r="H133" s="197">
        <v>1</v>
      </c>
      <c r="I133" s="198"/>
      <c r="J133" s="199">
        <f t="shared" si="0"/>
        <v>0</v>
      </c>
      <c r="K133" s="200"/>
      <c r="L133" s="40"/>
      <c r="M133" s="201" t="s">
        <v>1</v>
      </c>
      <c r="N133" s="202" t="s">
        <v>40</v>
      </c>
      <c r="O133" s="72"/>
      <c r="P133" s="203">
        <f t="shared" si="1"/>
        <v>0</v>
      </c>
      <c r="Q133" s="203">
        <v>0</v>
      </c>
      <c r="R133" s="203">
        <f t="shared" si="2"/>
        <v>0</v>
      </c>
      <c r="S133" s="203">
        <v>0</v>
      </c>
      <c r="T133" s="204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215</v>
      </c>
      <c r="AT133" s="205" t="s">
        <v>211</v>
      </c>
      <c r="AU133" s="205" t="s">
        <v>83</v>
      </c>
      <c r="AY133" s="18" t="s">
        <v>209</v>
      </c>
      <c r="BE133" s="206">
        <f t="shared" si="4"/>
        <v>0</v>
      </c>
      <c r="BF133" s="206">
        <f t="shared" si="5"/>
        <v>0</v>
      </c>
      <c r="BG133" s="206">
        <f t="shared" si="6"/>
        <v>0</v>
      </c>
      <c r="BH133" s="206">
        <f t="shared" si="7"/>
        <v>0</v>
      </c>
      <c r="BI133" s="206">
        <f t="shared" si="8"/>
        <v>0</v>
      </c>
      <c r="BJ133" s="18" t="s">
        <v>83</v>
      </c>
      <c r="BK133" s="206">
        <f t="shared" si="9"/>
        <v>0</v>
      </c>
      <c r="BL133" s="18" t="s">
        <v>215</v>
      </c>
      <c r="BM133" s="205" t="s">
        <v>240</v>
      </c>
    </row>
    <row r="134" spans="1:65" s="2" customFormat="1" ht="16.5" customHeight="1">
      <c r="A134" s="35"/>
      <c r="B134" s="36"/>
      <c r="C134" s="193" t="s">
        <v>241</v>
      </c>
      <c r="D134" s="193" t="s">
        <v>211</v>
      </c>
      <c r="E134" s="194" t="s">
        <v>4293</v>
      </c>
      <c r="F134" s="195" t="s">
        <v>4294</v>
      </c>
      <c r="G134" s="196" t="s">
        <v>425</v>
      </c>
      <c r="H134" s="197">
        <v>200</v>
      </c>
      <c r="I134" s="198"/>
      <c r="J134" s="199">
        <f t="shared" si="0"/>
        <v>0</v>
      </c>
      <c r="K134" s="200"/>
      <c r="L134" s="40"/>
      <c r="M134" s="201" t="s">
        <v>1</v>
      </c>
      <c r="N134" s="202" t="s">
        <v>40</v>
      </c>
      <c r="O134" s="72"/>
      <c r="P134" s="203">
        <f t="shared" si="1"/>
        <v>0</v>
      </c>
      <c r="Q134" s="203">
        <v>0</v>
      </c>
      <c r="R134" s="203">
        <f t="shared" si="2"/>
        <v>0</v>
      </c>
      <c r="S134" s="203">
        <v>0</v>
      </c>
      <c r="T134" s="204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215</v>
      </c>
      <c r="AT134" s="205" t="s">
        <v>211</v>
      </c>
      <c r="AU134" s="205" t="s">
        <v>83</v>
      </c>
      <c r="AY134" s="18" t="s">
        <v>209</v>
      </c>
      <c r="BE134" s="206">
        <f t="shared" si="4"/>
        <v>0</v>
      </c>
      <c r="BF134" s="206">
        <f t="shared" si="5"/>
        <v>0</v>
      </c>
      <c r="BG134" s="206">
        <f t="shared" si="6"/>
        <v>0</v>
      </c>
      <c r="BH134" s="206">
        <f t="shared" si="7"/>
        <v>0</v>
      </c>
      <c r="BI134" s="206">
        <f t="shared" si="8"/>
        <v>0</v>
      </c>
      <c r="BJ134" s="18" t="s">
        <v>83</v>
      </c>
      <c r="BK134" s="206">
        <f t="shared" si="9"/>
        <v>0</v>
      </c>
      <c r="BL134" s="18" t="s">
        <v>215</v>
      </c>
      <c r="BM134" s="205" t="s">
        <v>4295</v>
      </c>
    </row>
    <row r="135" spans="1:65" s="2" customFormat="1" ht="21.75" customHeight="1">
      <c r="A135" s="35"/>
      <c r="B135" s="36"/>
      <c r="C135" s="193" t="s">
        <v>229</v>
      </c>
      <c r="D135" s="193" t="s">
        <v>211</v>
      </c>
      <c r="E135" s="194" t="s">
        <v>4296</v>
      </c>
      <c r="F135" s="195" t="s">
        <v>4297</v>
      </c>
      <c r="G135" s="196" t="s">
        <v>513</v>
      </c>
      <c r="H135" s="197">
        <v>2</v>
      </c>
      <c r="I135" s="198"/>
      <c r="J135" s="199">
        <f t="shared" si="0"/>
        <v>0</v>
      </c>
      <c r="K135" s="200"/>
      <c r="L135" s="40"/>
      <c r="M135" s="201" t="s">
        <v>1</v>
      </c>
      <c r="N135" s="202" t="s">
        <v>40</v>
      </c>
      <c r="O135" s="72"/>
      <c r="P135" s="203">
        <f t="shared" si="1"/>
        <v>0</v>
      </c>
      <c r="Q135" s="203">
        <v>0</v>
      </c>
      <c r="R135" s="203">
        <f t="shared" si="2"/>
        <v>0</v>
      </c>
      <c r="S135" s="203">
        <v>0</v>
      </c>
      <c r="T135" s="204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215</v>
      </c>
      <c r="AT135" s="205" t="s">
        <v>211</v>
      </c>
      <c r="AU135" s="205" t="s">
        <v>83</v>
      </c>
      <c r="AY135" s="18" t="s">
        <v>209</v>
      </c>
      <c r="BE135" s="206">
        <f t="shared" si="4"/>
        <v>0</v>
      </c>
      <c r="BF135" s="206">
        <f t="shared" si="5"/>
        <v>0</v>
      </c>
      <c r="BG135" s="206">
        <f t="shared" si="6"/>
        <v>0</v>
      </c>
      <c r="BH135" s="206">
        <f t="shared" si="7"/>
        <v>0</v>
      </c>
      <c r="BI135" s="206">
        <f t="shared" si="8"/>
        <v>0</v>
      </c>
      <c r="BJ135" s="18" t="s">
        <v>83</v>
      </c>
      <c r="BK135" s="206">
        <f t="shared" si="9"/>
        <v>0</v>
      </c>
      <c r="BL135" s="18" t="s">
        <v>215</v>
      </c>
      <c r="BM135" s="205" t="s">
        <v>244</v>
      </c>
    </row>
    <row r="136" spans="1:65" s="2" customFormat="1" ht="33" customHeight="1">
      <c r="A136" s="35"/>
      <c r="B136" s="36"/>
      <c r="C136" s="193" t="s">
        <v>249</v>
      </c>
      <c r="D136" s="193" t="s">
        <v>211</v>
      </c>
      <c r="E136" s="194" t="s">
        <v>4298</v>
      </c>
      <c r="F136" s="195" t="s">
        <v>4299</v>
      </c>
      <c r="G136" s="196" t="s">
        <v>513</v>
      </c>
      <c r="H136" s="197">
        <v>1</v>
      </c>
      <c r="I136" s="198"/>
      <c r="J136" s="199">
        <f t="shared" si="0"/>
        <v>0</v>
      </c>
      <c r="K136" s="200"/>
      <c r="L136" s="40"/>
      <c r="M136" s="201" t="s">
        <v>1</v>
      </c>
      <c r="N136" s="202" t="s">
        <v>40</v>
      </c>
      <c r="O136" s="72"/>
      <c r="P136" s="203">
        <f t="shared" si="1"/>
        <v>0</v>
      </c>
      <c r="Q136" s="203">
        <v>0</v>
      </c>
      <c r="R136" s="203">
        <f t="shared" si="2"/>
        <v>0</v>
      </c>
      <c r="S136" s="203">
        <v>0</v>
      </c>
      <c r="T136" s="204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215</v>
      </c>
      <c r="AT136" s="205" t="s">
        <v>211</v>
      </c>
      <c r="AU136" s="205" t="s">
        <v>83</v>
      </c>
      <c r="AY136" s="18" t="s">
        <v>209</v>
      </c>
      <c r="BE136" s="206">
        <f t="shared" si="4"/>
        <v>0</v>
      </c>
      <c r="BF136" s="206">
        <f t="shared" si="5"/>
        <v>0</v>
      </c>
      <c r="BG136" s="206">
        <f t="shared" si="6"/>
        <v>0</v>
      </c>
      <c r="BH136" s="206">
        <f t="shared" si="7"/>
        <v>0</v>
      </c>
      <c r="BI136" s="206">
        <f t="shared" si="8"/>
        <v>0</v>
      </c>
      <c r="BJ136" s="18" t="s">
        <v>83</v>
      </c>
      <c r="BK136" s="206">
        <f t="shared" si="9"/>
        <v>0</v>
      </c>
      <c r="BL136" s="18" t="s">
        <v>215</v>
      </c>
      <c r="BM136" s="205" t="s">
        <v>247</v>
      </c>
    </row>
    <row r="137" spans="1:65" s="2" customFormat="1" ht="16.5" customHeight="1">
      <c r="A137" s="35"/>
      <c r="B137" s="36"/>
      <c r="C137" s="193" t="s">
        <v>235</v>
      </c>
      <c r="D137" s="193" t="s">
        <v>211</v>
      </c>
      <c r="E137" s="194" t="s">
        <v>4300</v>
      </c>
      <c r="F137" s="195" t="s">
        <v>4294</v>
      </c>
      <c r="G137" s="196" t="s">
        <v>425</v>
      </c>
      <c r="H137" s="197">
        <v>350</v>
      </c>
      <c r="I137" s="198"/>
      <c r="J137" s="199">
        <f t="shared" si="0"/>
        <v>0</v>
      </c>
      <c r="K137" s="200"/>
      <c r="L137" s="40"/>
      <c r="M137" s="201" t="s">
        <v>1</v>
      </c>
      <c r="N137" s="202" t="s">
        <v>40</v>
      </c>
      <c r="O137" s="72"/>
      <c r="P137" s="203">
        <f t="shared" si="1"/>
        <v>0</v>
      </c>
      <c r="Q137" s="203">
        <v>0</v>
      </c>
      <c r="R137" s="203">
        <f t="shared" si="2"/>
        <v>0</v>
      </c>
      <c r="S137" s="203">
        <v>0</v>
      </c>
      <c r="T137" s="204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215</v>
      </c>
      <c r="AT137" s="205" t="s">
        <v>211</v>
      </c>
      <c r="AU137" s="205" t="s">
        <v>83</v>
      </c>
      <c r="AY137" s="18" t="s">
        <v>209</v>
      </c>
      <c r="BE137" s="206">
        <f t="shared" si="4"/>
        <v>0</v>
      </c>
      <c r="BF137" s="206">
        <f t="shared" si="5"/>
        <v>0</v>
      </c>
      <c r="BG137" s="206">
        <f t="shared" si="6"/>
        <v>0</v>
      </c>
      <c r="BH137" s="206">
        <f t="shared" si="7"/>
        <v>0</v>
      </c>
      <c r="BI137" s="206">
        <f t="shared" si="8"/>
        <v>0</v>
      </c>
      <c r="BJ137" s="18" t="s">
        <v>83</v>
      </c>
      <c r="BK137" s="206">
        <f t="shared" si="9"/>
        <v>0</v>
      </c>
      <c r="BL137" s="18" t="s">
        <v>215</v>
      </c>
      <c r="BM137" s="205" t="s">
        <v>252</v>
      </c>
    </row>
    <row r="138" spans="1:65" s="2" customFormat="1" ht="16.5" customHeight="1">
      <c r="A138" s="35"/>
      <c r="B138" s="36"/>
      <c r="C138" s="193" t="s">
        <v>259</v>
      </c>
      <c r="D138" s="193" t="s">
        <v>211</v>
      </c>
      <c r="E138" s="194" t="s">
        <v>4301</v>
      </c>
      <c r="F138" s="195" t="s">
        <v>4302</v>
      </c>
      <c r="G138" s="196" t="s">
        <v>425</v>
      </c>
      <c r="H138" s="197">
        <v>180</v>
      </c>
      <c r="I138" s="198"/>
      <c r="J138" s="199">
        <f t="shared" si="0"/>
        <v>0</v>
      </c>
      <c r="K138" s="200"/>
      <c r="L138" s="40"/>
      <c r="M138" s="201" t="s">
        <v>1</v>
      </c>
      <c r="N138" s="202" t="s">
        <v>40</v>
      </c>
      <c r="O138" s="72"/>
      <c r="P138" s="203">
        <f t="shared" si="1"/>
        <v>0</v>
      </c>
      <c r="Q138" s="203">
        <v>0</v>
      </c>
      <c r="R138" s="203">
        <f t="shared" si="2"/>
        <v>0</v>
      </c>
      <c r="S138" s="203">
        <v>0</v>
      </c>
      <c r="T138" s="204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215</v>
      </c>
      <c r="AT138" s="205" t="s">
        <v>211</v>
      </c>
      <c r="AU138" s="205" t="s">
        <v>83</v>
      </c>
      <c r="AY138" s="18" t="s">
        <v>209</v>
      </c>
      <c r="BE138" s="206">
        <f t="shared" si="4"/>
        <v>0</v>
      </c>
      <c r="BF138" s="206">
        <f t="shared" si="5"/>
        <v>0</v>
      </c>
      <c r="BG138" s="206">
        <f t="shared" si="6"/>
        <v>0</v>
      </c>
      <c r="BH138" s="206">
        <f t="shared" si="7"/>
        <v>0</v>
      </c>
      <c r="BI138" s="206">
        <f t="shared" si="8"/>
        <v>0</v>
      </c>
      <c r="BJ138" s="18" t="s">
        <v>83</v>
      </c>
      <c r="BK138" s="206">
        <f t="shared" si="9"/>
        <v>0</v>
      </c>
      <c r="BL138" s="18" t="s">
        <v>215</v>
      </c>
      <c r="BM138" s="205" t="s">
        <v>258</v>
      </c>
    </row>
    <row r="139" spans="1:65" s="2" customFormat="1" ht="24.2" customHeight="1">
      <c r="A139" s="35"/>
      <c r="B139" s="36"/>
      <c r="C139" s="193" t="s">
        <v>240</v>
      </c>
      <c r="D139" s="193" t="s">
        <v>211</v>
      </c>
      <c r="E139" s="194" t="s">
        <v>4303</v>
      </c>
      <c r="F139" s="195" t="s">
        <v>3810</v>
      </c>
      <c r="G139" s="196" t="s">
        <v>425</v>
      </c>
      <c r="H139" s="197">
        <v>200</v>
      </c>
      <c r="I139" s="198"/>
      <c r="J139" s="199">
        <f t="shared" si="0"/>
        <v>0</v>
      </c>
      <c r="K139" s="200"/>
      <c r="L139" s="40"/>
      <c r="M139" s="201" t="s">
        <v>1</v>
      </c>
      <c r="N139" s="202" t="s">
        <v>40</v>
      </c>
      <c r="O139" s="72"/>
      <c r="P139" s="203">
        <f t="shared" si="1"/>
        <v>0</v>
      </c>
      <c r="Q139" s="203">
        <v>0</v>
      </c>
      <c r="R139" s="203">
        <f t="shared" si="2"/>
        <v>0</v>
      </c>
      <c r="S139" s="203">
        <v>0</v>
      </c>
      <c r="T139" s="204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215</v>
      </c>
      <c r="AT139" s="205" t="s">
        <v>211</v>
      </c>
      <c r="AU139" s="205" t="s">
        <v>83</v>
      </c>
      <c r="AY139" s="18" t="s">
        <v>209</v>
      </c>
      <c r="BE139" s="206">
        <f t="shared" si="4"/>
        <v>0</v>
      </c>
      <c r="BF139" s="206">
        <f t="shared" si="5"/>
        <v>0</v>
      </c>
      <c r="BG139" s="206">
        <f t="shared" si="6"/>
        <v>0</v>
      </c>
      <c r="BH139" s="206">
        <f t="shared" si="7"/>
        <v>0</v>
      </c>
      <c r="BI139" s="206">
        <f t="shared" si="8"/>
        <v>0</v>
      </c>
      <c r="BJ139" s="18" t="s">
        <v>83</v>
      </c>
      <c r="BK139" s="206">
        <f t="shared" si="9"/>
        <v>0</v>
      </c>
      <c r="BL139" s="18" t="s">
        <v>215</v>
      </c>
      <c r="BM139" s="205" t="s">
        <v>260</v>
      </c>
    </row>
    <row r="140" spans="1:65" s="2" customFormat="1" ht="16.5" customHeight="1">
      <c r="A140" s="35"/>
      <c r="B140" s="36"/>
      <c r="C140" s="193" t="s">
        <v>265</v>
      </c>
      <c r="D140" s="193" t="s">
        <v>211</v>
      </c>
      <c r="E140" s="194" t="s">
        <v>4304</v>
      </c>
      <c r="F140" s="195" t="s">
        <v>4305</v>
      </c>
      <c r="G140" s="196" t="s">
        <v>513</v>
      </c>
      <c r="H140" s="197">
        <v>3</v>
      </c>
      <c r="I140" s="198"/>
      <c r="J140" s="199">
        <f t="shared" si="0"/>
        <v>0</v>
      </c>
      <c r="K140" s="200"/>
      <c r="L140" s="40"/>
      <c r="M140" s="201" t="s">
        <v>1</v>
      </c>
      <c r="N140" s="202" t="s">
        <v>40</v>
      </c>
      <c r="O140" s="72"/>
      <c r="P140" s="203">
        <f t="shared" si="1"/>
        <v>0</v>
      </c>
      <c r="Q140" s="203">
        <v>0</v>
      </c>
      <c r="R140" s="203">
        <f t="shared" si="2"/>
        <v>0</v>
      </c>
      <c r="S140" s="203">
        <v>0</v>
      </c>
      <c r="T140" s="204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215</v>
      </c>
      <c r="AT140" s="205" t="s">
        <v>211</v>
      </c>
      <c r="AU140" s="205" t="s">
        <v>83</v>
      </c>
      <c r="AY140" s="18" t="s">
        <v>209</v>
      </c>
      <c r="BE140" s="206">
        <f t="shared" si="4"/>
        <v>0</v>
      </c>
      <c r="BF140" s="206">
        <f t="shared" si="5"/>
        <v>0</v>
      </c>
      <c r="BG140" s="206">
        <f t="shared" si="6"/>
        <v>0</v>
      </c>
      <c r="BH140" s="206">
        <f t="shared" si="7"/>
        <v>0</v>
      </c>
      <c r="BI140" s="206">
        <f t="shared" si="8"/>
        <v>0</v>
      </c>
      <c r="BJ140" s="18" t="s">
        <v>83</v>
      </c>
      <c r="BK140" s="206">
        <f t="shared" si="9"/>
        <v>0</v>
      </c>
      <c r="BL140" s="18" t="s">
        <v>215</v>
      </c>
      <c r="BM140" s="205" t="s">
        <v>263</v>
      </c>
    </row>
    <row r="141" spans="1:65" s="2" customFormat="1" ht="16.5" customHeight="1">
      <c r="A141" s="35"/>
      <c r="B141" s="36"/>
      <c r="C141" s="193" t="s">
        <v>244</v>
      </c>
      <c r="D141" s="193" t="s">
        <v>211</v>
      </c>
      <c r="E141" s="194" t="s">
        <v>4306</v>
      </c>
      <c r="F141" s="195" t="s">
        <v>3862</v>
      </c>
      <c r="G141" s="196" t="s">
        <v>513</v>
      </c>
      <c r="H141" s="197">
        <v>1</v>
      </c>
      <c r="I141" s="198"/>
      <c r="J141" s="199">
        <f t="shared" si="0"/>
        <v>0</v>
      </c>
      <c r="K141" s="200"/>
      <c r="L141" s="40"/>
      <c r="M141" s="201" t="s">
        <v>1</v>
      </c>
      <c r="N141" s="202" t="s">
        <v>40</v>
      </c>
      <c r="O141" s="72"/>
      <c r="P141" s="203">
        <f t="shared" si="1"/>
        <v>0</v>
      </c>
      <c r="Q141" s="203">
        <v>0</v>
      </c>
      <c r="R141" s="203">
        <f t="shared" si="2"/>
        <v>0</v>
      </c>
      <c r="S141" s="203">
        <v>0</v>
      </c>
      <c r="T141" s="204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215</v>
      </c>
      <c r="AT141" s="205" t="s">
        <v>211</v>
      </c>
      <c r="AU141" s="205" t="s">
        <v>83</v>
      </c>
      <c r="AY141" s="18" t="s">
        <v>209</v>
      </c>
      <c r="BE141" s="206">
        <f t="shared" si="4"/>
        <v>0</v>
      </c>
      <c r="BF141" s="206">
        <f t="shared" si="5"/>
        <v>0</v>
      </c>
      <c r="BG141" s="206">
        <f t="shared" si="6"/>
        <v>0</v>
      </c>
      <c r="BH141" s="206">
        <f t="shared" si="7"/>
        <v>0</v>
      </c>
      <c r="BI141" s="206">
        <f t="shared" si="8"/>
        <v>0</v>
      </c>
      <c r="BJ141" s="18" t="s">
        <v>83</v>
      </c>
      <c r="BK141" s="206">
        <f t="shared" si="9"/>
        <v>0</v>
      </c>
      <c r="BL141" s="18" t="s">
        <v>215</v>
      </c>
      <c r="BM141" s="205" t="s">
        <v>266</v>
      </c>
    </row>
    <row r="142" spans="1:65" s="12" customFormat="1" ht="25.9" customHeight="1">
      <c r="B142" s="177"/>
      <c r="C142" s="178"/>
      <c r="D142" s="179" t="s">
        <v>74</v>
      </c>
      <c r="E142" s="180" t="s">
        <v>3441</v>
      </c>
      <c r="F142" s="180" t="s">
        <v>129</v>
      </c>
      <c r="G142" s="178"/>
      <c r="H142" s="178"/>
      <c r="I142" s="181"/>
      <c r="J142" s="182">
        <f>BK142</f>
        <v>0</v>
      </c>
      <c r="K142" s="178"/>
      <c r="L142" s="183"/>
      <c r="M142" s="184"/>
      <c r="N142" s="185"/>
      <c r="O142" s="185"/>
      <c r="P142" s="186">
        <f>SUM(P143:P148)</f>
        <v>0</v>
      </c>
      <c r="Q142" s="185"/>
      <c r="R142" s="186">
        <f>SUM(R143:R148)</f>
        <v>0</v>
      </c>
      <c r="S142" s="185"/>
      <c r="T142" s="187">
        <f>SUM(T143:T148)</f>
        <v>0</v>
      </c>
      <c r="AR142" s="188" t="s">
        <v>83</v>
      </c>
      <c r="AT142" s="189" t="s">
        <v>74</v>
      </c>
      <c r="AU142" s="189" t="s">
        <v>75</v>
      </c>
      <c r="AY142" s="188" t="s">
        <v>209</v>
      </c>
      <c r="BK142" s="190">
        <f>SUM(BK143:BK148)</f>
        <v>0</v>
      </c>
    </row>
    <row r="143" spans="1:65" s="2" customFormat="1" ht="16.5" customHeight="1">
      <c r="A143" s="35"/>
      <c r="B143" s="36"/>
      <c r="C143" s="193" t="s">
        <v>8</v>
      </c>
      <c r="D143" s="193" t="s">
        <v>211</v>
      </c>
      <c r="E143" s="194" t="s">
        <v>4307</v>
      </c>
      <c r="F143" s="195" t="s">
        <v>3866</v>
      </c>
      <c r="G143" s="196" t="s">
        <v>2508</v>
      </c>
      <c r="H143" s="197">
        <v>16</v>
      </c>
      <c r="I143" s="198"/>
      <c r="J143" s="199">
        <f t="shared" ref="J143:J148" si="10">ROUND(I143*H143,2)</f>
        <v>0</v>
      </c>
      <c r="K143" s="200"/>
      <c r="L143" s="40"/>
      <c r="M143" s="201" t="s">
        <v>1</v>
      </c>
      <c r="N143" s="202" t="s">
        <v>40</v>
      </c>
      <c r="O143" s="72"/>
      <c r="P143" s="203">
        <f t="shared" ref="P143:P148" si="11">O143*H143</f>
        <v>0</v>
      </c>
      <c r="Q143" s="203">
        <v>0</v>
      </c>
      <c r="R143" s="203">
        <f t="shared" ref="R143:R148" si="12">Q143*H143</f>
        <v>0</v>
      </c>
      <c r="S143" s="203">
        <v>0</v>
      </c>
      <c r="T143" s="204">
        <f t="shared" ref="T143:T148" si="13"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215</v>
      </c>
      <c r="AT143" s="205" t="s">
        <v>211</v>
      </c>
      <c r="AU143" s="205" t="s">
        <v>83</v>
      </c>
      <c r="AY143" s="18" t="s">
        <v>209</v>
      </c>
      <c r="BE143" s="206">
        <f t="shared" ref="BE143:BE148" si="14">IF(N143="základní",J143,0)</f>
        <v>0</v>
      </c>
      <c r="BF143" s="206">
        <f t="shared" ref="BF143:BF148" si="15">IF(N143="snížená",J143,0)</f>
        <v>0</v>
      </c>
      <c r="BG143" s="206">
        <f t="shared" ref="BG143:BG148" si="16">IF(N143="zákl. přenesená",J143,0)</f>
        <v>0</v>
      </c>
      <c r="BH143" s="206">
        <f t="shared" ref="BH143:BH148" si="17">IF(N143="sníž. přenesená",J143,0)</f>
        <v>0</v>
      </c>
      <c r="BI143" s="206">
        <f t="shared" ref="BI143:BI148" si="18">IF(N143="nulová",J143,0)</f>
        <v>0</v>
      </c>
      <c r="BJ143" s="18" t="s">
        <v>83</v>
      </c>
      <c r="BK143" s="206">
        <f t="shared" ref="BK143:BK148" si="19">ROUND(I143*H143,2)</f>
        <v>0</v>
      </c>
      <c r="BL143" s="18" t="s">
        <v>215</v>
      </c>
      <c r="BM143" s="205" t="s">
        <v>271</v>
      </c>
    </row>
    <row r="144" spans="1:65" s="2" customFormat="1" ht="16.5" customHeight="1">
      <c r="A144" s="35"/>
      <c r="B144" s="36"/>
      <c r="C144" s="193" t="s">
        <v>247</v>
      </c>
      <c r="D144" s="193" t="s">
        <v>211</v>
      </c>
      <c r="E144" s="194" t="s">
        <v>4308</v>
      </c>
      <c r="F144" s="195" t="s">
        <v>3827</v>
      </c>
      <c r="G144" s="196" t="s">
        <v>2508</v>
      </c>
      <c r="H144" s="197">
        <v>8</v>
      </c>
      <c r="I144" s="198"/>
      <c r="J144" s="199">
        <f t="shared" si="10"/>
        <v>0</v>
      </c>
      <c r="K144" s="200"/>
      <c r="L144" s="40"/>
      <c r="M144" s="201" t="s">
        <v>1</v>
      </c>
      <c r="N144" s="202" t="s">
        <v>40</v>
      </c>
      <c r="O144" s="72"/>
      <c r="P144" s="203">
        <f t="shared" si="11"/>
        <v>0</v>
      </c>
      <c r="Q144" s="203">
        <v>0</v>
      </c>
      <c r="R144" s="203">
        <f t="shared" si="12"/>
        <v>0</v>
      </c>
      <c r="S144" s="203">
        <v>0</v>
      </c>
      <c r="T144" s="204">
        <f t="shared" si="1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215</v>
      </c>
      <c r="AT144" s="205" t="s">
        <v>211</v>
      </c>
      <c r="AU144" s="205" t="s">
        <v>83</v>
      </c>
      <c r="AY144" s="18" t="s">
        <v>209</v>
      </c>
      <c r="BE144" s="206">
        <f t="shared" si="14"/>
        <v>0</v>
      </c>
      <c r="BF144" s="206">
        <f t="shared" si="15"/>
        <v>0</v>
      </c>
      <c r="BG144" s="206">
        <f t="shared" si="16"/>
        <v>0</v>
      </c>
      <c r="BH144" s="206">
        <f t="shared" si="17"/>
        <v>0</v>
      </c>
      <c r="BI144" s="206">
        <f t="shared" si="18"/>
        <v>0</v>
      </c>
      <c r="BJ144" s="18" t="s">
        <v>83</v>
      </c>
      <c r="BK144" s="206">
        <f t="shared" si="19"/>
        <v>0</v>
      </c>
      <c r="BL144" s="18" t="s">
        <v>215</v>
      </c>
      <c r="BM144" s="205" t="s">
        <v>273</v>
      </c>
    </row>
    <row r="145" spans="1:65" s="2" customFormat="1" ht="16.5" customHeight="1">
      <c r="A145" s="35"/>
      <c r="B145" s="36"/>
      <c r="C145" s="193" t="s">
        <v>278</v>
      </c>
      <c r="D145" s="193" t="s">
        <v>211</v>
      </c>
      <c r="E145" s="194" t="s">
        <v>4309</v>
      </c>
      <c r="F145" s="195" t="s">
        <v>3829</v>
      </c>
      <c r="G145" s="196" t="s">
        <v>2508</v>
      </c>
      <c r="H145" s="197">
        <v>5</v>
      </c>
      <c r="I145" s="198"/>
      <c r="J145" s="199">
        <f t="shared" si="10"/>
        <v>0</v>
      </c>
      <c r="K145" s="200"/>
      <c r="L145" s="40"/>
      <c r="M145" s="201" t="s">
        <v>1</v>
      </c>
      <c r="N145" s="202" t="s">
        <v>40</v>
      </c>
      <c r="O145" s="72"/>
      <c r="P145" s="203">
        <f t="shared" si="11"/>
        <v>0</v>
      </c>
      <c r="Q145" s="203">
        <v>0</v>
      </c>
      <c r="R145" s="203">
        <f t="shared" si="12"/>
        <v>0</v>
      </c>
      <c r="S145" s="203">
        <v>0</v>
      </c>
      <c r="T145" s="204">
        <f t="shared" si="1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215</v>
      </c>
      <c r="AT145" s="205" t="s">
        <v>211</v>
      </c>
      <c r="AU145" s="205" t="s">
        <v>83</v>
      </c>
      <c r="AY145" s="18" t="s">
        <v>209</v>
      </c>
      <c r="BE145" s="206">
        <f t="shared" si="14"/>
        <v>0</v>
      </c>
      <c r="BF145" s="206">
        <f t="shared" si="15"/>
        <v>0</v>
      </c>
      <c r="BG145" s="206">
        <f t="shared" si="16"/>
        <v>0</v>
      </c>
      <c r="BH145" s="206">
        <f t="shared" si="17"/>
        <v>0</v>
      </c>
      <c r="BI145" s="206">
        <f t="shared" si="18"/>
        <v>0</v>
      </c>
      <c r="BJ145" s="18" t="s">
        <v>83</v>
      </c>
      <c r="BK145" s="206">
        <f t="shared" si="19"/>
        <v>0</v>
      </c>
      <c r="BL145" s="18" t="s">
        <v>215</v>
      </c>
      <c r="BM145" s="205" t="s">
        <v>277</v>
      </c>
    </row>
    <row r="146" spans="1:65" s="2" customFormat="1" ht="16.5" customHeight="1">
      <c r="A146" s="35"/>
      <c r="B146" s="36"/>
      <c r="C146" s="193" t="s">
        <v>252</v>
      </c>
      <c r="D146" s="193" t="s">
        <v>211</v>
      </c>
      <c r="E146" s="194" t="s">
        <v>4310</v>
      </c>
      <c r="F146" s="195" t="s">
        <v>3831</v>
      </c>
      <c r="G146" s="196" t="s">
        <v>2508</v>
      </c>
      <c r="H146" s="197">
        <v>8</v>
      </c>
      <c r="I146" s="198"/>
      <c r="J146" s="199">
        <f t="shared" si="10"/>
        <v>0</v>
      </c>
      <c r="K146" s="200"/>
      <c r="L146" s="40"/>
      <c r="M146" s="201" t="s">
        <v>1</v>
      </c>
      <c r="N146" s="202" t="s">
        <v>40</v>
      </c>
      <c r="O146" s="72"/>
      <c r="P146" s="203">
        <f t="shared" si="11"/>
        <v>0</v>
      </c>
      <c r="Q146" s="203">
        <v>0</v>
      </c>
      <c r="R146" s="203">
        <f t="shared" si="12"/>
        <v>0</v>
      </c>
      <c r="S146" s="203">
        <v>0</v>
      </c>
      <c r="T146" s="204">
        <f t="shared" si="1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215</v>
      </c>
      <c r="AT146" s="205" t="s">
        <v>211</v>
      </c>
      <c r="AU146" s="205" t="s">
        <v>83</v>
      </c>
      <c r="AY146" s="18" t="s">
        <v>209</v>
      </c>
      <c r="BE146" s="206">
        <f t="shared" si="14"/>
        <v>0</v>
      </c>
      <c r="BF146" s="206">
        <f t="shared" si="15"/>
        <v>0</v>
      </c>
      <c r="BG146" s="206">
        <f t="shared" si="16"/>
        <v>0</v>
      </c>
      <c r="BH146" s="206">
        <f t="shared" si="17"/>
        <v>0</v>
      </c>
      <c r="BI146" s="206">
        <f t="shared" si="18"/>
        <v>0</v>
      </c>
      <c r="BJ146" s="18" t="s">
        <v>83</v>
      </c>
      <c r="BK146" s="206">
        <f t="shared" si="19"/>
        <v>0</v>
      </c>
      <c r="BL146" s="18" t="s">
        <v>215</v>
      </c>
      <c r="BM146" s="205" t="s">
        <v>279</v>
      </c>
    </row>
    <row r="147" spans="1:65" s="2" customFormat="1" ht="16.5" customHeight="1">
      <c r="A147" s="35"/>
      <c r="B147" s="36"/>
      <c r="C147" s="193" t="s">
        <v>284</v>
      </c>
      <c r="D147" s="193" t="s">
        <v>211</v>
      </c>
      <c r="E147" s="194" t="s">
        <v>4311</v>
      </c>
      <c r="F147" s="195" t="s">
        <v>3833</v>
      </c>
      <c r="G147" s="196" t="s">
        <v>2508</v>
      </c>
      <c r="H147" s="197">
        <v>1</v>
      </c>
      <c r="I147" s="198"/>
      <c r="J147" s="199">
        <f t="shared" si="10"/>
        <v>0</v>
      </c>
      <c r="K147" s="200"/>
      <c r="L147" s="40"/>
      <c r="M147" s="201" t="s">
        <v>1</v>
      </c>
      <c r="N147" s="202" t="s">
        <v>40</v>
      </c>
      <c r="O147" s="72"/>
      <c r="P147" s="203">
        <f t="shared" si="11"/>
        <v>0</v>
      </c>
      <c r="Q147" s="203">
        <v>0</v>
      </c>
      <c r="R147" s="203">
        <f t="shared" si="12"/>
        <v>0</v>
      </c>
      <c r="S147" s="203">
        <v>0</v>
      </c>
      <c r="T147" s="204">
        <f t="shared" si="1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215</v>
      </c>
      <c r="AT147" s="205" t="s">
        <v>211</v>
      </c>
      <c r="AU147" s="205" t="s">
        <v>83</v>
      </c>
      <c r="AY147" s="18" t="s">
        <v>209</v>
      </c>
      <c r="BE147" s="206">
        <f t="shared" si="14"/>
        <v>0</v>
      </c>
      <c r="BF147" s="206">
        <f t="shared" si="15"/>
        <v>0</v>
      </c>
      <c r="BG147" s="206">
        <f t="shared" si="16"/>
        <v>0</v>
      </c>
      <c r="BH147" s="206">
        <f t="shared" si="17"/>
        <v>0</v>
      </c>
      <c r="BI147" s="206">
        <f t="shared" si="18"/>
        <v>0</v>
      </c>
      <c r="BJ147" s="18" t="s">
        <v>83</v>
      </c>
      <c r="BK147" s="206">
        <f t="shared" si="19"/>
        <v>0</v>
      </c>
      <c r="BL147" s="18" t="s">
        <v>215</v>
      </c>
      <c r="BM147" s="205" t="s">
        <v>282</v>
      </c>
    </row>
    <row r="148" spans="1:65" s="2" customFormat="1" ht="21.75" customHeight="1">
      <c r="A148" s="35"/>
      <c r="B148" s="36"/>
      <c r="C148" s="193" t="s">
        <v>258</v>
      </c>
      <c r="D148" s="193" t="s">
        <v>211</v>
      </c>
      <c r="E148" s="194" t="s">
        <v>4312</v>
      </c>
      <c r="F148" s="195" t="s">
        <v>3835</v>
      </c>
      <c r="G148" s="196" t="s">
        <v>2508</v>
      </c>
      <c r="H148" s="197">
        <v>2</v>
      </c>
      <c r="I148" s="198"/>
      <c r="J148" s="199">
        <f t="shared" si="10"/>
        <v>0</v>
      </c>
      <c r="K148" s="200"/>
      <c r="L148" s="40"/>
      <c r="M148" s="267" t="s">
        <v>1</v>
      </c>
      <c r="N148" s="268" t="s">
        <v>40</v>
      </c>
      <c r="O148" s="269"/>
      <c r="P148" s="270">
        <f t="shared" si="11"/>
        <v>0</v>
      </c>
      <c r="Q148" s="270">
        <v>0</v>
      </c>
      <c r="R148" s="270">
        <f t="shared" si="12"/>
        <v>0</v>
      </c>
      <c r="S148" s="270">
        <v>0</v>
      </c>
      <c r="T148" s="271">
        <f t="shared" si="1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215</v>
      </c>
      <c r="AT148" s="205" t="s">
        <v>211</v>
      </c>
      <c r="AU148" s="205" t="s">
        <v>83</v>
      </c>
      <c r="AY148" s="18" t="s">
        <v>209</v>
      </c>
      <c r="BE148" s="206">
        <f t="shared" si="14"/>
        <v>0</v>
      </c>
      <c r="BF148" s="206">
        <f t="shared" si="15"/>
        <v>0</v>
      </c>
      <c r="BG148" s="206">
        <f t="shared" si="16"/>
        <v>0</v>
      </c>
      <c r="BH148" s="206">
        <f t="shared" si="17"/>
        <v>0</v>
      </c>
      <c r="BI148" s="206">
        <f t="shared" si="18"/>
        <v>0</v>
      </c>
      <c r="BJ148" s="18" t="s">
        <v>83</v>
      </c>
      <c r="BK148" s="206">
        <f t="shared" si="19"/>
        <v>0</v>
      </c>
      <c r="BL148" s="18" t="s">
        <v>215</v>
      </c>
      <c r="BM148" s="205" t="s">
        <v>285</v>
      </c>
    </row>
    <row r="149" spans="1:65" s="2" customFormat="1" ht="6.95" customHeight="1">
      <c r="A149" s="35"/>
      <c r="B149" s="55"/>
      <c r="C149" s="56"/>
      <c r="D149" s="56"/>
      <c r="E149" s="56"/>
      <c r="F149" s="56"/>
      <c r="G149" s="56"/>
      <c r="H149" s="56"/>
      <c r="I149" s="56"/>
      <c r="J149" s="56"/>
      <c r="K149" s="56"/>
      <c r="L149" s="40"/>
      <c r="M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</row>
  </sheetData>
  <sheetProtection algorithmName="SHA-512" hashValue="WUjLq9gg/U9s/y0lo3GuJA42kchWn9AnnvbXc0oGNGXMyyXkVT6sOgMECqSSrEOc5ZhsMko0D+zf+iExpbrbTA==" saltValue="wcE0+eL+A/8ftPrB44OXLT82sAxEuAT2MPpyQTx21slKD4mcVrx32aKxxzYwmGtYUH7g7YboEwm9Fz8mujjpyA==" spinCount="100000" sheet="1" objects="1" scenarios="1" formatColumns="0" formatRows="0" autoFilter="0"/>
  <autoFilter ref="C125:K148" xr:uid="{00000000-0009-0000-0000-000010000000}"/>
  <mergeCells count="15">
    <mergeCell ref="E112:H112"/>
    <mergeCell ref="E116:H116"/>
    <mergeCell ref="E114:H114"/>
    <mergeCell ref="E118:H11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2:BM28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8" t="s">
        <v>143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152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23" t="str">
        <f>'Rekapitulace stavby'!K6</f>
        <v>OU - STAVEBNÍ ÚPRAVY BUDOVY E, ČS.LEGIÍ 9, OSTRAVA - AKTUALIZACE/REVIZE 7.7.2022</v>
      </c>
      <c r="F7" s="324"/>
      <c r="G7" s="324"/>
      <c r="H7" s="324"/>
      <c r="L7" s="21"/>
    </row>
    <row r="8" spans="1:46" ht="12.75">
      <c r="B8" s="21"/>
      <c r="D8" s="120" t="s">
        <v>153</v>
      </c>
      <c r="L8" s="21"/>
    </row>
    <row r="9" spans="1:46" s="1" customFormat="1" ht="16.5" customHeight="1">
      <c r="B9" s="21"/>
      <c r="E9" s="323" t="s">
        <v>2838</v>
      </c>
      <c r="F9" s="321"/>
      <c r="G9" s="321"/>
      <c r="H9" s="321"/>
      <c r="L9" s="21"/>
    </row>
    <row r="10" spans="1:46" s="1" customFormat="1" ht="12" customHeight="1">
      <c r="B10" s="21"/>
      <c r="D10" s="120" t="s">
        <v>2839</v>
      </c>
      <c r="L10" s="21"/>
    </row>
    <row r="11" spans="1:46" s="2" customFormat="1" ht="16.5" customHeight="1">
      <c r="A11" s="35"/>
      <c r="B11" s="40"/>
      <c r="C11" s="35"/>
      <c r="D11" s="35"/>
      <c r="E11" s="333" t="s">
        <v>4313</v>
      </c>
      <c r="F11" s="326"/>
      <c r="G11" s="326"/>
      <c r="H11" s="326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3273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25" t="s">
        <v>4314</v>
      </c>
      <c r="F13" s="326"/>
      <c r="G13" s="326"/>
      <c r="H13" s="326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17</v>
      </c>
      <c r="E15" s="35"/>
      <c r="F15" s="111" t="s">
        <v>1</v>
      </c>
      <c r="G15" s="35"/>
      <c r="H15" s="35"/>
      <c r="I15" s="120" t="s">
        <v>18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19</v>
      </c>
      <c r="E16" s="35"/>
      <c r="F16" s="111" t="s">
        <v>33</v>
      </c>
      <c r="G16" s="35"/>
      <c r="H16" s="35"/>
      <c r="I16" s="120" t="s">
        <v>21</v>
      </c>
      <c r="J16" s="121" t="str">
        <f>'Rekapitulace stavby'!AN8</f>
        <v>30. 3. 2022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23</v>
      </c>
      <c r="E18" s="35"/>
      <c r="F18" s="35"/>
      <c r="G18" s="35"/>
      <c r="H18" s="35"/>
      <c r="I18" s="120" t="s">
        <v>24</v>
      </c>
      <c r="J18" s="111" t="str">
        <f>IF('Rekapitulace stavby'!AN10="","",'Rekapitulace stavby'!AN10)</f>
        <v/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tr">
        <f>IF('Rekapitulace stavby'!E11="","",'Rekapitulace stavby'!E11)</f>
        <v>Ostravská univerzita</v>
      </c>
      <c r="F19" s="35"/>
      <c r="G19" s="35"/>
      <c r="H19" s="35"/>
      <c r="I19" s="120" t="s">
        <v>26</v>
      </c>
      <c r="J19" s="111" t="str">
        <f>IF('Rekapitulace stavby'!AN11="","",'Rekapitulace stavby'!AN11)</f>
        <v/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27</v>
      </c>
      <c r="E21" s="35"/>
      <c r="F21" s="35"/>
      <c r="G21" s="35"/>
      <c r="H21" s="35"/>
      <c r="I21" s="120" t="s">
        <v>24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27" t="str">
        <f>'Rekapitulace stavby'!E14</f>
        <v>Vyplň údaj</v>
      </c>
      <c r="F22" s="328"/>
      <c r="G22" s="328"/>
      <c r="H22" s="328"/>
      <c r="I22" s="120" t="s">
        <v>26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29</v>
      </c>
      <c r="E24" s="35"/>
      <c r="F24" s="35"/>
      <c r="G24" s="35"/>
      <c r="H24" s="35"/>
      <c r="I24" s="120" t="s">
        <v>24</v>
      </c>
      <c r="J24" s="111" t="str">
        <f>IF('Rekapitulace stavby'!AN16="","",'Rekapitulace stavby'!AN16)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tr">
        <f>IF('Rekapitulace stavby'!E17="","",'Rekapitulace stavby'!E17)</f>
        <v>MARPO s.r.o.</v>
      </c>
      <c r="F25" s="35"/>
      <c r="G25" s="35"/>
      <c r="H25" s="35"/>
      <c r="I25" s="120" t="s">
        <v>26</v>
      </c>
      <c r="J25" s="111" t="str">
        <f>IF('Rekapitulace stavby'!AN17="","",'Rekapitulace stavby'!AN17)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32</v>
      </c>
      <c r="E27" s="35"/>
      <c r="F27" s="35"/>
      <c r="G27" s="35"/>
      <c r="H27" s="35"/>
      <c r="I27" s="120" t="s">
        <v>24</v>
      </c>
      <c r="J27" s="111" t="str">
        <f>IF('Rekapitulace stavby'!AN19="","",'Rekapitulace stavby'!AN19)</f>
        <v/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tr">
        <f>IF('Rekapitulace stavby'!E20="","",'Rekapitulace stavby'!E20)</f>
        <v xml:space="preserve"> </v>
      </c>
      <c r="F28" s="35"/>
      <c r="G28" s="35"/>
      <c r="H28" s="35"/>
      <c r="I28" s="120" t="s">
        <v>26</v>
      </c>
      <c r="J28" s="111" t="str">
        <f>IF('Rekapitulace stavby'!AN20="","",'Rekapitulace stavby'!AN20)</f>
        <v/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34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29" t="s">
        <v>1</v>
      </c>
      <c r="F31" s="329"/>
      <c r="G31" s="329"/>
      <c r="H31" s="329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35</v>
      </c>
      <c r="E34" s="35"/>
      <c r="F34" s="35"/>
      <c r="G34" s="35"/>
      <c r="H34" s="35"/>
      <c r="I34" s="35"/>
      <c r="J34" s="127">
        <f>ROUND(J134,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37</v>
      </c>
      <c r="G36" s="35"/>
      <c r="H36" s="35"/>
      <c r="I36" s="128" t="s">
        <v>36</v>
      </c>
      <c r="J36" s="128" t="s">
        <v>38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39</v>
      </c>
      <c r="E37" s="120" t="s">
        <v>40</v>
      </c>
      <c r="F37" s="130">
        <f>ROUND((SUM(BE134:BE284)),  2)</f>
        <v>0</v>
      </c>
      <c r="G37" s="35"/>
      <c r="H37" s="35"/>
      <c r="I37" s="131">
        <v>0.21</v>
      </c>
      <c r="J37" s="130">
        <f>ROUND(((SUM(BE134:BE284))*I37),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41</v>
      </c>
      <c r="F38" s="130">
        <f>ROUND((SUM(BF134:BF284)),  2)</f>
        <v>0</v>
      </c>
      <c r="G38" s="35"/>
      <c r="H38" s="35"/>
      <c r="I38" s="131">
        <v>0.15</v>
      </c>
      <c r="J38" s="130">
        <f>ROUND(((SUM(BF134:BF284))*I38),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42</v>
      </c>
      <c r="F39" s="130">
        <f>ROUND((SUM(BG134:BG284)),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43</v>
      </c>
      <c r="F40" s="130">
        <f>ROUND((SUM(BH134:BH284)),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44</v>
      </c>
      <c r="F41" s="130">
        <f>ROUND((SUM(BI134:BI284)),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45</v>
      </c>
      <c r="E43" s="134"/>
      <c r="F43" s="134"/>
      <c r="G43" s="135" t="s">
        <v>46</v>
      </c>
      <c r="H43" s="136" t="s">
        <v>47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155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0" t="str">
        <f>E7</f>
        <v>OU - STAVEBNÍ ÚPRAVY BUDOVY E, ČS.LEGIÍ 9, OSTRAVA - AKTUALIZACE/REVIZE 7.7.2022</v>
      </c>
      <c r="F85" s="331"/>
      <c r="G85" s="331"/>
      <c r="H85" s="33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153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30" t="s">
        <v>2838</v>
      </c>
      <c r="F87" s="307"/>
      <c r="G87" s="307"/>
      <c r="H87" s="307"/>
      <c r="I87" s="23"/>
      <c r="J87" s="23"/>
      <c r="K87" s="23"/>
      <c r="L87" s="21"/>
    </row>
    <row r="88" spans="1:31" s="1" customFormat="1" ht="12" customHeight="1">
      <c r="B88" s="22"/>
      <c r="C88" s="30" t="s">
        <v>2839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34" t="s">
        <v>4313</v>
      </c>
      <c r="F89" s="332"/>
      <c r="G89" s="332"/>
      <c r="H89" s="332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3273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78" t="str">
        <f>E13</f>
        <v>1 - Rozvaděče</v>
      </c>
      <c r="F91" s="332"/>
      <c r="G91" s="332"/>
      <c r="H91" s="332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19</v>
      </c>
      <c r="D93" s="37"/>
      <c r="E93" s="37"/>
      <c r="F93" s="28" t="str">
        <f>F16</f>
        <v xml:space="preserve"> </v>
      </c>
      <c r="G93" s="37"/>
      <c r="H93" s="37"/>
      <c r="I93" s="30" t="s">
        <v>21</v>
      </c>
      <c r="J93" s="67" t="str">
        <f>IF(J16="","",J16)</f>
        <v>30. 3. 2022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2" customHeight="1">
      <c r="A95" s="35"/>
      <c r="B95" s="36"/>
      <c r="C95" s="30" t="s">
        <v>23</v>
      </c>
      <c r="D95" s="37"/>
      <c r="E95" s="37"/>
      <c r="F95" s="28" t="str">
        <f>E19</f>
        <v>Ostravská univerzita</v>
      </c>
      <c r="G95" s="37"/>
      <c r="H95" s="37"/>
      <c r="I95" s="30" t="s">
        <v>29</v>
      </c>
      <c r="J95" s="33" t="str">
        <f>E25</f>
        <v>MARPO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27</v>
      </c>
      <c r="D96" s="37"/>
      <c r="E96" s="37"/>
      <c r="F96" s="28" t="str">
        <f>IF(E22="","",E22)</f>
        <v>Vyplň údaj</v>
      </c>
      <c r="G96" s="37"/>
      <c r="H96" s="37"/>
      <c r="I96" s="30" t="s">
        <v>32</v>
      </c>
      <c r="J96" s="33" t="str">
        <f>E28</f>
        <v xml:space="preserve"> 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156</v>
      </c>
      <c r="D98" s="151"/>
      <c r="E98" s="151"/>
      <c r="F98" s="151"/>
      <c r="G98" s="151"/>
      <c r="H98" s="151"/>
      <c r="I98" s="151"/>
      <c r="J98" s="152" t="s">
        <v>157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158</v>
      </c>
      <c r="D100" s="37"/>
      <c r="E100" s="37"/>
      <c r="F100" s="37"/>
      <c r="G100" s="37"/>
      <c r="H100" s="37"/>
      <c r="I100" s="37"/>
      <c r="J100" s="85">
        <f>J134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159</v>
      </c>
    </row>
    <row r="101" spans="1:47" s="9" customFormat="1" ht="24.95" customHeight="1">
      <c r="B101" s="154"/>
      <c r="C101" s="155"/>
      <c r="D101" s="156" t="s">
        <v>4315</v>
      </c>
      <c r="E101" s="157"/>
      <c r="F101" s="157"/>
      <c r="G101" s="157"/>
      <c r="H101" s="157"/>
      <c r="I101" s="157"/>
      <c r="J101" s="158">
        <f>J135</f>
        <v>0</v>
      </c>
      <c r="K101" s="155"/>
      <c r="L101" s="159"/>
    </row>
    <row r="102" spans="1:47" s="9" customFormat="1" ht="24.95" customHeight="1">
      <c r="B102" s="154"/>
      <c r="C102" s="155"/>
      <c r="D102" s="156" t="s">
        <v>4316</v>
      </c>
      <c r="E102" s="157"/>
      <c r="F102" s="157"/>
      <c r="G102" s="157"/>
      <c r="H102" s="157"/>
      <c r="I102" s="157"/>
      <c r="J102" s="158">
        <f>J146</f>
        <v>0</v>
      </c>
      <c r="K102" s="155"/>
      <c r="L102" s="159"/>
    </row>
    <row r="103" spans="1:47" s="9" customFormat="1" ht="24.95" customHeight="1">
      <c r="B103" s="154"/>
      <c r="C103" s="155"/>
      <c r="D103" s="156" t="s">
        <v>4317</v>
      </c>
      <c r="E103" s="157"/>
      <c r="F103" s="157"/>
      <c r="G103" s="157"/>
      <c r="H103" s="157"/>
      <c r="I103" s="157"/>
      <c r="J103" s="158">
        <f>J165</f>
        <v>0</v>
      </c>
      <c r="K103" s="155"/>
      <c r="L103" s="159"/>
    </row>
    <row r="104" spans="1:47" s="9" customFormat="1" ht="24.95" customHeight="1">
      <c r="B104" s="154"/>
      <c r="C104" s="155"/>
      <c r="D104" s="156" t="s">
        <v>4318</v>
      </c>
      <c r="E104" s="157"/>
      <c r="F104" s="157"/>
      <c r="G104" s="157"/>
      <c r="H104" s="157"/>
      <c r="I104" s="157"/>
      <c r="J104" s="158">
        <f>J184</f>
        <v>0</v>
      </c>
      <c r="K104" s="155"/>
      <c r="L104" s="159"/>
    </row>
    <row r="105" spans="1:47" s="9" customFormat="1" ht="24.95" customHeight="1">
      <c r="B105" s="154"/>
      <c r="C105" s="155"/>
      <c r="D105" s="156" t="s">
        <v>4319</v>
      </c>
      <c r="E105" s="157"/>
      <c r="F105" s="157"/>
      <c r="G105" s="157"/>
      <c r="H105" s="157"/>
      <c r="I105" s="157"/>
      <c r="J105" s="158">
        <f>J195</f>
        <v>0</v>
      </c>
      <c r="K105" s="155"/>
      <c r="L105" s="159"/>
    </row>
    <row r="106" spans="1:47" s="9" customFormat="1" ht="24.95" customHeight="1">
      <c r="B106" s="154"/>
      <c r="C106" s="155"/>
      <c r="D106" s="156" t="s">
        <v>4320</v>
      </c>
      <c r="E106" s="157"/>
      <c r="F106" s="157"/>
      <c r="G106" s="157"/>
      <c r="H106" s="157"/>
      <c r="I106" s="157"/>
      <c r="J106" s="158">
        <f>J214</f>
        <v>0</v>
      </c>
      <c r="K106" s="155"/>
      <c r="L106" s="159"/>
    </row>
    <row r="107" spans="1:47" s="9" customFormat="1" ht="24.95" customHeight="1">
      <c r="B107" s="154"/>
      <c r="C107" s="155"/>
      <c r="D107" s="156" t="s">
        <v>4321</v>
      </c>
      <c r="E107" s="157"/>
      <c r="F107" s="157"/>
      <c r="G107" s="157"/>
      <c r="H107" s="157"/>
      <c r="I107" s="157"/>
      <c r="J107" s="158">
        <f>J225</f>
        <v>0</v>
      </c>
      <c r="K107" s="155"/>
      <c r="L107" s="159"/>
    </row>
    <row r="108" spans="1:47" s="9" customFormat="1" ht="24.95" customHeight="1">
      <c r="B108" s="154"/>
      <c r="C108" s="155"/>
      <c r="D108" s="156" t="s">
        <v>4322</v>
      </c>
      <c r="E108" s="157"/>
      <c r="F108" s="157"/>
      <c r="G108" s="157"/>
      <c r="H108" s="157"/>
      <c r="I108" s="157"/>
      <c r="J108" s="158">
        <f>J244</f>
        <v>0</v>
      </c>
      <c r="K108" s="155"/>
      <c r="L108" s="159"/>
    </row>
    <row r="109" spans="1:47" s="9" customFormat="1" ht="24.95" customHeight="1">
      <c r="B109" s="154"/>
      <c r="C109" s="155"/>
      <c r="D109" s="156" t="s">
        <v>4323</v>
      </c>
      <c r="E109" s="157"/>
      <c r="F109" s="157"/>
      <c r="G109" s="157"/>
      <c r="H109" s="157"/>
      <c r="I109" s="157"/>
      <c r="J109" s="158">
        <f>J255</f>
        <v>0</v>
      </c>
      <c r="K109" s="155"/>
      <c r="L109" s="159"/>
    </row>
    <row r="110" spans="1:47" s="9" customFormat="1" ht="24.95" customHeight="1">
      <c r="B110" s="154"/>
      <c r="C110" s="155"/>
      <c r="D110" s="156" t="s">
        <v>4324</v>
      </c>
      <c r="E110" s="157"/>
      <c r="F110" s="157"/>
      <c r="G110" s="157"/>
      <c r="H110" s="157"/>
      <c r="I110" s="157"/>
      <c r="J110" s="158">
        <f>J274</f>
        <v>0</v>
      </c>
      <c r="K110" s="155"/>
      <c r="L110" s="159"/>
    </row>
    <row r="111" spans="1:47" s="2" customFormat="1" ht="21.7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6.95" customHeight="1">
      <c r="A112" s="35"/>
      <c r="B112" s="55"/>
      <c r="C112" s="56"/>
      <c r="D112" s="56"/>
      <c r="E112" s="56"/>
      <c r="F112" s="56"/>
      <c r="G112" s="56"/>
      <c r="H112" s="56"/>
      <c r="I112" s="56"/>
      <c r="J112" s="56"/>
      <c r="K112" s="56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6" spans="1:31" s="2" customFormat="1" ht="6.95" customHeight="1">
      <c r="A116" s="35"/>
      <c r="B116" s="57"/>
      <c r="C116" s="58"/>
      <c r="D116" s="58"/>
      <c r="E116" s="58"/>
      <c r="F116" s="58"/>
      <c r="G116" s="58"/>
      <c r="H116" s="58"/>
      <c r="I116" s="58"/>
      <c r="J116" s="58"/>
      <c r="K116" s="58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24.95" customHeight="1">
      <c r="A117" s="35"/>
      <c r="B117" s="36"/>
      <c r="C117" s="24" t="s">
        <v>194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2" customHeight="1">
      <c r="A119" s="35"/>
      <c r="B119" s="36"/>
      <c r="C119" s="30" t="s">
        <v>16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6.5" customHeight="1">
      <c r="A120" s="35"/>
      <c r="B120" s="36"/>
      <c r="C120" s="37"/>
      <c r="D120" s="37"/>
      <c r="E120" s="330" t="str">
        <f>E7</f>
        <v>OU - STAVEBNÍ ÚPRAVY BUDOVY E, ČS.LEGIÍ 9, OSTRAVA - AKTUALIZACE/REVIZE 7.7.2022</v>
      </c>
      <c r="F120" s="331"/>
      <c r="G120" s="331"/>
      <c r="H120" s="331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1" customFormat="1" ht="12" customHeight="1">
      <c r="B121" s="22"/>
      <c r="C121" s="30" t="s">
        <v>153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pans="1:31" s="1" customFormat="1" ht="16.5" customHeight="1">
      <c r="B122" s="22"/>
      <c r="C122" s="23"/>
      <c r="D122" s="23"/>
      <c r="E122" s="330" t="s">
        <v>2838</v>
      </c>
      <c r="F122" s="307"/>
      <c r="G122" s="307"/>
      <c r="H122" s="307"/>
      <c r="I122" s="23"/>
      <c r="J122" s="23"/>
      <c r="K122" s="23"/>
      <c r="L122" s="21"/>
    </row>
    <row r="123" spans="1:31" s="1" customFormat="1" ht="12" customHeight="1">
      <c r="B123" s="22"/>
      <c r="C123" s="30" t="s">
        <v>2839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pans="1:31" s="2" customFormat="1" ht="16.5" customHeight="1">
      <c r="A124" s="35"/>
      <c r="B124" s="36"/>
      <c r="C124" s="37"/>
      <c r="D124" s="37"/>
      <c r="E124" s="334" t="s">
        <v>4313</v>
      </c>
      <c r="F124" s="332"/>
      <c r="G124" s="332"/>
      <c r="H124" s="332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30" t="s">
        <v>3273</v>
      </c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6.5" customHeight="1">
      <c r="A126" s="35"/>
      <c r="B126" s="36"/>
      <c r="C126" s="37"/>
      <c r="D126" s="37"/>
      <c r="E126" s="278" t="str">
        <f>E13</f>
        <v>1 - Rozvaděče</v>
      </c>
      <c r="F126" s="332"/>
      <c r="G126" s="332"/>
      <c r="H126" s="332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2" customHeight="1">
      <c r="A128" s="35"/>
      <c r="B128" s="36"/>
      <c r="C128" s="30" t="s">
        <v>19</v>
      </c>
      <c r="D128" s="37"/>
      <c r="E128" s="37"/>
      <c r="F128" s="28" t="str">
        <f>F16</f>
        <v xml:space="preserve"> </v>
      </c>
      <c r="G128" s="37"/>
      <c r="H128" s="37"/>
      <c r="I128" s="30" t="s">
        <v>21</v>
      </c>
      <c r="J128" s="67" t="str">
        <f>IF(J16="","",J16)</f>
        <v>30. 3. 2022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6.95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5.2" customHeight="1">
      <c r="A130" s="35"/>
      <c r="B130" s="36"/>
      <c r="C130" s="30" t="s">
        <v>23</v>
      </c>
      <c r="D130" s="37"/>
      <c r="E130" s="37"/>
      <c r="F130" s="28" t="str">
        <f>E19</f>
        <v>Ostravská univerzita</v>
      </c>
      <c r="G130" s="37"/>
      <c r="H130" s="37"/>
      <c r="I130" s="30" t="s">
        <v>29</v>
      </c>
      <c r="J130" s="33" t="str">
        <f>E25</f>
        <v>MARPO s.r.o.</v>
      </c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5.2" customHeight="1">
      <c r="A131" s="35"/>
      <c r="B131" s="36"/>
      <c r="C131" s="30" t="s">
        <v>27</v>
      </c>
      <c r="D131" s="37"/>
      <c r="E131" s="37"/>
      <c r="F131" s="28" t="str">
        <f>IF(E22="","",E22)</f>
        <v>Vyplň údaj</v>
      </c>
      <c r="G131" s="37"/>
      <c r="H131" s="37"/>
      <c r="I131" s="30" t="s">
        <v>32</v>
      </c>
      <c r="J131" s="33" t="str">
        <f>E28</f>
        <v xml:space="preserve"> </v>
      </c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0.35" customHeight="1">
      <c r="A132" s="35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11" customFormat="1" ht="29.25" customHeight="1">
      <c r="A133" s="165"/>
      <c r="B133" s="166"/>
      <c r="C133" s="167" t="s">
        <v>195</v>
      </c>
      <c r="D133" s="168" t="s">
        <v>60</v>
      </c>
      <c r="E133" s="168" t="s">
        <v>56</v>
      </c>
      <c r="F133" s="168" t="s">
        <v>57</v>
      </c>
      <c r="G133" s="168" t="s">
        <v>196</v>
      </c>
      <c r="H133" s="168" t="s">
        <v>197</v>
      </c>
      <c r="I133" s="168" t="s">
        <v>198</v>
      </c>
      <c r="J133" s="169" t="s">
        <v>157</v>
      </c>
      <c r="K133" s="170" t="s">
        <v>199</v>
      </c>
      <c r="L133" s="171"/>
      <c r="M133" s="76" t="s">
        <v>1</v>
      </c>
      <c r="N133" s="77" t="s">
        <v>39</v>
      </c>
      <c r="O133" s="77" t="s">
        <v>200</v>
      </c>
      <c r="P133" s="77" t="s">
        <v>201</v>
      </c>
      <c r="Q133" s="77" t="s">
        <v>202</v>
      </c>
      <c r="R133" s="77" t="s">
        <v>203</v>
      </c>
      <c r="S133" s="77" t="s">
        <v>204</v>
      </c>
      <c r="T133" s="78" t="s">
        <v>205</v>
      </c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/>
    </row>
    <row r="134" spans="1:65" s="2" customFormat="1" ht="22.9" customHeight="1">
      <c r="A134" s="35"/>
      <c r="B134" s="36"/>
      <c r="C134" s="83" t="s">
        <v>206</v>
      </c>
      <c r="D134" s="37"/>
      <c r="E134" s="37"/>
      <c r="F134" s="37"/>
      <c r="G134" s="37"/>
      <c r="H134" s="37"/>
      <c r="I134" s="37"/>
      <c r="J134" s="172">
        <f>BK134</f>
        <v>0</v>
      </c>
      <c r="K134" s="37"/>
      <c r="L134" s="40"/>
      <c r="M134" s="79"/>
      <c r="N134" s="173"/>
      <c r="O134" s="80"/>
      <c r="P134" s="174">
        <f>P135+P146+P165+P184+P195+P214+P225+P244+P255+P274</f>
        <v>0</v>
      </c>
      <c r="Q134" s="80"/>
      <c r="R134" s="174">
        <f>R135+R146+R165+R184+R195+R214+R225+R244+R255+R274</f>
        <v>0</v>
      </c>
      <c r="S134" s="80"/>
      <c r="T134" s="175">
        <f>T135+T146+T165+T184+T195+T214+T225+T244+T255+T274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74</v>
      </c>
      <c r="AU134" s="18" t="s">
        <v>159</v>
      </c>
      <c r="BK134" s="176">
        <f>BK135+BK146+BK165+BK184+BK195+BK214+BK225+BK244+BK255+BK274</f>
        <v>0</v>
      </c>
    </row>
    <row r="135" spans="1:65" s="12" customFormat="1" ht="25.9" customHeight="1">
      <c r="B135" s="177"/>
      <c r="C135" s="178"/>
      <c r="D135" s="179" t="s">
        <v>74</v>
      </c>
      <c r="E135" s="180" t="s">
        <v>3280</v>
      </c>
      <c r="F135" s="180" t="s">
        <v>4325</v>
      </c>
      <c r="G135" s="178"/>
      <c r="H135" s="178"/>
      <c r="I135" s="181"/>
      <c r="J135" s="182">
        <f>BK135</f>
        <v>0</v>
      </c>
      <c r="K135" s="178"/>
      <c r="L135" s="183"/>
      <c r="M135" s="184"/>
      <c r="N135" s="185"/>
      <c r="O135" s="185"/>
      <c r="P135" s="186">
        <f>SUM(P136:P145)</f>
        <v>0</v>
      </c>
      <c r="Q135" s="185"/>
      <c r="R135" s="186">
        <f>SUM(R136:R145)</f>
        <v>0</v>
      </c>
      <c r="S135" s="185"/>
      <c r="T135" s="187">
        <f>SUM(T136:T145)</f>
        <v>0</v>
      </c>
      <c r="AR135" s="188" t="s">
        <v>83</v>
      </c>
      <c r="AT135" s="189" t="s">
        <v>74</v>
      </c>
      <c r="AU135" s="189" t="s">
        <v>75</v>
      </c>
      <c r="AY135" s="188" t="s">
        <v>209</v>
      </c>
      <c r="BK135" s="190">
        <f>SUM(BK136:BK145)</f>
        <v>0</v>
      </c>
    </row>
    <row r="136" spans="1:65" s="2" customFormat="1" ht="16.5" customHeight="1">
      <c r="A136" s="35"/>
      <c r="B136" s="36"/>
      <c r="C136" s="193" t="s">
        <v>83</v>
      </c>
      <c r="D136" s="193" t="s">
        <v>211</v>
      </c>
      <c r="E136" s="194" t="s">
        <v>4326</v>
      </c>
      <c r="F136" s="195" t="s">
        <v>4327</v>
      </c>
      <c r="G136" s="196" t="s">
        <v>513</v>
      </c>
      <c r="H136" s="197">
        <v>0</v>
      </c>
      <c r="I136" s="198"/>
      <c r="J136" s="199">
        <f>ROUND(I136*H136,2)</f>
        <v>0</v>
      </c>
      <c r="K136" s="200"/>
      <c r="L136" s="40"/>
      <c r="M136" s="201" t="s">
        <v>1</v>
      </c>
      <c r="N136" s="202" t="s">
        <v>40</v>
      </c>
      <c r="O136" s="72"/>
      <c r="P136" s="203">
        <f>O136*H136</f>
        <v>0</v>
      </c>
      <c r="Q136" s="203">
        <v>0</v>
      </c>
      <c r="R136" s="203">
        <f>Q136*H136</f>
        <v>0</v>
      </c>
      <c r="S136" s="203">
        <v>0</v>
      </c>
      <c r="T136" s="20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215</v>
      </c>
      <c r="AT136" s="205" t="s">
        <v>211</v>
      </c>
      <c r="AU136" s="205" t="s">
        <v>83</v>
      </c>
      <c r="AY136" s="18" t="s">
        <v>209</v>
      </c>
      <c r="BE136" s="206">
        <f>IF(N136="základní",J136,0)</f>
        <v>0</v>
      </c>
      <c r="BF136" s="206">
        <f>IF(N136="snížená",J136,0)</f>
        <v>0</v>
      </c>
      <c r="BG136" s="206">
        <f>IF(N136="zákl. přenesená",J136,0)</f>
        <v>0</v>
      </c>
      <c r="BH136" s="206">
        <f>IF(N136="sníž. přenesená",J136,0)</f>
        <v>0</v>
      </c>
      <c r="BI136" s="206">
        <f>IF(N136="nulová",J136,0)</f>
        <v>0</v>
      </c>
      <c r="BJ136" s="18" t="s">
        <v>83</v>
      </c>
      <c r="BK136" s="206">
        <f>ROUND(I136*H136,2)</f>
        <v>0</v>
      </c>
      <c r="BL136" s="18" t="s">
        <v>215</v>
      </c>
      <c r="BM136" s="205" t="s">
        <v>4328</v>
      </c>
    </row>
    <row r="137" spans="1:65" s="2" customFormat="1" ht="16.5" customHeight="1">
      <c r="A137" s="35"/>
      <c r="B137" s="36"/>
      <c r="C137" s="193" t="s">
        <v>85</v>
      </c>
      <c r="D137" s="193" t="s">
        <v>211</v>
      </c>
      <c r="E137" s="194" t="s">
        <v>4329</v>
      </c>
      <c r="F137" s="195" t="s">
        <v>4330</v>
      </c>
      <c r="G137" s="196" t="s">
        <v>513</v>
      </c>
      <c r="H137" s="197">
        <v>1</v>
      </c>
      <c r="I137" s="198"/>
      <c r="J137" s="199">
        <f>ROUND(I137*H137,2)</f>
        <v>0</v>
      </c>
      <c r="K137" s="200"/>
      <c r="L137" s="40"/>
      <c r="M137" s="201" t="s">
        <v>1</v>
      </c>
      <c r="N137" s="202" t="s">
        <v>40</v>
      </c>
      <c r="O137" s="72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215</v>
      </c>
      <c r="AT137" s="205" t="s">
        <v>211</v>
      </c>
      <c r="AU137" s="205" t="s">
        <v>83</v>
      </c>
      <c r="AY137" s="18" t="s">
        <v>209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83</v>
      </c>
      <c r="BK137" s="206">
        <f>ROUND(I137*H137,2)</f>
        <v>0</v>
      </c>
      <c r="BL137" s="18" t="s">
        <v>215</v>
      </c>
      <c r="BM137" s="205" t="s">
        <v>4331</v>
      </c>
    </row>
    <row r="138" spans="1:65" s="2" customFormat="1" ht="16.5" customHeight="1">
      <c r="A138" s="35"/>
      <c r="B138" s="36"/>
      <c r="C138" s="193" t="s">
        <v>106</v>
      </c>
      <c r="D138" s="193" t="s">
        <v>211</v>
      </c>
      <c r="E138" s="194" t="s">
        <v>4332</v>
      </c>
      <c r="F138" s="195" t="s">
        <v>4333</v>
      </c>
      <c r="G138" s="196" t="s">
        <v>513</v>
      </c>
      <c r="H138" s="197">
        <v>1</v>
      </c>
      <c r="I138" s="198"/>
      <c r="J138" s="199">
        <f>ROUND(I138*H138,2)</f>
        <v>0</v>
      </c>
      <c r="K138" s="200"/>
      <c r="L138" s="40"/>
      <c r="M138" s="201" t="s">
        <v>1</v>
      </c>
      <c r="N138" s="202" t="s">
        <v>40</v>
      </c>
      <c r="O138" s="72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215</v>
      </c>
      <c r="AT138" s="205" t="s">
        <v>211</v>
      </c>
      <c r="AU138" s="205" t="s">
        <v>83</v>
      </c>
      <c r="AY138" s="18" t="s">
        <v>209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83</v>
      </c>
      <c r="BK138" s="206">
        <f>ROUND(I138*H138,2)</f>
        <v>0</v>
      </c>
      <c r="BL138" s="18" t="s">
        <v>215</v>
      </c>
      <c r="BM138" s="205" t="s">
        <v>4334</v>
      </c>
    </row>
    <row r="139" spans="1:65" s="2" customFormat="1" ht="21.75" customHeight="1">
      <c r="A139" s="35"/>
      <c r="B139" s="36"/>
      <c r="C139" s="193" t="s">
        <v>215</v>
      </c>
      <c r="D139" s="193" t="s">
        <v>211</v>
      </c>
      <c r="E139" s="194" t="s">
        <v>4335</v>
      </c>
      <c r="F139" s="195" t="s">
        <v>4336</v>
      </c>
      <c r="G139" s="196" t="s">
        <v>513</v>
      </c>
      <c r="H139" s="197">
        <v>0</v>
      </c>
      <c r="I139" s="198"/>
      <c r="J139" s="199">
        <f>ROUND(I139*H139,2)</f>
        <v>0</v>
      </c>
      <c r="K139" s="200"/>
      <c r="L139" s="40"/>
      <c r="M139" s="201" t="s">
        <v>1</v>
      </c>
      <c r="N139" s="202" t="s">
        <v>40</v>
      </c>
      <c r="O139" s="72"/>
      <c r="P139" s="203">
        <f>O139*H139</f>
        <v>0</v>
      </c>
      <c r="Q139" s="203">
        <v>0</v>
      </c>
      <c r="R139" s="203">
        <f>Q139*H139</f>
        <v>0</v>
      </c>
      <c r="S139" s="203">
        <v>0</v>
      </c>
      <c r="T139" s="20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215</v>
      </c>
      <c r="AT139" s="205" t="s">
        <v>211</v>
      </c>
      <c r="AU139" s="205" t="s">
        <v>83</v>
      </c>
      <c r="AY139" s="18" t="s">
        <v>209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83</v>
      </c>
      <c r="BK139" s="206">
        <f>ROUND(I139*H139,2)</f>
        <v>0</v>
      </c>
      <c r="BL139" s="18" t="s">
        <v>215</v>
      </c>
      <c r="BM139" s="205" t="s">
        <v>4337</v>
      </c>
    </row>
    <row r="140" spans="1:65" s="2" customFormat="1" ht="24.2" customHeight="1">
      <c r="A140" s="35"/>
      <c r="B140" s="36"/>
      <c r="C140" s="193" t="s">
        <v>232</v>
      </c>
      <c r="D140" s="193" t="s">
        <v>211</v>
      </c>
      <c r="E140" s="194" t="s">
        <v>4338</v>
      </c>
      <c r="F140" s="195" t="s">
        <v>4339</v>
      </c>
      <c r="G140" s="196" t="s">
        <v>513</v>
      </c>
      <c r="H140" s="197">
        <v>1</v>
      </c>
      <c r="I140" s="198"/>
      <c r="J140" s="199">
        <f>ROUND(I140*H140,2)</f>
        <v>0</v>
      </c>
      <c r="K140" s="200"/>
      <c r="L140" s="40"/>
      <c r="M140" s="201" t="s">
        <v>1</v>
      </c>
      <c r="N140" s="202" t="s">
        <v>40</v>
      </c>
      <c r="O140" s="72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215</v>
      </c>
      <c r="AT140" s="205" t="s">
        <v>211</v>
      </c>
      <c r="AU140" s="205" t="s">
        <v>83</v>
      </c>
      <c r="AY140" s="18" t="s">
        <v>209</v>
      </c>
      <c r="BE140" s="206">
        <f>IF(N140="základní",J140,0)</f>
        <v>0</v>
      </c>
      <c r="BF140" s="206">
        <f>IF(N140="snížená",J140,0)</f>
        <v>0</v>
      </c>
      <c r="BG140" s="206">
        <f>IF(N140="zákl. přenesená",J140,0)</f>
        <v>0</v>
      </c>
      <c r="BH140" s="206">
        <f>IF(N140="sníž. přenesená",J140,0)</f>
        <v>0</v>
      </c>
      <c r="BI140" s="206">
        <f>IF(N140="nulová",J140,0)</f>
        <v>0</v>
      </c>
      <c r="BJ140" s="18" t="s">
        <v>83</v>
      </c>
      <c r="BK140" s="206">
        <f>ROUND(I140*H140,2)</f>
        <v>0</v>
      </c>
      <c r="BL140" s="18" t="s">
        <v>215</v>
      </c>
      <c r="BM140" s="205" t="s">
        <v>4340</v>
      </c>
    </row>
    <row r="141" spans="1:65" s="2" customFormat="1" ht="29.25">
      <c r="A141" s="35"/>
      <c r="B141" s="36"/>
      <c r="C141" s="37"/>
      <c r="D141" s="209" t="s">
        <v>253</v>
      </c>
      <c r="E141" s="37"/>
      <c r="F141" s="240" t="s">
        <v>4341</v>
      </c>
      <c r="G141" s="37"/>
      <c r="H141" s="37"/>
      <c r="I141" s="241"/>
      <c r="J141" s="37"/>
      <c r="K141" s="37"/>
      <c r="L141" s="40"/>
      <c r="M141" s="242"/>
      <c r="N141" s="243"/>
      <c r="O141" s="72"/>
      <c r="P141" s="72"/>
      <c r="Q141" s="72"/>
      <c r="R141" s="72"/>
      <c r="S141" s="72"/>
      <c r="T141" s="73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253</v>
      </c>
      <c r="AU141" s="18" t="s">
        <v>83</v>
      </c>
    </row>
    <row r="142" spans="1:65" s="2" customFormat="1" ht="16.5" customHeight="1">
      <c r="A142" s="35"/>
      <c r="B142" s="36"/>
      <c r="C142" s="193" t="s">
        <v>224</v>
      </c>
      <c r="D142" s="193" t="s">
        <v>211</v>
      </c>
      <c r="E142" s="194" t="s">
        <v>4342</v>
      </c>
      <c r="F142" s="195" t="s">
        <v>4343</v>
      </c>
      <c r="G142" s="196" t="s">
        <v>4344</v>
      </c>
      <c r="H142" s="197">
        <v>60</v>
      </c>
      <c r="I142" s="198"/>
      <c r="J142" s="199">
        <f>ROUND(I142*H142,2)</f>
        <v>0</v>
      </c>
      <c r="K142" s="200"/>
      <c r="L142" s="40"/>
      <c r="M142" s="201" t="s">
        <v>1</v>
      </c>
      <c r="N142" s="202" t="s">
        <v>40</v>
      </c>
      <c r="O142" s="72"/>
      <c r="P142" s="203">
        <f>O142*H142</f>
        <v>0</v>
      </c>
      <c r="Q142" s="203">
        <v>0</v>
      </c>
      <c r="R142" s="203">
        <f>Q142*H142</f>
        <v>0</v>
      </c>
      <c r="S142" s="203">
        <v>0</v>
      </c>
      <c r="T142" s="20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215</v>
      </c>
      <c r="AT142" s="205" t="s">
        <v>211</v>
      </c>
      <c r="AU142" s="205" t="s">
        <v>83</v>
      </c>
      <c r="AY142" s="18" t="s">
        <v>209</v>
      </c>
      <c r="BE142" s="206">
        <f>IF(N142="základní",J142,0)</f>
        <v>0</v>
      </c>
      <c r="BF142" s="206">
        <f>IF(N142="snížená",J142,0)</f>
        <v>0</v>
      </c>
      <c r="BG142" s="206">
        <f>IF(N142="zákl. přenesená",J142,0)</f>
        <v>0</v>
      </c>
      <c r="BH142" s="206">
        <f>IF(N142="sníž. přenesená",J142,0)</f>
        <v>0</v>
      </c>
      <c r="BI142" s="206">
        <f>IF(N142="nulová",J142,0)</f>
        <v>0</v>
      </c>
      <c r="BJ142" s="18" t="s">
        <v>83</v>
      </c>
      <c r="BK142" s="206">
        <f>ROUND(I142*H142,2)</f>
        <v>0</v>
      </c>
      <c r="BL142" s="18" t="s">
        <v>215</v>
      </c>
      <c r="BM142" s="205" t="s">
        <v>4345</v>
      </c>
    </row>
    <row r="143" spans="1:65" s="2" customFormat="1" ht="16.5" customHeight="1">
      <c r="A143" s="35"/>
      <c r="B143" s="36"/>
      <c r="C143" s="193" t="s">
        <v>241</v>
      </c>
      <c r="D143" s="193" t="s">
        <v>211</v>
      </c>
      <c r="E143" s="194" t="s">
        <v>4346</v>
      </c>
      <c r="F143" s="195" t="s">
        <v>4347</v>
      </c>
      <c r="G143" s="196" t="s">
        <v>2508</v>
      </c>
      <c r="H143" s="197">
        <v>8</v>
      </c>
      <c r="I143" s="198"/>
      <c r="J143" s="199">
        <f>ROUND(I143*H143,2)</f>
        <v>0</v>
      </c>
      <c r="K143" s="200"/>
      <c r="L143" s="40"/>
      <c r="M143" s="201" t="s">
        <v>1</v>
      </c>
      <c r="N143" s="202" t="s">
        <v>40</v>
      </c>
      <c r="O143" s="72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215</v>
      </c>
      <c r="AT143" s="205" t="s">
        <v>211</v>
      </c>
      <c r="AU143" s="205" t="s">
        <v>83</v>
      </c>
      <c r="AY143" s="18" t="s">
        <v>209</v>
      </c>
      <c r="BE143" s="206">
        <f>IF(N143="základní",J143,0)</f>
        <v>0</v>
      </c>
      <c r="BF143" s="206">
        <f>IF(N143="snížená",J143,0)</f>
        <v>0</v>
      </c>
      <c r="BG143" s="206">
        <f>IF(N143="zákl. přenesená",J143,0)</f>
        <v>0</v>
      </c>
      <c r="BH143" s="206">
        <f>IF(N143="sníž. přenesená",J143,0)</f>
        <v>0</v>
      </c>
      <c r="BI143" s="206">
        <f>IF(N143="nulová",J143,0)</f>
        <v>0</v>
      </c>
      <c r="BJ143" s="18" t="s">
        <v>83</v>
      </c>
      <c r="BK143" s="206">
        <f>ROUND(I143*H143,2)</f>
        <v>0</v>
      </c>
      <c r="BL143" s="18" t="s">
        <v>215</v>
      </c>
      <c r="BM143" s="205" t="s">
        <v>4348</v>
      </c>
    </row>
    <row r="144" spans="1:65" s="2" customFormat="1" ht="16.5" customHeight="1">
      <c r="A144" s="35"/>
      <c r="B144" s="36"/>
      <c r="C144" s="193" t="s">
        <v>229</v>
      </c>
      <c r="D144" s="193" t="s">
        <v>211</v>
      </c>
      <c r="E144" s="194" t="s">
        <v>4349</v>
      </c>
      <c r="F144" s="195" t="s">
        <v>4350</v>
      </c>
      <c r="G144" s="196" t="s">
        <v>4344</v>
      </c>
      <c r="H144" s="197">
        <v>60</v>
      </c>
      <c r="I144" s="198"/>
      <c r="J144" s="199">
        <f>ROUND(I144*H144,2)</f>
        <v>0</v>
      </c>
      <c r="K144" s="200"/>
      <c r="L144" s="40"/>
      <c r="M144" s="201" t="s">
        <v>1</v>
      </c>
      <c r="N144" s="202" t="s">
        <v>40</v>
      </c>
      <c r="O144" s="72"/>
      <c r="P144" s="203">
        <f>O144*H144</f>
        <v>0</v>
      </c>
      <c r="Q144" s="203">
        <v>0</v>
      </c>
      <c r="R144" s="203">
        <f>Q144*H144</f>
        <v>0</v>
      </c>
      <c r="S144" s="203">
        <v>0</v>
      </c>
      <c r="T144" s="20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215</v>
      </c>
      <c r="AT144" s="205" t="s">
        <v>211</v>
      </c>
      <c r="AU144" s="205" t="s">
        <v>83</v>
      </c>
      <c r="AY144" s="18" t="s">
        <v>209</v>
      </c>
      <c r="BE144" s="206">
        <f>IF(N144="základní",J144,0)</f>
        <v>0</v>
      </c>
      <c r="BF144" s="206">
        <f>IF(N144="snížená",J144,0)</f>
        <v>0</v>
      </c>
      <c r="BG144" s="206">
        <f>IF(N144="zákl. přenesená",J144,0)</f>
        <v>0</v>
      </c>
      <c r="BH144" s="206">
        <f>IF(N144="sníž. přenesená",J144,0)</f>
        <v>0</v>
      </c>
      <c r="BI144" s="206">
        <f>IF(N144="nulová",J144,0)</f>
        <v>0</v>
      </c>
      <c r="BJ144" s="18" t="s">
        <v>83</v>
      </c>
      <c r="BK144" s="206">
        <f>ROUND(I144*H144,2)</f>
        <v>0</v>
      </c>
      <c r="BL144" s="18" t="s">
        <v>215</v>
      </c>
      <c r="BM144" s="205" t="s">
        <v>4351</v>
      </c>
    </row>
    <row r="145" spans="1:65" s="2" customFormat="1" ht="24.2" customHeight="1">
      <c r="A145" s="35"/>
      <c r="B145" s="36"/>
      <c r="C145" s="193" t="s">
        <v>249</v>
      </c>
      <c r="D145" s="193" t="s">
        <v>211</v>
      </c>
      <c r="E145" s="194" t="s">
        <v>4352</v>
      </c>
      <c r="F145" s="195" t="s">
        <v>4353</v>
      </c>
      <c r="G145" s="196" t="s">
        <v>513</v>
      </c>
      <c r="H145" s="197">
        <v>1</v>
      </c>
      <c r="I145" s="198"/>
      <c r="J145" s="199">
        <f>ROUND(I145*H145,2)</f>
        <v>0</v>
      </c>
      <c r="K145" s="200"/>
      <c r="L145" s="40"/>
      <c r="M145" s="201" t="s">
        <v>1</v>
      </c>
      <c r="N145" s="202" t="s">
        <v>40</v>
      </c>
      <c r="O145" s="72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215</v>
      </c>
      <c r="AT145" s="205" t="s">
        <v>211</v>
      </c>
      <c r="AU145" s="205" t="s">
        <v>83</v>
      </c>
      <c r="AY145" s="18" t="s">
        <v>209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83</v>
      </c>
      <c r="BK145" s="206">
        <f>ROUND(I145*H145,2)</f>
        <v>0</v>
      </c>
      <c r="BL145" s="18" t="s">
        <v>215</v>
      </c>
      <c r="BM145" s="205" t="s">
        <v>4354</v>
      </c>
    </row>
    <row r="146" spans="1:65" s="12" customFormat="1" ht="25.9" customHeight="1">
      <c r="B146" s="177"/>
      <c r="C146" s="178"/>
      <c r="D146" s="179" t="s">
        <v>74</v>
      </c>
      <c r="E146" s="180" t="s">
        <v>3726</v>
      </c>
      <c r="F146" s="180" t="s">
        <v>4355</v>
      </c>
      <c r="G146" s="178"/>
      <c r="H146" s="178"/>
      <c r="I146" s="181"/>
      <c r="J146" s="182">
        <f>BK146</f>
        <v>0</v>
      </c>
      <c r="K146" s="178"/>
      <c r="L146" s="183"/>
      <c r="M146" s="184"/>
      <c r="N146" s="185"/>
      <c r="O146" s="185"/>
      <c r="P146" s="186">
        <f>SUM(P147:P164)</f>
        <v>0</v>
      </c>
      <c r="Q146" s="185"/>
      <c r="R146" s="186">
        <f>SUM(R147:R164)</f>
        <v>0</v>
      </c>
      <c r="S146" s="185"/>
      <c r="T146" s="187">
        <f>SUM(T147:T164)</f>
        <v>0</v>
      </c>
      <c r="AR146" s="188" t="s">
        <v>83</v>
      </c>
      <c r="AT146" s="189" t="s">
        <v>74</v>
      </c>
      <c r="AU146" s="189" t="s">
        <v>75</v>
      </c>
      <c r="AY146" s="188" t="s">
        <v>209</v>
      </c>
      <c r="BK146" s="190">
        <f>SUM(BK147:BK164)</f>
        <v>0</v>
      </c>
    </row>
    <row r="147" spans="1:65" s="2" customFormat="1" ht="16.5" customHeight="1">
      <c r="A147" s="35"/>
      <c r="B147" s="36"/>
      <c r="C147" s="193" t="s">
        <v>235</v>
      </c>
      <c r="D147" s="193" t="s">
        <v>211</v>
      </c>
      <c r="E147" s="194" t="s">
        <v>4356</v>
      </c>
      <c r="F147" s="195" t="s">
        <v>4357</v>
      </c>
      <c r="G147" s="196" t="s">
        <v>513</v>
      </c>
      <c r="H147" s="197">
        <v>1</v>
      </c>
      <c r="I147" s="198"/>
      <c r="J147" s="199">
        <f t="shared" ref="J147:J164" si="0">ROUND(I147*H147,2)</f>
        <v>0</v>
      </c>
      <c r="K147" s="200"/>
      <c r="L147" s="40"/>
      <c r="M147" s="201" t="s">
        <v>1</v>
      </c>
      <c r="N147" s="202" t="s">
        <v>40</v>
      </c>
      <c r="O147" s="72"/>
      <c r="P147" s="203">
        <f t="shared" ref="P147:P164" si="1">O147*H147</f>
        <v>0</v>
      </c>
      <c r="Q147" s="203">
        <v>0</v>
      </c>
      <c r="R147" s="203">
        <f t="shared" ref="R147:R164" si="2">Q147*H147</f>
        <v>0</v>
      </c>
      <c r="S147" s="203">
        <v>0</v>
      </c>
      <c r="T147" s="204">
        <f t="shared" ref="T147:T164" si="3"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215</v>
      </c>
      <c r="AT147" s="205" t="s">
        <v>211</v>
      </c>
      <c r="AU147" s="205" t="s">
        <v>83</v>
      </c>
      <c r="AY147" s="18" t="s">
        <v>209</v>
      </c>
      <c r="BE147" s="206">
        <f t="shared" ref="BE147:BE164" si="4">IF(N147="základní",J147,0)</f>
        <v>0</v>
      </c>
      <c r="BF147" s="206">
        <f t="shared" ref="BF147:BF164" si="5">IF(N147="snížená",J147,0)</f>
        <v>0</v>
      </c>
      <c r="BG147" s="206">
        <f t="shared" ref="BG147:BG164" si="6">IF(N147="zákl. přenesená",J147,0)</f>
        <v>0</v>
      </c>
      <c r="BH147" s="206">
        <f t="shared" ref="BH147:BH164" si="7">IF(N147="sníž. přenesená",J147,0)</f>
        <v>0</v>
      </c>
      <c r="BI147" s="206">
        <f t="shared" ref="BI147:BI164" si="8">IF(N147="nulová",J147,0)</f>
        <v>0</v>
      </c>
      <c r="BJ147" s="18" t="s">
        <v>83</v>
      </c>
      <c r="BK147" s="206">
        <f t="shared" ref="BK147:BK164" si="9">ROUND(I147*H147,2)</f>
        <v>0</v>
      </c>
      <c r="BL147" s="18" t="s">
        <v>215</v>
      </c>
      <c r="BM147" s="205" t="s">
        <v>4358</v>
      </c>
    </row>
    <row r="148" spans="1:65" s="2" customFormat="1" ht="16.5" customHeight="1">
      <c r="A148" s="35"/>
      <c r="B148" s="36"/>
      <c r="C148" s="193" t="s">
        <v>259</v>
      </c>
      <c r="D148" s="193" t="s">
        <v>211</v>
      </c>
      <c r="E148" s="194" t="s">
        <v>4359</v>
      </c>
      <c r="F148" s="195" t="s">
        <v>4360</v>
      </c>
      <c r="G148" s="196" t="s">
        <v>513</v>
      </c>
      <c r="H148" s="197">
        <v>6</v>
      </c>
      <c r="I148" s="198"/>
      <c r="J148" s="199">
        <f t="shared" si="0"/>
        <v>0</v>
      </c>
      <c r="K148" s="200"/>
      <c r="L148" s="40"/>
      <c r="M148" s="201" t="s">
        <v>1</v>
      </c>
      <c r="N148" s="202" t="s">
        <v>40</v>
      </c>
      <c r="O148" s="72"/>
      <c r="P148" s="203">
        <f t="shared" si="1"/>
        <v>0</v>
      </c>
      <c r="Q148" s="203">
        <v>0</v>
      </c>
      <c r="R148" s="203">
        <f t="shared" si="2"/>
        <v>0</v>
      </c>
      <c r="S148" s="203">
        <v>0</v>
      </c>
      <c r="T148" s="204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215</v>
      </c>
      <c r="AT148" s="205" t="s">
        <v>211</v>
      </c>
      <c r="AU148" s="205" t="s">
        <v>83</v>
      </c>
      <c r="AY148" s="18" t="s">
        <v>209</v>
      </c>
      <c r="BE148" s="206">
        <f t="shared" si="4"/>
        <v>0</v>
      </c>
      <c r="BF148" s="206">
        <f t="shared" si="5"/>
        <v>0</v>
      </c>
      <c r="BG148" s="206">
        <f t="shared" si="6"/>
        <v>0</v>
      </c>
      <c r="BH148" s="206">
        <f t="shared" si="7"/>
        <v>0</v>
      </c>
      <c r="BI148" s="206">
        <f t="shared" si="8"/>
        <v>0</v>
      </c>
      <c r="BJ148" s="18" t="s">
        <v>83</v>
      </c>
      <c r="BK148" s="206">
        <f t="shared" si="9"/>
        <v>0</v>
      </c>
      <c r="BL148" s="18" t="s">
        <v>215</v>
      </c>
      <c r="BM148" s="205" t="s">
        <v>4361</v>
      </c>
    </row>
    <row r="149" spans="1:65" s="2" customFormat="1" ht="16.5" customHeight="1">
      <c r="A149" s="35"/>
      <c r="B149" s="36"/>
      <c r="C149" s="193" t="s">
        <v>240</v>
      </c>
      <c r="D149" s="193" t="s">
        <v>211</v>
      </c>
      <c r="E149" s="194" t="s">
        <v>4362</v>
      </c>
      <c r="F149" s="195" t="s">
        <v>4363</v>
      </c>
      <c r="G149" s="196" t="s">
        <v>513</v>
      </c>
      <c r="H149" s="197">
        <v>1</v>
      </c>
      <c r="I149" s="198"/>
      <c r="J149" s="199">
        <f t="shared" si="0"/>
        <v>0</v>
      </c>
      <c r="K149" s="200"/>
      <c r="L149" s="40"/>
      <c r="M149" s="201" t="s">
        <v>1</v>
      </c>
      <c r="N149" s="202" t="s">
        <v>40</v>
      </c>
      <c r="O149" s="72"/>
      <c r="P149" s="203">
        <f t="shared" si="1"/>
        <v>0</v>
      </c>
      <c r="Q149" s="203">
        <v>0</v>
      </c>
      <c r="R149" s="203">
        <f t="shared" si="2"/>
        <v>0</v>
      </c>
      <c r="S149" s="203">
        <v>0</v>
      </c>
      <c r="T149" s="204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215</v>
      </c>
      <c r="AT149" s="205" t="s">
        <v>211</v>
      </c>
      <c r="AU149" s="205" t="s">
        <v>83</v>
      </c>
      <c r="AY149" s="18" t="s">
        <v>209</v>
      </c>
      <c r="BE149" s="206">
        <f t="shared" si="4"/>
        <v>0</v>
      </c>
      <c r="BF149" s="206">
        <f t="shared" si="5"/>
        <v>0</v>
      </c>
      <c r="BG149" s="206">
        <f t="shared" si="6"/>
        <v>0</v>
      </c>
      <c r="BH149" s="206">
        <f t="shared" si="7"/>
        <v>0</v>
      </c>
      <c r="BI149" s="206">
        <f t="shared" si="8"/>
        <v>0</v>
      </c>
      <c r="BJ149" s="18" t="s">
        <v>83</v>
      </c>
      <c r="BK149" s="206">
        <f t="shared" si="9"/>
        <v>0</v>
      </c>
      <c r="BL149" s="18" t="s">
        <v>215</v>
      </c>
      <c r="BM149" s="205" t="s">
        <v>4364</v>
      </c>
    </row>
    <row r="150" spans="1:65" s="2" customFormat="1" ht="16.5" customHeight="1">
      <c r="A150" s="35"/>
      <c r="B150" s="36"/>
      <c r="C150" s="193" t="s">
        <v>265</v>
      </c>
      <c r="D150" s="193" t="s">
        <v>211</v>
      </c>
      <c r="E150" s="194" t="s">
        <v>4365</v>
      </c>
      <c r="F150" s="195" t="s">
        <v>4366</v>
      </c>
      <c r="G150" s="196" t="s">
        <v>513</v>
      </c>
      <c r="H150" s="197">
        <v>3</v>
      </c>
      <c r="I150" s="198"/>
      <c r="J150" s="199">
        <f t="shared" si="0"/>
        <v>0</v>
      </c>
      <c r="K150" s="200"/>
      <c r="L150" s="40"/>
      <c r="M150" s="201" t="s">
        <v>1</v>
      </c>
      <c r="N150" s="202" t="s">
        <v>40</v>
      </c>
      <c r="O150" s="72"/>
      <c r="P150" s="203">
        <f t="shared" si="1"/>
        <v>0</v>
      </c>
      <c r="Q150" s="203">
        <v>0</v>
      </c>
      <c r="R150" s="203">
        <f t="shared" si="2"/>
        <v>0</v>
      </c>
      <c r="S150" s="203">
        <v>0</v>
      </c>
      <c r="T150" s="204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215</v>
      </c>
      <c r="AT150" s="205" t="s">
        <v>211</v>
      </c>
      <c r="AU150" s="205" t="s">
        <v>83</v>
      </c>
      <c r="AY150" s="18" t="s">
        <v>209</v>
      </c>
      <c r="BE150" s="206">
        <f t="shared" si="4"/>
        <v>0</v>
      </c>
      <c r="BF150" s="206">
        <f t="shared" si="5"/>
        <v>0</v>
      </c>
      <c r="BG150" s="206">
        <f t="shared" si="6"/>
        <v>0</v>
      </c>
      <c r="BH150" s="206">
        <f t="shared" si="7"/>
        <v>0</v>
      </c>
      <c r="BI150" s="206">
        <f t="shared" si="8"/>
        <v>0</v>
      </c>
      <c r="BJ150" s="18" t="s">
        <v>83</v>
      </c>
      <c r="BK150" s="206">
        <f t="shared" si="9"/>
        <v>0</v>
      </c>
      <c r="BL150" s="18" t="s">
        <v>215</v>
      </c>
      <c r="BM150" s="205" t="s">
        <v>4367</v>
      </c>
    </row>
    <row r="151" spans="1:65" s="2" customFormat="1" ht="16.5" customHeight="1">
      <c r="A151" s="35"/>
      <c r="B151" s="36"/>
      <c r="C151" s="193" t="s">
        <v>244</v>
      </c>
      <c r="D151" s="193" t="s">
        <v>211</v>
      </c>
      <c r="E151" s="194" t="s">
        <v>4368</v>
      </c>
      <c r="F151" s="195" t="s">
        <v>4369</v>
      </c>
      <c r="G151" s="196" t="s">
        <v>513</v>
      </c>
      <c r="H151" s="197">
        <v>1</v>
      </c>
      <c r="I151" s="198"/>
      <c r="J151" s="199">
        <f t="shared" si="0"/>
        <v>0</v>
      </c>
      <c r="K151" s="200"/>
      <c r="L151" s="40"/>
      <c r="M151" s="201" t="s">
        <v>1</v>
      </c>
      <c r="N151" s="202" t="s">
        <v>40</v>
      </c>
      <c r="O151" s="72"/>
      <c r="P151" s="203">
        <f t="shared" si="1"/>
        <v>0</v>
      </c>
      <c r="Q151" s="203">
        <v>0</v>
      </c>
      <c r="R151" s="203">
        <f t="shared" si="2"/>
        <v>0</v>
      </c>
      <c r="S151" s="203">
        <v>0</v>
      </c>
      <c r="T151" s="204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215</v>
      </c>
      <c r="AT151" s="205" t="s">
        <v>211</v>
      </c>
      <c r="AU151" s="205" t="s">
        <v>83</v>
      </c>
      <c r="AY151" s="18" t="s">
        <v>209</v>
      </c>
      <c r="BE151" s="206">
        <f t="shared" si="4"/>
        <v>0</v>
      </c>
      <c r="BF151" s="206">
        <f t="shared" si="5"/>
        <v>0</v>
      </c>
      <c r="BG151" s="206">
        <f t="shared" si="6"/>
        <v>0</v>
      </c>
      <c r="BH151" s="206">
        <f t="shared" si="7"/>
        <v>0</v>
      </c>
      <c r="BI151" s="206">
        <f t="shared" si="8"/>
        <v>0</v>
      </c>
      <c r="BJ151" s="18" t="s">
        <v>83</v>
      </c>
      <c r="BK151" s="206">
        <f t="shared" si="9"/>
        <v>0</v>
      </c>
      <c r="BL151" s="18" t="s">
        <v>215</v>
      </c>
      <c r="BM151" s="205" t="s">
        <v>4370</v>
      </c>
    </row>
    <row r="152" spans="1:65" s="2" customFormat="1" ht="24.2" customHeight="1">
      <c r="A152" s="35"/>
      <c r="B152" s="36"/>
      <c r="C152" s="193" t="s">
        <v>8</v>
      </c>
      <c r="D152" s="193" t="s">
        <v>211</v>
      </c>
      <c r="E152" s="194" t="s">
        <v>4371</v>
      </c>
      <c r="F152" s="195" t="s">
        <v>4372</v>
      </c>
      <c r="G152" s="196" t="s">
        <v>513</v>
      </c>
      <c r="H152" s="197">
        <v>1</v>
      </c>
      <c r="I152" s="198"/>
      <c r="J152" s="199">
        <f t="shared" si="0"/>
        <v>0</v>
      </c>
      <c r="K152" s="200"/>
      <c r="L152" s="40"/>
      <c r="M152" s="201" t="s">
        <v>1</v>
      </c>
      <c r="N152" s="202" t="s">
        <v>40</v>
      </c>
      <c r="O152" s="72"/>
      <c r="P152" s="203">
        <f t="shared" si="1"/>
        <v>0</v>
      </c>
      <c r="Q152" s="203">
        <v>0</v>
      </c>
      <c r="R152" s="203">
        <f t="shared" si="2"/>
        <v>0</v>
      </c>
      <c r="S152" s="203">
        <v>0</v>
      </c>
      <c r="T152" s="204">
        <f t="shared" si="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215</v>
      </c>
      <c r="AT152" s="205" t="s">
        <v>211</v>
      </c>
      <c r="AU152" s="205" t="s">
        <v>83</v>
      </c>
      <c r="AY152" s="18" t="s">
        <v>209</v>
      </c>
      <c r="BE152" s="206">
        <f t="shared" si="4"/>
        <v>0</v>
      </c>
      <c r="BF152" s="206">
        <f t="shared" si="5"/>
        <v>0</v>
      </c>
      <c r="BG152" s="206">
        <f t="shared" si="6"/>
        <v>0</v>
      </c>
      <c r="BH152" s="206">
        <f t="shared" si="7"/>
        <v>0</v>
      </c>
      <c r="BI152" s="206">
        <f t="shared" si="8"/>
        <v>0</v>
      </c>
      <c r="BJ152" s="18" t="s">
        <v>83</v>
      </c>
      <c r="BK152" s="206">
        <f t="shared" si="9"/>
        <v>0</v>
      </c>
      <c r="BL152" s="18" t="s">
        <v>215</v>
      </c>
      <c r="BM152" s="205" t="s">
        <v>4373</v>
      </c>
    </row>
    <row r="153" spans="1:65" s="2" customFormat="1" ht="16.5" customHeight="1">
      <c r="A153" s="35"/>
      <c r="B153" s="36"/>
      <c r="C153" s="193" t="s">
        <v>247</v>
      </c>
      <c r="D153" s="193" t="s">
        <v>211</v>
      </c>
      <c r="E153" s="194" t="s">
        <v>4374</v>
      </c>
      <c r="F153" s="195" t="s">
        <v>4375</v>
      </c>
      <c r="G153" s="196" t="s">
        <v>513</v>
      </c>
      <c r="H153" s="197">
        <v>1</v>
      </c>
      <c r="I153" s="198"/>
      <c r="J153" s="199">
        <f t="shared" si="0"/>
        <v>0</v>
      </c>
      <c r="K153" s="200"/>
      <c r="L153" s="40"/>
      <c r="M153" s="201" t="s">
        <v>1</v>
      </c>
      <c r="N153" s="202" t="s">
        <v>40</v>
      </c>
      <c r="O153" s="72"/>
      <c r="P153" s="203">
        <f t="shared" si="1"/>
        <v>0</v>
      </c>
      <c r="Q153" s="203">
        <v>0</v>
      </c>
      <c r="R153" s="203">
        <f t="shared" si="2"/>
        <v>0</v>
      </c>
      <c r="S153" s="203">
        <v>0</v>
      </c>
      <c r="T153" s="204">
        <f t="shared" si="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215</v>
      </c>
      <c r="AT153" s="205" t="s">
        <v>211</v>
      </c>
      <c r="AU153" s="205" t="s">
        <v>83</v>
      </c>
      <c r="AY153" s="18" t="s">
        <v>209</v>
      </c>
      <c r="BE153" s="206">
        <f t="shared" si="4"/>
        <v>0</v>
      </c>
      <c r="BF153" s="206">
        <f t="shared" si="5"/>
        <v>0</v>
      </c>
      <c r="BG153" s="206">
        <f t="shared" si="6"/>
        <v>0</v>
      </c>
      <c r="BH153" s="206">
        <f t="shared" si="7"/>
        <v>0</v>
      </c>
      <c r="BI153" s="206">
        <f t="shared" si="8"/>
        <v>0</v>
      </c>
      <c r="BJ153" s="18" t="s">
        <v>83</v>
      </c>
      <c r="BK153" s="206">
        <f t="shared" si="9"/>
        <v>0</v>
      </c>
      <c r="BL153" s="18" t="s">
        <v>215</v>
      </c>
      <c r="BM153" s="205" t="s">
        <v>4376</v>
      </c>
    </row>
    <row r="154" spans="1:65" s="2" customFormat="1" ht="24.2" customHeight="1">
      <c r="A154" s="35"/>
      <c r="B154" s="36"/>
      <c r="C154" s="193" t="s">
        <v>278</v>
      </c>
      <c r="D154" s="193" t="s">
        <v>211</v>
      </c>
      <c r="E154" s="194" t="s">
        <v>4377</v>
      </c>
      <c r="F154" s="195" t="s">
        <v>4378</v>
      </c>
      <c r="G154" s="196" t="s">
        <v>513</v>
      </c>
      <c r="H154" s="197">
        <v>1</v>
      </c>
      <c r="I154" s="198"/>
      <c r="J154" s="199">
        <f t="shared" si="0"/>
        <v>0</v>
      </c>
      <c r="K154" s="200"/>
      <c r="L154" s="40"/>
      <c r="M154" s="201" t="s">
        <v>1</v>
      </c>
      <c r="N154" s="202" t="s">
        <v>40</v>
      </c>
      <c r="O154" s="72"/>
      <c r="P154" s="203">
        <f t="shared" si="1"/>
        <v>0</v>
      </c>
      <c r="Q154" s="203">
        <v>0</v>
      </c>
      <c r="R154" s="203">
        <f t="shared" si="2"/>
        <v>0</v>
      </c>
      <c r="S154" s="203">
        <v>0</v>
      </c>
      <c r="T154" s="204">
        <f t="shared" si="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215</v>
      </c>
      <c r="AT154" s="205" t="s">
        <v>211</v>
      </c>
      <c r="AU154" s="205" t="s">
        <v>83</v>
      </c>
      <c r="AY154" s="18" t="s">
        <v>209</v>
      </c>
      <c r="BE154" s="206">
        <f t="shared" si="4"/>
        <v>0</v>
      </c>
      <c r="BF154" s="206">
        <f t="shared" si="5"/>
        <v>0</v>
      </c>
      <c r="BG154" s="206">
        <f t="shared" si="6"/>
        <v>0</v>
      </c>
      <c r="BH154" s="206">
        <f t="shared" si="7"/>
        <v>0</v>
      </c>
      <c r="BI154" s="206">
        <f t="shared" si="8"/>
        <v>0</v>
      </c>
      <c r="BJ154" s="18" t="s">
        <v>83</v>
      </c>
      <c r="BK154" s="206">
        <f t="shared" si="9"/>
        <v>0</v>
      </c>
      <c r="BL154" s="18" t="s">
        <v>215</v>
      </c>
      <c r="BM154" s="205" t="s">
        <v>4379</v>
      </c>
    </row>
    <row r="155" spans="1:65" s="2" customFormat="1" ht="21.75" customHeight="1">
      <c r="A155" s="35"/>
      <c r="B155" s="36"/>
      <c r="C155" s="193" t="s">
        <v>252</v>
      </c>
      <c r="D155" s="193" t="s">
        <v>211</v>
      </c>
      <c r="E155" s="194" t="s">
        <v>4380</v>
      </c>
      <c r="F155" s="195" t="s">
        <v>4381</v>
      </c>
      <c r="G155" s="196" t="s">
        <v>513</v>
      </c>
      <c r="H155" s="197">
        <v>2</v>
      </c>
      <c r="I155" s="198"/>
      <c r="J155" s="199">
        <f t="shared" si="0"/>
        <v>0</v>
      </c>
      <c r="K155" s="200"/>
      <c r="L155" s="40"/>
      <c r="M155" s="201" t="s">
        <v>1</v>
      </c>
      <c r="N155" s="202" t="s">
        <v>40</v>
      </c>
      <c r="O155" s="72"/>
      <c r="P155" s="203">
        <f t="shared" si="1"/>
        <v>0</v>
      </c>
      <c r="Q155" s="203">
        <v>0</v>
      </c>
      <c r="R155" s="203">
        <f t="shared" si="2"/>
        <v>0</v>
      </c>
      <c r="S155" s="203">
        <v>0</v>
      </c>
      <c r="T155" s="204">
        <f t="shared" si="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215</v>
      </c>
      <c r="AT155" s="205" t="s">
        <v>211</v>
      </c>
      <c r="AU155" s="205" t="s">
        <v>83</v>
      </c>
      <c r="AY155" s="18" t="s">
        <v>209</v>
      </c>
      <c r="BE155" s="206">
        <f t="shared" si="4"/>
        <v>0</v>
      </c>
      <c r="BF155" s="206">
        <f t="shared" si="5"/>
        <v>0</v>
      </c>
      <c r="BG155" s="206">
        <f t="shared" si="6"/>
        <v>0</v>
      </c>
      <c r="BH155" s="206">
        <f t="shared" si="7"/>
        <v>0</v>
      </c>
      <c r="BI155" s="206">
        <f t="shared" si="8"/>
        <v>0</v>
      </c>
      <c r="BJ155" s="18" t="s">
        <v>83</v>
      </c>
      <c r="BK155" s="206">
        <f t="shared" si="9"/>
        <v>0</v>
      </c>
      <c r="BL155" s="18" t="s">
        <v>215</v>
      </c>
      <c r="BM155" s="205" t="s">
        <v>4382</v>
      </c>
    </row>
    <row r="156" spans="1:65" s="2" customFormat="1" ht="21.75" customHeight="1">
      <c r="A156" s="35"/>
      <c r="B156" s="36"/>
      <c r="C156" s="193" t="s">
        <v>284</v>
      </c>
      <c r="D156" s="193" t="s">
        <v>211</v>
      </c>
      <c r="E156" s="194" t="s">
        <v>4383</v>
      </c>
      <c r="F156" s="195" t="s">
        <v>4384</v>
      </c>
      <c r="G156" s="196" t="s">
        <v>513</v>
      </c>
      <c r="H156" s="197">
        <v>15</v>
      </c>
      <c r="I156" s="198"/>
      <c r="J156" s="199">
        <f t="shared" si="0"/>
        <v>0</v>
      </c>
      <c r="K156" s="200"/>
      <c r="L156" s="40"/>
      <c r="M156" s="201" t="s">
        <v>1</v>
      </c>
      <c r="N156" s="202" t="s">
        <v>40</v>
      </c>
      <c r="O156" s="72"/>
      <c r="P156" s="203">
        <f t="shared" si="1"/>
        <v>0</v>
      </c>
      <c r="Q156" s="203">
        <v>0</v>
      </c>
      <c r="R156" s="203">
        <f t="shared" si="2"/>
        <v>0</v>
      </c>
      <c r="S156" s="203">
        <v>0</v>
      </c>
      <c r="T156" s="204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215</v>
      </c>
      <c r="AT156" s="205" t="s">
        <v>211</v>
      </c>
      <c r="AU156" s="205" t="s">
        <v>83</v>
      </c>
      <c r="AY156" s="18" t="s">
        <v>209</v>
      </c>
      <c r="BE156" s="206">
        <f t="shared" si="4"/>
        <v>0</v>
      </c>
      <c r="BF156" s="206">
        <f t="shared" si="5"/>
        <v>0</v>
      </c>
      <c r="BG156" s="206">
        <f t="shared" si="6"/>
        <v>0</v>
      </c>
      <c r="BH156" s="206">
        <f t="shared" si="7"/>
        <v>0</v>
      </c>
      <c r="BI156" s="206">
        <f t="shared" si="8"/>
        <v>0</v>
      </c>
      <c r="BJ156" s="18" t="s">
        <v>83</v>
      </c>
      <c r="BK156" s="206">
        <f t="shared" si="9"/>
        <v>0</v>
      </c>
      <c r="BL156" s="18" t="s">
        <v>215</v>
      </c>
      <c r="BM156" s="205" t="s">
        <v>4385</v>
      </c>
    </row>
    <row r="157" spans="1:65" s="2" customFormat="1" ht="21.75" customHeight="1">
      <c r="A157" s="35"/>
      <c r="B157" s="36"/>
      <c r="C157" s="193" t="s">
        <v>258</v>
      </c>
      <c r="D157" s="193" t="s">
        <v>211</v>
      </c>
      <c r="E157" s="194" t="s">
        <v>4386</v>
      </c>
      <c r="F157" s="195" t="s">
        <v>4387</v>
      </c>
      <c r="G157" s="196" t="s">
        <v>513</v>
      </c>
      <c r="H157" s="197">
        <v>1</v>
      </c>
      <c r="I157" s="198"/>
      <c r="J157" s="199">
        <f t="shared" si="0"/>
        <v>0</v>
      </c>
      <c r="K157" s="200"/>
      <c r="L157" s="40"/>
      <c r="M157" s="201" t="s">
        <v>1</v>
      </c>
      <c r="N157" s="202" t="s">
        <v>40</v>
      </c>
      <c r="O157" s="72"/>
      <c r="P157" s="203">
        <f t="shared" si="1"/>
        <v>0</v>
      </c>
      <c r="Q157" s="203">
        <v>0</v>
      </c>
      <c r="R157" s="203">
        <f t="shared" si="2"/>
        <v>0</v>
      </c>
      <c r="S157" s="203">
        <v>0</v>
      </c>
      <c r="T157" s="204">
        <f t="shared" si="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215</v>
      </c>
      <c r="AT157" s="205" t="s">
        <v>211</v>
      </c>
      <c r="AU157" s="205" t="s">
        <v>83</v>
      </c>
      <c r="AY157" s="18" t="s">
        <v>209</v>
      </c>
      <c r="BE157" s="206">
        <f t="shared" si="4"/>
        <v>0</v>
      </c>
      <c r="BF157" s="206">
        <f t="shared" si="5"/>
        <v>0</v>
      </c>
      <c r="BG157" s="206">
        <f t="shared" si="6"/>
        <v>0</v>
      </c>
      <c r="BH157" s="206">
        <f t="shared" si="7"/>
        <v>0</v>
      </c>
      <c r="BI157" s="206">
        <f t="shared" si="8"/>
        <v>0</v>
      </c>
      <c r="BJ157" s="18" t="s">
        <v>83</v>
      </c>
      <c r="BK157" s="206">
        <f t="shared" si="9"/>
        <v>0</v>
      </c>
      <c r="BL157" s="18" t="s">
        <v>215</v>
      </c>
      <c r="BM157" s="205" t="s">
        <v>4388</v>
      </c>
    </row>
    <row r="158" spans="1:65" s="2" customFormat="1" ht="21.75" customHeight="1">
      <c r="A158" s="35"/>
      <c r="B158" s="36"/>
      <c r="C158" s="193" t="s">
        <v>7</v>
      </c>
      <c r="D158" s="193" t="s">
        <v>211</v>
      </c>
      <c r="E158" s="194" t="s">
        <v>4389</v>
      </c>
      <c r="F158" s="195" t="s">
        <v>4390</v>
      </c>
      <c r="G158" s="196" t="s">
        <v>513</v>
      </c>
      <c r="H158" s="197">
        <v>1</v>
      </c>
      <c r="I158" s="198"/>
      <c r="J158" s="199">
        <f t="shared" si="0"/>
        <v>0</v>
      </c>
      <c r="K158" s="200"/>
      <c r="L158" s="40"/>
      <c r="M158" s="201" t="s">
        <v>1</v>
      </c>
      <c r="N158" s="202" t="s">
        <v>40</v>
      </c>
      <c r="O158" s="72"/>
      <c r="P158" s="203">
        <f t="shared" si="1"/>
        <v>0</v>
      </c>
      <c r="Q158" s="203">
        <v>0</v>
      </c>
      <c r="R158" s="203">
        <f t="shared" si="2"/>
        <v>0</v>
      </c>
      <c r="S158" s="203">
        <v>0</v>
      </c>
      <c r="T158" s="204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215</v>
      </c>
      <c r="AT158" s="205" t="s">
        <v>211</v>
      </c>
      <c r="AU158" s="205" t="s">
        <v>83</v>
      </c>
      <c r="AY158" s="18" t="s">
        <v>209</v>
      </c>
      <c r="BE158" s="206">
        <f t="shared" si="4"/>
        <v>0</v>
      </c>
      <c r="BF158" s="206">
        <f t="shared" si="5"/>
        <v>0</v>
      </c>
      <c r="BG158" s="206">
        <f t="shared" si="6"/>
        <v>0</v>
      </c>
      <c r="BH158" s="206">
        <f t="shared" si="7"/>
        <v>0</v>
      </c>
      <c r="BI158" s="206">
        <f t="shared" si="8"/>
        <v>0</v>
      </c>
      <c r="BJ158" s="18" t="s">
        <v>83</v>
      </c>
      <c r="BK158" s="206">
        <f t="shared" si="9"/>
        <v>0</v>
      </c>
      <c r="BL158" s="18" t="s">
        <v>215</v>
      </c>
      <c r="BM158" s="205" t="s">
        <v>4391</v>
      </c>
    </row>
    <row r="159" spans="1:65" s="2" customFormat="1" ht="16.5" customHeight="1">
      <c r="A159" s="35"/>
      <c r="B159" s="36"/>
      <c r="C159" s="193" t="s">
        <v>260</v>
      </c>
      <c r="D159" s="193" t="s">
        <v>211</v>
      </c>
      <c r="E159" s="194" t="s">
        <v>4392</v>
      </c>
      <c r="F159" s="195" t="s">
        <v>4393</v>
      </c>
      <c r="G159" s="196" t="s">
        <v>4394</v>
      </c>
      <c r="H159" s="197">
        <v>1</v>
      </c>
      <c r="I159" s="198"/>
      <c r="J159" s="199">
        <f t="shared" si="0"/>
        <v>0</v>
      </c>
      <c r="K159" s="200"/>
      <c r="L159" s="40"/>
      <c r="M159" s="201" t="s">
        <v>1</v>
      </c>
      <c r="N159" s="202" t="s">
        <v>40</v>
      </c>
      <c r="O159" s="72"/>
      <c r="P159" s="203">
        <f t="shared" si="1"/>
        <v>0</v>
      </c>
      <c r="Q159" s="203">
        <v>0</v>
      </c>
      <c r="R159" s="203">
        <f t="shared" si="2"/>
        <v>0</v>
      </c>
      <c r="S159" s="203">
        <v>0</v>
      </c>
      <c r="T159" s="204">
        <f t="shared" si="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215</v>
      </c>
      <c r="AT159" s="205" t="s">
        <v>211</v>
      </c>
      <c r="AU159" s="205" t="s">
        <v>83</v>
      </c>
      <c r="AY159" s="18" t="s">
        <v>209</v>
      </c>
      <c r="BE159" s="206">
        <f t="shared" si="4"/>
        <v>0</v>
      </c>
      <c r="BF159" s="206">
        <f t="shared" si="5"/>
        <v>0</v>
      </c>
      <c r="BG159" s="206">
        <f t="shared" si="6"/>
        <v>0</v>
      </c>
      <c r="BH159" s="206">
        <f t="shared" si="7"/>
        <v>0</v>
      </c>
      <c r="BI159" s="206">
        <f t="shared" si="8"/>
        <v>0</v>
      </c>
      <c r="BJ159" s="18" t="s">
        <v>83</v>
      </c>
      <c r="BK159" s="206">
        <f t="shared" si="9"/>
        <v>0</v>
      </c>
      <c r="BL159" s="18" t="s">
        <v>215</v>
      </c>
      <c r="BM159" s="205" t="s">
        <v>4395</v>
      </c>
    </row>
    <row r="160" spans="1:65" s="2" customFormat="1" ht="24.2" customHeight="1">
      <c r="A160" s="35"/>
      <c r="B160" s="36"/>
      <c r="C160" s="193" t="s">
        <v>301</v>
      </c>
      <c r="D160" s="193" t="s">
        <v>211</v>
      </c>
      <c r="E160" s="194" t="s">
        <v>4396</v>
      </c>
      <c r="F160" s="195" t="s">
        <v>4397</v>
      </c>
      <c r="G160" s="196" t="s">
        <v>4394</v>
      </c>
      <c r="H160" s="197">
        <v>1</v>
      </c>
      <c r="I160" s="198"/>
      <c r="J160" s="199">
        <f t="shared" si="0"/>
        <v>0</v>
      </c>
      <c r="K160" s="200"/>
      <c r="L160" s="40"/>
      <c r="M160" s="201" t="s">
        <v>1</v>
      </c>
      <c r="N160" s="202" t="s">
        <v>40</v>
      </c>
      <c r="O160" s="72"/>
      <c r="P160" s="203">
        <f t="shared" si="1"/>
        <v>0</v>
      </c>
      <c r="Q160" s="203">
        <v>0</v>
      </c>
      <c r="R160" s="203">
        <f t="shared" si="2"/>
        <v>0</v>
      </c>
      <c r="S160" s="203">
        <v>0</v>
      </c>
      <c r="T160" s="204">
        <f t="shared" si="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215</v>
      </c>
      <c r="AT160" s="205" t="s">
        <v>211</v>
      </c>
      <c r="AU160" s="205" t="s">
        <v>83</v>
      </c>
      <c r="AY160" s="18" t="s">
        <v>209</v>
      </c>
      <c r="BE160" s="206">
        <f t="shared" si="4"/>
        <v>0</v>
      </c>
      <c r="BF160" s="206">
        <f t="shared" si="5"/>
        <v>0</v>
      </c>
      <c r="BG160" s="206">
        <f t="shared" si="6"/>
        <v>0</v>
      </c>
      <c r="BH160" s="206">
        <f t="shared" si="7"/>
        <v>0</v>
      </c>
      <c r="BI160" s="206">
        <f t="shared" si="8"/>
        <v>0</v>
      </c>
      <c r="BJ160" s="18" t="s">
        <v>83</v>
      </c>
      <c r="BK160" s="206">
        <f t="shared" si="9"/>
        <v>0</v>
      </c>
      <c r="BL160" s="18" t="s">
        <v>215</v>
      </c>
      <c r="BM160" s="205" t="s">
        <v>4398</v>
      </c>
    </row>
    <row r="161" spans="1:65" s="2" customFormat="1" ht="16.5" customHeight="1">
      <c r="A161" s="35"/>
      <c r="B161" s="36"/>
      <c r="C161" s="193" t="s">
        <v>263</v>
      </c>
      <c r="D161" s="193" t="s">
        <v>211</v>
      </c>
      <c r="E161" s="194" t="s">
        <v>4399</v>
      </c>
      <c r="F161" s="195" t="s">
        <v>4400</v>
      </c>
      <c r="G161" s="196" t="s">
        <v>513</v>
      </c>
      <c r="H161" s="197">
        <v>1</v>
      </c>
      <c r="I161" s="198"/>
      <c r="J161" s="199">
        <f t="shared" si="0"/>
        <v>0</v>
      </c>
      <c r="K161" s="200"/>
      <c r="L161" s="40"/>
      <c r="M161" s="201" t="s">
        <v>1</v>
      </c>
      <c r="N161" s="202" t="s">
        <v>40</v>
      </c>
      <c r="O161" s="72"/>
      <c r="P161" s="203">
        <f t="shared" si="1"/>
        <v>0</v>
      </c>
      <c r="Q161" s="203">
        <v>0</v>
      </c>
      <c r="R161" s="203">
        <f t="shared" si="2"/>
        <v>0</v>
      </c>
      <c r="S161" s="203">
        <v>0</v>
      </c>
      <c r="T161" s="204">
        <f t="shared" si="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215</v>
      </c>
      <c r="AT161" s="205" t="s">
        <v>211</v>
      </c>
      <c r="AU161" s="205" t="s">
        <v>83</v>
      </c>
      <c r="AY161" s="18" t="s">
        <v>209</v>
      </c>
      <c r="BE161" s="206">
        <f t="shared" si="4"/>
        <v>0</v>
      </c>
      <c r="BF161" s="206">
        <f t="shared" si="5"/>
        <v>0</v>
      </c>
      <c r="BG161" s="206">
        <f t="shared" si="6"/>
        <v>0</v>
      </c>
      <c r="BH161" s="206">
        <f t="shared" si="7"/>
        <v>0</v>
      </c>
      <c r="BI161" s="206">
        <f t="shared" si="8"/>
        <v>0</v>
      </c>
      <c r="BJ161" s="18" t="s">
        <v>83</v>
      </c>
      <c r="BK161" s="206">
        <f t="shared" si="9"/>
        <v>0</v>
      </c>
      <c r="BL161" s="18" t="s">
        <v>215</v>
      </c>
      <c r="BM161" s="205" t="s">
        <v>4401</v>
      </c>
    </row>
    <row r="162" spans="1:65" s="2" customFormat="1" ht="21.75" customHeight="1">
      <c r="A162" s="35"/>
      <c r="B162" s="36"/>
      <c r="C162" s="193" t="s">
        <v>310</v>
      </c>
      <c r="D162" s="193" t="s">
        <v>211</v>
      </c>
      <c r="E162" s="194" t="s">
        <v>4402</v>
      </c>
      <c r="F162" s="195" t="s">
        <v>4403</v>
      </c>
      <c r="G162" s="196" t="s">
        <v>513</v>
      </c>
      <c r="H162" s="197">
        <v>1</v>
      </c>
      <c r="I162" s="198"/>
      <c r="J162" s="199">
        <f t="shared" si="0"/>
        <v>0</v>
      </c>
      <c r="K162" s="200"/>
      <c r="L162" s="40"/>
      <c r="M162" s="201" t="s">
        <v>1</v>
      </c>
      <c r="N162" s="202" t="s">
        <v>40</v>
      </c>
      <c r="O162" s="72"/>
      <c r="P162" s="203">
        <f t="shared" si="1"/>
        <v>0</v>
      </c>
      <c r="Q162" s="203">
        <v>0</v>
      </c>
      <c r="R162" s="203">
        <f t="shared" si="2"/>
        <v>0</v>
      </c>
      <c r="S162" s="203">
        <v>0</v>
      </c>
      <c r="T162" s="204">
        <f t="shared" si="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215</v>
      </c>
      <c r="AT162" s="205" t="s">
        <v>211</v>
      </c>
      <c r="AU162" s="205" t="s">
        <v>83</v>
      </c>
      <c r="AY162" s="18" t="s">
        <v>209</v>
      </c>
      <c r="BE162" s="206">
        <f t="shared" si="4"/>
        <v>0</v>
      </c>
      <c r="BF162" s="206">
        <f t="shared" si="5"/>
        <v>0</v>
      </c>
      <c r="BG162" s="206">
        <f t="shared" si="6"/>
        <v>0</v>
      </c>
      <c r="BH162" s="206">
        <f t="shared" si="7"/>
        <v>0</v>
      </c>
      <c r="BI162" s="206">
        <f t="shared" si="8"/>
        <v>0</v>
      </c>
      <c r="BJ162" s="18" t="s">
        <v>83</v>
      </c>
      <c r="BK162" s="206">
        <f t="shared" si="9"/>
        <v>0</v>
      </c>
      <c r="BL162" s="18" t="s">
        <v>215</v>
      </c>
      <c r="BM162" s="205" t="s">
        <v>4404</v>
      </c>
    </row>
    <row r="163" spans="1:65" s="2" customFormat="1" ht="16.5" customHeight="1">
      <c r="A163" s="35"/>
      <c r="B163" s="36"/>
      <c r="C163" s="193" t="s">
        <v>266</v>
      </c>
      <c r="D163" s="193" t="s">
        <v>211</v>
      </c>
      <c r="E163" s="194" t="s">
        <v>4405</v>
      </c>
      <c r="F163" s="195" t="s">
        <v>4406</v>
      </c>
      <c r="G163" s="196" t="s">
        <v>513</v>
      </c>
      <c r="H163" s="197">
        <v>1</v>
      </c>
      <c r="I163" s="198"/>
      <c r="J163" s="199">
        <f t="shared" si="0"/>
        <v>0</v>
      </c>
      <c r="K163" s="200"/>
      <c r="L163" s="40"/>
      <c r="M163" s="201" t="s">
        <v>1</v>
      </c>
      <c r="N163" s="202" t="s">
        <v>40</v>
      </c>
      <c r="O163" s="72"/>
      <c r="P163" s="203">
        <f t="shared" si="1"/>
        <v>0</v>
      </c>
      <c r="Q163" s="203">
        <v>0</v>
      </c>
      <c r="R163" s="203">
        <f t="shared" si="2"/>
        <v>0</v>
      </c>
      <c r="S163" s="203">
        <v>0</v>
      </c>
      <c r="T163" s="204">
        <f t="shared" si="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215</v>
      </c>
      <c r="AT163" s="205" t="s">
        <v>211</v>
      </c>
      <c r="AU163" s="205" t="s">
        <v>83</v>
      </c>
      <c r="AY163" s="18" t="s">
        <v>209</v>
      </c>
      <c r="BE163" s="206">
        <f t="shared" si="4"/>
        <v>0</v>
      </c>
      <c r="BF163" s="206">
        <f t="shared" si="5"/>
        <v>0</v>
      </c>
      <c r="BG163" s="206">
        <f t="shared" si="6"/>
        <v>0</v>
      </c>
      <c r="BH163" s="206">
        <f t="shared" si="7"/>
        <v>0</v>
      </c>
      <c r="BI163" s="206">
        <f t="shared" si="8"/>
        <v>0</v>
      </c>
      <c r="BJ163" s="18" t="s">
        <v>83</v>
      </c>
      <c r="BK163" s="206">
        <f t="shared" si="9"/>
        <v>0</v>
      </c>
      <c r="BL163" s="18" t="s">
        <v>215</v>
      </c>
      <c r="BM163" s="205" t="s">
        <v>4407</v>
      </c>
    </row>
    <row r="164" spans="1:65" s="2" customFormat="1" ht="16.5" customHeight="1">
      <c r="A164" s="35"/>
      <c r="B164" s="36"/>
      <c r="C164" s="193" t="s">
        <v>318</v>
      </c>
      <c r="D164" s="193" t="s">
        <v>211</v>
      </c>
      <c r="E164" s="194" t="s">
        <v>4408</v>
      </c>
      <c r="F164" s="195" t="s">
        <v>4409</v>
      </c>
      <c r="G164" s="196" t="s">
        <v>513</v>
      </c>
      <c r="H164" s="197">
        <v>1</v>
      </c>
      <c r="I164" s="198"/>
      <c r="J164" s="199">
        <f t="shared" si="0"/>
        <v>0</v>
      </c>
      <c r="K164" s="200"/>
      <c r="L164" s="40"/>
      <c r="M164" s="201" t="s">
        <v>1</v>
      </c>
      <c r="N164" s="202" t="s">
        <v>40</v>
      </c>
      <c r="O164" s="72"/>
      <c r="P164" s="203">
        <f t="shared" si="1"/>
        <v>0</v>
      </c>
      <c r="Q164" s="203">
        <v>0</v>
      </c>
      <c r="R164" s="203">
        <f t="shared" si="2"/>
        <v>0</v>
      </c>
      <c r="S164" s="203">
        <v>0</v>
      </c>
      <c r="T164" s="204">
        <f t="shared" si="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215</v>
      </c>
      <c r="AT164" s="205" t="s">
        <v>211</v>
      </c>
      <c r="AU164" s="205" t="s">
        <v>83</v>
      </c>
      <c r="AY164" s="18" t="s">
        <v>209</v>
      </c>
      <c r="BE164" s="206">
        <f t="shared" si="4"/>
        <v>0</v>
      </c>
      <c r="BF164" s="206">
        <f t="shared" si="5"/>
        <v>0</v>
      </c>
      <c r="BG164" s="206">
        <f t="shared" si="6"/>
        <v>0</v>
      </c>
      <c r="BH164" s="206">
        <f t="shared" si="7"/>
        <v>0</v>
      </c>
      <c r="BI164" s="206">
        <f t="shared" si="8"/>
        <v>0</v>
      </c>
      <c r="BJ164" s="18" t="s">
        <v>83</v>
      </c>
      <c r="BK164" s="206">
        <f t="shared" si="9"/>
        <v>0</v>
      </c>
      <c r="BL164" s="18" t="s">
        <v>215</v>
      </c>
      <c r="BM164" s="205" t="s">
        <v>4410</v>
      </c>
    </row>
    <row r="165" spans="1:65" s="12" customFormat="1" ht="25.9" customHeight="1">
      <c r="B165" s="177"/>
      <c r="C165" s="178"/>
      <c r="D165" s="179" t="s">
        <v>74</v>
      </c>
      <c r="E165" s="180" t="s">
        <v>3441</v>
      </c>
      <c r="F165" s="180" t="s">
        <v>4411</v>
      </c>
      <c r="G165" s="178"/>
      <c r="H165" s="178"/>
      <c r="I165" s="181"/>
      <c r="J165" s="182">
        <f>BK165</f>
        <v>0</v>
      </c>
      <c r="K165" s="178"/>
      <c r="L165" s="183"/>
      <c r="M165" s="184"/>
      <c r="N165" s="185"/>
      <c r="O165" s="185"/>
      <c r="P165" s="186">
        <f>SUM(P166:P183)</f>
        <v>0</v>
      </c>
      <c r="Q165" s="185"/>
      <c r="R165" s="186">
        <f>SUM(R166:R183)</f>
        <v>0</v>
      </c>
      <c r="S165" s="185"/>
      <c r="T165" s="187">
        <f>SUM(T166:T183)</f>
        <v>0</v>
      </c>
      <c r="AR165" s="188" t="s">
        <v>83</v>
      </c>
      <c r="AT165" s="189" t="s">
        <v>74</v>
      </c>
      <c r="AU165" s="189" t="s">
        <v>75</v>
      </c>
      <c r="AY165" s="188" t="s">
        <v>209</v>
      </c>
      <c r="BK165" s="190">
        <f>SUM(BK166:BK183)</f>
        <v>0</v>
      </c>
    </row>
    <row r="166" spans="1:65" s="2" customFormat="1" ht="16.5" customHeight="1">
      <c r="A166" s="35"/>
      <c r="B166" s="36"/>
      <c r="C166" s="193" t="s">
        <v>271</v>
      </c>
      <c r="D166" s="193" t="s">
        <v>211</v>
      </c>
      <c r="E166" s="194" t="s">
        <v>4356</v>
      </c>
      <c r="F166" s="195" t="s">
        <v>4357</v>
      </c>
      <c r="G166" s="196" t="s">
        <v>513</v>
      </c>
      <c r="H166" s="197">
        <v>1</v>
      </c>
      <c r="I166" s="198"/>
      <c r="J166" s="199">
        <f t="shared" ref="J166:J183" si="10">ROUND(I166*H166,2)</f>
        <v>0</v>
      </c>
      <c r="K166" s="200"/>
      <c r="L166" s="40"/>
      <c r="M166" s="201" t="s">
        <v>1</v>
      </c>
      <c r="N166" s="202" t="s">
        <v>40</v>
      </c>
      <c r="O166" s="72"/>
      <c r="P166" s="203">
        <f t="shared" ref="P166:P183" si="11">O166*H166</f>
        <v>0</v>
      </c>
      <c r="Q166" s="203">
        <v>0</v>
      </c>
      <c r="R166" s="203">
        <f t="shared" ref="R166:R183" si="12">Q166*H166</f>
        <v>0</v>
      </c>
      <c r="S166" s="203">
        <v>0</v>
      </c>
      <c r="T166" s="204">
        <f t="shared" ref="T166:T183" si="13"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215</v>
      </c>
      <c r="AT166" s="205" t="s">
        <v>211</v>
      </c>
      <c r="AU166" s="205" t="s">
        <v>83</v>
      </c>
      <c r="AY166" s="18" t="s">
        <v>209</v>
      </c>
      <c r="BE166" s="206">
        <f t="shared" ref="BE166:BE183" si="14">IF(N166="základní",J166,0)</f>
        <v>0</v>
      </c>
      <c r="BF166" s="206">
        <f t="shared" ref="BF166:BF183" si="15">IF(N166="snížená",J166,0)</f>
        <v>0</v>
      </c>
      <c r="BG166" s="206">
        <f t="shared" ref="BG166:BG183" si="16">IF(N166="zákl. přenesená",J166,0)</f>
        <v>0</v>
      </c>
      <c r="BH166" s="206">
        <f t="shared" ref="BH166:BH183" si="17">IF(N166="sníž. přenesená",J166,0)</f>
        <v>0</v>
      </c>
      <c r="BI166" s="206">
        <f t="shared" ref="BI166:BI183" si="18">IF(N166="nulová",J166,0)</f>
        <v>0</v>
      </c>
      <c r="BJ166" s="18" t="s">
        <v>83</v>
      </c>
      <c r="BK166" s="206">
        <f t="shared" ref="BK166:BK183" si="19">ROUND(I166*H166,2)</f>
        <v>0</v>
      </c>
      <c r="BL166" s="18" t="s">
        <v>215</v>
      </c>
      <c r="BM166" s="205" t="s">
        <v>4412</v>
      </c>
    </row>
    <row r="167" spans="1:65" s="2" customFormat="1" ht="16.5" customHeight="1">
      <c r="A167" s="35"/>
      <c r="B167" s="36"/>
      <c r="C167" s="193" t="s">
        <v>327</v>
      </c>
      <c r="D167" s="193" t="s">
        <v>211</v>
      </c>
      <c r="E167" s="194" t="s">
        <v>4359</v>
      </c>
      <c r="F167" s="195" t="s">
        <v>4360</v>
      </c>
      <c r="G167" s="196" t="s">
        <v>513</v>
      </c>
      <c r="H167" s="197">
        <v>3</v>
      </c>
      <c r="I167" s="198"/>
      <c r="J167" s="199">
        <f t="shared" si="10"/>
        <v>0</v>
      </c>
      <c r="K167" s="200"/>
      <c r="L167" s="40"/>
      <c r="M167" s="201" t="s">
        <v>1</v>
      </c>
      <c r="N167" s="202" t="s">
        <v>40</v>
      </c>
      <c r="O167" s="72"/>
      <c r="P167" s="203">
        <f t="shared" si="11"/>
        <v>0</v>
      </c>
      <c r="Q167" s="203">
        <v>0</v>
      </c>
      <c r="R167" s="203">
        <f t="shared" si="12"/>
        <v>0</v>
      </c>
      <c r="S167" s="203">
        <v>0</v>
      </c>
      <c r="T167" s="204">
        <f t="shared" si="1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215</v>
      </c>
      <c r="AT167" s="205" t="s">
        <v>211</v>
      </c>
      <c r="AU167" s="205" t="s">
        <v>83</v>
      </c>
      <c r="AY167" s="18" t="s">
        <v>209</v>
      </c>
      <c r="BE167" s="206">
        <f t="shared" si="14"/>
        <v>0</v>
      </c>
      <c r="BF167" s="206">
        <f t="shared" si="15"/>
        <v>0</v>
      </c>
      <c r="BG167" s="206">
        <f t="shared" si="16"/>
        <v>0</v>
      </c>
      <c r="BH167" s="206">
        <f t="shared" si="17"/>
        <v>0</v>
      </c>
      <c r="BI167" s="206">
        <f t="shared" si="18"/>
        <v>0</v>
      </c>
      <c r="BJ167" s="18" t="s">
        <v>83</v>
      </c>
      <c r="BK167" s="206">
        <f t="shared" si="19"/>
        <v>0</v>
      </c>
      <c r="BL167" s="18" t="s">
        <v>215</v>
      </c>
      <c r="BM167" s="205" t="s">
        <v>4413</v>
      </c>
    </row>
    <row r="168" spans="1:65" s="2" customFormat="1" ht="16.5" customHeight="1">
      <c r="A168" s="35"/>
      <c r="B168" s="36"/>
      <c r="C168" s="193" t="s">
        <v>273</v>
      </c>
      <c r="D168" s="193" t="s">
        <v>211</v>
      </c>
      <c r="E168" s="194" t="s">
        <v>4362</v>
      </c>
      <c r="F168" s="195" t="s">
        <v>4363</v>
      </c>
      <c r="G168" s="196" t="s">
        <v>513</v>
      </c>
      <c r="H168" s="197">
        <v>1</v>
      </c>
      <c r="I168" s="198"/>
      <c r="J168" s="199">
        <f t="shared" si="10"/>
        <v>0</v>
      </c>
      <c r="K168" s="200"/>
      <c r="L168" s="40"/>
      <c r="M168" s="201" t="s">
        <v>1</v>
      </c>
      <c r="N168" s="202" t="s">
        <v>40</v>
      </c>
      <c r="O168" s="72"/>
      <c r="P168" s="203">
        <f t="shared" si="11"/>
        <v>0</v>
      </c>
      <c r="Q168" s="203">
        <v>0</v>
      </c>
      <c r="R168" s="203">
        <f t="shared" si="12"/>
        <v>0</v>
      </c>
      <c r="S168" s="203">
        <v>0</v>
      </c>
      <c r="T168" s="204">
        <f t="shared" si="1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215</v>
      </c>
      <c r="AT168" s="205" t="s">
        <v>211</v>
      </c>
      <c r="AU168" s="205" t="s">
        <v>83</v>
      </c>
      <c r="AY168" s="18" t="s">
        <v>209</v>
      </c>
      <c r="BE168" s="206">
        <f t="shared" si="14"/>
        <v>0</v>
      </c>
      <c r="BF168" s="206">
        <f t="shared" si="15"/>
        <v>0</v>
      </c>
      <c r="BG168" s="206">
        <f t="shared" si="16"/>
        <v>0</v>
      </c>
      <c r="BH168" s="206">
        <f t="shared" si="17"/>
        <v>0</v>
      </c>
      <c r="BI168" s="206">
        <f t="shared" si="18"/>
        <v>0</v>
      </c>
      <c r="BJ168" s="18" t="s">
        <v>83</v>
      </c>
      <c r="BK168" s="206">
        <f t="shared" si="19"/>
        <v>0</v>
      </c>
      <c r="BL168" s="18" t="s">
        <v>215</v>
      </c>
      <c r="BM168" s="205" t="s">
        <v>4414</v>
      </c>
    </row>
    <row r="169" spans="1:65" s="2" customFormat="1" ht="16.5" customHeight="1">
      <c r="A169" s="35"/>
      <c r="B169" s="36"/>
      <c r="C169" s="193" t="s">
        <v>337</v>
      </c>
      <c r="D169" s="193" t="s">
        <v>211</v>
      </c>
      <c r="E169" s="194" t="s">
        <v>4365</v>
      </c>
      <c r="F169" s="195" t="s">
        <v>4366</v>
      </c>
      <c r="G169" s="196" t="s">
        <v>513</v>
      </c>
      <c r="H169" s="197">
        <v>1</v>
      </c>
      <c r="I169" s="198"/>
      <c r="J169" s="199">
        <f t="shared" si="10"/>
        <v>0</v>
      </c>
      <c r="K169" s="200"/>
      <c r="L169" s="40"/>
      <c r="M169" s="201" t="s">
        <v>1</v>
      </c>
      <c r="N169" s="202" t="s">
        <v>40</v>
      </c>
      <c r="O169" s="72"/>
      <c r="P169" s="203">
        <f t="shared" si="11"/>
        <v>0</v>
      </c>
      <c r="Q169" s="203">
        <v>0</v>
      </c>
      <c r="R169" s="203">
        <f t="shared" si="12"/>
        <v>0</v>
      </c>
      <c r="S169" s="203">
        <v>0</v>
      </c>
      <c r="T169" s="204">
        <f t="shared" si="1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215</v>
      </c>
      <c r="AT169" s="205" t="s">
        <v>211</v>
      </c>
      <c r="AU169" s="205" t="s">
        <v>83</v>
      </c>
      <c r="AY169" s="18" t="s">
        <v>209</v>
      </c>
      <c r="BE169" s="206">
        <f t="shared" si="14"/>
        <v>0</v>
      </c>
      <c r="BF169" s="206">
        <f t="shared" si="15"/>
        <v>0</v>
      </c>
      <c r="BG169" s="206">
        <f t="shared" si="16"/>
        <v>0</v>
      </c>
      <c r="BH169" s="206">
        <f t="shared" si="17"/>
        <v>0</v>
      </c>
      <c r="BI169" s="206">
        <f t="shared" si="18"/>
        <v>0</v>
      </c>
      <c r="BJ169" s="18" t="s">
        <v>83</v>
      </c>
      <c r="BK169" s="206">
        <f t="shared" si="19"/>
        <v>0</v>
      </c>
      <c r="BL169" s="18" t="s">
        <v>215</v>
      </c>
      <c r="BM169" s="205" t="s">
        <v>4415</v>
      </c>
    </row>
    <row r="170" spans="1:65" s="2" customFormat="1" ht="16.5" customHeight="1">
      <c r="A170" s="35"/>
      <c r="B170" s="36"/>
      <c r="C170" s="193" t="s">
        <v>277</v>
      </c>
      <c r="D170" s="193" t="s">
        <v>211</v>
      </c>
      <c r="E170" s="194" t="s">
        <v>4368</v>
      </c>
      <c r="F170" s="195" t="s">
        <v>4369</v>
      </c>
      <c r="G170" s="196" t="s">
        <v>513</v>
      </c>
      <c r="H170" s="197">
        <v>1</v>
      </c>
      <c r="I170" s="198"/>
      <c r="J170" s="199">
        <f t="shared" si="10"/>
        <v>0</v>
      </c>
      <c r="K170" s="200"/>
      <c r="L170" s="40"/>
      <c r="M170" s="201" t="s">
        <v>1</v>
      </c>
      <c r="N170" s="202" t="s">
        <v>40</v>
      </c>
      <c r="O170" s="72"/>
      <c r="P170" s="203">
        <f t="shared" si="11"/>
        <v>0</v>
      </c>
      <c r="Q170" s="203">
        <v>0</v>
      </c>
      <c r="R170" s="203">
        <f t="shared" si="12"/>
        <v>0</v>
      </c>
      <c r="S170" s="203">
        <v>0</v>
      </c>
      <c r="T170" s="204">
        <f t="shared" si="1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215</v>
      </c>
      <c r="AT170" s="205" t="s">
        <v>211</v>
      </c>
      <c r="AU170" s="205" t="s">
        <v>83</v>
      </c>
      <c r="AY170" s="18" t="s">
        <v>209</v>
      </c>
      <c r="BE170" s="206">
        <f t="shared" si="14"/>
        <v>0</v>
      </c>
      <c r="BF170" s="206">
        <f t="shared" si="15"/>
        <v>0</v>
      </c>
      <c r="BG170" s="206">
        <f t="shared" si="16"/>
        <v>0</v>
      </c>
      <c r="BH170" s="206">
        <f t="shared" si="17"/>
        <v>0</v>
      </c>
      <c r="BI170" s="206">
        <f t="shared" si="18"/>
        <v>0</v>
      </c>
      <c r="BJ170" s="18" t="s">
        <v>83</v>
      </c>
      <c r="BK170" s="206">
        <f t="shared" si="19"/>
        <v>0</v>
      </c>
      <c r="BL170" s="18" t="s">
        <v>215</v>
      </c>
      <c r="BM170" s="205" t="s">
        <v>4416</v>
      </c>
    </row>
    <row r="171" spans="1:65" s="2" customFormat="1" ht="24.2" customHeight="1">
      <c r="A171" s="35"/>
      <c r="B171" s="36"/>
      <c r="C171" s="193" t="s">
        <v>351</v>
      </c>
      <c r="D171" s="193" t="s">
        <v>211</v>
      </c>
      <c r="E171" s="194" t="s">
        <v>4371</v>
      </c>
      <c r="F171" s="195" t="s">
        <v>4372</v>
      </c>
      <c r="G171" s="196" t="s">
        <v>513</v>
      </c>
      <c r="H171" s="197">
        <v>1</v>
      </c>
      <c r="I171" s="198"/>
      <c r="J171" s="199">
        <f t="shared" si="10"/>
        <v>0</v>
      </c>
      <c r="K171" s="200"/>
      <c r="L171" s="40"/>
      <c r="M171" s="201" t="s">
        <v>1</v>
      </c>
      <c r="N171" s="202" t="s">
        <v>40</v>
      </c>
      <c r="O171" s="72"/>
      <c r="P171" s="203">
        <f t="shared" si="11"/>
        <v>0</v>
      </c>
      <c r="Q171" s="203">
        <v>0</v>
      </c>
      <c r="R171" s="203">
        <f t="shared" si="12"/>
        <v>0</v>
      </c>
      <c r="S171" s="203">
        <v>0</v>
      </c>
      <c r="T171" s="204">
        <f t="shared" si="1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215</v>
      </c>
      <c r="AT171" s="205" t="s">
        <v>211</v>
      </c>
      <c r="AU171" s="205" t="s">
        <v>83</v>
      </c>
      <c r="AY171" s="18" t="s">
        <v>209</v>
      </c>
      <c r="BE171" s="206">
        <f t="shared" si="14"/>
        <v>0</v>
      </c>
      <c r="BF171" s="206">
        <f t="shared" si="15"/>
        <v>0</v>
      </c>
      <c r="BG171" s="206">
        <f t="shared" si="16"/>
        <v>0</v>
      </c>
      <c r="BH171" s="206">
        <f t="shared" si="17"/>
        <v>0</v>
      </c>
      <c r="BI171" s="206">
        <f t="shared" si="18"/>
        <v>0</v>
      </c>
      <c r="BJ171" s="18" t="s">
        <v>83</v>
      </c>
      <c r="BK171" s="206">
        <f t="shared" si="19"/>
        <v>0</v>
      </c>
      <c r="BL171" s="18" t="s">
        <v>215</v>
      </c>
      <c r="BM171" s="205" t="s">
        <v>4417</v>
      </c>
    </row>
    <row r="172" spans="1:65" s="2" customFormat="1" ht="16.5" customHeight="1">
      <c r="A172" s="35"/>
      <c r="B172" s="36"/>
      <c r="C172" s="193" t="s">
        <v>279</v>
      </c>
      <c r="D172" s="193" t="s">
        <v>211</v>
      </c>
      <c r="E172" s="194" t="s">
        <v>4374</v>
      </c>
      <c r="F172" s="195" t="s">
        <v>4375</v>
      </c>
      <c r="G172" s="196" t="s">
        <v>513</v>
      </c>
      <c r="H172" s="197">
        <v>1</v>
      </c>
      <c r="I172" s="198"/>
      <c r="J172" s="199">
        <f t="shared" si="10"/>
        <v>0</v>
      </c>
      <c r="K172" s="200"/>
      <c r="L172" s="40"/>
      <c r="M172" s="201" t="s">
        <v>1</v>
      </c>
      <c r="N172" s="202" t="s">
        <v>40</v>
      </c>
      <c r="O172" s="72"/>
      <c r="P172" s="203">
        <f t="shared" si="11"/>
        <v>0</v>
      </c>
      <c r="Q172" s="203">
        <v>0</v>
      </c>
      <c r="R172" s="203">
        <f t="shared" si="12"/>
        <v>0</v>
      </c>
      <c r="S172" s="203">
        <v>0</v>
      </c>
      <c r="T172" s="204">
        <f t="shared" si="1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215</v>
      </c>
      <c r="AT172" s="205" t="s">
        <v>211</v>
      </c>
      <c r="AU172" s="205" t="s">
        <v>83</v>
      </c>
      <c r="AY172" s="18" t="s">
        <v>209</v>
      </c>
      <c r="BE172" s="206">
        <f t="shared" si="14"/>
        <v>0</v>
      </c>
      <c r="BF172" s="206">
        <f t="shared" si="15"/>
        <v>0</v>
      </c>
      <c r="BG172" s="206">
        <f t="shared" si="16"/>
        <v>0</v>
      </c>
      <c r="BH172" s="206">
        <f t="shared" si="17"/>
        <v>0</v>
      </c>
      <c r="BI172" s="206">
        <f t="shared" si="18"/>
        <v>0</v>
      </c>
      <c r="BJ172" s="18" t="s">
        <v>83</v>
      </c>
      <c r="BK172" s="206">
        <f t="shared" si="19"/>
        <v>0</v>
      </c>
      <c r="BL172" s="18" t="s">
        <v>215</v>
      </c>
      <c r="BM172" s="205" t="s">
        <v>4418</v>
      </c>
    </row>
    <row r="173" spans="1:65" s="2" customFormat="1" ht="24.2" customHeight="1">
      <c r="A173" s="35"/>
      <c r="B173" s="36"/>
      <c r="C173" s="193" t="s">
        <v>362</v>
      </c>
      <c r="D173" s="193" t="s">
        <v>211</v>
      </c>
      <c r="E173" s="194" t="s">
        <v>4377</v>
      </c>
      <c r="F173" s="195" t="s">
        <v>4378</v>
      </c>
      <c r="G173" s="196" t="s">
        <v>513</v>
      </c>
      <c r="H173" s="197">
        <v>1</v>
      </c>
      <c r="I173" s="198"/>
      <c r="J173" s="199">
        <f t="shared" si="10"/>
        <v>0</v>
      </c>
      <c r="K173" s="200"/>
      <c r="L173" s="40"/>
      <c r="M173" s="201" t="s">
        <v>1</v>
      </c>
      <c r="N173" s="202" t="s">
        <v>40</v>
      </c>
      <c r="O173" s="72"/>
      <c r="P173" s="203">
        <f t="shared" si="11"/>
        <v>0</v>
      </c>
      <c r="Q173" s="203">
        <v>0</v>
      </c>
      <c r="R173" s="203">
        <f t="shared" si="12"/>
        <v>0</v>
      </c>
      <c r="S173" s="203">
        <v>0</v>
      </c>
      <c r="T173" s="204">
        <f t="shared" si="1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215</v>
      </c>
      <c r="AT173" s="205" t="s">
        <v>211</v>
      </c>
      <c r="AU173" s="205" t="s">
        <v>83</v>
      </c>
      <c r="AY173" s="18" t="s">
        <v>209</v>
      </c>
      <c r="BE173" s="206">
        <f t="shared" si="14"/>
        <v>0</v>
      </c>
      <c r="BF173" s="206">
        <f t="shared" si="15"/>
        <v>0</v>
      </c>
      <c r="BG173" s="206">
        <f t="shared" si="16"/>
        <v>0</v>
      </c>
      <c r="BH173" s="206">
        <f t="shared" si="17"/>
        <v>0</v>
      </c>
      <c r="BI173" s="206">
        <f t="shared" si="18"/>
        <v>0</v>
      </c>
      <c r="BJ173" s="18" t="s">
        <v>83</v>
      </c>
      <c r="BK173" s="206">
        <f t="shared" si="19"/>
        <v>0</v>
      </c>
      <c r="BL173" s="18" t="s">
        <v>215</v>
      </c>
      <c r="BM173" s="205" t="s">
        <v>4419</v>
      </c>
    </row>
    <row r="174" spans="1:65" s="2" customFormat="1" ht="21.75" customHeight="1">
      <c r="A174" s="35"/>
      <c r="B174" s="36"/>
      <c r="C174" s="193" t="s">
        <v>282</v>
      </c>
      <c r="D174" s="193" t="s">
        <v>211</v>
      </c>
      <c r="E174" s="194" t="s">
        <v>4380</v>
      </c>
      <c r="F174" s="195" t="s">
        <v>4381</v>
      </c>
      <c r="G174" s="196" t="s">
        <v>513</v>
      </c>
      <c r="H174" s="197">
        <v>1</v>
      </c>
      <c r="I174" s="198"/>
      <c r="J174" s="199">
        <f t="shared" si="10"/>
        <v>0</v>
      </c>
      <c r="K174" s="200"/>
      <c r="L174" s="40"/>
      <c r="M174" s="201" t="s">
        <v>1</v>
      </c>
      <c r="N174" s="202" t="s">
        <v>40</v>
      </c>
      <c r="O174" s="72"/>
      <c r="P174" s="203">
        <f t="shared" si="11"/>
        <v>0</v>
      </c>
      <c r="Q174" s="203">
        <v>0</v>
      </c>
      <c r="R174" s="203">
        <f t="shared" si="12"/>
        <v>0</v>
      </c>
      <c r="S174" s="203">
        <v>0</v>
      </c>
      <c r="T174" s="204">
        <f t="shared" si="1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215</v>
      </c>
      <c r="AT174" s="205" t="s">
        <v>211</v>
      </c>
      <c r="AU174" s="205" t="s">
        <v>83</v>
      </c>
      <c r="AY174" s="18" t="s">
        <v>209</v>
      </c>
      <c r="BE174" s="206">
        <f t="shared" si="14"/>
        <v>0</v>
      </c>
      <c r="BF174" s="206">
        <f t="shared" si="15"/>
        <v>0</v>
      </c>
      <c r="BG174" s="206">
        <f t="shared" si="16"/>
        <v>0</v>
      </c>
      <c r="BH174" s="206">
        <f t="shared" si="17"/>
        <v>0</v>
      </c>
      <c r="BI174" s="206">
        <f t="shared" si="18"/>
        <v>0</v>
      </c>
      <c r="BJ174" s="18" t="s">
        <v>83</v>
      </c>
      <c r="BK174" s="206">
        <f t="shared" si="19"/>
        <v>0</v>
      </c>
      <c r="BL174" s="18" t="s">
        <v>215</v>
      </c>
      <c r="BM174" s="205" t="s">
        <v>4420</v>
      </c>
    </row>
    <row r="175" spans="1:65" s="2" customFormat="1" ht="21.75" customHeight="1">
      <c r="A175" s="35"/>
      <c r="B175" s="36"/>
      <c r="C175" s="193" t="s">
        <v>370</v>
      </c>
      <c r="D175" s="193" t="s">
        <v>211</v>
      </c>
      <c r="E175" s="194" t="s">
        <v>4383</v>
      </c>
      <c r="F175" s="195" t="s">
        <v>4384</v>
      </c>
      <c r="G175" s="196" t="s">
        <v>513</v>
      </c>
      <c r="H175" s="197">
        <v>8</v>
      </c>
      <c r="I175" s="198"/>
      <c r="J175" s="199">
        <f t="shared" si="10"/>
        <v>0</v>
      </c>
      <c r="K175" s="200"/>
      <c r="L175" s="40"/>
      <c r="M175" s="201" t="s">
        <v>1</v>
      </c>
      <c r="N175" s="202" t="s">
        <v>40</v>
      </c>
      <c r="O175" s="72"/>
      <c r="P175" s="203">
        <f t="shared" si="11"/>
        <v>0</v>
      </c>
      <c r="Q175" s="203">
        <v>0</v>
      </c>
      <c r="R175" s="203">
        <f t="shared" si="12"/>
        <v>0</v>
      </c>
      <c r="S175" s="203">
        <v>0</v>
      </c>
      <c r="T175" s="204">
        <f t="shared" si="1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215</v>
      </c>
      <c r="AT175" s="205" t="s">
        <v>211</v>
      </c>
      <c r="AU175" s="205" t="s">
        <v>83</v>
      </c>
      <c r="AY175" s="18" t="s">
        <v>209</v>
      </c>
      <c r="BE175" s="206">
        <f t="shared" si="14"/>
        <v>0</v>
      </c>
      <c r="BF175" s="206">
        <f t="shared" si="15"/>
        <v>0</v>
      </c>
      <c r="BG175" s="206">
        <f t="shared" si="16"/>
        <v>0</v>
      </c>
      <c r="BH175" s="206">
        <f t="shared" si="17"/>
        <v>0</v>
      </c>
      <c r="BI175" s="206">
        <f t="shared" si="18"/>
        <v>0</v>
      </c>
      <c r="BJ175" s="18" t="s">
        <v>83</v>
      </c>
      <c r="BK175" s="206">
        <f t="shared" si="19"/>
        <v>0</v>
      </c>
      <c r="BL175" s="18" t="s">
        <v>215</v>
      </c>
      <c r="BM175" s="205" t="s">
        <v>4421</v>
      </c>
    </row>
    <row r="176" spans="1:65" s="2" customFormat="1" ht="21.75" customHeight="1">
      <c r="A176" s="35"/>
      <c r="B176" s="36"/>
      <c r="C176" s="193" t="s">
        <v>285</v>
      </c>
      <c r="D176" s="193" t="s">
        <v>211</v>
      </c>
      <c r="E176" s="194" t="s">
        <v>4386</v>
      </c>
      <c r="F176" s="195" t="s">
        <v>4387</v>
      </c>
      <c r="G176" s="196" t="s">
        <v>513</v>
      </c>
      <c r="H176" s="197">
        <v>1</v>
      </c>
      <c r="I176" s="198"/>
      <c r="J176" s="199">
        <f t="shared" si="10"/>
        <v>0</v>
      </c>
      <c r="K176" s="200"/>
      <c r="L176" s="40"/>
      <c r="M176" s="201" t="s">
        <v>1</v>
      </c>
      <c r="N176" s="202" t="s">
        <v>40</v>
      </c>
      <c r="O176" s="72"/>
      <c r="P176" s="203">
        <f t="shared" si="11"/>
        <v>0</v>
      </c>
      <c r="Q176" s="203">
        <v>0</v>
      </c>
      <c r="R176" s="203">
        <f t="shared" si="12"/>
        <v>0</v>
      </c>
      <c r="S176" s="203">
        <v>0</v>
      </c>
      <c r="T176" s="204">
        <f t="shared" si="1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215</v>
      </c>
      <c r="AT176" s="205" t="s">
        <v>211</v>
      </c>
      <c r="AU176" s="205" t="s">
        <v>83</v>
      </c>
      <c r="AY176" s="18" t="s">
        <v>209</v>
      </c>
      <c r="BE176" s="206">
        <f t="shared" si="14"/>
        <v>0</v>
      </c>
      <c r="BF176" s="206">
        <f t="shared" si="15"/>
        <v>0</v>
      </c>
      <c r="BG176" s="206">
        <f t="shared" si="16"/>
        <v>0</v>
      </c>
      <c r="BH176" s="206">
        <f t="shared" si="17"/>
        <v>0</v>
      </c>
      <c r="BI176" s="206">
        <f t="shared" si="18"/>
        <v>0</v>
      </c>
      <c r="BJ176" s="18" t="s">
        <v>83</v>
      </c>
      <c r="BK176" s="206">
        <f t="shared" si="19"/>
        <v>0</v>
      </c>
      <c r="BL176" s="18" t="s">
        <v>215</v>
      </c>
      <c r="BM176" s="205" t="s">
        <v>4422</v>
      </c>
    </row>
    <row r="177" spans="1:65" s="2" customFormat="1" ht="21.75" customHeight="1">
      <c r="A177" s="35"/>
      <c r="B177" s="36"/>
      <c r="C177" s="193" t="s">
        <v>377</v>
      </c>
      <c r="D177" s="193" t="s">
        <v>211</v>
      </c>
      <c r="E177" s="194" t="s">
        <v>4389</v>
      </c>
      <c r="F177" s="195" t="s">
        <v>4390</v>
      </c>
      <c r="G177" s="196" t="s">
        <v>513</v>
      </c>
      <c r="H177" s="197">
        <v>1</v>
      </c>
      <c r="I177" s="198"/>
      <c r="J177" s="199">
        <f t="shared" si="10"/>
        <v>0</v>
      </c>
      <c r="K177" s="200"/>
      <c r="L177" s="40"/>
      <c r="M177" s="201" t="s">
        <v>1</v>
      </c>
      <c r="N177" s="202" t="s">
        <v>40</v>
      </c>
      <c r="O177" s="72"/>
      <c r="P177" s="203">
        <f t="shared" si="11"/>
        <v>0</v>
      </c>
      <c r="Q177" s="203">
        <v>0</v>
      </c>
      <c r="R177" s="203">
        <f t="shared" si="12"/>
        <v>0</v>
      </c>
      <c r="S177" s="203">
        <v>0</v>
      </c>
      <c r="T177" s="204">
        <f t="shared" si="1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215</v>
      </c>
      <c r="AT177" s="205" t="s">
        <v>211</v>
      </c>
      <c r="AU177" s="205" t="s">
        <v>83</v>
      </c>
      <c r="AY177" s="18" t="s">
        <v>209</v>
      </c>
      <c r="BE177" s="206">
        <f t="shared" si="14"/>
        <v>0</v>
      </c>
      <c r="BF177" s="206">
        <f t="shared" si="15"/>
        <v>0</v>
      </c>
      <c r="BG177" s="206">
        <f t="shared" si="16"/>
        <v>0</v>
      </c>
      <c r="BH177" s="206">
        <f t="shared" si="17"/>
        <v>0</v>
      </c>
      <c r="BI177" s="206">
        <f t="shared" si="18"/>
        <v>0</v>
      </c>
      <c r="BJ177" s="18" t="s">
        <v>83</v>
      </c>
      <c r="BK177" s="206">
        <f t="shared" si="19"/>
        <v>0</v>
      </c>
      <c r="BL177" s="18" t="s">
        <v>215</v>
      </c>
      <c r="BM177" s="205" t="s">
        <v>4423</v>
      </c>
    </row>
    <row r="178" spans="1:65" s="2" customFormat="1" ht="21.75" customHeight="1">
      <c r="A178" s="35"/>
      <c r="B178" s="36"/>
      <c r="C178" s="193" t="s">
        <v>290</v>
      </c>
      <c r="D178" s="193" t="s">
        <v>211</v>
      </c>
      <c r="E178" s="194" t="s">
        <v>4424</v>
      </c>
      <c r="F178" s="195" t="s">
        <v>4403</v>
      </c>
      <c r="G178" s="196" t="s">
        <v>513</v>
      </c>
      <c r="H178" s="197">
        <v>1</v>
      </c>
      <c r="I178" s="198"/>
      <c r="J178" s="199">
        <f t="shared" si="10"/>
        <v>0</v>
      </c>
      <c r="K178" s="200"/>
      <c r="L178" s="40"/>
      <c r="M178" s="201" t="s">
        <v>1</v>
      </c>
      <c r="N178" s="202" t="s">
        <v>40</v>
      </c>
      <c r="O178" s="72"/>
      <c r="P178" s="203">
        <f t="shared" si="11"/>
        <v>0</v>
      </c>
      <c r="Q178" s="203">
        <v>0</v>
      </c>
      <c r="R178" s="203">
        <f t="shared" si="12"/>
        <v>0</v>
      </c>
      <c r="S178" s="203">
        <v>0</v>
      </c>
      <c r="T178" s="204">
        <f t="shared" si="1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215</v>
      </c>
      <c r="AT178" s="205" t="s">
        <v>211</v>
      </c>
      <c r="AU178" s="205" t="s">
        <v>83</v>
      </c>
      <c r="AY178" s="18" t="s">
        <v>209</v>
      </c>
      <c r="BE178" s="206">
        <f t="shared" si="14"/>
        <v>0</v>
      </c>
      <c r="BF178" s="206">
        <f t="shared" si="15"/>
        <v>0</v>
      </c>
      <c r="BG178" s="206">
        <f t="shared" si="16"/>
        <v>0</v>
      </c>
      <c r="BH178" s="206">
        <f t="shared" si="17"/>
        <v>0</v>
      </c>
      <c r="BI178" s="206">
        <f t="shared" si="18"/>
        <v>0</v>
      </c>
      <c r="BJ178" s="18" t="s">
        <v>83</v>
      </c>
      <c r="BK178" s="206">
        <f t="shared" si="19"/>
        <v>0</v>
      </c>
      <c r="BL178" s="18" t="s">
        <v>215</v>
      </c>
      <c r="BM178" s="205" t="s">
        <v>4425</v>
      </c>
    </row>
    <row r="179" spans="1:65" s="2" customFormat="1" ht="24.2" customHeight="1">
      <c r="A179" s="35"/>
      <c r="B179" s="36"/>
      <c r="C179" s="193" t="s">
        <v>396</v>
      </c>
      <c r="D179" s="193" t="s">
        <v>211</v>
      </c>
      <c r="E179" s="194" t="s">
        <v>4426</v>
      </c>
      <c r="F179" s="195" t="s">
        <v>4397</v>
      </c>
      <c r="G179" s="196" t="s">
        <v>4394</v>
      </c>
      <c r="H179" s="197">
        <v>1</v>
      </c>
      <c r="I179" s="198"/>
      <c r="J179" s="199">
        <f t="shared" si="10"/>
        <v>0</v>
      </c>
      <c r="K179" s="200"/>
      <c r="L179" s="40"/>
      <c r="M179" s="201" t="s">
        <v>1</v>
      </c>
      <c r="N179" s="202" t="s">
        <v>40</v>
      </c>
      <c r="O179" s="72"/>
      <c r="P179" s="203">
        <f t="shared" si="11"/>
        <v>0</v>
      </c>
      <c r="Q179" s="203">
        <v>0</v>
      </c>
      <c r="R179" s="203">
        <f t="shared" si="12"/>
        <v>0</v>
      </c>
      <c r="S179" s="203">
        <v>0</v>
      </c>
      <c r="T179" s="204">
        <f t="shared" si="1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215</v>
      </c>
      <c r="AT179" s="205" t="s">
        <v>211</v>
      </c>
      <c r="AU179" s="205" t="s">
        <v>83</v>
      </c>
      <c r="AY179" s="18" t="s">
        <v>209</v>
      </c>
      <c r="BE179" s="206">
        <f t="shared" si="14"/>
        <v>0</v>
      </c>
      <c r="BF179" s="206">
        <f t="shared" si="15"/>
        <v>0</v>
      </c>
      <c r="BG179" s="206">
        <f t="shared" si="16"/>
        <v>0</v>
      </c>
      <c r="BH179" s="206">
        <f t="shared" si="17"/>
        <v>0</v>
      </c>
      <c r="BI179" s="206">
        <f t="shared" si="18"/>
        <v>0</v>
      </c>
      <c r="BJ179" s="18" t="s">
        <v>83</v>
      </c>
      <c r="BK179" s="206">
        <f t="shared" si="19"/>
        <v>0</v>
      </c>
      <c r="BL179" s="18" t="s">
        <v>215</v>
      </c>
      <c r="BM179" s="205" t="s">
        <v>4427</v>
      </c>
    </row>
    <row r="180" spans="1:65" s="2" customFormat="1" ht="16.5" customHeight="1">
      <c r="A180" s="35"/>
      <c r="B180" s="36"/>
      <c r="C180" s="193" t="s">
        <v>295</v>
      </c>
      <c r="D180" s="193" t="s">
        <v>211</v>
      </c>
      <c r="E180" s="194" t="s">
        <v>4392</v>
      </c>
      <c r="F180" s="195" t="s">
        <v>4393</v>
      </c>
      <c r="G180" s="196" t="s">
        <v>4394</v>
      </c>
      <c r="H180" s="197">
        <v>1</v>
      </c>
      <c r="I180" s="198"/>
      <c r="J180" s="199">
        <f t="shared" si="10"/>
        <v>0</v>
      </c>
      <c r="K180" s="200"/>
      <c r="L180" s="40"/>
      <c r="M180" s="201" t="s">
        <v>1</v>
      </c>
      <c r="N180" s="202" t="s">
        <v>40</v>
      </c>
      <c r="O180" s="72"/>
      <c r="P180" s="203">
        <f t="shared" si="11"/>
        <v>0</v>
      </c>
      <c r="Q180" s="203">
        <v>0</v>
      </c>
      <c r="R180" s="203">
        <f t="shared" si="12"/>
        <v>0</v>
      </c>
      <c r="S180" s="203">
        <v>0</v>
      </c>
      <c r="T180" s="204">
        <f t="shared" si="1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5" t="s">
        <v>215</v>
      </c>
      <c r="AT180" s="205" t="s">
        <v>211</v>
      </c>
      <c r="AU180" s="205" t="s">
        <v>83</v>
      </c>
      <c r="AY180" s="18" t="s">
        <v>209</v>
      </c>
      <c r="BE180" s="206">
        <f t="shared" si="14"/>
        <v>0</v>
      </c>
      <c r="BF180" s="206">
        <f t="shared" si="15"/>
        <v>0</v>
      </c>
      <c r="BG180" s="206">
        <f t="shared" si="16"/>
        <v>0</v>
      </c>
      <c r="BH180" s="206">
        <f t="shared" si="17"/>
        <v>0</v>
      </c>
      <c r="BI180" s="206">
        <f t="shared" si="18"/>
        <v>0</v>
      </c>
      <c r="BJ180" s="18" t="s">
        <v>83</v>
      </c>
      <c r="BK180" s="206">
        <f t="shared" si="19"/>
        <v>0</v>
      </c>
      <c r="BL180" s="18" t="s">
        <v>215</v>
      </c>
      <c r="BM180" s="205" t="s">
        <v>4428</v>
      </c>
    </row>
    <row r="181" spans="1:65" s="2" customFormat="1" ht="16.5" customHeight="1">
      <c r="A181" s="35"/>
      <c r="B181" s="36"/>
      <c r="C181" s="193" t="s">
        <v>405</v>
      </c>
      <c r="D181" s="193" t="s">
        <v>211</v>
      </c>
      <c r="E181" s="194" t="s">
        <v>4399</v>
      </c>
      <c r="F181" s="195" t="s">
        <v>4400</v>
      </c>
      <c r="G181" s="196" t="s">
        <v>513</v>
      </c>
      <c r="H181" s="197">
        <v>1</v>
      </c>
      <c r="I181" s="198"/>
      <c r="J181" s="199">
        <f t="shared" si="10"/>
        <v>0</v>
      </c>
      <c r="K181" s="200"/>
      <c r="L181" s="40"/>
      <c r="M181" s="201" t="s">
        <v>1</v>
      </c>
      <c r="N181" s="202" t="s">
        <v>40</v>
      </c>
      <c r="O181" s="72"/>
      <c r="P181" s="203">
        <f t="shared" si="11"/>
        <v>0</v>
      </c>
      <c r="Q181" s="203">
        <v>0</v>
      </c>
      <c r="R181" s="203">
        <f t="shared" si="12"/>
        <v>0</v>
      </c>
      <c r="S181" s="203">
        <v>0</v>
      </c>
      <c r="T181" s="204">
        <f t="shared" si="1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215</v>
      </c>
      <c r="AT181" s="205" t="s">
        <v>211</v>
      </c>
      <c r="AU181" s="205" t="s">
        <v>83</v>
      </c>
      <c r="AY181" s="18" t="s">
        <v>209</v>
      </c>
      <c r="BE181" s="206">
        <f t="shared" si="14"/>
        <v>0</v>
      </c>
      <c r="BF181" s="206">
        <f t="shared" si="15"/>
        <v>0</v>
      </c>
      <c r="BG181" s="206">
        <f t="shared" si="16"/>
        <v>0</v>
      </c>
      <c r="BH181" s="206">
        <f t="shared" si="17"/>
        <v>0</v>
      </c>
      <c r="BI181" s="206">
        <f t="shared" si="18"/>
        <v>0</v>
      </c>
      <c r="BJ181" s="18" t="s">
        <v>83</v>
      </c>
      <c r="BK181" s="206">
        <f t="shared" si="19"/>
        <v>0</v>
      </c>
      <c r="BL181" s="18" t="s">
        <v>215</v>
      </c>
      <c r="BM181" s="205" t="s">
        <v>4429</v>
      </c>
    </row>
    <row r="182" spans="1:65" s="2" customFormat="1" ht="16.5" customHeight="1">
      <c r="A182" s="35"/>
      <c r="B182" s="36"/>
      <c r="C182" s="193" t="s">
        <v>299</v>
      </c>
      <c r="D182" s="193" t="s">
        <v>211</v>
      </c>
      <c r="E182" s="194" t="s">
        <v>4405</v>
      </c>
      <c r="F182" s="195" t="s">
        <v>4406</v>
      </c>
      <c r="G182" s="196" t="s">
        <v>513</v>
      </c>
      <c r="H182" s="197">
        <v>1</v>
      </c>
      <c r="I182" s="198"/>
      <c r="J182" s="199">
        <f t="shared" si="10"/>
        <v>0</v>
      </c>
      <c r="K182" s="200"/>
      <c r="L182" s="40"/>
      <c r="M182" s="201" t="s">
        <v>1</v>
      </c>
      <c r="N182" s="202" t="s">
        <v>40</v>
      </c>
      <c r="O182" s="72"/>
      <c r="P182" s="203">
        <f t="shared" si="11"/>
        <v>0</v>
      </c>
      <c r="Q182" s="203">
        <v>0</v>
      </c>
      <c r="R182" s="203">
        <f t="shared" si="12"/>
        <v>0</v>
      </c>
      <c r="S182" s="203">
        <v>0</v>
      </c>
      <c r="T182" s="204">
        <f t="shared" si="1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215</v>
      </c>
      <c r="AT182" s="205" t="s">
        <v>211</v>
      </c>
      <c r="AU182" s="205" t="s">
        <v>83</v>
      </c>
      <c r="AY182" s="18" t="s">
        <v>209</v>
      </c>
      <c r="BE182" s="206">
        <f t="shared" si="14"/>
        <v>0</v>
      </c>
      <c r="BF182" s="206">
        <f t="shared" si="15"/>
        <v>0</v>
      </c>
      <c r="BG182" s="206">
        <f t="shared" si="16"/>
        <v>0</v>
      </c>
      <c r="BH182" s="206">
        <f t="shared" si="17"/>
        <v>0</v>
      </c>
      <c r="BI182" s="206">
        <f t="shared" si="18"/>
        <v>0</v>
      </c>
      <c r="BJ182" s="18" t="s">
        <v>83</v>
      </c>
      <c r="BK182" s="206">
        <f t="shared" si="19"/>
        <v>0</v>
      </c>
      <c r="BL182" s="18" t="s">
        <v>215</v>
      </c>
      <c r="BM182" s="205" t="s">
        <v>4430</v>
      </c>
    </row>
    <row r="183" spans="1:65" s="2" customFormat="1" ht="16.5" customHeight="1">
      <c r="A183" s="35"/>
      <c r="B183" s="36"/>
      <c r="C183" s="193" t="s">
        <v>422</v>
      </c>
      <c r="D183" s="193" t="s">
        <v>211</v>
      </c>
      <c r="E183" s="194" t="s">
        <v>4408</v>
      </c>
      <c r="F183" s="195" t="s">
        <v>4409</v>
      </c>
      <c r="G183" s="196" t="s">
        <v>513</v>
      </c>
      <c r="H183" s="197">
        <v>1</v>
      </c>
      <c r="I183" s="198"/>
      <c r="J183" s="199">
        <f t="shared" si="10"/>
        <v>0</v>
      </c>
      <c r="K183" s="200"/>
      <c r="L183" s="40"/>
      <c r="M183" s="201" t="s">
        <v>1</v>
      </c>
      <c r="N183" s="202" t="s">
        <v>40</v>
      </c>
      <c r="O183" s="72"/>
      <c r="P183" s="203">
        <f t="shared" si="11"/>
        <v>0</v>
      </c>
      <c r="Q183" s="203">
        <v>0</v>
      </c>
      <c r="R183" s="203">
        <f t="shared" si="12"/>
        <v>0</v>
      </c>
      <c r="S183" s="203">
        <v>0</v>
      </c>
      <c r="T183" s="204">
        <f t="shared" si="1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215</v>
      </c>
      <c r="AT183" s="205" t="s">
        <v>211</v>
      </c>
      <c r="AU183" s="205" t="s">
        <v>83</v>
      </c>
      <c r="AY183" s="18" t="s">
        <v>209</v>
      </c>
      <c r="BE183" s="206">
        <f t="shared" si="14"/>
        <v>0</v>
      </c>
      <c r="BF183" s="206">
        <f t="shared" si="15"/>
        <v>0</v>
      </c>
      <c r="BG183" s="206">
        <f t="shared" si="16"/>
        <v>0</v>
      </c>
      <c r="BH183" s="206">
        <f t="shared" si="17"/>
        <v>0</v>
      </c>
      <c r="BI183" s="206">
        <f t="shared" si="18"/>
        <v>0</v>
      </c>
      <c r="BJ183" s="18" t="s">
        <v>83</v>
      </c>
      <c r="BK183" s="206">
        <f t="shared" si="19"/>
        <v>0</v>
      </c>
      <c r="BL183" s="18" t="s">
        <v>215</v>
      </c>
      <c r="BM183" s="205" t="s">
        <v>4431</v>
      </c>
    </row>
    <row r="184" spans="1:65" s="12" customFormat="1" ht="25.9" customHeight="1">
      <c r="B184" s="177"/>
      <c r="C184" s="178"/>
      <c r="D184" s="179" t="s">
        <v>74</v>
      </c>
      <c r="E184" s="180" t="s">
        <v>3445</v>
      </c>
      <c r="F184" s="180" t="s">
        <v>4432</v>
      </c>
      <c r="G184" s="178"/>
      <c r="H184" s="178"/>
      <c r="I184" s="181"/>
      <c r="J184" s="182">
        <f>BK184</f>
        <v>0</v>
      </c>
      <c r="K184" s="178"/>
      <c r="L184" s="183"/>
      <c r="M184" s="184"/>
      <c r="N184" s="185"/>
      <c r="O184" s="185"/>
      <c r="P184" s="186">
        <f>SUM(P185:P194)</f>
        <v>0</v>
      </c>
      <c r="Q184" s="185"/>
      <c r="R184" s="186">
        <f>SUM(R185:R194)</f>
        <v>0</v>
      </c>
      <c r="S184" s="185"/>
      <c r="T184" s="187">
        <f>SUM(T185:T194)</f>
        <v>0</v>
      </c>
      <c r="AR184" s="188" t="s">
        <v>83</v>
      </c>
      <c r="AT184" s="189" t="s">
        <v>74</v>
      </c>
      <c r="AU184" s="189" t="s">
        <v>75</v>
      </c>
      <c r="AY184" s="188" t="s">
        <v>209</v>
      </c>
      <c r="BK184" s="190">
        <f>SUM(BK185:BK194)</f>
        <v>0</v>
      </c>
    </row>
    <row r="185" spans="1:65" s="2" customFormat="1" ht="16.5" customHeight="1">
      <c r="A185" s="35"/>
      <c r="B185" s="36"/>
      <c r="C185" s="193" t="s">
        <v>304</v>
      </c>
      <c r="D185" s="193" t="s">
        <v>211</v>
      </c>
      <c r="E185" s="194" t="s">
        <v>4326</v>
      </c>
      <c r="F185" s="195" t="s">
        <v>4327</v>
      </c>
      <c r="G185" s="196" t="s">
        <v>513</v>
      </c>
      <c r="H185" s="197">
        <v>1</v>
      </c>
      <c r="I185" s="198"/>
      <c r="J185" s="199">
        <f>ROUND(I185*H185,2)</f>
        <v>0</v>
      </c>
      <c r="K185" s="200"/>
      <c r="L185" s="40"/>
      <c r="M185" s="201" t="s">
        <v>1</v>
      </c>
      <c r="N185" s="202" t="s">
        <v>40</v>
      </c>
      <c r="O185" s="72"/>
      <c r="P185" s="203">
        <f>O185*H185</f>
        <v>0</v>
      </c>
      <c r="Q185" s="203">
        <v>0</v>
      </c>
      <c r="R185" s="203">
        <f>Q185*H185</f>
        <v>0</v>
      </c>
      <c r="S185" s="203">
        <v>0</v>
      </c>
      <c r="T185" s="204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215</v>
      </c>
      <c r="AT185" s="205" t="s">
        <v>211</v>
      </c>
      <c r="AU185" s="205" t="s">
        <v>83</v>
      </c>
      <c r="AY185" s="18" t="s">
        <v>209</v>
      </c>
      <c r="BE185" s="206">
        <f>IF(N185="základní",J185,0)</f>
        <v>0</v>
      </c>
      <c r="BF185" s="206">
        <f>IF(N185="snížená",J185,0)</f>
        <v>0</v>
      </c>
      <c r="BG185" s="206">
        <f>IF(N185="zákl. přenesená",J185,0)</f>
        <v>0</v>
      </c>
      <c r="BH185" s="206">
        <f>IF(N185="sníž. přenesená",J185,0)</f>
        <v>0</v>
      </c>
      <c r="BI185" s="206">
        <f>IF(N185="nulová",J185,0)</f>
        <v>0</v>
      </c>
      <c r="BJ185" s="18" t="s">
        <v>83</v>
      </c>
      <c r="BK185" s="206">
        <f>ROUND(I185*H185,2)</f>
        <v>0</v>
      </c>
      <c r="BL185" s="18" t="s">
        <v>215</v>
      </c>
      <c r="BM185" s="205" t="s">
        <v>4433</v>
      </c>
    </row>
    <row r="186" spans="1:65" s="2" customFormat="1" ht="16.5" customHeight="1">
      <c r="A186" s="35"/>
      <c r="B186" s="36"/>
      <c r="C186" s="193" t="s">
        <v>430</v>
      </c>
      <c r="D186" s="193" t="s">
        <v>211</v>
      </c>
      <c r="E186" s="194" t="s">
        <v>4329</v>
      </c>
      <c r="F186" s="195" t="s">
        <v>4330</v>
      </c>
      <c r="G186" s="196" t="s">
        <v>513</v>
      </c>
      <c r="H186" s="197">
        <v>1</v>
      </c>
      <c r="I186" s="198"/>
      <c r="J186" s="199">
        <f>ROUND(I186*H186,2)</f>
        <v>0</v>
      </c>
      <c r="K186" s="200"/>
      <c r="L186" s="40"/>
      <c r="M186" s="201" t="s">
        <v>1</v>
      </c>
      <c r="N186" s="202" t="s">
        <v>40</v>
      </c>
      <c r="O186" s="72"/>
      <c r="P186" s="203">
        <f>O186*H186</f>
        <v>0</v>
      </c>
      <c r="Q186" s="203">
        <v>0</v>
      </c>
      <c r="R186" s="203">
        <f>Q186*H186</f>
        <v>0</v>
      </c>
      <c r="S186" s="203">
        <v>0</v>
      </c>
      <c r="T186" s="204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215</v>
      </c>
      <c r="AT186" s="205" t="s">
        <v>211</v>
      </c>
      <c r="AU186" s="205" t="s">
        <v>83</v>
      </c>
      <c r="AY186" s="18" t="s">
        <v>209</v>
      </c>
      <c r="BE186" s="206">
        <f>IF(N186="základní",J186,0)</f>
        <v>0</v>
      </c>
      <c r="BF186" s="206">
        <f>IF(N186="snížená",J186,0)</f>
        <v>0</v>
      </c>
      <c r="BG186" s="206">
        <f>IF(N186="zákl. přenesená",J186,0)</f>
        <v>0</v>
      </c>
      <c r="BH186" s="206">
        <f>IF(N186="sníž. přenesená",J186,0)</f>
        <v>0</v>
      </c>
      <c r="BI186" s="206">
        <f>IF(N186="nulová",J186,0)</f>
        <v>0</v>
      </c>
      <c r="BJ186" s="18" t="s">
        <v>83</v>
      </c>
      <c r="BK186" s="206">
        <f>ROUND(I186*H186,2)</f>
        <v>0</v>
      </c>
      <c r="BL186" s="18" t="s">
        <v>215</v>
      </c>
      <c r="BM186" s="205" t="s">
        <v>4434</v>
      </c>
    </row>
    <row r="187" spans="1:65" s="2" customFormat="1" ht="16.5" customHeight="1">
      <c r="A187" s="35"/>
      <c r="B187" s="36"/>
      <c r="C187" s="193" t="s">
        <v>308</v>
      </c>
      <c r="D187" s="193" t="s">
        <v>211</v>
      </c>
      <c r="E187" s="194" t="s">
        <v>4332</v>
      </c>
      <c r="F187" s="195" t="s">
        <v>4333</v>
      </c>
      <c r="G187" s="196" t="s">
        <v>513</v>
      </c>
      <c r="H187" s="197">
        <v>1</v>
      </c>
      <c r="I187" s="198"/>
      <c r="J187" s="199">
        <f>ROUND(I187*H187,2)</f>
        <v>0</v>
      </c>
      <c r="K187" s="200"/>
      <c r="L187" s="40"/>
      <c r="M187" s="201" t="s">
        <v>1</v>
      </c>
      <c r="N187" s="202" t="s">
        <v>40</v>
      </c>
      <c r="O187" s="72"/>
      <c r="P187" s="203">
        <f>O187*H187</f>
        <v>0</v>
      </c>
      <c r="Q187" s="203">
        <v>0</v>
      </c>
      <c r="R187" s="203">
        <f>Q187*H187</f>
        <v>0</v>
      </c>
      <c r="S187" s="203">
        <v>0</v>
      </c>
      <c r="T187" s="204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215</v>
      </c>
      <c r="AT187" s="205" t="s">
        <v>211</v>
      </c>
      <c r="AU187" s="205" t="s">
        <v>83</v>
      </c>
      <c r="AY187" s="18" t="s">
        <v>209</v>
      </c>
      <c r="BE187" s="206">
        <f>IF(N187="základní",J187,0)</f>
        <v>0</v>
      </c>
      <c r="BF187" s="206">
        <f>IF(N187="snížená",J187,0)</f>
        <v>0</v>
      </c>
      <c r="BG187" s="206">
        <f>IF(N187="zákl. přenesená",J187,0)</f>
        <v>0</v>
      </c>
      <c r="BH187" s="206">
        <f>IF(N187="sníž. přenesená",J187,0)</f>
        <v>0</v>
      </c>
      <c r="BI187" s="206">
        <f>IF(N187="nulová",J187,0)</f>
        <v>0</v>
      </c>
      <c r="BJ187" s="18" t="s">
        <v>83</v>
      </c>
      <c r="BK187" s="206">
        <f>ROUND(I187*H187,2)</f>
        <v>0</v>
      </c>
      <c r="BL187" s="18" t="s">
        <v>215</v>
      </c>
      <c r="BM187" s="205" t="s">
        <v>4435</v>
      </c>
    </row>
    <row r="188" spans="1:65" s="2" customFormat="1" ht="21.75" customHeight="1">
      <c r="A188" s="35"/>
      <c r="B188" s="36"/>
      <c r="C188" s="193" t="s">
        <v>443</v>
      </c>
      <c r="D188" s="193" t="s">
        <v>211</v>
      </c>
      <c r="E188" s="194" t="s">
        <v>4335</v>
      </c>
      <c r="F188" s="195" t="s">
        <v>4336</v>
      </c>
      <c r="G188" s="196" t="s">
        <v>513</v>
      </c>
      <c r="H188" s="197">
        <v>1</v>
      </c>
      <c r="I188" s="198"/>
      <c r="J188" s="199">
        <f>ROUND(I188*H188,2)</f>
        <v>0</v>
      </c>
      <c r="K188" s="200"/>
      <c r="L188" s="40"/>
      <c r="M188" s="201" t="s">
        <v>1</v>
      </c>
      <c r="N188" s="202" t="s">
        <v>40</v>
      </c>
      <c r="O188" s="72"/>
      <c r="P188" s="203">
        <f>O188*H188</f>
        <v>0</v>
      </c>
      <c r="Q188" s="203">
        <v>0</v>
      </c>
      <c r="R188" s="203">
        <f>Q188*H188</f>
        <v>0</v>
      </c>
      <c r="S188" s="203">
        <v>0</v>
      </c>
      <c r="T188" s="204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5" t="s">
        <v>215</v>
      </c>
      <c r="AT188" s="205" t="s">
        <v>211</v>
      </c>
      <c r="AU188" s="205" t="s">
        <v>83</v>
      </c>
      <c r="AY188" s="18" t="s">
        <v>209</v>
      </c>
      <c r="BE188" s="206">
        <f>IF(N188="základní",J188,0)</f>
        <v>0</v>
      </c>
      <c r="BF188" s="206">
        <f>IF(N188="snížená",J188,0)</f>
        <v>0</v>
      </c>
      <c r="BG188" s="206">
        <f>IF(N188="zákl. přenesená",J188,0)</f>
        <v>0</v>
      </c>
      <c r="BH188" s="206">
        <f>IF(N188="sníž. přenesená",J188,0)</f>
        <v>0</v>
      </c>
      <c r="BI188" s="206">
        <f>IF(N188="nulová",J188,0)</f>
        <v>0</v>
      </c>
      <c r="BJ188" s="18" t="s">
        <v>83</v>
      </c>
      <c r="BK188" s="206">
        <f>ROUND(I188*H188,2)</f>
        <v>0</v>
      </c>
      <c r="BL188" s="18" t="s">
        <v>215</v>
      </c>
      <c r="BM188" s="205" t="s">
        <v>4436</v>
      </c>
    </row>
    <row r="189" spans="1:65" s="2" customFormat="1" ht="24.2" customHeight="1">
      <c r="A189" s="35"/>
      <c r="B189" s="36"/>
      <c r="C189" s="193" t="s">
        <v>313</v>
      </c>
      <c r="D189" s="193" t="s">
        <v>211</v>
      </c>
      <c r="E189" s="194" t="s">
        <v>4338</v>
      </c>
      <c r="F189" s="195" t="s">
        <v>4339</v>
      </c>
      <c r="G189" s="196" t="s">
        <v>513</v>
      </c>
      <c r="H189" s="197">
        <v>1</v>
      </c>
      <c r="I189" s="198"/>
      <c r="J189" s="199">
        <f>ROUND(I189*H189,2)</f>
        <v>0</v>
      </c>
      <c r="K189" s="200"/>
      <c r="L189" s="40"/>
      <c r="M189" s="201" t="s">
        <v>1</v>
      </c>
      <c r="N189" s="202" t="s">
        <v>40</v>
      </c>
      <c r="O189" s="72"/>
      <c r="P189" s="203">
        <f>O189*H189</f>
        <v>0</v>
      </c>
      <c r="Q189" s="203">
        <v>0</v>
      </c>
      <c r="R189" s="203">
        <f>Q189*H189</f>
        <v>0</v>
      </c>
      <c r="S189" s="203">
        <v>0</v>
      </c>
      <c r="T189" s="204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215</v>
      </c>
      <c r="AT189" s="205" t="s">
        <v>211</v>
      </c>
      <c r="AU189" s="205" t="s">
        <v>83</v>
      </c>
      <c r="AY189" s="18" t="s">
        <v>209</v>
      </c>
      <c r="BE189" s="206">
        <f>IF(N189="základní",J189,0)</f>
        <v>0</v>
      </c>
      <c r="BF189" s="206">
        <f>IF(N189="snížená",J189,0)</f>
        <v>0</v>
      </c>
      <c r="BG189" s="206">
        <f>IF(N189="zákl. přenesená",J189,0)</f>
        <v>0</v>
      </c>
      <c r="BH189" s="206">
        <f>IF(N189="sníž. přenesená",J189,0)</f>
        <v>0</v>
      </c>
      <c r="BI189" s="206">
        <f>IF(N189="nulová",J189,0)</f>
        <v>0</v>
      </c>
      <c r="BJ189" s="18" t="s">
        <v>83</v>
      </c>
      <c r="BK189" s="206">
        <f>ROUND(I189*H189,2)</f>
        <v>0</v>
      </c>
      <c r="BL189" s="18" t="s">
        <v>215</v>
      </c>
      <c r="BM189" s="205" t="s">
        <v>4437</v>
      </c>
    </row>
    <row r="190" spans="1:65" s="2" customFormat="1" ht="29.25">
      <c r="A190" s="35"/>
      <c r="B190" s="36"/>
      <c r="C190" s="37"/>
      <c r="D190" s="209" t="s">
        <v>253</v>
      </c>
      <c r="E190" s="37"/>
      <c r="F190" s="240" t="s">
        <v>4341</v>
      </c>
      <c r="G190" s="37"/>
      <c r="H190" s="37"/>
      <c r="I190" s="241"/>
      <c r="J190" s="37"/>
      <c r="K190" s="37"/>
      <c r="L190" s="40"/>
      <c r="M190" s="242"/>
      <c r="N190" s="243"/>
      <c r="O190" s="72"/>
      <c r="P190" s="72"/>
      <c r="Q190" s="72"/>
      <c r="R190" s="72"/>
      <c r="S190" s="72"/>
      <c r="T190" s="73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253</v>
      </c>
      <c r="AU190" s="18" t="s">
        <v>83</v>
      </c>
    </row>
    <row r="191" spans="1:65" s="2" customFormat="1" ht="16.5" customHeight="1">
      <c r="A191" s="35"/>
      <c r="B191" s="36"/>
      <c r="C191" s="193" t="s">
        <v>451</v>
      </c>
      <c r="D191" s="193" t="s">
        <v>211</v>
      </c>
      <c r="E191" s="194" t="s">
        <v>4342</v>
      </c>
      <c r="F191" s="195" t="s">
        <v>4343</v>
      </c>
      <c r="G191" s="196" t="s">
        <v>4344</v>
      </c>
      <c r="H191" s="197">
        <v>80</v>
      </c>
      <c r="I191" s="198"/>
      <c r="J191" s="199">
        <f>ROUND(I191*H191,2)</f>
        <v>0</v>
      </c>
      <c r="K191" s="200"/>
      <c r="L191" s="40"/>
      <c r="M191" s="201" t="s">
        <v>1</v>
      </c>
      <c r="N191" s="202" t="s">
        <v>40</v>
      </c>
      <c r="O191" s="72"/>
      <c r="P191" s="203">
        <f>O191*H191</f>
        <v>0</v>
      </c>
      <c r="Q191" s="203">
        <v>0</v>
      </c>
      <c r="R191" s="203">
        <f>Q191*H191</f>
        <v>0</v>
      </c>
      <c r="S191" s="203">
        <v>0</v>
      </c>
      <c r="T191" s="204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5" t="s">
        <v>215</v>
      </c>
      <c r="AT191" s="205" t="s">
        <v>211</v>
      </c>
      <c r="AU191" s="205" t="s">
        <v>83</v>
      </c>
      <c r="AY191" s="18" t="s">
        <v>209</v>
      </c>
      <c r="BE191" s="206">
        <f>IF(N191="základní",J191,0)</f>
        <v>0</v>
      </c>
      <c r="BF191" s="206">
        <f>IF(N191="snížená",J191,0)</f>
        <v>0</v>
      </c>
      <c r="BG191" s="206">
        <f>IF(N191="zákl. přenesená",J191,0)</f>
        <v>0</v>
      </c>
      <c r="BH191" s="206">
        <f>IF(N191="sníž. přenesená",J191,0)</f>
        <v>0</v>
      </c>
      <c r="BI191" s="206">
        <f>IF(N191="nulová",J191,0)</f>
        <v>0</v>
      </c>
      <c r="BJ191" s="18" t="s">
        <v>83</v>
      </c>
      <c r="BK191" s="206">
        <f>ROUND(I191*H191,2)</f>
        <v>0</v>
      </c>
      <c r="BL191" s="18" t="s">
        <v>215</v>
      </c>
      <c r="BM191" s="205" t="s">
        <v>4438</v>
      </c>
    </row>
    <row r="192" spans="1:65" s="2" customFormat="1" ht="16.5" customHeight="1">
      <c r="A192" s="35"/>
      <c r="B192" s="36"/>
      <c r="C192" s="193" t="s">
        <v>317</v>
      </c>
      <c r="D192" s="193" t="s">
        <v>211</v>
      </c>
      <c r="E192" s="194" t="s">
        <v>4346</v>
      </c>
      <c r="F192" s="195" t="s">
        <v>4347</v>
      </c>
      <c r="G192" s="196" t="s">
        <v>2508</v>
      </c>
      <c r="H192" s="197">
        <v>8</v>
      </c>
      <c r="I192" s="198"/>
      <c r="J192" s="199">
        <f>ROUND(I192*H192,2)</f>
        <v>0</v>
      </c>
      <c r="K192" s="200"/>
      <c r="L192" s="40"/>
      <c r="M192" s="201" t="s">
        <v>1</v>
      </c>
      <c r="N192" s="202" t="s">
        <v>40</v>
      </c>
      <c r="O192" s="72"/>
      <c r="P192" s="203">
        <f>O192*H192</f>
        <v>0</v>
      </c>
      <c r="Q192" s="203">
        <v>0</v>
      </c>
      <c r="R192" s="203">
        <f>Q192*H192</f>
        <v>0</v>
      </c>
      <c r="S192" s="203">
        <v>0</v>
      </c>
      <c r="T192" s="204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5" t="s">
        <v>215</v>
      </c>
      <c r="AT192" s="205" t="s">
        <v>211</v>
      </c>
      <c r="AU192" s="205" t="s">
        <v>83</v>
      </c>
      <c r="AY192" s="18" t="s">
        <v>209</v>
      </c>
      <c r="BE192" s="206">
        <f>IF(N192="základní",J192,0)</f>
        <v>0</v>
      </c>
      <c r="BF192" s="206">
        <f>IF(N192="snížená",J192,0)</f>
        <v>0</v>
      </c>
      <c r="BG192" s="206">
        <f>IF(N192="zákl. přenesená",J192,0)</f>
        <v>0</v>
      </c>
      <c r="BH192" s="206">
        <f>IF(N192="sníž. přenesená",J192,0)</f>
        <v>0</v>
      </c>
      <c r="BI192" s="206">
        <f>IF(N192="nulová",J192,0)</f>
        <v>0</v>
      </c>
      <c r="BJ192" s="18" t="s">
        <v>83</v>
      </c>
      <c r="BK192" s="206">
        <f>ROUND(I192*H192,2)</f>
        <v>0</v>
      </c>
      <c r="BL192" s="18" t="s">
        <v>215</v>
      </c>
      <c r="BM192" s="205" t="s">
        <v>4439</v>
      </c>
    </row>
    <row r="193" spans="1:65" s="2" customFormat="1" ht="16.5" customHeight="1">
      <c r="A193" s="35"/>
      <c r="B193" s="36"/>
      <c r="C193" s="193" t="s">
        <v>458</v>
      </c>
      <c r="D193" s="193" t="s">
        <v>211</v>
      </c>
      <c r="E193" s="194" t="s">
        <v>4349</v>
      </c>
      <c r="F193" s="195" t="s">
        <v>4350</v>
      </c>
      <c r="G193" s="196" t="s">
        <v>4344</v>
      </c>
      <c r="H193" s="197">
        <v>80</v>
      </c>
      <c r="I193" s="198"/>
      <c r="J193" s="199">
        <f>ROUND(I193*H193,2)</f>
        <v>0</v>
      </c>
      <c r="K193" s="200"/>
      <c r="L193" s="40"/>
      <c r="M193" s="201" t="s">
        <v>1</v>
      </c>
      <c r="N193" s="202" t="s">
        <v>40</v>
      </c>
      <c r="O193" s="72"/>
      <c r="P193" s="203">
        <f>O193*H193</f>
        <v>0</v>
      </c>
      <c r="Q193" s="203">
        <v>0</v>
      </c>
      <c r="R193" s="203">
        <f>Q193*H193</f>
        <v>0</v>
      </c>
      <c r="S193" s="203">
        <v>0</v>
      </c>
      <c r="T193" s="20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5" t="s">
        <v>215</v>
      </c>
      <c r="AT193" s="205" t="s">
        <v>211</v>
      </c>
      <c r="AU193" s="205" t="s">
        <v>83</v>
      </c>
      <c r="AY193" s="18" t="s">
        <v>209</v>
      </c>
      <c r="BE193" s="206">
        <f>IF(N193="základní",J193,0)</f>
        <v>0</v>
      </c>
      <c r="BF193" s="206">
        <f>IF(N193="snížená",J193,0)</f>
        <v>0</v>
      </c>
      <c r="BG193" s="206">
        <f>IF(N193="zákl. přenesená",J193,0)</f>
        <v>0</v>
      </c>
      <c r="BH193" s="206">
        <f>IF(N193="sníž. přenesená",J193,0)</f>
        <v>0</v>
      </c>
      <c r="BI193" s="206">
        <f>IF(N193="nulová",J193,0)</f>
        <v>0</v>
      </c>
      <c r="BJ193" s="18" t="s">
        <v>83</v>
      </c>
      <c r="BK193" s="206">
        <f>ROUND(I193*H193,2)</f>
        <v>0</v>
      </c>
      <c r="BL193" s="18" t="s">
        <v>215</v>
      </c>
      <c r="BM193" s="205" t="s">
        <v>4440</v>
      </c>
    </row>
    <row r="194" spans="1:65" s="2" customFormat="1" ht="24.2" customHeight="1">
      <c r="A194" s="35"/>
      <c r="B194" s="36"/>
      <c r="C194" s="193" t="s">
        <v>321</v>
      </c>
      <c r="D194" s="193" t="s">
        <v>211</v>
      </c>
      <c r="E194" s="194" t="s">
        <v>4352</v>
      </c>
      <c r="F194" s="195" t="s">
        <v>4353</v>
      </c>
      <c r="G194" s="196" t="s">
        <v>513</v>
      </c>
      <c r="H194" s="197">
        <v>1</v>
      </c>
      <c r="I194" s="198"/>
      <c r="J194" s="199">
        <f>ROUND(I194*H194,2)</f>
        <v>0</v>
      </c>
      <c r="K194" s="200"/>
      <c r="L194" s="40"/>
      <c r="M194" s="201" t="s">
        <v>1</v>
      </c>
      <c r="N194" s="202" t="s">
        <v>40</v>
      </c>
      <c r="O194" s="72"/>
      <c r="P194" s="203">
        <f>O194*H194</f>
        <v>0</v>
      </c>
      <c r="Q194" s="203">
        <v>0</v>
      </c>
      <c r="R194" s="203">
        <f>Q194*H194</f>
        <v>0</v>
      </c>
      <c r="S194" s="203">
        <v>0</v>
      </c>
      <c r="T194" s="204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5" t="s">
        <v>215</v>
      </c>
      <c r="AT194" s="205" t="s">
        <v>211</v>
      </c>
      <c r="AU194" s="205" t="s">
        <v>83</v>
      </c>
      <c r="AY194" s="18" t="s">
        <v>209</v>
      </c>
      <c r="BE194" s="206">
        <f>IF(N194="základní",J194,0)</f>
        <v>0</v>
      </c>
      <c r="BF194" s="206">
        <f>IF(N194="snížená",J194,0)</f>
        <v>0</v>
      </c>
      <c r="BG194" s="206">
        <f>IF(N194="zákl. přenesená",J194,0)</f>
        <v>0</v>
      </c>
      <c r="BH194" s="206">
        <f>IF(N194="sníž. přenesená",J194,0)</f>
        <v>0</v>
      </c>
      <c r="BI194" s="206">
        <f>IF(N194="nulová",J194,0)</f>
        <v>0</v>
      </c>
      <c r="BJ194" s="18" t="s">
        <v>83</v>
      </c>
      <c r="BK194" s="206">
        <f>ROUND(I194*H194,2)</f>
        <v>0</v>
      </c>
      <c r="BL194" s="18" t="s">
        <v>215</v>
      </c>
      <c r="BM194" s="205" t="s">
        <v>4441</v>
      </c>
    </row>
    <row r="195" spans="1:65" s="12" customFormat="1" ht="25.9" customHeight="1">
      <c r="B195" s="177"/>
      <c r="C195" s="178"/>
      <c r="D195" s="179" t="s">
        <v>74</v>
      </c>
      <c r="E195" s="180" t="s">
        <v>3500</v>
      </c>
      <c r="F195" s="180" t="s">
        <v>4442</v>
      </c>
      <c r="G195" s="178"/>
      <c r="H195" s="178"/>
      <c r="I195" s="181"/>
      <c r="J195" s="182">
        <f>BK195</f>
        <v>0</v>
      </c>
      <c r="K195" s="178"/>
      <c r="L195" s="183"/>
      <c r="M195" s="184"/>
      <c r="N195" s="185"/>
      <c r="O195" s="185"/>
      <c r="P195" s="186">
        <f>SUM(P196:P213)</f>
        <v>0</v>
      </c>
      <c r="Q195" s="185"/>
      <c r="R195" s="186">
        <f>SUM(R196:R213)</f>
        <v>0</v>
      </c>
      <c r="S195" s="185"/>
      <c r="T195" s="187">
        <f>SUM(T196:T213)</f>
        <v>0</v>
      </c>
      <c r="AR195" s="188" t="s">
        <v>83</v>
      </c>
      <c r="AT195" s="189" t="s">
        <v>74</v>
      </c>
      <c r="AU195" s="189" t="s">
        <v>75</v>
      </c>
      <c r="AY195" s="188" t="s">
        <v>209</v>
      </c>
      <c r="BK195" s="190">
        <f>SUM(BK196:BK213)</f>
        <v>0</v>
      </c>
    </row>
    <row r="196" spans="1:65" s="2" customFormat="1" ht="16.5" customHeight="1">
      <c r="A196" s="35"/>
      <c r="B196" s="36"/>
      <c r="C196" s="193" t="s">
        <v>466</v>
      </c>
      <c r="D196" s="193" t="s">
        <v>211</v>
      </c>
      <c r="E196" s="194" t="s">
        <v>4356</v>
      </c>
      <c r="F196" s="195" t="s">
        <v>4357</v>
      </c>
      <c r="G196" s="196" t="s">
        <v>513</v>
      </c>
      <c r="H196" s="197">
        <v>1</v>
      </c>
      <c r="I196" s="198"/>
      <c r="J196" s="199">
        <f t="shared" ref="J196:J213" si="20">ROUND(I196*H196,2)</f>
        <v>0</v>
      </c>
      <c r="K196" s="200"/>
      <c r="L196" s="40"/>
      <c r="M196" s="201" t="s">
        <v>1</v>
      </c>
      <c r="N196" s="202" t="s">
        <v>40</v>
      </c>
      <c r="O196" s="72"/>
      <c r="P196" s="203">
        <f t="shared" ref="P196:P213" si="21">O196*H196</f>
        <v>0</v>
      </c>
      <c r="Q196" s="203">
        <v>0</v>
      </c>
      <c r="R196" s="203">
        <f t="shared" ref="R196:R213" si="22">Q196*H196</f>
        <v>0</v>
      </c>
      <c r="S196" s="203">
        <v>0</v>
      </c>
      <c r="T196" s="204">
        <f t="shared" ref="T196:T213" si="23"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215</v>
      </c>
      <c r="AT196" s="205" t="s">
        <v>211</v>
      </c>
      <c r="AU196" s="205" t="s">
        <v>83</v>
      </c>
      <c r="AY196" s="18" t="s">
        <v>209</v>
      </c>
      <c r="BE196" s="206">
        <f t="shared" ref="BE196:BE213" si="24">IF(N196="základní",J196,0)</f>
        <v>0</v>
      </c>
      <c r="BF196" s="206">
        <f t="shared" ref="BF196:BF213" si="25">IF(N196="snížená",J196,0)</f>
        <v>0</v>
      </c>
      <c r="BG196" s="206">
        <f t="shared" ref="BG196:BG213" si="26">IF(N196="zákl. přenesená",J196,0)</f>
        <v>0</v>
      </c>
      <c r="BH196" s="206">
        <f t="shared" ref="BH196:BH213" si="27">IF(N196="sníž. přenesená",J196,0)</f>
        <v>0</v>
      </c>
      <c r="BI196" s="206">
        <f t="shared" ref="BI196:BI213" si="28">IF(N196="nulová",J196,0)</f>
        <v>0</v>
      </c>
      <c r="BJ196" s="18" t="s">
        <v>83</v>
      </c>
      <c r="BK196" s="206">
        <f t="shared" ref="BK196:BK213" si="29">ROUND(I196*H196,2)</f>
        <v>0</v>
      </c>
      <c r="BL196" s="18" t="s">
        <v>215</v>
      </c>
      <c r="BM196" s="205" t="s">
        <v>4443</v>
      </c>
    </row>
    <row r="197" spans="1:65" s="2" customFormat="1" ht="16.5" customHeight="1">
      <c r="A197" s="35"/>
      <c r="B197" s="36"/>
      <c r="C197" s="193" t="s">
        <v>325</v>
      </c>
      <c r="D197" s="193" t="s">
        <v>211</v>
      </c>
      <c r="E197" s="194" t="s">
        <v>4359</v>
      </c>
      <c r="F197" s="195" t="s">
        <v>4360</v>
      </c>
      <c r="G197" s="196" t="s">
        <v>513</v>
      </c>
      <c r="H197" s="197">
        <v>7</v>
      </c>
      <c r="I197" s="198"/>
      <c r="J197" s="199">
        <f t="shared" si="20"/>
        <v>0</v>
      </c>
      <c r="K197" s="200"/>
      <c r="L197" s="40"/>
      <c r="M197" s="201" t="s">
        <v>1</v>
      </c>
      <c r="N197" s="202" t="s">
        <v>40</v>
      </c>
      <c r="O197" s="72"/>
      <c r="P197" s="203">
        <f t="shared" si="21"/>
        <v>0</v>
      </c>
      <c r="Q197" s="203">
        <v>0</v>
      </c>
      <c r="R197" s="203">
        <f t="shared" si="22"/>
        <v>0</v>
      </c>
      <c r="S197" s="203">
        <v>0</v>
      </c>
      <c r="T197" s="204">
        <f t="shared" si="2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5" t="s">
        <v>215</v>
      </c>
      <c r="AT197" s="205" t="s">
        <v>211</v>
      </c>
      <c r="AU197" s="205" t="s">
        <v>83</v>
      </c>
      <c r="AY197" s="18" t="s">
        <v>209</v>
      </c>
      <c r="BE197" s="206">
        <f t="shared" si="24"/>
        <v>0</v>
      </c>
      <c r="BF197" s="206">
        <f t="shared" si="25"/>
        <v>0</v>
      </c>
      <c r="BG197" s="206">
        <f t="shared" si="26"/>
        <v>0</v>
      </c>
      <c r="BH197" s="206">
        <f t="shared" si="27"/>
        <v>0</v>
      </c>
      <c r="BI197" s="206">
        <f t="shared" si="28"/>
        <v>0</v>
      </c>
      <c r="BJ197" s="18" t="s">
        <v>83</v>
      </c>
      <c r="BK197" s="206">
        <f t="shared" si="29"/>
        <v>0</v>
      </c>
      <c r="BL197" s="18" t="s">
        <v>215</v>
      </c>
      <c r="BM197" s="205" t="s">
        <v>4444</v>
      </c>
    </row>
    <row r="198" spans="1:65" s="2" customFormat="1" ht="16.5" customHeight="1">
      <c r="A198" s="35"/>
      <c r="B198" s="36"/>
      <c r="C198" s="193" t="s">
        <v>476</v>
      </c>
      <c r="D198" s="193" t="s">
        <v>211</v>
      </c>
      <c r="E198" s="194" t="s">
        <v>4362</v>
      </c>
      <c r="F198" s="195" t="s">
        <v>4363</v>
      </c>
      <c r="G198" s="196" t="s">
        <v>513</v>
      </c>
      <c r="H198" s="197">
        <v>1</v>
      </c>
      <c r="I198" s="198"/>
      <c r="J198" s="199">
        <f t="shared" si="20"/>
        <v>0</v>
      </c>
      <c r="K198" s="200"/>
      <c r="L198" s="40"/>
      <c r="M198" s="201" t="s">
        <v>1</v>
      </c>
      <c r="N198" s="202" t="s">
        <v>40</v>
      </c>
      <c r="O198" s="72"/>
      <c r="P198" s="203">
        <f t="shared" si="21"/>
        <v>0</v>
      </c>
      <c r="Q198" s="203">
        <v>0</v>
      </c>
      <c r="R198" s="203">
        <f t="shared" si="22"/>
        <v>0</v>
      </c>
      <c r="S198" s="203">
        <v>0</v>
      </c>
      <c r="T198" s="204">
        <f t="shared" si="2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5" t="s">
        <v>215</v>
      </c>
      <c r="AT198" s="205" t="s">
        <v>211</v>
      </c>
      <c r="AU198" s="205" t="s">
        <v>83</v>
      </c>
      <c r="AY198" s="18" t="s">
        <v>209</v>
      </c>
      <c r="BE198" s="206">
        <f t="shared" si="24"/>
        <v>0</v>
      </c>
      <c r="BF198" s="206">
        <f t="shared" si="25"/>
        <v>0</v>
      </c>
      <c r="BG198" s="206">
        <f t="shared" si="26"/>
        <v>0</v>
      </c>
      <c r="BH198" s="206">
        <f t="shared" si="27"/>
        <v>0</v>
      </c>
      <c r="BI198" s="206">
        <f t="shared" si="28"/>
        <v>0</v>
      </c>
      <c r="BJ198" s="18" t="s">
        <v>83</v>
      </c>
      <c r="BK198" s="206">
        <f t="shared" si="29"/>
        <v>0</v>
      </c>
      <c r="BL198" s="18" t="s">
        <v>215</v>
      </c>
      <c r="BM198" s="205" t="s">
        <v>4445</v>
      </c>
    </row>
    <row r="199" spans="1:65" s="2" customFormat="1" ht="16.5" customHeight="1">
      <c r="A199" s="35"/>
      <c r="B199" s="36"/>
      <c r="C199" s="193" t="s">
        <v>330</v>
      </c>
      <c r="D199" s="193" t="s">
        <v>211</v>
      </c>
      <c r="E199" s="194" t="s">
        <v>4368</v>
      </c>
      <c r="F199" s="195" t="s">
        <v>4369</v>
      </c>
      <c r="G199" s="196" t="s">
        <v>513</v>
      </c>
      <c r="H199" s="197">
        <v>2</v>
      </c>
      <c r="I199" s="198"/>
      <c r="J199" s="199">
        <f t="shared" si="20"/>
        <v>0</v>
      </c>
      <c r="K199" s="200"/>
      <c r="L199" s="40"/>
      <c r="M199" s="201" t="s">
        <v>1</v>
      </c>
      <c r="N199" s="202" t="s">
        <v>40</v>
      </c>
      <c r="O199" s="72"/>
      <c r="P199" s="203">
        <f t="shared" si="21"/>
        <v>0</v>
      </c>
      <c r="Q199" s="203">
        <v>0</v>
      </c>
      <c r="R199" s="203">
        <f t="shared" si="22"/>
        <v>0</v>
      </c>
      <c r="S199" s="203">
        <v>0</v>
      </c>
      <c r="T199" s="204">
        <f t="shared" si="2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5" t="s">
        <v>215</v>
      </c>
      <c r="AT199" s="205" t="s">
        <v>211</v>
      </c>
      <c r="AU199" s="205" t="s">
        <v>83</v>
      </c>
      <c r="AY199" s="18" t="s">
        <v>209</v>
      </c>
      <c r="BE199" s="206">
        <f t="shared" si="24"/>
        <v>0</v>
      </c>
      <c r="BF199" s="206">
        <f t="shared" si="25"/>
        <v>0</v>
      </c>
      <c r="BG199" s="206">
        <f t="shared" si="26"/>
        <v>0</v>
      </c>
      <c r="BH199" s="206">
        <f t="shared" si="27"/>
        <v>0</v>
      </c>
      <c r="BI199" s="206">
        <f t="shared" si="28"/>
        <v>0</v>
      </c>
      <c r="BJ199" s="18" t="s">
        <v>83</v>
      </c>
      <c r="BK199" s="206">
        <f t="shared" si="29"/>
        <v>0</v>
      </c>
      <c r="BL199" s="18" t="s">
        <v>215</v>
      </c>
      <c r="BM199" s="205" t="s">
        <v>4446</v>
      </c>
    </row>
    <row r="200" spans="1:65" s="2" customFormat="1" ht="16.5" customHeight="1">
      <c r="A200" s="35"/>
      <c r="B200" s="36"/>
      <c r="C200" s="193" t="s">
        <v>491</v>
      </c>
      <c r="D200" s="193" t="s">
        <v>211</v>
      </c>
      <c r="E200" s="194" t="s">
        <v>4447</v>
      </c>
      <c r="F200" s="195" t="s">
        <v>4448</v>
      </c>
      <c r="G200" s="196" t="s">
        <v>513</v>
      </c>
      <c r="H200" s="197">
        <v>2</v>
      </c>
      <c r="I200" s="198"/>
      <c r="J200" s="199">
        <f t="shared" si="20"/>
        <v>0</v>
      </c>
      <c r="K200" s="200"/>
      <c r="L200" s="40"/>
      <c r="M200" s="201" t="s">
        <v>1</v>
      </c>
      <c r="N200" s="202" t="s">
        <v>40</v>
      </c>
      <c r="O200" s="72"/>
      <c r="P200" s="203">
        <f t="shared" si="21"/>
        <v>0</v>
      </c>
      <c r="Q200" s="203">
        <v>0</v>
      </c>
      <c r="R200" s="203">
        <f t="shared" si="22"/>
        <v>0</v>
      </c>
      <c r="S200" s="203">
        <v>0</v>
      </c>
      <c r="T200" s="204">
        <f t="shared" si="2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5" t="s">
        <v>215</v>
      </c>
      <c r="AT200" s="205" t="s">
        <v>211</v>
      </c>
      <c r="AU200" s="205" t="s">
        <v>83</v>
      </c>
      <c r="AY200" s="18" t="s">
        <v>209</v>
      </c>
      <c r="BE200" s="206">
        <f t="shared" si="24"/>
        <v>0</v>
      </c>
      <c r="BF200" s="206">
        <f t="shared" si="25"/>
        <v>0</v>
      </c>
      <c r="BG200" s="206">
        <f t="shared" si="26"/>
        <v>0</v>
      </c>
      <c r="BH200" s="206">
        <f t="shared" si="27"/>
        <v>0</v>
      </c>
      <c r="BI200" s="206">
        <f t="shared" si="28"/>
        <v>0</v>
      </c>
      <c r="BJ200" s="18" t="s">
        <v>83</v>
      </c>
      <c r="BK200" s="206">
        <f t="shared" si="29"/>
        <v>0</v>
      </c>
      <c r="BL200" s="18" t="s">
        <v>215</v>
      </c>
      <c r="BM200" s="205" t="s">
        <v>4449</v>
      </c>
    </row>
    <row r="201" spans="1:65" s="2" customFormat="1" ht="24.2" customHeight="1">
      <c r="A201" s="35"/>
      <c r="B201" s="36"/>
      <c r="C201" s="193" t="s">
        <v>334</v>
      </c>
      <c r="D201" s="193" t="s">
        <v>211</v>
      </c>
      <c r="E201" s="194" t="s">
        <v>4371</v>
      </c>
      <c r="F201" s="195" t="s">
        <v>4372</v>
      </c>
      <c r="G201" s="196" t="s">
        <v>513</v>
      </c>
      <c r="H201" s="197">
        <v>1</v>
      </c>
      <c r="I201" s="198"/>
      <c r="J201" s="199">
        <f t="shared" si="20"/>
        <v>0</v>
      </c>
      <c r="K201" s="200"/>
      <c r="L201" s="40"/>
      <c r="M201" s="201" t="s">
        <v>1</v>
      </c>
      <c r="N201" s="202" t="s">
        <v>40</v>
      </c>
      <c r="O201" s="72"/>
      <c r="P201" s="203">
        <f t="shared" si="21"/>
        <v>0</v>
      </c>
      <c r="Q201" s="203">
        <v>0</v>
      </c>
      <c r="R201" s="203">
        <f t="shared" si="22"/>
        <v>0</v>
      </c>
      <c r="S201" s="203">
        <v>0</v>
      </c>
      <c r="T201" s="204">
        <f t="shared" si="2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5" t="s">
        <v>215</v>
      </c>
      <c r="AT201" s="205" t="s">
        <v>211</v>
      </c>
      <c r="AU201" s="205" t="s">
        <v>83</v>
      </c>
      <c r="AY201" s="18" t="s">
        <v>209</v>
      </c>
      <c r="BE201" s="206">
        <f t="shared" si="24"/>
        <v>0</v>
      </c>
      <c r="BF201" s="206">
        <f t="shared" si="25"/>
        <v>0</v>
      </c>
      <c r="BG201" s="206">
        <f t="shared" si="26"/>
        <v>0</v>
      </c>
      <c r="BH201" s="206">
        <f t="shared" si="27"/>
        <v>0</v>
      </c>
      <c r="BI201" s="206">
        <f t="shared" si="28"/>
        <v>0</v>
      </c>
      <c r="BJ201" s="18" t="s">
        <v>83</v>
      </c>
      <c r="BK201" s="206">
        <f t="shared" si="29"/>
        <v>0</v>
      </c>
      <c r="BL201" s="18" t="s">
        <v>215</v>
      </c>
      <c r="BM201" s="205" t="s">
        <v>4450</v>
      </c>
    </row>
    <row r="202" spans="1:65" s="2" customFormat="1" ht="16.5" customHeight="1">
      <c r="A202" s="35"/>
      <c r="B202" s="36"/>
      <c r="C202" s="193" t="s">
        <v>499</v>
      </c>
      <c r="D202" s="193" t="s">
        <v>211</v>
      </c>
      <c r="E202" s="194" t="s">
        <v>4374</v>
      </c>
      <c r="F202" s="195" t="s">
        <v>4375</v>
      </c>
      <c r="G202" s="196" t="s">
        <v>513</v>
      </c>
      <c r="H202" s="197">
        <v>1</v>
      </c>
      <c r="I202" s="198"/>
      <c r="J202" s="199">
        <f t="shared" si="20"/>
        <v>0</v>
      </c>
      <c r="K202" s="200"/>
      <c r="L202" s="40"/>
      <c r="M202" s="201" t="s">
        <v>1</v>
      </c>
      <c r="N202" s="202" t="s">
        <v>40</v>
      </c>
      <c r="O202" s="72"/>
      <c r="P202" s="203">
        <f t="shared" si="21"/>
        <v>0</v>
      </c>
      <c r="Q202" s="203">
        <v>0</v>
      </c>
      <c r="R202" s="203">
        <f t="shared" si="22"/>
        <v>0</v>
      </c>
      <c r="S202" s="203">
        <v>0</v>
      </c>
      <c r="T202" s="204">
        <f t="shared" si="2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5" t="s">
        <v>215</v>
      </c>
      <c r="AT202" s="205" t="s">
        <v>211</v>
      </c>
      <c r="AU202" s="205" t="s">
        <v>83</v>
      </c>
      <c r="AY202" s="18" t="s">
        <v>209</v>
      </c>
      <c r="BE202" s="206">
        <f t="shared" si="24"/>
        <v>0</v>
      </c>
      <c r="BF202" s="206">
        <f t="shared" si="25"/>
        <v>0</v>
      </c>
      <c r="BG202" s="206">
        <f t="shared" si="26"/>
        <v>0</v>
      </c>
      <c r="BH202" s="206">
        <f t="shared" si="27"/>
        <v>0</v>
      </c>
      <c r="BI202" s="206">
        <f t="shared" si="28"/>
        <v>0</v>
      </c>
      <c r="BJ202" s="18" t="s">
        <v>83</v>
      </c>
      <c r="BK202" s="206">
        <f t="shared" si="29"/>
        <v>0</v>
      </c>
      <c r="BL202" s="18" t="s">
        <v>215</v>
      </c>
      <c r="BM202" s="205" t="s">
        <v>4451</v>
      </c>
    </row>
    <row r="203" spans="1:65" s="2" customFormat="1" ht="24.2" customHeight="1">
      <c r="A203" s="35"/>
      <c r="B203" s="36"/>
      <c r="C203" s="193" t="s">
        <v>341</v>
      </c>
      <c r="D203" s="193" t="s">
        <v>211</v>
      </c>
      <c r="E203" s="194" t="s">
        <v>4377</v>
      </c>
      <c r="F203" s="195" t="s">
        <v>4378</v>
      </c>
      <c r="G203" s="196" t="s">
        <v>513</v>
      </c>
      <c r="H203" s="197">
        <v>1</v>
      </c>
      <c r="I203" s="198"/>
      <c r="J203" s="199">
        <f t="shared" si="20"/>
        <v>0</v>
      </c>
      <c r="K203" s="200"/>
      <c r="L203" s="40"/>
      <c r="M203" s="201" t="s">
        <v>1</v>
      </c>
      <c r="N203" s="202" t="s">
        <v>40</v>
      </c>
      <c r="O203" s="72"/>
      <c r="P203" s="203">
        <f t="shared" si="21"/>
        <v>0</v>
      </c>
      <c r="Q203" s="203">
        <v>0</v>
      </c>
      <c r="R203" s="203">
        <f t="shared" si="22"/>
        <v>0</v>
      </c>
      <c r="S203" s="203">
        <v>0</v>
      </c>
      <c r="T203" s="204">
        <f t="shared" si="2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215</v>
      </c>
      <c r="AT203" s="205" t="s">
        <v>211</v>
      </c>
      <c r="AU203" s="205" t="s">
        <v>83</v>
      </c>
      <c r="AY203" s="18" t="s">
        <v>209</v>
      </c>
      <c r="BE203" s="206">
        <f t="shared" si="24"/>
        <v>0</v>
      </c>
      <c r="BF203" s="206">
        <f t="shared" si="25"/>
        <v>0</v>
      </c>
      <c r="BG203" s="206">
        <f t="shared" si="26"/>
        <v>0</v>
      </c>
      <c r="BH203" s="206">
        <f t="shared" si="27"/>
        <v>0</v>
      </c>
      <c r="BI203" s="206">
        <f t="shared" si="28"/>
        <v>0</v>
      </c>
      <c r="BJ203" s="18" t="s">
        <v>83</v>
      </c>
      <c r="BK203" s="206">
        <f t="shared" si="29"/>
        <v>0</v>
      </c>
      <c r="BL203" s="18" t="s">
        <v>215</v>
      </c>
      <c r="BM203" s="205" t="s">
        <v>4452</v>
      </c>
    </row>
    <row r="204" spans="1:65" s="2" customFormat="1" ht="21.75" customHeight="1">
      <c r="A204" s="35"/>
      <c r="B204" s="36"/>
      <c r="C204" s="193" t="s">
        <v>510</v>
      </c>
      <c r="D204" s="193" t="s">
        <v>211</v>
      </c>
      <c r="E204" s="194" t="s">
        <v>4380</v>
      </c>
      <c r="F204" s="195" t="s">
        <v>4381</v>
      </c>
      <c r="G204" s="196" t="s">
        <v>513</v>
      </c>
      <c r="H204" s="197">
        <v>2</v>
      </c>
      <c r="I204" s="198"/>
      <c r="J204" s="199">
        <f t="shared" si="20"/>
        <v>0</v>
      </c>
      <c r="K204" s="200"/>
      <c r="L204" s="40"/>
      <c r="M204" s="201" t="s">
        <v>1</v>
      </c>
      <c r="N204" s="202" t="s">
        <v>40</v>
      </c>
      <c r="O204" s="72"/>
      <c r="P204" s="203">
        <f t="shared" si="21"/>
        <v>0</v>
      </c>
      <c r="Q204" s="203">
        <v>0</v>
      </c>
      <c r="R204" s="203">
        <f t="shared" si="22"/>
        <v>0</v>
      </c>
      <c r="S204" s="203">
        <v>0</v>
      </c>
      <c r="T204" s="204">
        <f t="shared" si="2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5" t="s">
        <v>215</v>
      </c>
      <c r="AT204" s="205" t="s">
        <v>211</v>
      </c>
      <c r="AU204" s="205" t="s">
        <v>83</v>
      </c>
      <c r="AY204" s="18" t="s">
        <v>209</v>
      </c>
      <c r="BE204" s="206">
        <f t="shared" si="24"/>
        <v>0</v>
      </c>
      <c r="BF204" s="206">
        <f t="shared" si="25"/>
        <v>0</v>
      </c>
      <c r="BG204" s="206">
        <f t="shared" si="26"/>
        <v>0</v>
      </c>
      <c r="BH204" s="206">
        <f t="shared" si="27"/>
        <v>0</v>
      </c>
      <c r="BI204" s="206">
        <f t="shared" si="28"/>
        <v>0</v>
      </c>
      <c r="BJ204" s="18" t="s">
        <v>83</v>
      </c>
      <c r="BK204" s="206">
        <f t="shared" si="29"/>
        <v>0</v>
      </c>
      <c r="BL204" s="18" t="s">
        <v>215</v>
      </c>
      <c r="BM204" s="205" t="s">
        <v>4453</v>
      </c>
    </row>
    <row r="205" spans="1:65" s="2" customFormat="1" ht="21.75" customHeight="1">
      <c r="A205" s="35"/>
      <c r="B205" s="36"/>
      <c r="C205" s="193" t="s">
        <v>347</v>
      </c>
      <c r="D205" s="193" t="s">
        <v>211</v>
      </c>
      <c r="E205" s="194" t="s">
        <v>4383</v>
      </c>
      <c r="F205" s="195" t="s">
        <v>4384</v>
      </c>
      <c r="G205" s="196" t="s">
        <v>513</v>
      </c>
      <c r="H205" s="197">
        <v>15</v>
      </c>
      <c r="I205" s="198"/>
      <c r="J205" s="199">
        <f t="shared" si="20"/>
        <v>0</v>
      </c>
      <c r="K205" s="200"/>
      <c r="L205" s="40"/>
      <c r="M205" s="201" t="s">
        <v>1</v>
      </c>
      <c r="N205" s="202" t="s">
        <v>40</v>
      </c>
      <c r="O205" s="72"/>
      <c r="P205" s="203">
        <f t="shared" si="21"/>
        <v>0</v>
      </c>
      <c r="Q205" s="203">
        <v>0</v>
      </c>
      <c r="R205" s="203">
        <f t="shared" si="22"/>
        <v>0</v>
      </c>
      <c r="S205" s="203">
        <v>0</v>
      </c>
      <c r="T205" s="204">
        <f t="shared" si="2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5" t="s">
        <v>215</v>
      </c>
      <c r="AT205" s="205" t="s">
        <v>211</v>
      </c>
      <c r="AU205" s="205" t="s">
        <v>83</v>
      </c>
      <c r="AY205" s="18" t="s">
        <v>209</v>
      </c>
      <c r="BE205" s="206">
        <f t="shared" si="24"/>
        <v>0</v>
      </c>
      <c r="BF205" s="206">
        <f t="shared" si="25"/>
        <v>0</v>
      </c>
      <c r="BG205" s="206">
        <f t="shared" si="26"/>
        <v>0</v>
      </c>
      <c r="BH205" s="206">
        <f t="shared" si="27"/>
        <v>0</v>
      </c>
      <c r="BI205" s="206">
        <f t="shared" si="28"/>
        <v>0</v>
      </c>
      <c r="BJ205" s="18" t="s">
        <v>83</v>
      </c>
      <c r="BK205" s="206">
        <f t="shared" si="29"/>
        <v>0</v>
      </c>
      <c r="BL205" s="18" t="s">
        <v>215</v>
      </c>
      <c r="BM205" s="205" t="s">
        <v>4454</v>
      </c>
    </row>
    <row r="206" spans="1:65" s="2" customFormat="1" ht="21.75" customHeight="1">
      <c r="A206" s="35"/>
      <c r="B206" s="36"/>
      <c r="C206" s="193" t="s">
        <v>521</v>
      </c>
      <c r="D206" s="193" t="s">
        <v>211</v>
      </c>
      <c r="E206" s="194" t="s">
        <v>4386</v>
      </c>
      <c r="F206" s="195" t="s">
        <v>4387</v>
      </c>
      <c r="G206" s="196" t="s">
        <v>513</v>
      </c>
      <c r="H206" s="197">
        <v>1</v>
      </c>
      <c r="I206" s="198"/>
      <c r="J206" s="199">
        <f t="shared" si="20"/>
        <v>0</v>
      </c>
      <c r="K206" s="200"/>
      <c r="L206" s="40"/>
      <c r="M206" s="201" t="s">
        <v>1</v>
      </c>
      <c r="N206" s="202" t="s">
        <v>40</v>
      </c>
      <c r="O206" s="72"/>
      <c r="P206" s="203">
        <f t="shared" si="21"/>
        <v>0</v>
      </c>
      <c r="Q206" s="203">
        <v>0</v>
      </c>
      <c r="R206" s="203">
        <f t="shared" si="22"/>
        <v>0</v>
      </c>
      <c r="S206" s="203">
        <v>0</v>
      </c>
      <c r="T206" s="204">
        <f t="shared" si="2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5" t="s">
        <v>215</v>
      </c>
      <c r="AT206" s="205" t="s">
        <v>211</v>
      </c>
      <c r="AU206" s="205" t="s">
        <v>83</v>
      </c>
      <c r="AY206" s="18" t="s">
        <v>209</v>
      </c>
      <c r="BE206" s="206">
        <f t="shared" si="24"/>
        <v>0</v>
      </c>
      <c r="BF206" s="206">
        <f t="shared" si="25"/>
        <v>0</v>
      </c>
      <c r="BG206" s="206">
        <f t="shared" si="26"/>
        <v>0</v>
      </c>
      <c r="BH206" s="206">
        <f t="shared" si="27"/>
        <v>0</v>
      </c>
      <c r="BI206" s="206">
        <f t="shared" si="28"/>
        <v>0</v>
      </c>
      <c r="BJ206" s="18" t="s">
        <v>83</v>
      </c>
      <c r="BK206" s="206">
        <f t="shared" si="29"/>
        <v>0</v>
      </c>
      <c r="BL206" s="18" t="s">
        <v>215</v>
      </c>
      <c r="BM206" s="205" t="s">
        <v>4455</v>
      </c>
    </row>
    <row r="207" spans="1:65" s="2" customFormat="1" ht="21.75" customHeight="1">
      <c r="A207" s="35"/>
      <c r="B207" s="36"/>
      <c r="C207" s="193" t="s">
        <v>354</v>
      </c>
      <c r="D207" s="193" t="s">
        <v>211</v>
      </c>
      <c r="E207" s="194" t="s">
        <v>4389</v>
      </c>
      <c r="F207" s="195" t="s">
        <v>4390</v>
      </c>
      <c r="G207" s="196" t="s">
        <v>513</v>
      </c>
      <c r="H207" s="197">
        <v>1</v>
      </c>
      <c r="I207" s="198"/>
      <c r="J207" s="199">
        <f t="shared" si="20"/>
        <v>0</v>
      </c>
      <c r="K207" s="200"/>
      <c r="L207" s="40"/>
      <c r="M207" s="201" t="s">
        <v>1</v>
      </c>
      <c r="N207" s="202" t="s">
        <v>40</v>
      </c>
      <c r="O207" s="72"/>
      <c r="P207" s="203">
        <f t="shared" si="21"/>
        <v>0</v>
      </c>
      <c r="Q207" s="203">
        <v>0</v>
      </c>
      <c r="R207" s="203">
        <f t="shared" si="22"/>
        <v>0</v>
      </c>
      <c r="S207" s="203">
        <v>0</v>
      </c>
      <c r="T207" s="204">
        <f t="shared" si="23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5" t="s">
        <v>215</v>
      </c>
      <c r="AT207" s="205" t="s">
        <v>211</v>
      </c>
      <c r="AU207" s="205" t="s">
        <v>83</v>
      </c>
      <c r="AY207" s="18" t="s">
        <v>209</v>
      </c>
      <c r="BE207" s="206">
        <f t="shared" si="24"/>
        <v>0</v>
      </c>
      <c r="BF207" s="206">
        <f t="shared" si="25"/>
        <v>0</v>
      </c>
      <c r="BG207" s="206">
        <f t="shared" si="26"/>
        <v>0</v>
      </c>
      <c r="BH207" s="206">
        <f t="shared" si="27"/>
        <v>0</v>
      </c>
      <c r="BI207" s="206">
        <f t="shared" si="28"/>
        <v>0</v>
      </c>
      <c r="BJ207" s="18" t="s">
        <v>83</v>
      </c>
      <c r="BK207" s="206">
        <f t="shared" si="29"/>
        <v>0</v>
      </c>
      <c r="BL207" s="18" t="s">
        <v>215</v>
      </c>
      <c r="BM207" s="205" t="s">
        <v>4456</v>
      </c>
    </row>
    <row r="208" spans="1:65" s="2" customFormat="1" ht="21.75" customHeight="1">
      <c r="A208" s="35"/>
      <c r="B208" s="36"/>
      <c r="C208" s="193" t="s">
        <v>533</v>
      </c>
      <c r="D208" s="193" t="s">
        <v>211</v>
      </c>
      <c r="E208" s="194" t="s">
        <v>4424</v>
      </c>
      <c r="F208" s="195" t="s">
        <v>4403</v>
      </c>
      <c r="G208" s="196" t="s">
        <v>513</v>
      </c>
      <c r="H208" s="197">
        <v>1</v>
      </c>
      <c r="I208" s="198"/>
      <c r="J208" s="199">
        <f t="shared" si="20"/>
        <v>0</v>
      </c>
      <c r="K208" s="200"/>
      <c r="L208" s="40"/>
      <c r="M208" s="201" t="s">
        <v>1</v>
      </c>
      <c r="N208" s="202" t="s">
        <v>40</v>
      </c>
      <c r="O208" s="72"/>
      <c r="P208" s="203">
        <f t="shared" si="21"/>
        <v>0</v>
      </c>
      <c r="Q208" s="203">
        <v>0</v>
      </c>
      <c r="R208" s="203">
        <f t="shared" si="22"/>
        <v>0</v>
      </c>
      <c r="S208" s="203">
        <v>0</v>
      </c>
      <c r="T208" s="204">
        <f t="shared" si="23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5" t="s">
        <v>215</v>
      </c>
      <c r="AT208" s="205" t="s">
        <v>211</v>
      </c>
      <c r="AU208" s="205" t="s">
        <v>83</v>
      </c>
      <c r="AY208" s="18" t="s">
        <v>209</v>
      </c>
      <c r="BE208" s="206">
        <f t="shared" si="24"/>
        <v>0</v>
      </c>
      <c r="BF208" s="206">
        <f t="shared" si="25"/>
        <v>0</v>
      </c>
      <c r="BG208" s="206">
        <f t="shared" si="26"/>
        <v>0</v>
      </c>
      <c r="BH208" s="206">
        <f t="shared" si="27"/>
        <v>0</v>
      </c>
      <c r="BI208" s="206">
        <f t="shared" si="28"/>
        <v>0</v>
      </c>
      <c r="BJ208" s="18" t="s">
        <v>83</v>
      </c>
      <c r="BK208" s="206">
        <f t="shared" si="29"/>
        <v>0</v>
      </c>
      <c r="BL208" s="18" t="s">
        <v>215</v>
      </c>
      <c r="BM208" s="205" t="s">
        <v>4457</v>
      </c>
    </row>
    <row r="209" spans="1:65" s="2" customFormat="1" ht="16.5" customHeight="1">
      <c r="A209" s="35"/>
      <c r="B209" s="36"/>
      <c r="C209" s="193" t="s">
        <v>357</v>
      </c>
      <c r="D209" s="193" t="s">
        <v>211</v>
      </c>
      <c r="E209" s="194" t="s">
        <v>4392</v>
      </c>
      <c r="F209" s="195" t="s">
        <v>4393</v>
      </c>
      <c r="G209" s="196" t="s">
        <v>4394</v>
      </c>
      <c r="H209" s="197">
        <v>1</v>
      </c>
      <c r="I209" s="198"/>
      <c r="J209" s="199">
        <f t="shared" si="20"/>
        <v>0</v>
      </c>
      <c r="K209" s="200"/>
      <c r="L209" s="40"/>
      <c r="M209" s="201" t="s">
        <v>1</v>
      </c>
      <c r="N209" s="202" t="s">
        <v>40</v>
      </c>
      <c r="O209" s="72"/>
      <c r="P209" s="203">
        <f t="shared" si="21"/>
        <v>0</v>
      </c>
      <c r="Q209" s="203">
        <v>0</v>
      </c>
      <c r="R209" s="203">
        <f t="shared" si="22"/>
        <v>0</v>
      </c>
      <c r="S209" s="203">
        <v>0</v>
      </c>
      <c r="T209" s="204">
        <f t="shared" si="23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5" t="s">
        <v>215</v>
      </c>
      <c r="AT209" s="205" t="s">
        <v>211</v>
      </c>
      <c r="AU209" s="205" t="s">
        <v>83</v>
      </c>
      <c r="AY209" s="18" t="s">
        <v>209</v>
      </c>
      <c r="BE209" s="206">
        <f t="shared" si="24"/>
        <v>0</v>
      </c>
      <c r="BF209" s="206">
        <f t="shared" si="25"/>
        <v>0</v>
      </c>
      <c r="BG209" s="206">
        <f t="shared" si="26"/>
        <v>0</v>
      </c>
      <c r="BH209" s="206">
        <f t="shared" si="27"/>
        <v>0</v>
      </c>
      <c r="BI209" s="206">
        <f t="shared" si="28"/>
        <v>0</v>
      </c>
      <c r="BJ209" s="18" t="s">
        <v>83</v>
      </c>
      <c r="BK209" s="206">
        <f t="shared" si="29"/>
        <v>0</v>
      </c>
      <c r="BL209" s="18" t="s">
        <v>215</v>
      </c>
      <c r="BM209" s="205" t="s">
        <v>4458</v>
      </c>
    </row>
    <row r="210" spans="1:65" s="2" customFormat="1" ht="24.2" customHeight="1">
      <c r="A210" s="35"/>
      <c r="B210" s="36"/>
      <c r="C210" s="193" t="s">
        <v>541</v>
      </c>
      <c r="D210" s="193" t="s">
        <v>211</v>
      </c>
      <c r="E210" s="194" t="s">
        <v>4396</v>
      </c>
      <c r="F210" s="195" t="s">
        <v>4397</v>
      </c>
      <c r="G210" s="196" t="s">
        <v>4394</v>
      </c>
      <c r="H210" s="197">
        <v>1</v>
      </c>
      <c r="I210" s="198"/>
      <c r="J210" s="199">
        <f t="shared" si="20"/>
        <v>0</v>
      </c>
      <c r="K210" s="200"/>
      <c r="L210" s="40"/>
      <c r="M210" s="201" t="s">
        <v>1</v>
      </c>
      <c r="N210" s="202" t="s">
        <v>40</v>
      </c>
      <c r="O210" s="72"/>
      <c r="P210" s="203">
        <f t="shared" si="21"/>
        <v>0</v>
      </c>
      <c r="Q210" s="203">
        <v>0</v>
      </c>
      <c r="R210" s="203">
        <f t="shared" si="22"/>
        <v>0</v>
      </c>
      <c r="S210" s="203">
        <v>0</v>
      </c>
      <c r="T210" s="204">
        <f t="shared" si="23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5" t="s">
        <v>215</v>
      </c>
      <c r="AT210" s="205" t="s">
        <v>211</v>
      </c>
      <c r="AU210" s="205" t="s">
        <v>83</v>
      </c>
      <c r="AY210" s="18" t="s">
        <v>209</v>
      </c>
      <c r="BE210" s="206">
        <f t="shared" si="24"/>
        <v>0</v>
      </c>
      <c r="BF210" s="206">
        <f t="shared" si="25"/>
        <v>0</v>
      </c>
      <c r="BG210" s="206">
        <f t="shared" si="26"/>
        <v>0</v>
      </c>
      <c r="BH210" s="206">
        <f t="shared" si="27"/>
        <v>0</v>
      </c>
      <c r="BI210" s="206">
        <f t="shared" si="28"/>
        <v>0</v>
      </c>
      <c r="BJ210" s="18" t="s">
        <v>83</v>
      </c>
      <c r="BK210" s="206">
        <f t="shared" si="29"/>
        <v>0</v>
      </c>
      <c r="BL210" s="18" t="s">
        <v>215</v>
      </c>
      <c r="BM210" s="205" t="s">
        <v>4459</v>
      </c>
    </row>
    <row r="211" spans="1:65" s="2" customFormat="1" ht="16.5" customHeight="1">
      <c r="A211" s="35"/>
      <c r="B211" s="36"/>
      <c r="C211" s="193" t="s">
        <v>365</v>
      </c>
      <c r="D211" s="193" t="s">
        <v>211</v>
      </c>
      <c r="E211" s="194" t="s">
        <v>4399</v>
      </c>
      <c r="F211" s="195" t="s">
        <v>4400</v>
      </c>
      <c r="G211" s="196" t="s">
        <v>513</v>
      </c>
      <c r="H211" s="197">
        <v>1</v>
      </c>
      <c r="I211" s="198"/>
      <c r="J211" s="199">
        <f t="shared" si="20"/>
        <v>0</v>
      </c>
      <c r="K211" s="200"/>
      <c r="L211" s="40"/>
      <c r="M211" s="201" t="s">
        <v>1</v>
      </c>
      <c r="N211" s="202" t="s">
        <v>40</v>
      </c>
      <c r="O211" s="72"/>
      <c r="P211" s="203">
        <f t="shared" si="21"/>
        <v>0</v>
      </c>
      <c r="Q211" s="203">
        <v>0</v>
      </c>
      <c r="R211" s="203">
        <f t="shared" si="22"/>
        <v>0</v>
      </c>
      <c r="S211" s="203">
        <v>0</v>
      </c>
      <c r="T211" s="204">
        <f t="shared" si="23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5" t="s">
        <v>215</v>
      </c>
      <c r="AT211" s="205" t="s">
        <v>211</v>
      </c>
      <c r="AU211" s="205" t="s">
        <v>83</v>
      </c>
      <c r="AY211" s="18" t="s">
        <v>209</v>
      </c>
      <c r="BE211" s="206">
        <f t="shared" si="24"/>
        <v>0</v>
      </c>
      <c r="BF211" s="206">
        <f t="shared" si="25"/>
        <v>0</v>
      </c>
      <c r="BG211" s="206">
        <f t="shared" si="26"/>
        <v>0</v>
      </c>
      <c r="BH211" s="206">
        <f t="shared" si="27"/>
        <v>0</v>
      </c>
      <c r="BI211" s="206">
        <f t="shared" si="28"/>
        <v>0</v>
      </c>
      <c r="BJ211" s="18" t="s">
        <v>83</v>
      </c>
      <c r="BK211" s="206">
        <f t="shared" si="29"/>
        <v>0</v>
      </c>
      <c r="BL211" s="18" t="s">
        <v>215</v>
      </c>
      <c r="BM211" s="205" t="s">
        <v>4460</v>
      </c>
    </row>
    <row r="212" spans="1:65" s="2" customFormat="1" ht="16.5" customHeight="1">
      <c r="A212" s="35"/>
      <c r="B212" s="36"/>
      <c r="C212" s="193" t="s">
        <v>553</v>
      </c>
      <c r="D212" s="193" t="s">
        <v>211</v>
      </c>
      <c r="E212" s="194" t="s">
        <v>4405</v>
      </c>
      <c r="F212" s="195" t="s">
        <v>4406</v>
      </c>
      <c r="G212" s="196" t="s">
        <v>513</v>
      </c>
      <c r="H212" s="197">
        <v>1</v>
      </c>
      <c r="I212" s="198"/>
      <c r="J212" s="199">
        <f t="shared" si="20"/>
        <v>0</v>
      </c>
      <c r="K212" s="200"/>
      <c r="L212" s="40"/>
      <c r="M212" s="201" t="s">
        <v>1</v>
      </c>
      <c r="N212" s="202" t="s">
        <v>40</v>
      </c>
      <c r="O212" s="72"/>
      <c r="P212" s="203">
        <f t="shared" si="21"/>
        <v>0</v>
      </c>
      <c r="Q212" s="203">
        <v>0</v>
      </c>
      <c r="R212" s="203">
        <f t="shared" si="22"/>
        <v>0</v>
      </c>
      <c r="S212" s="203">
        <v>0</v>
      </c>
      <c r="T212" s="204">
        <f t="shared" si="23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5" t="s">
        <v>215</v>
      </c>
      <c r="AT212" s="205" t="s">
        <v>211</v>
      </c>
      <c r="AU212" s="205" t="s">
        <v>83</v>
      </c>
      <c r="AY212" s="18" t="s">
        <v>209</v>
      </c>
      <c r="BE212" s="206">
        <f t="shared" si="24"/>
        <v>0</v>
      </c>
      <c r="BF212" s="206">
        <f t="shared" si="25"/>
        <v>0</v>
      </c>
      <c r="BG212" s="206">
        <f t="shared" si="26"/>
        <v>0</v>
      </c>
      <c r="BH212" s="206">
        <f t="shared" si="27"/>
        <v>0</v>
      </c>
      <c r="BI212" s="206">
        <f t="shared" si="28"/>
        <v>0</v>
      </c>
      <c r="BJ212" s="18" t="s">
        <v>83</v>
      </c>
      <c r="BK212" s="206">
        <f t="shared" si="29"/>
        <v>0</v>
      </c>
      <c r="BL212" s="18" t="s">
        <v>215</v>
      </c>
      <c r="BM212" s="205" t="s">
        <v>4461</v>
      </c>
    </row>
    <row r="213" spans="1:65" s="2" customFormat="1" ht="16.5" customHeight="1">
      <c r="A213" s="35"/>
      <c r="B213" s="36"/>
      <c r="C213" s="193" t="s">
        <v>369</v>
      </c>
      <c r="D213" s="193" t="s">
        <v>211</v>
      </c>
      <c r="E213" s="194" t="s">
        <v>4408</v>
      </c>
      <c r="F213" s="195" t="s">
        <v>4409</v>
      </c>
      <c r="G213" s="196" t="s">
        <v>513</v>
      </c>
      <c r="H213" s="197">
        <v>1</v>
      </c>
      <c r="I213" s="198"/>
      <c r="J213" s="199">
        <f t="shared" si="20"/>
        <v>0</v>
      </c>
      <c r="K213" s="200"/>
      <c r="L213" s="40"/>
      <c r="M213" s="201" t="s">
        <v>1</v>
      </c>
      <c r="N213" s="202" t="s">
        <v>40</v>
      </c>
      <c r="O213" s="72"/>
      <c r="P213" s="203">
        <f t="shared" si="21"/>
        <v>0</v>
      </c>
      <c r="Q213" s="203">
        <v>0</v>
      </c>
      <c r="R213" s="203">
        <f t="shared" si="22"/>
        <v>0</v>
      </c>
      <c r="S213" s="203">
        <v>0</v>
      </c>
      <c r="T213" s="204">
        <f t="shared" si="23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5" t="s">
        <v>215</v>
      </c>
      <c r="AT213" s="205" t="s">
        <v>211</v>
      </c>
      <c r="AU213" s="205" t="s">
        <v>83</v>
      </c>
      <c r="AY213" s="18" t="s">
        <v>209</v>
      </c>
      <c r="BE213" s="206">
        <f t="shared" si="24"/>
        <v>0</v>
      </c>
      <c r="BF213" s="206">
        <f t="shared" si="25"/>
        <v>0</v>
      </c>
      <c r="BG213" s="206">
        <f t="shared" si="26"/>
        <v>0</v>
      </c>
      <c r="BH213" s="206">
        <f t="shared" si="27"/>
        <v>0</v>
      </c>
      <c r="BI213" s="206">
        <f t="shared" si="28"/>
        <v>0</v>
      </c>
      <c r="BJ213" s="18" t="s">
        <v>83</v>
      </c>
      <c r="BK213" s="206">
        <f t="shared" si="29"/>
        <v>0</v>
      </c>
      <c r="BL213" s="18" t="s">
        <v>215</v>
      </c>
      <c r="BM213" s="205" t="s">
        <v>4462</v>
      </c>
    </row>
    <row r="214" spans="1:65" s="12" customFormat="1" ht="25.9" customHeight="1">
      <c r="B214" s="177"/>
      <c r="C214" s="178"/>
      <c r="D214" s="179" t="s">
        <v>74</v>
      </c>
      <c r="E214" s="180" t="s">
        <v>3646</v>
      </c>
      <c r="F214" s="180" t="s">
        <v>4463</v>
      </c>
      <c r="G214" s="178"/>
      <c r="H214" s="178"/>
      <c r="I214" s="181"/>
      <c r="J214" s="182">
        <f>BK214</f>
        <v>0</v>
      </c>
      <c r="K214" s="178"/>
      <c r="L214" s="183"/>
      <c r="M214" s="184"/>
      <c r="N214" s="185"/>
      <c r="O214" s="185"/>
      <c r="P214" s="186">
        <f>SUM(P215:P224)</f>
        <v>0</v>
      </c>
      <c r="Q214" s="185"/>
      <c r="R214" s="186">
        <f>SUM(R215:R224)</f>
        <v>0</v>
      </c>
      <c r="S214" s="185"/>
      <c r="T214" s="187">
        <f>SUM(T215:T224)</f>
        <v>0</v>
      </c>
      <c r="AR214" s="188" t="s">
        <v>83</v>
      </c>
      <c r="AT214" s="189" t="s">
        <v>74</v>
      </c>
      <c r="AU214" s="189" t="s">
        <v>75</v>
      </c>
      <c r="AY214" s="188" t="s">
        <v>209</v>
      </c>
      <c r="BK214" s="190">
        <f>SUM(BK215:BK224)</f>
        <v>0</v>
      </c>
    </row>
    <row r="215" spans="1:65" s="2" customFormat="1" ht="16.5" customHeight="1">
      <c r="A215" s="35"/>
      <c r="B215" s="36"/>
      <c r="C215" s="193" t="s">
        <v>562</v>
      </c>
      <c r="D215" s="193" t="s">
        <v>211</v>
      </c>
      <c r="E215" s="194" t="s">
        <v>4326</v>
      </c>
      <c r="F215" s="195" t="s">
        <v>4327</v>
      </c>
      <c r="G215" s="196" t="s">
        <v>513</v>
      </c>
      <c r="H215" s="197">
        <v>0</v>
      </c>
      <c r="I215" s="198"/>
      <c r="J215" s="199">
        <f>ROUND(I215*H215,2)</f>
        <v>0</v>
      </c>
      <c r="K215" s="200"/>
      <c r="L215" s="40"/>
      <c r="M215" s="201" t="s">
        <v>1</v>
      </c>
      <c r="N215" s="202" t="s">
        <v>40</v>
      </c>
      <c r="O215" s="72"/>
      <c r="P215" s="203">
        <f>O215*H215</f>
        <v>0</v>
      </c>
      <c r="Q215" s="203">
        <v>0</v>
      </c>
      <c r="R215" s="203">
        <f>Q215*H215</f>
        <v>0</v>
      </c>
      <c r="S215" s="203">
        <v>0</v>
      </c>
      <c r="T215" s="204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5" t="s">
        <v>215</v>
      </c>
      <c r="AT215" s="205" t="s">
        <v>211</v>
      </c>
      <c r="AU215" s="205" t="s">
        <v>83</v>
      </c>
      <c r="AY215" s="18" t="s">
        <v>209</v>
      </c>
      <c r="BE215" s="206">
        <f>IF(N215="základní",J215,0)</f>
        <v>0</v>
      </c>
      <c r="BF215" s="206">
        <f>IF(N215="snížená",J215,0)</f>
        <v>0</v>
      </c>
      <c r="BG215" s="206">
        <f>IF(N215="zákl. přenesená",J215,0)</f>
        <v>0</v>
      </c>
      <c r="BH215" s="206">
        <f>IF(N215="sníž. přenesená",J215,0)</f>
        <v>0</v>
      </c>
      <c r="BI215" s="206">
        <f>IF(N215="nulová",J215,0)</f>
        <v>0</v>
      </c>
      <c r="BJ215" s="18" t="s">
        <v>83</v>
      </c>
      <c r="BK215" s="206">
        <f>ROUND(I215*H215,2)</f>
        <v>0</v>
      </c>
      <c r="BL215" s="18" t="s">
        <v>215</v>
      </c>
      <c r="BM215" s="205" t="s">
        <v>4464</v>
      </c>
    </row>
    <row r="216" spans="1:65" s="2" customFormat="1" ht="16.5" customHeight="1">
      <c r="A216" s="35"/>
      <c r="B216" s="36"/>
      <c r="C216" s="193" t="s">
        <v>373</v>
      </c>
      <c r="D216" s="193" t="s">
        <v>211</v>
      </c>
      <c r="E216" s="194" t="s">
        <v>4329</v>
      </c>
      <c r="F216" s="195" t="s">
        <v>4330</v>
      </c>
      <c r="G216" s="196" t="s">
        <v>513</v>
      </c>
      <c r="H216" s="197">
        <v>1</v>
      </c>
      <c r="I216" s="198"/>
      <c r="J216" s="199">
        <f>ROUND(I216*H216,2)</f>
        <v>0</v>
      </c>
      <c r="K216" s="200"/>
      <c r="L216" s="40"/>
      <c r="M216" s="201" t="s">
        <v>1</v>
      </c>
      <c r="N216" s="202" t="s">
        <v>40</v>
      </c>
      <c r="O216" s="72"/>
      <c r="P216" s="203">
        <f>O216*H216</f>
        <v>0</v>
      </c>
      <c r="Q216" s="203">
        <v>0</v>
      </c>
      <c r="R216" s="203">
        <f>Q216*H216</f>
        <v>0</v>
      </c>
      <c r="S216" s="203">
        <v>0</v>
      </c>
      <c r="T216" s="204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5" t="s">
        <v>215</v>
      </c>
      <c r="AT216" s="205" t="s">
        <v>211</v>
      </c>
      <c r="AU216" s="205" t="s">
        <v>83</v>
      </c>
      <c r="AY216" s="18" t="s">
        <v>209</v>
      </c>
      <c r="BE216" s="206">
        <f>IF(N216="základní",J216,0)</f>
        <v>0</v>
      </c>
      <c r="BF216" s="206">
        <f>IF(N216="snížená",J216,0)</f>
        <v>0</v>
      </c>
      <c r="BG216" s="206">
        <f>IF(N216="zákl. přenesená",J216,0)</f>
        <v>0</v>
      </c>
      <c r="BH216" s="206">
        <f>IF(N216="sníž. přenesená",J216,0)</f>
        <v>0</v>
      </c>
      <c r="BI216" s="206">
        <f>IF(N216="nulová",J216,0)</f>
        <v>0</v>
      </c>
      <c r="BJ216" s="18" t="s">
        <v>83</v>
      </c>
      <c r="BK216" s="206">
        <f>ROUND(I216*H216,2)</f>
        <v>0</v>
      </c>
      <c r="BL216" s="18" t="s">
        <v>215</v>
      </c>
      <c r="BM216" s="205" t="s">
        <v>4465</v>
      </c>
    </row>
    <row r="217" spans="1:65" s="2" customFormat="1" ht="16.5" customHeight="1">
      <c r="A217" s="35"/>
      <c r="B217" s="36"/>
      <c r="C217" s="193" t="s">
        <v>570</v>
      </c>
      <c r="D217" s="193" t="s">
        <v>211</v>
      </c>
      <c r="E217" s="194" t="s">
        <v>4332</v>
      </c>
      <c r="F217" s="195" t="s">
        <v>4333</v>
      </c>
      <c r="G217" s="196" t="s">
        <v>513</v>
      </c>
      <c r="H217" s="197">
        <v>1</v>
      </c>
      <c r="I217" s="198"/>
      <c r="J217" s="199">
        <f>ROUND(I217*H217,2)</f>
        <v>0</v>
      </c>
      <c r="K217" s="200"/>
      <c r="L217" s="40"/>
      <c r="M217" s="201" t="s">
        <v>1</v>
      </c>
      <c r="N217" s="202" t="s">
        <v>40</v>
      </c>
      <c r="O217" s="72"/>
      <c r="P217" s="203">
        <f>O217*H217</f>
        <v>0</v>
      </c>
      <c r="Q217" s="203">
        <v>0</v>
      </c>
      <c r="R217" s="203">
        <f>Q217*H217</f>
        <v>0</v>
      </c>
      <c r="S217" s="203">
        <v>0</v>
      </c>
      <c r="T217" s="204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5" t="s">
        <v>215</v>
      </c>
      <c r="AT217" s="205" t="s">
        <v>211</v>
      </c>
      <c r="AU217" s="205" t="s">
        <v>83</v>
      </c>
      <c r="AY217" s="18" t="s">
        <v>209</v>
      </c>
      <c r="BE217" s="206">
        <f>IF(N217="základní",J217,0)</f>
        <v>0</v>
      </c>
      <c r="BF217" s="206">
        <f>IF(N217="snížená",J217,0)</f>
        <v>0</v>
      </c>
      <c r="BG217" s="206">
        <f>IF(N217="zákl. přenesená",J217,0)</f>
        <v>0</v>
      </c>
      <c r="BH217" s="206">
        <f>IF(N217="sníž. přenesená",J217,0)</f>
        <v>0</v>
      </c>
      <c r="BI217" s="206">
        <f>IF(N217="nulová",J217,0)</f>
        <v>0</v>
      </c>
      <c r="BJ217" s="18" t="s">
        <v>83</v>
      </c>
      <c r="BK217" s="206">
        <f>ROUND(I217*H217,2)</f>
        <v>0</v>
      </c>
      <c r="BL217" s="18" t="s">
        <v>215</v>
      </c>
      <c r="BM217" s="205" t="s">
        <v>4466</v>
      </c>
    </row>
    <row r="218" spans="1:65" s="2" customFormat="1" ht="21.75" customHeight="1">
      <c r="A218" s="35"/>
      <c r="B218" s="36"/>
      <c r="C218" s="193" t="s">
        <v>376</v>
      </c>
      <c r="D218" s="193" t="s">
        <v>211</v>
      </c>
      <c r="E218" s="194" t="s">
        <v>4335</v>
      </c>
      <c r="F218" s="195" t="s">
        <v>4336</v>
      </c>
      <c r="G218" s="196" t="s">
        <v>513</v>
      </c>
      <c r="H218" s="197">
        <v>0</v>
      </c>
      <c r="I218" s="198"/>
      <c r="J218" s="199">
        <f>ROUND(I218*H218,2)</f>
        <v>0</v>
      </c>
      <c r="K218" s="200"/>
      <c r="L218" s="40"/>
      <c r="M218" s="201" t="s">
        <v>1</v>
      </c>
      <c r="N218" s="202" t="s">
        <v>40</v>
      </c>
      <c r="O218" s="72"/>
      <c r="P218" s="203">
        <f>O218*H218</f>
        <v>0</v>
      </c>
      <c r="Q218" s="203">
        <v>0</v>
      </c>
      <c r="R218" s="203">
        <f>Q218*H218</f>
        <v>0</v>
      </c>
      <c r="S218" s="203">
        <v>0</v>
      </c>
      <c r="T218" s="204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5" t="s">
        <v>215</v>
      </c>
      <c r="AT218" s="205" t="s">
        <v>211</v>
      </c>
      <c r="AU218" s="205" t="s">
        <v>83</v>
      </c>
      <c r="AY218" s="18" t="s">
        <v>209</v>
      </c>
      <c r="BE218" s="206">
        <f>IF(N218="základní",J218,0)</f>
        <v>0</v>
      </c>
      <c r="BF218" s="206">
        <f>IF(N218="snížená",J218,0)</f>
        <v>0</v>
      </c>
      <c r="BG218" s="206">
        <f>IF(N218="zákl. přenesená",J218,0)</f>
        <v>0</v>
      </c>
      <c r="BH218" s="206">
        <f>IF(N218="sníž. přenesená",J218,0)</f>
        <v>0</v>
      </c>
      <c r="BI218" s="206">
        <f>IF(N218="nulová",J218,0)</f>
        <v>0</v>
      </c>
      <c r="BJ218" s="18" t="s">
        <v>83</v>
      </c>
      <c r="BK218" s="206">
        <f>ROUND(I218*H218,2)</f>
        <v>0</v>
      </c>
      <c r="BL218" s="18" t="s">
        <v>215</v>
      </c>
      <c r="BM218" s="205" t="s">
        <v>4467</v>
      </c>
    </row>
    <row r="219" spans="1:65" s="2" customFormat="1" ht="24.2" customHeight="1">
      <c r="A219" s="35"/>
      <c r="B219" s="36"/>
      <c r="C219" s="193" t="s">
        <v>577</v>
      </c>
      <c r="D219" s="193" t="s">
        <v>211</v>
      </c>
      <c r="E219" s="194" t="s">
        <v>4338</v>
      </c>
      <c r="F219" s="195" t="s">
        <v>4339</v>
      </c>
      <c r="G219" s="196" t="s">
        <v>513</v>
      </c>
      <c r="H219" s="197">
        <v>1</v>
      </c>
      <c r="I219" s="198"/>
      <c r="J219" s="199">
        <f>ROUND(I219*H219,2)</f>
        <v>0</v>
      </c>
      <c r="K219" s="200"/>
      <c r="L219" s="40"/>
      <c r="M219" s="201" t="s">
        <v>1</v>
      </c>
      <c r="N219" s="202" t="s">
        <v>40</v>
      </c>
      <c r="O219" s="72"/>
      <c r="P219" s="203">
        <f>O219*H219</f>
        <v>0</v>
      </c>
      <c r="Q219" s="203">
        <v>0</v>
      </c>
      <c r="R219" s="203">
        <f>Q219*H219</f>
        <v>0</v>
      </c>
      <c r="S219" s="203">
        <v>0</v>
      </c>
      <c r="T219" s="204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5" t="s">
        <v>215</v>
      </c>
      <c r="AT219" s="205" t="s">
        <v>211</v>
      </c>
      <c r="AU219" s="205" t="s">
        <v>83</v>
      </c>
      <c r="AY219" s="18" t="s">
        <v>209</v>
      </c>
      <c r="BE219" s="206">
        <f>IF(N219="základní",J219,0)</f>
        <v>0</v>
      </c>
      <c r="BF219" s="206">
        <f>IF(N219="snížená",J219,0)</f>
        <v>0</v>
      </c>
      <c r="BG219" s="206">
        <f>IF(N219="zákl. přenesená",J219,0)</f>
        <v>0</v>
      </c>
      <c r="BH219" s="206">
        <f>IF(N219="sníž. přenesená",J219,0)</f>
        <v>0</v>
      </c>
      <c r="BI219" s="206">
        <f>IF(N219="nulová",J219,0)</f>
        <v>0</v>
      </c>
      <c r="BJ219" s="18" t="s">
        <v>83</v>
      </c>
      <c r="BK219" s="206">
        <f>ROUND(I219*H219,2)</f>
        <v>0</v>
      </c>
      <c r="BL219" s="18" t="s">
        <v>215</v>
      </c>
      <c r="BM219" s="205" t="s">
        <v>4468</v>
      </c>
    </row>
    <row r="220" spans="1:65" s="2" customFormat="1" ht="29.25">
      <c r="A220" s="35"/>
      <c r="B220" s="36"/>
      <c r="C220" s="37"/>
      <c r="D220" s="209" t="s">
        <v>253</v>
      </c>
      <c r="E220" s="37"/>
      <c r="F220" s="240" t="s">
        <v>4341</v>
      </c>
      <c r="G220" s="37"/>
      <c r="H220" s="37"/>
      <c r="I220" s="241"/>
      <c r="J220" s="37"/>
      <c r="K220" s="37"/>
      <c r="L220" s="40"/>
      <c r="M220" s="242"/>
      <c r="N220" s="243"/>
      <c r="O220" s="72"/>
      <c r="P220" s="72"/>
      <c r="Q220" s="72"/>
      <c r="R220" s="72"/>
      <c r="S220" s="72"/>
      <c r="T220" s="73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8" t="s">
        <v>253</v>
      </c>
      <c r="AU220" s="18" t="s">
        <v>83</v>
      </c>
    </row>
    <row r="221" spans="1:65" s="2" customFormat="1" ht="16.5" customHeight="1">
      <c r="A221" s="35"/>
      <c r="B221" s="36"/>
      <c r="C221" s="193" t="s">
        <v>380</v>
      </c>
      <c r="D221" s="193" t="s">
        <v>211</v>
      </c>
      <c r="E221" s="194" t="s">
        <v>4342</v>
      </c>
      <c r="F221" s="195" t="s">
        <v>4343</v>
      </c>
      <c r="G221" s="196" t="s">
        <v>4344</v>
      </c>
      <c r="H221" s="197">
        <v>60</v>
      </c>
      <c r="I221" s="198"/>
      <c r="J221" s="199">
        <f>ROUND(I221*H221,2)</f>
        <v>0</v>
      </c>
      <c r="K221" s="200"/>
      <c r="L221" s="40"/>
      <c r="M221" s="201" t="s">
        <v>1</v>
      </c>
      <c r="N221" s="202" t="s">
        <v>40</v>
      </c>
      <c r="O221" s="72"/>
      <c r="P221" s="203">
        <f>O221*H221</f>
        <v>0</v>
      </c>
      <c r="Q221" s="203">
        <v>0</v>
      </c>
      <c r="R221" s="203">
        <f>Q221*H221</f>
        <v>0</v>
      </c>
      <c r="S221" s="203">
        <v>0</v>
      </c>
      <c r="T221" s="204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5" t="s">
        <v>215</v>
      </c>
      <c r="AT221" s="205" t="s">
        <v>211</v>
      </c>
      <c r="AU221" s="205" t="s">
        <v>83</v>
      </c>
      <c r="AY221" s="18" t="s">
        <v>209</v>
      </c>
      <c r="BE221" s="206">
        <f>IF(N221="základní",J221,0)</f>
        <v>0</v>
      </c>
      <c r="BF221" s="206">
        <f>IF(N221="snížená",J221,0)</f>
        <v>0</v>
      </c>
      <c r="BG221" s="206">
        <f>IF(N221="zákl. přenesená",J221,0)</f>
        <v>0</v>
      </c>
      <c r="BH221" s="206">
        <f>IF(N221="sníž. přenesená",J221,0)</f>
        <v>0</v>
      </c>
      <c r="BI221" s="206">
        <f>IF(N221="nulová",J221,0)</f>
        <v>0</v>
      </c>
      <c r="BJ221" s="18" t="s">
        <v>83</v>
      </c>
      <c r="BK221" s="206">
        <f>ROUND(I221*H221,2)</f>
        <v>0</v>
      </c>
      <c r="BL221" s="18" t="s">
        <v>215</v>
      </c>
      <c r="BM221" s="205" t="s">
        <v>4469</v>
      </c>
    </row>
    <row r="222" spans="1:65" s="2" customFormat="1" ht="16.5" customHeight="1">
      <c r="A222" s="35"/>
      <c r="B222" s="36"/>
      <c r="C222" s="193" t="s">
        <v>582</v>
      </c>
      <c r="D222" s="193" t="s">
        <v>211</v>
      </c>
      <c r="E222" s="194" t="s">
        <v>4346</v>
      </c>
      <c r="F222" s="195" t="s">
        <v>4347</v>
      </c>
      <c r="G222" s="196" t="s">
        <v>2508</v>
      </c>
      <c r="H222" s="197">
        <v>8</v>
      </c>
      <c r="I222" s="198"/>
      <c r="J222" s="199">
        <f>ROUND(I222*H222,2)</f>
        <v>0</v>
      </c>
      <c r="K222" s="200"/>
      <c r="L222" s="40"/>
      <c r="M222" s="201" t="s">
        <v>1</v>
      </c>
      <c r="N222" s="202" t="s">
        <v>40</v>
      </c>
      <c r="O222" s="72"/>
      <c r="P222" s="203">
        <f>O222*H222</f>
        <v>0</v>
      </c>
      <c r="Q222" s="203">
        <v>0</v>
      </c>
      <c r="R222" s="203">
        <f>Q222*H222</f>
        <v>0</v>
      </c>
      <c r="S222" s="203">
        <v>0</v>
      </c>
      <c r="T222" s="204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5" t="s">
        <v>215</v>
      </c>
      <c r="AT222" s="205" t="s">
        <v>211</v>
      </c>
      <c r="AU222" s="205" t="s">
        <v>83</v>
      </c>
      <c r="AY222" s="18" t="s">
        <v>209</v>
      </c>
      <c r="BE222" s="206">
        <f>IF(N222="základní",J222,0)</f>
        <v>0</v>
      </c>
      <c r="BF222" s="206">
        <f>IF(N222="snížená",J222,0)</f>
        <v>0</v>
      </c>
      <c r="BG222" s="206">
        <f>IF(N222="zákl. přenesená",J222,0)</f>
        <v>0</v>
      </c>
      <c r="BH222" s="206">
        <f>IF(N222="sníž. přenesená",J222,0)</f>
        <v>0</v>
      </c>
      <c r="BI222" s="206">
        <f>IF(N222="nulová",J222,0)</f>
        <v>0</v>
      </c>
      <c r="BJ222" s="18" t="s">
        <v>83</v>
      </c>
      <c r="BK222" s="206">
        <f>ROUND(I222*H222,2)</f>
        <v>0</v>
      </c>
      <c r="BL222" s="18" t="s">
        <v>215</v>
      </c>
      <c r="BM222" s="205" t="s">
        <v>4470</v>
      </c>
    </row>
    <row r="223" spans="1:65" s="2" customFormat="1" ht="16.5" customHeight="1">
      <c r="A223" s="35"/>
      <c r="B223" s="36"/>
      <c r="C223" s="193" t="s">
        <v>389</v>
      </c>
      <c r="D223" s="193" t="s">
        <v>211</v>
      </c>
      <c r="E223" s="194" t="s">
        <v>4349</v>
      </c>
      <c r="F223" s="195" t="s">
        <v>4350</v>
      </c>
      <c r="G223" s="196" t="s">
        <v>4344</v>
      </c>
      <c r="H223" s="197">
        <v>60</v>
      </c>
      <c r="I223" s="198"/>
      <c r="J223" s="199">
        <f>ROUND(I223*H223,2)</f>
        <v>0</v>
      </c>
      <c r="K223" s="200"/>
      <c r="L223" s="40"/>
      <c r="M223" s="201" t="s">
        <v>1</v>
      </c>
      <c r="N223" s="202" t="s">
        <v>40</v>
      </c>
      <c r="O223" s="72"/>
      <c r="P223" s="203">
        <f>O223*H223</f>
        <v>0</v>
      </c>
      <c r="Q223" s="203">
        <v>0</v>
      </c>
      <c r="R223" s="203">
        <f>Q223*H223</f>
        <v>0</v>
      </c>
      <c r="S223" s="203">
        <v>0</v>
      </c>
      <c r="T223" s="204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5" t="s">
        <v>215</v>
      </c>
      <c r="AT223" s="205" t="s">
        <v>211</v>
      </c>
      <c r="AU223" s="205" t="s">
        <v>83</v>
      </c>
      <c r="AY223" s="18" t="s">
        <v>209</v>
      </c>
      <c r="BE223" s="206">
        <f>IF(N223="základní",J223,0)</f>
        <v>0</v>
      </c>
      <c r="BF223" s="206">
        <f>IF(N223="snížená",J223,0)</f>
        <v>0</v>
      </c>
      <c r="BG223" s="206">
        <f>IF(N223="zákl. přenesená",J223,0)</f>
        <v>0</v>
      </c>
      <c r="BH223" s="206">
        <f>IF(N223="sníž. přenesená",J223,0)</f>
        <v>0</v>
      </c>
      <c r="BI223" s="206">
        <f>IF(N223="nulová",J223,0)</f>
        <v>0</v>
      </c>
      <c r="BJ223" s="18" t="s">
        <v>83</v>
      </c>
      <c r="BK223" s="206">
        <f>ROUND(I223*H223,2)</f>
        <v>0</v>
      </c>
      <c r="BL223" s="18" t="s">
        <v>215</v>
      </c>
      <c r="BM223" s="205" t="s">
        <v>4471</v>
      </c>
    </row>
    <row r="224" spans="1:65" s="2" customFormat="1" ht="24.2" customHeight="1">
      <c r="A224" s="35"/>
      <c r="B224" s="36"/>
      <c r="C224" s="193" t="s">
        <v>587</v>
      </c>
      <c r="D224" s="193" t="s">
        <v>211</v>
      </c>
      <c r="E224" s="194" t="s">
        <v>4352</v>
      </c>
      <c r="F224" s="195" t="s">
        <v>4353</v>
      </c>
      <c r="G224" s="196" t="s">
        <v>513</v>
      </c>
      <c r="H224" s="197">
        <v>1</v>
      </c>
      <c r="I224" s="198"/>
      <c r="J224" s="199">
        <f>ROUND(I224*H224,2)</f>
        <v>0</v>
      </c>
      <c r="K224" s="200"/>
      <c r="L224" s="40"/>
      <c r="M224" s="201" t="s">
        <v>1</v>
      </c>
      <c r="N224" s="202" t="s">
        <v>40</v>
      </c>
      <c r="O224" s="72"/>
      <c r="P224" s="203">
        <f>O224*H224</f>
        <v>0</v>
      </c>
      <c r="Q224" s="203">
        <v>0</v>
      </c>
      <c r="R224" s="203">
        <f>Q224*H224</f>
        <v>0</v>
      </c>
      <c r="S224" s="203">
        <v>0</v>
      </c>
      <c r="T224" s="204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5" t="s">
        <v>215</v>
      </c>
      <c r="AT224" s="205" t="s">
        <v>211</v>
      </c>
      <c r="AU224" s="205" t="s">
        <v>83</v>
      </c>
      <c r="AY224" s="18" t="s">
        <v>209</v>
      </c>
      <c r="BE224" s="206">
        <f>IF(N224="základní",J224,0)</f>
        <v>0</v>
      </c>
      <c r="BF224" s="206">
        <f>IF(N224="snížená",J224,0)</f>
        <v>0</v>
      </c>
      <c r="BG224" s="206">
        <f>IF(N224="zákl. přenesená",J224,0)</f>
        <v>0</v>
      </c>
      <c r="BH224" s="206">
        <f>IF(N224="sníž. přenesená",J224,0)</f>
        <v>0</v>
      </c>
      <c r="BI224" s="206">
        <f>IF(N224="nulová",J224,0)</f>
        <v>0</v>
      </c>
      <c r="BJ224" s="18" t="s">
        <v>83</v>
      </c>
      <c r="BK224" s="206">
        <f>ROUND(I224*H224,2)</f>
        <v>0</v>
      </c>
      <c r="BL224" s="18" t="s">
        <v>215</v>
      </c>
      <c r="BM224" s="205" t="s">
        <v>4472</v>
      </c>
    </row>
    <row r="225" spans="1:65" s="12" customFormat="1" ht="25.9" customHeight="1">
      <c r="B225" s="177"/>
      <c r="C225" s="178"/>
      <c r="D225" s="179" t="s">
        <v>74</v>
      </c>
      <c r="E225" s="180" t="s">
        <v>3650</v>
      </c>
      <c r="F225" s="180" t="s">
        <v>4473</v>
      </c>
      <c r="G225" s="178"/>
      <c r="H225" s="178"/>
      <c r="I225" s="181"/>
      <c r="J225" s="182">
        <f>BK225</f>
        <v>0</v>
      </c>
      <c r="K225" s="178"/>
      <c r="L225" s="183"/>
      <c r="M225" s="184"/>
      <c r="N225" s="185"/>
      <c r="O225" s="185"/>
      <c r="P225" s="186">
        <f>SUM(P226:P243)</f>
        <v>0</v>
      </c>
      <c r="Q225" s="185"/>
      <c r="R225" s="186">
        <f>SUM(R226:R243)</f>
        <v>0</v>
      </c>
      <c r="S225" s="185"/>
      <c r="T225" s="187">
        <f>SUM(T226:T243)</f>
        <v>0</v>
      </c>
      <c r="AR225" s="188" t="s">
        <v>83</v>
      </c>
      <c r="AT225" s="189" t="s">
        <v>74</v>
      </c>
      <c r="AU225" s="189" t="s">
        <v>75</v>
      </c>
      <c r="AY225" s="188" t="s">
        <v>209</v>
      </c>
      <c r="BK225" s="190">
        <f>SUM(BK226:BK243)</f>
        <v>0</v>
      </c>
    </row>
    <row r="226" spans="1:65" s="2" customFormat="1" ht="16.5" customHeight="1">
      <c r="A226" s="35"/>
      <c r="B226" s="36"/>
      <c r="C226" s="193" t="s">
        <v>399</v>
      </c>
      <c r="D226" s="193" t="s">
        <v>211</v>
      </c>
      <c r="E226" s="194" t="s">
        <v>4356</v>
      </c>
      <c r="F226" s="195" t="s">
        <v>4357</v>
      </c>
      <c r="G226" s="196" t="s">
        <v>513</v>
      </c>
      <c r="H226" s="197">
        <v>1</v>
      </c>
      <c r="I226" s="198"/>
      <c r="J226" s="199">
        <f t="shared" ref="J226:J243" si="30">ROUND(I226*H226,2)</f>
        <v>0</v>
      </c>
      <c r="K226" s="200"/>
      <c r="L226" s="40"/>
      <c r="M226" s="201" t="s">
        <v>1</v>
      </c>
      <c r="N226" s="202" t="s">
        <v>40</v>
      </c>
      <c r="O226" s="72"/>
      <c r="P226" s="203">
        <f t="shared" ref="P226:P243" si="31">O226*H226</f>
        <v>0</v>
      </c>
      <c r="Q226" s="203">
        <v>0</v>
      </c>
      <c r="R226" s="203">
        <f t="shared" ref="R226:R243" si="32">Q226*H226</f>
        <v>0</v>
      </c>
      <c r="S226" s="203">
        <v>0</v>
      </c>
      <c r="T226" s="204">
        <f t="shared" ref="T226:T243" si="33"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5" t="s">
        <v>215</v>
      </c>
      <c r="AT226" s="205" t="s">
        <v>211</v>
      </c>
      <c r="AU226" s="205" t="s">
        <v>83</v>
      </c>
      <c r="AY226" s="18" t="s">
        <v>209</v>
      </c>
      <c r="BE226" s="206">
        <f t="shared" ref="BE226:BE243" si="34">IF(N226="základní",J226,0)</f>
        <v>0</v>
      </c>
      <c r="BF226" s="206">
        <f t="shared" ref="BF226:BF243" si="35">IF(N226="snížená",J226,0)</f>
        <v>0</v>
      </c>
      <c r="BG226" s="206">
        <f t="shared" ref="BG226:BG243" si="36">IF(N226="zákl. přenesená",J226,0)</f>
        <v>0</v>
      </c>
      <c r="BH226" s="206">
        <f t="shared" ref="BH226:BH243" si="37">IF(N226="sníž. přenesená",J226,0)</f>
        <v>0</v>
      </c>
      <c r="BI226" s="206">
        <f t="shared" ref="BI226:BI243" si="38">IF(N226="nulová",J226,0)</f>
        <v>0</v>
      </c>
      <c r="BJ226" s="18" t="s">
        <v>83</v>
      </c>
      <c r="BK226" s="206">
        <f t="shared" ref="BK226:BK243" si="39">ROUND(I226*H226,2)</f>
        <v>0</v>
      </c>
      <c r="BL226" s="18" t="s">
        <v>215</v>
      </c>
      <c r="BM226" s="205" t="s">
        <v>4474</v>
      </c>
    </row>
    <row r="227" spans="1:65" s="2" customFormat="1" ht="16.5" customHeight="1">
      <c r="A227" s="35"/>
      <c r="B227" s="36"/>
      <c r="C227" s="193" t="s">
        <v>594</v>
      </c>
      <c r="D227" s="193" t="s">
        <v>211</v>
      </c>
      <c r="E227" s="194" t="s">
        <v>4359</v>
      </c>
      <c r="F227" s="195" t="s">
        <v>4360</v>
      </c>
      <c r="G227" s="196" t="s">
        <v>513</v>
      </c>
      <c r="H227" s="197">
        <v>3</v>
      </c>
      <c r="I227" s="198"/>
      <c r="J227" s="199">
        <f t="shared" si="30"/>
        <v>0</v>
      </c>
      <c r="K227" s="200"/>
      <c r="L227" s="40"/>
      <c r="M227" s="201" t="s">
        <v>1</v>
      </c>
      <c r="N227" s="202" t="s">
        <v>40</v>
      </c>
      <c r="O227" s="72"/>
      <c r="P227" s="203">
        <f t="shared" si="31"/>
        <v>0</v>
      </c>
      <c r="Q227" s="203">
        <v>0</v>
      </c>
      <c r="R227" s="203">
        <f t="shared" si="32"/>
        <v>0</v>
      </c>
      <c r="S227" s="203">
        <v>0</v>
      </c>
      <c r="T227" s="204">
        <f t="shared" si="33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5" t="s">
        <v>215</v>
      </c>
      <c r="AT227" s="205" t="s">
        <v>211</v>
      </c>
      <c r="AU227" s="205" t="s">
        <v>83</v>
      </c>
      <c r="AY227" s="18" t="s">
        <v>209</v>
      </c>
      <c r="BE227" s="206">
        <f t="shared" si="34"/>
        <v>0</v>
      </c>
      <c r="BF227" s="206">
        <f t="shared" si="35"/>
        <v>0</v>
      </c>
      <c r="BG227" s="206">
        <f t="shared" si="36"/>
        <v>0</v>
      </c>
      <c r="BH227" s="206">
        <f t="shared" si="37"/>
        <v>0</v>
      </c>
      <c r="BI227" s="206">
        <f t="shared" si="38"/>
        <v>0</v>
      </c>
      <c r="BJ227" s="18" t="s">
        <v>83</v>
      </c>
      <c r="BK227" s="206">
        <f t="shared" si="39"/>
        <v>0</v>
      </c>
      <c r="BL227" s="18" t="s">
        <v>215</v>
      </c>
      <c r="BM227" s="205" t="s">
        <v>4475</v>
      </c>
    </row>
    <row r="228" spans="1:65" s="2" customFormat="1" ht="16.5" customHeight="1">
      <c r="A228" s="35"/>
      <c r="B228" s="36"/>
      <c r="C228" s="193" t="s">
        <v>403</v>
      </c>
      <c r="D228" s="193" t="s">
        <v>211</v>
      </c>
      <c r="E228" s="194" t="s">
        <v>4362</v>
      </c>
      <c r="F228" s="195" t="s">
        <v>4363</v>
      </c>
      <c r="G228" s="196" t="s">
        <v>513</v>
      </c>
      <c r="H228" s="197">
        <v>1</v>
      </c>
      <c r="I228" s="198"/>
      <c r="J228" s="199">
        <f t="shared" si="30"/>
        <v>0</v>
      </c>
      <c r="K228" s="200"/>
      <c r="L228" s="40"/>
      <c r="M228" s="201" t="s">
        <v>1</v>
      </c>
      <c r="N228" s="202" t="s">
        <v>40</v>
      </c>
      <c r="O228" s="72"/>
      <c r="P228" s="203">
        <f t="shared" si="31"/>
        <v>0</v>
      </c>
      <c r="Q228" s="203">
        <v>0</v>
      </c>
      <c r="R228" s="203">
        <f t="shared" si="32"/>
        <v>0</v>
      </c>
      <c r="S228" s="203">
        <v>0</v>
      </c>
      <c r="T228" s="204">
        <f t="shared" si="33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5" t="s">
        <v>215</v>
      </c>
      <c r="AT228" s="205" t="s">
        <v>211</v>
      </c>
      <c r="AU228" s="205" t="s">
        <v>83</v>
      </c>
      <c r="AY228" s="18" t="s">
        <v>209</v>
      </c>
      <c r="BE228" s="206">
        <f t="shared" si="34"/>
        <v>0</v>
      </c>
      <c r="BF228" s="206">
        <f t="shared" si="35"/>
        <v>0</v>
      </c>
      <c r="BG228" s="206">
        <f t="shared" si="36"/>
        <v>0</v>
      </c>
      <c r="BH228" s="206">
        <f t="shared" si="37"/>
        <v>0</v>
      </c>
      <c r="BI228" s="206">
        <f t="shared" si="38"/>
        <v>0</v>
      </c>
      <c r="BJ228" s="18" t="s">
        <v>83</v>
      </c>
      <c r="BK228" s="206">
        <f t="shared" si="39"/>
        <v>0</v>
      </c>
      <c r="BL228" s="18" t="s">
        <v>215</v>
      </c>
      <c r="BM228" s="205" t="s">
        <v>4476</v>
      </c>
    </row>
    <row r="229" spans="1:65" s="2" customFormat="1" ht="16.5" customHeight="1">
      <c r="A229" s="35"/>
      <c r="B229" s="36"/>
      <c r="C229" s="193" t="s">
        <v>603</v>
      </c>
      <c r="D229" s="193" t="s">
        <v>211</v>
      </c>
      <c r="E229" s="194" t="s">
        <v>4365</v>
      </c>
      <c r="F229" s="195" t="s">
        <v>4366</v>
      </c>
      <c r="G229" s="196" t="s">
        <v>513</v>
      </c>
      <c r="H229" s="197">
        <v>2</v>
      </c>
      <c r="I229" s="198"/>
      <c r="J229" s="199">
        <f t="shared" si="30"/>
        <v>0</v>
      </c>
      <c r="K229" s="200"/>
      <c r="L229" s="40"/>
      <c r="M229" s="201" t="s">
        <v>1</v>
      </c>
      <c r="N229" s="202" t="s">
        <v>40</v>
      </c>
      <c r="O229" s="72"/>
      <c r="P229" s="203">
        <f t="shared" si="31"/>
        <v>0</v>
      </c>
      <c r="Q229" s="203">
        <v>0</v>
      </c>
      <c r="R229" s="203">
        <f t="shared" si="32"/>
        <v>0</v>
      </c>
      <c r="S229" s="203">
        <v>0</v>
      </c>
      <c r="T229" s="204">
        <f t="shared" si="33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5" t="s">
        <v>215</v>
      </c>
      <c r="AT229" s="205" t="s">
        <v>211</v>
      </c>
      <c r="AU229" s="205" t="s">
        <v>83</v>
      </c>
      <c r="AY229" s="18" t="s">
        <v>209</v>
      </c>
      <c r="BE229" s="206">
        <f t="shared" si="34"/>
        <v>0</v>
      </c>
      <c r="BF229" s="206">
        <f t="shared" si="35"/>
        <v>0</v>
      </c>
      <c r="BG229" s="206">
        <f t="shared" si="36"/>
        <v>0</v>
      </c>
      <c r="BH229" s="206">
        <f t="shared" si="37"/>
        <v>0</v>
      </c>
      <c r="BI229" s="206">
        <f t="shared" si="38"/>
        <v>0</v>
      </c>
      <c r="BJ229" s="18" t="s">
        <v>83</v>
      </c>
      <c r="BK229" s="206">
        <f t="shared" si="39"/>
        <v>0</v>
      </c>
      <c r="BL229" s="18" t="s">
        <v>215</v>
      </c>
      <c r="BM229" s="205" t="s">
        <v>4477</v>
      </c>
    </row>
    <row r="230" spans="1:65" s="2" customFormat="1" ht="16.5" customHeight="1">
      <c r="A230" s="35"/>
      <c r="B230" s="36"/>
      <c r="C230" s="193" t="s">
        <v>408</v>
      </c>
      <c r="D230" s="193" t="s">
        <v>211</v>
      </c>
      <c r="E230" s="194" t="s">
        <v>4368</v>
      </c>
      <c r="F230" s="195" t="s">
        <v>4369</v>
      </c>
      <c r="G230" s="196" t="s">
        <v>513</v>
      </c>
      <c r="H230" s="197">
        <v>0</v>
      </c>
      <c r="I230" s="198"/>
      <c r="J230" s="199">
        <f t="shared" si="30"/>
        <v>0</v>
      </c>
      <c r="K230" s="200"/>
      <c r="L230" s="40"/>
      <c r="M230" s="201" t="s">
        <v>1</v>
      </c>
      <c r="N230" s="202" t="s">
        <v>40</v>
      </c>
      <c r="O230" s="72"/>
      <c r="P230" s="203">
        <f t="shared" si="31"/>
        <v>0</v>
      </c>
      <c r="Q230" s="203">
        <v>0</v>
      </c>
      <c r="R230" s="203">
        <f t="shared" si="32"/>
        <v>0</v>
      </c>
      <c r="S230" s="203">
        <v>0</v>
      </c>
      <c r="T230" s="204">
        <f t="shared" si="33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5" t="s">
        <v>215</v>
      </c>
      <c r="AT230" s="205" t="s">
        <v>211</v>
      </c>
      <c r="AU230" s="205" t="s">
        <v>83</v>
      </c>
      <c r="AY230" s="18" t="s">
        <v>209</v>
      </c>
      <c r="BE230" s="206">
        <f t="shared" si="34"/>
        <v>0</v>
      </c>
      <c r="BF230" s="206">
        <f t="shared" si="35"/>
        <v>0</v>
      </c>
      <c r="BG230" s="206">
        <f t="shared" si="36"/>
        <v>0</v>
      </c>
      <c r="BH230" s="206">
        <f t="shared" si="37"/>
        <v>0</v>
      </c>
      <c r="BI230" s="206">
        <f t="shared" si="38"/>
        <v>0</v>
      </c>
      <c r="BJ230" s="18" t="s">
        <v>83</v>
      </c>
      <c r="BK230" s="206">
        <f t="shared" si="39"/>
        <v>0</v>
      </c>
      <c r="BL230" s="18" t="s">
        <v>215</v>
      </c>
      <c r="BM230" s="205" t="s">
        <v>4478</v>
      </c>
    </row>
    <row r="231" spans="1:65" s="2" customFormat="1" ht="24.2" customHeight="1">
      <c r="A231" s="35"/>
      <c r="B231" s="36"/>
      <c r="C231" s="193" t="s">
        <v>610</v>
      </c>
      <c r="D231" s="193" t="s">
        <v>211</v>
      </c>
      <c r="E231" s="194" t="s">
        <v>4371</v>
      </c>
      <c r="F231" s="195" t="s">
        <v>4372</v>
      </c>
      <c r="G231" s="196" t="s">
        <v>513</v>
      </c>
      <c r="H231" s="197">
        <v>1</v>
      </c>
      <c r="I231" s="198"/>
      <c r="J231" s="199">
        <f t="shared" si="30"/>
        <v>0</v>
      </c>
      <c r="K231" s="200"/>
      <c r="L231" s="40"/>
      <c r="M231" s="201" t="s">
        <v>1</v>
      </c>
      <c r="N231" s="202" t="s">
        <v>40</v>
      </c>
      <c r="O231" s="72"/>
      <c r="P231" s="203">
        <f t="shared" si="31"/>
        <v>0</v>
      </c>
      <c r="Q231" s="203">
        <v>0</v>
      </c>
      <c r="R231" s="203">
        <f t="shared" si="32"/>
        <v>0</v>
      </c>
      <c r="S231" s="203">
        <v>0</v>
      </c>
      <c r="T231" s="204">
        <f t="shared" si="33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5" t="s">
        <v>215</v>
      </c>
      <c r="AT231" s="205" t="s">
        <v>211</v>
      </c>
      <c r="AU231" s="205" t="s">
        <v>83</v>
      </c>
      <c r="AY231" s="18" t="s">
        <v>209</v>
      </c>
      <c r="BE231" s="206">
        <f t="shared" si="34"/>
        <v>0</v>
      </c>
      <c r="BF231" s="206">
        <f t="shared" si="35"/>
        <v>0</v>
      </c>
      <c r="BG231" s="206">
        <f t="shared" si="36"/>
        <v>0</v>
      </c>
      <c r="BH231" s="206">
        <f t="shared" si="37"/>
        <v>0</v>
      </c>
      <c r="BI231" s="206">
        <f t="shared" si="38"/>
        <v>0</v>
      </c>
      <c r="BJ231" s="18" t="s">
        <v>83</v>
      </c>
      <c r="BK231" s="206">
        <f t="shared" si="39"/>
        <v>0</v>
      </c>
      <c r="BL231" s="18" t="s">
        <v>215</v>
      </c>
      <c r="BM231" s="205" t="s">
        <v>4479</v>
      </c>
    </row>
    <row r="232" spans="1:65" s="2" customFormat="1" ht="16.5" customHeight="1">
      <c r="A232" s="35"/>
      <c r="B232" s="36"/>
      <c r="C232" s="193" t="s">
        <v>415</v>
      </c>
      <c r="D232" s="193" t="s">
        <v>211</v>
      </c>
      <c r="E232" s="194" t="s">
        <v>4374</v>
      </c>
      <c r="F232" s="195" t="s">
        <v>4375</v>
      </c>
      <c r="G232" s="196" t="s">
        <v>513</v>
      </c>
      <c r="H232" s="197">
        <v>1</v>
      </c>
      <c r="I232" s="198"/>
      <c r="J232" s="199">
        <f t="shared" si="30"/>
        <v>0</v>
      </c>
      <c r="K232" s="200"/>
      <c r="L232" s="40"/>
      <c r="M232" s="201" t="s">
        <v>1</v>
      </c>
      <c r="N232" s="202" t="s">
        <v>40</v>
      </c>
      <c r="O232" s="72"/>
      <c r="P232" s="203">
        <f t="shared" si="31"/>
        <v>0</v>
      </c>
      <c r="Q232" s="203">
        <v>0</v>
      </c>
      <c r="R232" s="203">
        <f t="shared" si="32"/>
        <v>0</v>
      </c>
      <c r="S232" s="203">
        <v>0</v>
      </c>
      <c r="T232" s="204">
        <f t="shared" si="33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5" t="s">
        <v>215</v>
      </c>
      <c r="AT232" s="205" t="s">
        <v>211</v>
      </c>
      <c r="AU232" s="205" t="s">
        <v>83</v>
      </c>
      <c r="AY232" s="18" t="s">
        <v>209</v>
      </c>
      <c r="BE232" s="206">
        <f t="shared" si="34"/>
        <v>0</v>
      </c>
      <c r="BF232" s="206">
        <f t="shared" si="35"/>
        <v>0</v>
      </c>
      <c r="BG232" s="206">
        <f t="shared" si="36"/>
        <v>0</v>
      </c>
      <c r="BH232" s="206">
        <f t="shared" si="37"/>
        <v>0</v>
      </c>
      <c r="BI232" s="206">
        <f t="shared" si="38"/>
        <v>0</v>
      </c>
      <c r="BJ232" s="18" t="s">
        <v>83</v>
      </c>
      <c r="BK232" s="206">
        <f t="shared" si="39"/>
        <v>0</v>
      </c>
      <c r="BL232" s="18" t="s">
        <v>215</v>
      </c>
      <c r="BM232" s="205" t="s">
        <v>4480</v>
      </c>
    </row>
    <row r="233" spans="1:65" s="2" customFormat="1" ht="24.2" customHeight="1">
      <c r="A233" s="35"/>
      <c r="B233" s="36"/>
      <c r="C233" s="193" t="s">
        <v>618</v>
      </c>
      <c r="D233" s="193" t="s">
        <v>211</v>
      </c>
      <c r="E233" s="194" t="s">
        <v>4377</v>
      </c>
      <c r="F233" s="195" t="s">
        <v>4378</v>
      </c>
      <c r="G233" s="196" t="s">
        <v>513</v>
      </c>
      <c r="H233" s="197">
        <v>1</v>
      </c>
      <c r="I233" s="198"/>
      <c r="J233" s="199">
        <f t="shared" si="30"/>
        <v>0</v>
      </c>
      <c r="K233" s="200"/>
      <c r="L233" s="40"/>
      <c r="M233" s="201" t="s">
        <v>1</v>
      </c>
      <c r="N233" s="202" t="s">
        <v>40</v>
      </c>
      <c r="O233" s="72"/>
      <c r="P233" s="203">
        <f t="shared" si="31"/>
        <v>0</v>
      </c>
      <c r="Q233" s="203">
        <v>0</v>
      </c>
      <c r="R233" s="203">
        <f t="shared" si="32"/>
        <v>0</v>
      </c>
      <c r="S233" s="203">
        <v>0</v>
      </c>
      <c r="T233" s="204">
        <f t="shared" si="33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5" t="s">
        <v>215</v>
      </c>
      <c r="AT233" s="205" t="s">
        <v>211</v>
      </c>
      <c r="AU233" s="205" t="s">
        <v>83</v>
      </c>
      <c r="AY233" s="18" t="s">
        <v>209</v>
      </c>
      <c r="BE233" s="206">
        <f t="shared" si="34"/>
        <v>0</v>
      </c>
      <c r="BF233" s="206">
        <f t="shared" si="35"/>
        <v>0</v>
      </c>
      <c r="BG233" s="206">
        <f t="shared" si="36"/>
        <v>0</v>
      </c>
      <c r="BH233" s="206">
        <f t="shared" si="37"/>
        <v>0</v>
      </c>
      <c r="BI233" s="206">
        <f t="shared" si="38"/>
        <v>0</v>
      </c>
      <c r="BJ233" s="18" t="s">
        <v>83</v>
      </c>
      <c r="BK233" s="206">
        <f t="shared" si="39"/>
        <v>0</v>
      </c>
      <c r="BL233" s="18" t="s">
        <v>215</v>
      </c>
      <c r="BM233" s="205" t="s">
        <v>4481</v>
      </c>
    </row>
    <row r="234" spans="1:65" s="2" customFormat="1" ht="21.75" customHeight="1">
      <c r="A234" s="35"/>
      <c r="B234" s="36"/>
      <c r="C234" s="193" t="s">
        <v>426</v>
      </c>
      <c r="D234" s="193" t="s">
        <v>211</v>
      </c>
      <c r="E234" s="194" t="s">
        <v>4380</v>
      </c>
      <c r="F234" s="195" t="s">
        <v>4381</v>
      </c>
      <c r="G234" s="196" t="s">
        <v>513</v>
      </c>
      <c r="H234" s="197">
        <v>1</v>
      </c>
      <c r="I234" s="198"/>
      <c r="J234" s="199">
        <f t="shared" si="30"/>
        <v>0</v>
      </c>
      <c r="K234" s="200"/>
      <c r="L234" s="40"/>
      <c r="M234" s="201" t="s">
        <v>1</v>
      </c>
      <c r="N234" s="202" t="s">
        <v>40</v>
      </c>
      <c r="O234" s="72"/>
      <c r="P234" s="203">
        <f t="shared" si="31"/>
        <v>0</v>
      </c>
      <c r="Q234" s="203">
        <v>0</v>
      </c>
      <c r="R234" s="203">
        <f t="shared" si="32"/>
        <v>0</v>
      </c>
      <c r="S234" s="203">
        <v>0</v>
      </c>
      <c r="T234" s="204">
        <f t="shared" si="33"/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5" t="s">
        <v>215</v>
      </c>
      <c r="AT234" s="205" t="s">
        <v>211</v>
      </c>
      <c r="AU234" s="205" t="s">
        <v>83</v>
      </c>
      <c r="AY234" s="18" t="s">
        <v>209</v>
      </c>
      <c r="BE234" s="206">
        <f t="shared" si="34"/>
        <v>0</v>
      </c>
      <c r="BF234" s="206">
        <f t="shared" si="35"/>
        <v>0</v>
      </c>
      <c r="BG234" s="206">
        <f t="shared" si="36"/>
        <v>0</v>
      </c>
      <c r="BH234" s="206">
        <f t="shared" si="37"/>
        <v>0</v>
      </c>
      <c r="BI234" s="206">
        <f t="shared" si="38"/>
        <v>0</v>
      </c>
      <c r="BJ234" s="18" t="s">
        <v>83</v>
      </c>
      <c r="BK234" s="206">
        <f t="shared" si="39"/>
        <v>0</v>
      </c>
      <c r="BL234" s="18" t="s">
        <v>215</v>
      </c>
      <c r="BM234" s="205" t="s">
        <v>4482</v>
      </c>
    </row>
    <row r="235" spans="1:65" s="2" customFormat="1" ht="21.75" customHeight="1">
      <c r="A235" s="35"/>
      <c r="B235" s="36"/>
      <c r="C235" s="193" t="s">
        <v>627</v>
      </c>
      <c r="D235" s="193" t="s">
        <v>211</v>
      </c>
      <c r="E235" s="194" t="s">
        <v>4383</v>
      </c>
      <c r="F235" s="195" t="s">
        <v>4384</v>
      </c>
      <c r="G235" s="196" t="s">
        <v>513</v>
      </c>
      <c r="H235" s="197">
        <v>8</v>
      </c>
      <c r="I235" s="198"/>
      <c r="J235" s="199">
        <f t="shared" si="30"/>
        <v>0</v>
      </c>
      <c r="K235" s="200"/>
      <c r="L235" s="40"/>
      <c r="M235" s="201" t="s">
        <v>1</v>
      </c>
      <c r="N235" s="202" t="s">
        <v>40</v>
      </c>
      <c r="O235" s="72"/>
      <c r="P235" s="203">
        <f t="shared" si="31"/>
        <v>0</v>
      </c>
      <c r="Q235" s="203">
        <v>0</v>
      </c>
      <c r="R235" s="203">
        <f t="shared" si="32"/>
        <v>0</v>
      </c>
      <c r="S235" s="203">
        <v>0</v>
      </c>
      <c r="T235" s="204">
        <f t="shared" si="33"/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5" t="s">
        <v>215</v>
      </c>
      <c r="AT235" s="205" t="s">
        <v>211</v>
      </c>
      <c r="AU235" s="205" t="s">
        <v>83</v>
      </c>
      <c r="AY235" s="18" t="s">
        <v>209</v>
      </c>
      <c r="BE235" s="206">
        <f t="shared" si="34"/>
        <v>0</v>
      </c>
      <c r="BF235" s="206">
        <f t="shared" si="35"/>
        <v>0</v>
      </c>
      <c r="BG235" s="206">
        <f t="shared" si="36"/>
        <v>0</v>
      </c>
      <c r="BH235" s="206">
        <f t="shared" si="37"/>
        <v>0</v>
      </c>
      <c r="BI235" s="206">
        <f t="shared" si="38"/>
        <v>0</v>
      </c>
      <c r="BJ235" s="18" t="s">
        <v>83</v>
      </c>
      <c r="BK235" s="206">
        <f t="shared" si="39"/>
        <v>0</v>
      </c>
      <c r="BL235" s="18" t="s">
        <v>215</v>
      </c>
      <c r="BM235" s="205" t="s">
        <v>4483</v>
      </c>
    </row>
    <row r="236" spans="1:65" s="2" customFormat="1" ht="21.75" customHeight="1">
      <c r="A236" s="35"/>
      <c r="B236" s="36"/>
      <c r="C236" s="193" t="s">
        <v>429</v>
      </c>
      <c r="D236" s="193" t="s">
        <v>211</v>
      </c>
      <c r="E236" s="194" t="s">
        <v>4386</v>
      </c>
      <c r="F236" s="195" t="s">
        <v>4387</v>
      </c>
      <c r="G236" s="196" t="s">
        <v>513</v>
      </c>
      <c r="H236" s="197">
        <v>1</v>
      </c>
      <c r="I236" s="198"/>
      <c r="J236" s="199">
        <f t="shared" si="30"/>
        <v>0</v>
      </c>
      <c r="K236" s="200"/>
      <c r="L236" s="40"/>
      <c r="M236" s="201" t="s">
        <v>1</v>
      </c>
      <c r="N236" s="202" t="s">
        <v>40</v>
      </c>
      <c r="O236" s="72"/>
      <c r="P236" s="203">
        <f t="shared" si="31"/>
        <v>0</v>
      </c>
      <c r="Q236" s="203">
        <v>0</v>
      </c>
      <c r="R236" s="203">
        <f t="shared" si="32"/>
        <v>0</v>
      </c>
      <c r="S236" s="203">
        <v>0</v>
      </c>
      <c r="T236" s="204">
        <f t="shared" si="33"/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5" t="s">
        <v>215</v>
      </c>
      <c r="AT236" s="205" t="s">
        <v>211</v>
      </c>
      <c r="AU236" s="205" t="s">
        <v>83</v>
      </c>
      <c r="AY236" s="18" t="s">
        <v>209</v>
      </c>
      <c r="BE236" s="206">
        <f t="shared" si="34"/>
        <v>0</v>
      </c>
      <c r="BF236" s="206">
        <f t="shared" si="35"/>
        <v>0</v>
      </c>
      <c r="BG236" s="206">
        <f t="shared" si="36"/>
        <v>0</v>
      </c>
      <c r="BH236" s="206">
        <f t="shared" si="37"/>
        <v>0</v>
      </c>
      <c r="BI236" s="206">
        <f t="shared" si="38"/>
        <v>0</v>
      </c>
      <c r="BJ236" s="18" t="s">
        <v>83</v>
      </c>
      <c r="BK236" s="206">
        <f t="shared" si="39"/>
        <v>0</v>
      </c>
      <c r="BL236" s="18" t="s">
        <v>215</v>
      </c>
      <c r="BM236" s="205" t="s">
        <v>4484</v>
      </c>
    </row>
    <row r="237" spans="1:65" s="2" customFormat="1" ht="21.75" customHeight="1">
      <c r="A237" s="35"/>
      <c r="B237" s="36"/>
      <c r="C237" s="193" t="s">
        <v>634</v>
      </c>
      <c r="D237" s="193" t="s">
        <v>211</v>
      </c>
      <c r="E237" s="194" t="s">
        <v>4389</v>
      </c>
      <c r="F237" s="195" t="s">
        <v>4390</v>
      </c>
      <c r="G237" s="196" t="s">
        <v>513</v>
      </c>
      <c r="H237" s="197">
        <v>1</v>
      </c>
      <c r="I237" s="198"/>
      <c r="J237" s="199">
        <f t="shared" si="30"/>
        <v>0</v>
      </c>
      <c r="K237" s="200"/>
      <c r="L237" s="40"/>
      <c r="M237" s="201" t="s">
        <v>1</v>
      </c>
      <c r="N237" s="202" t="s">
        <v>40</v>
      </c>
      <c r="O237" s="72"/>
      <c r="P237" s="203">
        <f t="shared" si="31"/>
        <v>0</v>
      </c>
      <c r="Q237" s="203">
        <v>0</v>
      </c>
      <c r="R237" s="203">
        <f t="shared" si="32"/>
        <v>0</v>
      </c>
      <c r="S237" s="203">
        <v>0</v>
      </c>
      <c r="T237" s="204">
        <f t="shared" si="33"/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5" t="s">
        <v>215</v>
      </c>
      <c r="AT237" s="205" t="s">
        <v>211</v>
      </c>
      <c r="AU237" s="205" t="s">
        <v>83</v>
      </c>
      <c r="AY237" s="18" t="s">
        <v>209</v>
      </c>
      <c r="BE237" s="206">
        <f t="shared" si="34"/>
        <v>0</v>
      </c>
      <c r="BF237" s="206">
        <f t="shared" si="35"/>
        <v>0</v>
      </c>
      <c r="BG237" s="206">
        <f t="shared" si="36"/>
        <v>0</v>
      </c>
      <c r="BH237" s="206">
        <f t="shared" si="37"/>
        <v>0</v>
      </c>
      <c r="BI237" s="206">
        <f t="shared" si="38"/>
        <v>0</v>
      </c>
      <c r="BJ237" s="18" t="s">
        <v>83</v>
      </c>
      <c r="BK237" s="206">
        <f t="shared" si="39"/>
        <v>0</v>
      </c>
      <c r="BL237" s="18" t="s">
        <v>215</v>
      </c>
      <c r="BM237" s="205" t="s">
        <v>4485</v>
      </c>
    </row>
    <row r="238" spans="1:65" s="2" customFormat="1" ht="21.75" customHeight="1">
      <c r="A238" s="35"/>
      <c r="B238" s="36"/>
      <c r="C238" s="193" t="s">
        <v>433</v>
      </c>
      <c r="D238" s="193" t="s">
        <v>211</v>
      </c>
      <c r="E238" s="194" t="s">
        <v>4424</v>
      </c>
      <c r="F238" s="195" t="s">
        <v>4403</v>
      </c>
      <c r="G238" s="196" t="s">
        <v>513</v>
      </c>
      <c r="H238" s="197">
        <v>1</v>
      </c>
      <c r="I238" s="198"/>
      <c r="J238" s="199">
        <f t="shared" si="30"/>
        <v>0</v>
      </c>
      <c r="K238" s="200"/>
      <c r="L238" s="40"/>
      <c r="M238" s="201" t="s">
        <v>1</v>
      </c>
      <c r="N238" s="202" t="s">
        <v>40</v>
      </c>
      <c r="O238" s="72"/>
      <c r="P238" s="203">
        <f t="shared" si="31"/>
        <v>0</v>
      </c>
      <c r="Q238" s="203">
        <v>0</v>
      </c>
      <c r="R238" s="203">
        <f t="shared" si="32"/>
        <v>0</v>
      </c>
      <c r="S238" s="203">
        <v>0</v>
      </c>
      <c r="T238" s="204">
        <f t="shared" si="33"/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5" t="s">
        <v>215</v>
      </c>
      <c r="AT238" s="205" t="s">
        <v>211</v>
      </c>
      <c r="AU238" s="205" t="s">
        <v>83</v>
      </c>
      <c r="AY238" s="18" t="s">
        <v>209</v>
      </c>
      <c r="BE238" s="206">
        <f t="shared" si="34"/>
        <v>0</v>
      </c>
      <c r="BF238" s="206">
        <f t="shared" si="35"/>
        <v>0</v>
      </c>
      <c r="BG238" s="206">
        <f t="shared" si="36"/>
        <v>0</v>
      </c>
      <c r="BH238" s="206">
        <f t="shared" si="37"/>
        <v>0</v>
      </c>
      <c r="BI238" s="206">
        <f t="shared" si="38"/>
        <v>0</v>
      </c>
      <c r="BJ238" s="18" t="s">
        <v>83</v>
      </c>
      <c r="BK238" s="206">
        <f t="shared" si="39"/>
        <v>0</v>
      </c>
      <c r="BL238" s="18" t="s">
        <v>215</v>
      </c>
      <c r="BM238" s="205" t="s">
        <v>4486</v>
      </c>
    </row>
    <row r="239" spans="1:65" s="2" customFormat="1" ht="24.2" customHeight="1">
      <c r="A239" s="35"/>
      <c r="B239" s="36"/>
      <c r="C239" s="193" t="s">
        <v>646</v>
      </c>
      <c r="D239" s="193" t="s">
        <v>211</v>
      </c>
      <c r="E239" s="194" t="s">
        <v>4426</v>
      </c>
      <c r="F239" s="195" t="s">
        <v>4397</v>
      </c>
      <c r="G239" s="196" t="s">
        <v>4394</v>
      </c>
      <c r="H239" s="197">
        <v>1</v>
      </c>
      <c r="I239" s="198"/>
      <c r="J239" s="199">
        <f t="shared" si="30"/>
        <v>0</v>
      </c>
      <c r="K239" s="200"/>
      <c r="L239" s="40"/>
      <c r="M239" s="201" t="s">
        <v>1</v>
      </c>
      <c r="N239" s="202" t="s">
        <v>40</v>
      </c>
      <c r="O239" s="72"/>
      <c r="P239" s="203">
        <f t="shared" si="31"/>
        <v>0</v>
      </c>
      <c r="Q239" s="203">
        <v>0</v>
      </c>
      <c r="R239" s="203">
        <f t="shared" si="32"/>
        <v>0</v>
      </c>
      <c r="S239" s="203">
        <v>0</v>
      </c>
      <c r="T239" s="204">
        <f t="shared" si="33"/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5" t="s">
        <v>215</v>
      </c>
      <c r="AT239" s="205" t="s">
        <v>211</v>
      </c>
      <c r="AU239" s="205" t="s">
        <v>83</v>
      </c>
      <c r="AY239" s="18" t="s">
        <v>209</v>
      </c>
      <c r="BE239" s="206">
        <f t="shared" si="34"/>
        <v>0</v>
      </c>
      <c r="BF239" s="206">
        <f t="shared" si="35"/>
        <v>0</v>
      </c>
      <c r="BG239" s="206">
        <f t="shared" si="36"/>
        <v>0</v>
      </c>
      <c r="BH239" s="206">
        <f t="shared" si="37"/>
        <v>0</v>
      </c>
      <c r="BI239" s="206">
        <f t="shared" si="38"/>
        <v>0</v>
      </c>
      <c r="BJ239" s="18" t="s">
        <v>83</v>
      </c>
      <c r="BK239" s="206">
        <f t="shared" si="39"/>
        <v>0</v>
      </c>
      <c r="BL239" s="18" t="s">
        <v>215</v>
      </c>
      <c r="BM239" s="205" t="s">
        <v>4487</v>
      </c>
    </row>
    <row r="240" spans="1:65" s="2" customFormat="1" ht="16.5" customHeight="1">
      <c r="A240" s="35"/>
      <c r="B240" s="36"/>
      <c r="C240" s="193" t="s">
        <v>440</v>
      </c>
      <c r="D240" s="193" t="s">
        <v>211</v>
      </c>
      <c r="E240" s="194" t="s">
        <v>4392</v>
      </c>
      <c r="F240" s="195" t="s">
        <v>4393</v>
      </c>
      <c r="G240" s="196" t="s">
        <v>4394</v>
      </c>
      <c r="H240" s="197">
        <v>1</v>
      </c>
      <c r="I240" s="198"/>
      <c r="J240" s="199">
        <f t="shared" si="30"/>
        <v>0</v>
      </c>
      <c r="K240" s="200"/>
      <c r="L240" s="40"/>
      <c r="M240" s="201" t="s">
        <v>1</v>
      </c>
      <c r="N240" s="202" t="s">
        <v>40</v>
      </c>
      <c r="O240" s="72"/>
      <c r="P240" s="203">
        <f t="shared" si="31"/>
        <v>0</v>
      </c>
      <c r="Q240" s="203">
        <v>0</v>
      </c>
      <c r="R240" s="203">
        <f t="shared" si="32"/>
        <v>0</v>
      </c>
      <c r="S240" s="203">
        <v>0</v>
      </c>
      <c r="T240" s="204">
        <f t="shared" si="33"/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5" t="s">
        <v>215</v>
      </c>
      <c r="AT240" s="205" t="s">
        <v>211</v>
      </c>
      <c r="AU240" s="205" t="s">
        <v>83</v>
      </c>
      <c r="AY240" s="18" t="s">
        <v>209</v>
      </c>
      <c r="BE240" s="206">
        <f t="shared" si="34"/>
        <v>0</v>
      </c>
      <c r="BF240" s="206">
        <f t="shared" si="35"/>
        <v>0</v>
      </c>
      <c r="BG240" s="206">
        <f t="shared" si="36"/>
        <v>0</v>
      </c>
      <c r="BH240" s="206">
        <f t="shared" si="37"/>
        <v>0</v>
      </c>
      <c r="BI240" s="206">
        <f t="shared" si="38"/>
        <v>0</v>
      </c>
      <c r="BJ240" s="18" t="s">
        <v>83</v>
      </c>
      <c r="BK240" s="206">
        <f t="shared" si="39"/>
        <v>0</v>
      </c>
      <c r="BL240" s="18" t="s">
        <v>215</v>
      </c>
      <c r="BM240" s="205" t="s">
        <v>4488</v>
      </c>
    </row>
    <row r="241" spans="1:65" s="2" customFormat="1" ht="16.5" customHeight="1">
      <c r="A241" s="35"/>
      <c r="B241" s="36"/>
      <c r="C241" s="193" t="s">
        <v>659</v>
      </c>
      <c r="D241" s="193" t="s">
        <v>211</v>
      </c>
      <c r="E241" s="194" t="s">
        <v>4399</v>
      </c>
      <c r="F241" s="195" t="s">
        <v>4400</v>
      </c>
      <c r="G241" s="196" t="s">
        <v>513</v>
      </c>
      <c r="H241" s="197">
        <v>1</v>
      </c>
      <c r="I241" s="198"/>
      <c r="J241" s="199">
        <f t="shared" si="30"/>
        <v>0</v>
      </c>
      <c r="K241" s="200"/>
      <c r="L241" s="40"/>
      <c r="M241" s="201" t="s">
        <v>1</v>
      </c>
      <c r="N241" s="202" t="s">
        <v>40</v>
      </c>
      <c r="O241" s="72"/>
      <c r="P241" s="203">
        <f t="shared" si="31"/>
        <v>0</v>
      </c>
      <c r="Q241" s="203">
        <v>0</v>
      </c>
      <c r="R241" s="203">
        <f t="shared" si="32"/>
        <v>0</v>
      </c>
      <c r="S241" s="203">
        <v>0</v>
      </c>
      <c r="T241" s="204">
        <f t="shared" si="33"/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5" t="s">
        <v>215</v>
      </c>
      <c r="AT241" s="205" t="s">
        <v>211</v>
      </c>
      <c r="AU241" s="205" t="s">
        <v>83</v>
      </c>
      <c r="AY241" s="18" t="s">
        <v>209</v>
      </c>
      <c r="BE241" s="206">
        <f t="shared" si="34"/>
        <v>0</v>
      </c>
      <c r="BF241" s="206">
        <f t="shared" si="35"/>
        <v>0</v>
      </c>
      <c r="BG241" s="206">
        <f t="shared" si="36"/>
        <v>0</v>
      </c>
      <c r="BH241" s="206">
        <f t="shared" si="37"/>
        <v>0</v>
      </c>
      <c r="BI241" s="206">
        <f t="shared" si="38"/>
        <v>0</v>
      </c>
      <c r="BJ241" s="18" t="s">
        <v>83</v>
      </c>
      <c r="BK241" s="206">
        <f t="shared" si="39"/>
        <v>0</v>
      </c>
      <c r="BL241" s="18" t="s">
        <v>215</v>
      </c>
      <c r="BM241" s="205" t="s">
        <v>4489</v>
      </c>
    </row>
    <row r="242" spans="1:65" s="2" customFormat="1" ht="16.5" customHeight="1">
      <c r="A242" s="35"/>
      <c r="B242" s="36"/>
      <c r="C242" s="193" t="s">
        <v>446</v>
      </c>
      <c r="D242" s="193" t="s">
        <v>211</v>
      </c>
      <c r="E242" s="194" t="s">
        <v>4405</v>
      </c>
      <c r="F242" s="195" t="s">
        <v>4406</v>
      </c>
      <c r="G242" s="196" t="s">
        <v>513</v>
      </c>
      <c r="H242" s="197">
        <v>1</v>
      </c>
      <c r="I242" s="198"/>
      <c r="J242" s="199">
        <f t="shared" si="30"/>
        <v>0</v>
      </c>
      <c r="K242" s="200"/>
      <c r="L242" s="40"/>
      <c r="M242" s="201" t="s">
        <v>1</v>
      </c>
      <c r="N242" s="202" t="s">
        <v>40</v>
      </c>
      <c r="O242" s="72"/>
      <c r="P242" s="203">
        <f t="shared" si="31"/>
        <v>0</v>
      </c>
      <c r="Q242" s="203">
        <v>0</v>
      </c>
      <c r="R242" s="203">
        <f t="shared" si="32"/>
        <v>0</v>
      </c>
      <c r="S242" s="203">
        <v>0</v>
      </c>
      <c r="T242" s="204">
        <f t="shared" si="33"/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5" t="s">
        <v>215</v>
      </c>
      <c r="AT242" s="205" t="s">
        <v>211</v>
      </c>
      <c r="AU242" s="205" t="s">
        <v>83</v>
      </c>
      <c r="AY242" s="18" t="s">
        <v>209</v>
      </c>
      <c r="BE242" s="206">
        <f t="shared" si="34"/>
        <v>0</v>
      </c>
      <c r="BF242" s="206">
        <f t="shared" si="35"/>
        <v>0</v>
      </c>
      <c r="BG242" s="206">
        <f t="shared" si="36"/>
        <v>0</v>
      </c>
      <c r="BH242" s="206">
        <f t="shared" si="37"/>
        <v>0</v>
      </c>
      <c r="BI242" s="206">
        <f t="shared" si="38"/>
        <v>0</v>
      </c>
      <c r="BJ242" s="18" t="s">
        <v>83</v>
      </c>
      <c r="BK242" s="206">
        <f t="shared" si="39"/>
        <v>0</v>
      </c>
      <c r="BL242" s="18" t="s">
        <v>215</v>
      </c>
      <c r="BM242" s="205" t="s">
        <v>4490</v>
      </c>
    </row>
    <row r="243" spans="1:65" s="2" customFormat="1" ht="16.5" customHeight="1">
      <c r="A243" s="35"/>
      <c r="B243" s="36"/>
      <c r="C243" s="193" t="s">
        <v>669</v>
      </c>
      <c r="D243" s="193" t="s">
        <v>211</v>
      </c>
      <c r="E243" s="194" t="s">
        <v>4408</v>
      </c>
      <c r="F243" s="195" t="s">
        <v>4409</v>
      </c>
      <c r="G243" s="196" t="s">
        <v>513</v>
      </c>
      <c r="H243" s="197">
        <v>1</v>
      </c>
      <c r="I243" s="198"/>
      <c r="J243" s="199">
        <f t="shared" si="30"/>
        <v>0</v>
      </c>
      <c r="K243" s="200"/>
      <c r="L243" s="40"/>
      <c r="M243" s="201" t="s">
        <v>1</v>
      </c>
      <c r="N243" s="202" t="s">
        <v>40</v>
      </c>
      <c r="O243" s="72"/>
      <c r="P243" s="203">
        <f t="shared" si="31"/>
        <v>0</v>
      </c>
      <c r="Q243" s="203">
        <v>0</v>
      </c>
      <c r="R243" s="203">
        <f t="shared" si="32"/>
        <v>0</v>
      </c>
      <c r="S243" s="203">
        <v>0</v>
      </c>
      <c r="T243" s="204">
        <f t="shared" si="33"/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5" t="s">
        <v>215</v>
      </c>
      <c r="AT243" s="205" t="s">
        <v>211</v>
      </c>
      <c r="AU243" s="205" t="s">
        <v>83</v>
      </c>
      <c r="AY243" s="18" t="s">
        <v>209</v>
      </c>
      <c r="BE243" s="206">
        <f t="shared" si="34"/>
        <v>0</v>
      </c>
      <c r="BF243" s="206">
        <f t="shared" si="35"/>
        <v>0</v>
      </c>
      <c r="BG243" s="206">
        <f t="shared" si="36"/>
        <v>0</v>
      </c>
      <c r="BH243" s="206">
        <f t="shared" si="37"/>
        <v>0</v>
      </c>
      <c r="BI243" s="206">
        <f t="shared" si="38"/>
        <v>0</v>
      </c>
      <c r="BJ243" s="18" t="s">
        <v>83</v>
      </c>
      <c r="BK243" s="206">
        <f t="shared" si="39"/>
        <v>0</v>
      </c>
      <c r="BL243" s="18" t="s">
        <v>215</v>
      </c>
      <c r="BM243" s="205" t="s">
        <v>4491</v>
      </c>
    </row>
    <row r="244" spans="1:65" s="12" customFormat="1" ht="25.9" customHeight="1">
      <c r="B244" s="177"/>
      <c r="C244" s="178"/>
      <c r="D244" s="179" t="s">
        <v>74</v>
      </c>
      <c r="E244" s="180" t="s">
        <v>3685</v>
      </c>
      <c r="F244" s="180" t="s">
        <v>4492</v>
      </c>
      <c r="G244" s="178"/>
      <c r="H244" s="178"/>
      <c r="I244" s="181"/>
      <c r="J244" s="182">
        <f>BK244</f>
        <v>0</v>
      </c>
      <c r="K244" s="178"/>
      <c r="L244" s="183"/>
      <c r="M244" s="184"/>
      <c r="N244" s="185"/>
      <c r="O244" s="185"/>
      <c r="P244" s="186">
        <f>SUM(P245:P254)</f>
        <v>0</v>
      </c>
      <c r="Q244" s="185"/>
      <c r="R244" s="186">
        <f>SUM(R245:R254)</f>
        <v>0</v>
      </c>
      <c r="S244" s="185"/>
      <c r="T244" s="187">
        <f>SUM(T245:T254)</f>
        <v>0</v>
      </c>
      <c r="AR244" s="188" t="s">
        <v>83</v>
      </c>
      <c r="AT244" s="189" t="s">
        <v>74</v>
      </c>
      <c r="AU244" s="189" t="s">
        <v>75</v>
      </c>
      <c r="AY244" s="188" t="s">
        <v>209</v>
      </c>
      <c r="BK244" s="190">
        <f>SUM(BK245:BK254)</f>
        <v>0</v>
      </c>
    </row>
    <row r="245" spans="1:65" s="2" customFormat="1" ht="16.5" customHeight="1">
      <c r="A245" s="35"/>
      <c r="B245" s="36"/>
      <c r="C245" s="193" t="s">
        <v>450</v>
      </c>
      <c r="D245" s="193" t="s">
        <v>211</v>
      </c>
      <c r="E245" s="194" t="s">
        <v>4326</v>
      </c>
      <c r="F245" s="195" t="s">
        <v>4327</v>
      </c>
      <c r="G245" s="196" t="s">
        <v>513</v>
      </c>
      <c r="H245" s="197">
        <v>1</v>
      </c>
      <c r="I245" s="198"/>
      <c r="J245" s="199">
        <f>ROUND(I245*H245,2)</f>
        <v>0</v>
      </c>
      <c r="K245" s="200"/>
      <c r="L245" s="40"/>
      <c r="M245" s="201" t="s">
        <v>1</v>
      </c>
      <c r="N245" s="202" t="s">
        <v>40</v>
      </c>
      <c r="O245" s="72"/>
      <c r="P245" s="203">
        <f>O245*H245</f>
        <v>0</v>
      </c>
      <c r="Q245" s="203">
        <v>0</v>
      </c>
      <c r="R245" s="203">
        <f>Q245*H245</f>
        <v>0</v>
      </c>
      <c r="S245" s="203">
        <v>0</v>
      </c>
      <c r="T245" s="204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5" t="s">
        <v>215</v>
      </c>
      <c r="AT245" s="205" t="s">
        <v>211</v>
      </c>
      <c r="AU245" s="205" t="s">
        <v>83</v>
      </c>
      <c r="AY245" s="18" t="s">
        <v>209</v>
      </c>
      <c r="BE245" s="206">
        <f>IF(N245="základní",J245,0)</f>
        <v>0</v>
      </c>
      <c r="BF245" s="206">
        <f>IF(N245="snížená",J245,0)</f>
        <v>0</v>
      </c>
      <c r="BG245" s="206">
        <f>IF(N245="zákl. přenesená",J245,0)</f>
        <v>0</v>
      </c>
      <c r="BH245" s="206">
        <f>IF(N245="sníž. přenesená",J245,0)</f>
        <v>0</v>
      </c>
      <c r="BI245" s="206">
        <f>IF(N245="nulová",J245,0)</f>
        <v>0</v>
      </c>
      <c r="BJ245" s="18" t="s">
        <v>83</v>
      </c>
      <c r="BK245" s="206">
        <f>ROUND(I245*H245,2)</f>
        <v>0</v>
      </c>
      <c r="BL245" s="18" t="s">
        <v>215</v>
      </c>
      <c r="BM245" s="205" t="s">
        <v>4493</v>
      </c>
    </row>
    <row r="246" spans="1:65" s="2" customFormat="1" ht="16.5" customHeight="1">
      <c r="A246" s="35"/>
      <c r="B246" s="36"/>
      <c r="C246" s="193" t="s">
        <v>677</v>
      </c>
      <c r="D246" s="193" t="s">
        <v>211</v>
      </c>
      <c r="E246" s="194" t="s">
        <v>4329</v>
      </c>
      <c r="F246" s="195" t="s">
        <v>4330</v>
      </c>
      <c r="G246" s="196" t="s">
        <v>513</v>
      </c>
      <c r="H246" s="197">
        <v>1</v>
      </c>
      <c r="I246" s="198"/>
      <c r="J246" s="199">
        <f>ROUND(I246*H246,2)</f>
        <v>0</v>
      </c>
      <c r="K246" s="200"/>
      <c r="L246" s="40"/>
      <c r="M246" s="201" t="s">
        <v>1</v>
      </c>
      <c r="N246" s="202" t="s">
        <v>40</v>
      </c>
      <c r="O246" s="72"/>
      <c r="P246" s="203">
        <f>O246*H246</f>
        <v>0</v>
      </c>
      <c r="Q246" s="203">
        <v>0</v>
      </c>
      <c r="R246" s="203">
        <f>Q246*H246</f>
        <v>0</v>
      </c>
      <c r="S246" s="203">
        <v>0</v>
      </c>
      <c r="T246" s="204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5" t="s">
        <v>215</v>
      </c>
      <c r="AT246" s="205" t="s">
        <v>211</v>
      </c>
      <c r="AU246" s="205" t="s">
        <v>83</v>
      </c>
      <c r="AY246" s="18" t="s">
        <v>209</v>
      </c>
      <c r="BE246" s="206">
        <f>IF(N246="základní",J246,0)</f>
        <v>0</v>
      </c>
      <c r="BF246" s="206">
        <f>IF(N246="snížená",J246,0)</f>
        <v>0</v>
      </c>
      <c r="BG246" s="206">
        <f>IF(N246="zákl. přenesená",J246,0)</f>
        <v>0</v>
      </c>
      <c r="BH246" s="206">
        <f>IF(N246="sníž. přenesená",J246,0)</f>
        <v>0</v>
      </c>
      <c r="BI246" s="206">
        <f>IF(N246="nulová",J246,0)</f>
        <v>0</v>
      </c>
      <c r="BJ246" s="18" t="s">
        <v>83</v>
      </c>
      <c r="BK246" s="206">
        <f>ROUND(I246*H246,2)</f>
        <v>0</v>
      </c>
      <c r="BL246" s="18" t="s">
        <v>215</v>
      </c>
      <c r="BM246" s="205" t="s">
        <v>4494</v>
      </c>
    </row>
    <row r="247" spans="1:65" s="2" customFormat="1" ht="16.5" customHeight="1">
      <c r="A247" s="35"/>
      <c r="B247" s="36"/>
      <c r="C247" s="193" t="s">
        <v>454</v>
      </c>
      <c r="D247" s="193" t="s">
        <v>211</v>
      </c>
      <c r="E247" s="194" t="s">
        <v>4332</v>
      </c>
      <c r="F247" s="195" t="s">
        <v>4333</v>
      </c>
      <c r="G247" s="196" t="s">
        <v>513</v>
      </c>
      <c r="H247" s="197">
        <v>1</v>
      </c>
      <c r="I247" s="198"/>
      <c r="J247" s="199">
        <f>ROUND(I247*H247,2)</f>
        <v>0</v>
      </c>
      <c r="K247" s="200"/>
      <c r="L247" s="40"/>
      <c r="M247" s="201" t="s">
        <v>1</v>
      </c>
      <c r="N247" s="202" t="s">
        <v>40</v>
      </c>
      <c r="O247" s="72"/>
      <c r="P247" s="203">
        <f>O247*H247</f>
        <v>0</v>
      </c>
      <c r="Q247" s="203">
        <v>0</v>
      </c>
      <c r="R247" s="203">
        <f>Q247*H247</f>
        <v>0</v>
      </c>
      <c r="S247" s="203">
        <v>0</v>
      </c>
      <c r="T247" s="204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5" t="s">
        <v>215</v>
      </c>
      <c r="AT247" s="205" t="s">
        <v>211</v>
      </c>
      <c r="AU247" s="205" t="s">
        <v>83</v>
      </c>
      <c r="AY247" s="18" t="s">
        <v>209</v>
      </c>
      <c r="BE247" s="206">
        <f>IF(N247="základní",J247,0)</f>
        <v>0</v>
      </c>
      <c r="BF247" s="206">
        <f>IF(N247="snížená",J247,0)</f>
        <v>0</v>
      </c>
      <c r="BG247" s="206">
        <f>IF(N247="zákl. přenesená",J247,0)</f>
        <v>0</v>
      </c>
      <c r="BH247" s="206">
        <f>IF(N247="sníž. přenesená",J247,0)</f>
        <v>0</v>
      </c>
      <c r="BI247" s="206">
        <f>IF(N247="nulová",J247,0)</f>
        <v>0</v>
      </c>
      <c r="BJ247" s="18" t="s">
        <v>83</v>
      </c>
      <c r="BK247" s="206">
        <f>ROUND(I247*H247,2)</f>
        <v>0</v>
      </c>
      <c r="BL247" s="18" t="s">
        <v>215</v>
      </c>
      <c r="BM247" s="205" t="s">
        <v>4495</v>
      </c>
    </row>
    <row r="248" spans="1:65" s="2" customFormat="1" ht="21.75" customHeight="1">
      <c r="A248" s="35"/>
      <c r="B248" s="36"/>
      <c r="C248" s="193" t="s">
        <v>685</v>
      </c>
      <c r="D248" s="193" t="s">
        <v>211</v>
      </c>
      <c r="E248" s="194" t="s">
        <v>4335</v>
      </c>
      <c r="F248" s="195" t="s">
        <v>4336</v>
      </c>
      <c r="G248" s="196" t="s">
        <v>513</v>
      </c>
      <c r="H248" s="197">
        <v>1</v>
      </c>
      <c r="I248" s="198"/>
      <c r="J248" s="199">
        <f>ROUND(I248*H248,2)</f>
        <v>0</v>
      </c>
      <c r="K248" s="200"/>
      <c r="L248" s="40"/>
      <c r="M248" s="201" t="s">
        <v>1</v>
      </c>
      <c r="N248" s="202" t="s">
        <v>40</v>
      </c>
      <c r="O248" s="72"/>
      <c r="P248" s="203">
        <f>O248*H248</f>
        <v>0</v>
      </c>
      <c r="Q248" s="203">
        <v>0</v>
      </c>
      <c r="R248" s="203">
        <f>Q248*H248</f>
        <v>0</v>
      </c>
      <c r="S248" s="203">
        <v>0</v>
      </c>
      <c r="T248" s="204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5" t="s">
        <v>215</v>
      </c>
      <c r="AT248" s="205" t="s">
        <v>211</v>
      </c>
      <c r="AU248" s="205" t="s">
        <v>83</v>
      </c>
      <c r="AY248" s="18" t="s">
        <v>209</v>
      </c>
      <c r="BE248" s="206">
        <f>IF(N248="základní",J248,0)</f>
        <v>0</v>
      </c>
      <c r="BF248" s="206">
        <f>IF(N248="snížená",J248,0)</f>
        <v>0</v>
      </c>
      <c r="BG248" s="206">
        <f>IF(N248="zákl. přenesená",J248,0)</f>
        <v>0</v>
      </c>
      <c r="BH248" s="206">
        <f>IF(N248="sníž. přenesená",J248,0)</f>
        <v>0</v>
      </c>
      <c r="BI248" s="206">
        <f>IF(N248="nulová",J248,0)</f>
        <v>0</v>
      </c>
      <c r="BJ248" s="18" t="s">
        <v>83</v>
      </c>
      <c r="BK248" s="206">
        <f>ROUND(I248*H248,2)</f>
        <v>0</v>
      </c>
      <c r="BL248" s="18" t="s">
        <v>215</v>
      </c>
      <c r="BM248" s="205" t="s">
        <v>4496</v>
      </c>
    </row>
    <row r="249" spans="1:65" s="2" customFormat="1" ht="24.2" customHeight="1">
      <c r="A249" s="35"/>
      <c r="B249" s="36"/>
      <c r="C249" s="193" t="s">
        <v>457</v>
      </c>
      <c r="D249" s="193" t="s">
        <v>211</v>
      </c>
      <c r="E249" s="194" t="s">
        <v>4338</v>
      </c>
      <c r="F249" s="195" t="s">
        <v>4339</v>
      </c>
      <c r="G249" s="196" t="s">
        <v>513</v>
      </c>
      <c r="H249" s="197">
        <v>1</v>
      </c>
      <c r="I249" s="198"/>
      <c r="J249" s="199">
        <f>ROUND(I249*H249,2)</f>
        <v>0</v>
      </c>
      <c r="K249" s="200"/>
      <c r="L249" s="40"/>
      <c r="M249" s="201" t="s">
        <v>1</v>
      </c>
      <c r="N249" s="202" t="s">
        <v>40</v>
      </c>
      <c r="O249" s="72"/>
      <c r="P249" s="203">
        <f>O249*H249</f>
        <v>0</v>
      </c>
      <c r="Q249" s="203">
        <v>0</v>
      </c>
      <c r="R249" s="203">
        <f>Q249*H249</f>
        <v>0</v>
      </c>
      <c r="S249" s="203">
        <v>0</v>
      </c>
      <c r="T249" s="204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5" t="s">
        <v>215</v>
      </c>
      <c r="AT249" s="205" t="s">
        <v>211</v>
      </c>
      <c r="AU249" s="205" t="s">
        <v>83</v>
      </c>
      <c r="AY249" s="18" t="s">
        <v>209</v>
      </c>
      <c r="BE249" s="206">
        <f>IF(N249="základní",J249,0)</f>
        <v>0</v>
      </c>
      <c r="BF249" s="206">
        <f>IF(N249="snížená",J249,0)</f>
        <v>0</v>
      </c>
      <c r="BG249" s="206">
        <f>IF(N249="zákl. přenesená",J249,0)</f>
        <v>0</v>
      </c>
      <c r="BH249" s="206">
        <f>IF(N249="sníž. přenesená",J249,0)</f>
        <v>0</v>
      </c>
      <c r="BI249" s="206">
        <f>IF(N249="nulová",J249,0)</f>
        <v>0</v>
      </c>
      <c r="BJ249" s="18" t="s">
        <v>83</v>
      </c>
      <c r="BK249" s="206">
        <f>ROUND(I249*H249,2)</f>
        <v>0</v>
      </c>
      <c r="BL249" s="18" t="s">
        <v>215</v>
      </c>
      <c r="BM249" s="205" t="s">
        <v>4497</v>
      </c>
    </row>
    <row r="250" spans="1:65" s="2" customFormat="1" ht="29.25">
      <c r="A250" s="35"/>
      <c r="B250" s="36"/>
      <c r="C250" s="37"/>
      <c r="D250" s="209" t="s">
        <v>253</v>
      </c>
      <c r="E250" s="37"/>
      <c r="F250" s="240" t="s">
        <v>4341</v>
      </c>
      <c r="G250" s="37"/>
      <c r="H250" s="37"/>
      <c r="I250" s="241"/>
      <c r="J250" s="37"/>
      <c r="K250" s="37"/>
      <c r="L250" s="40"/>
      <c r="M250" s="242"/>
      <c r="N250" s="243"/>
      <c r="O250" s="72"/>
      <c r="P250" s="72"/>
      <c r="Q250" s="72"/>
      <c r="R250" s="72"/>
      <c r="S250" s="72"/>
      <c r="T250" s="73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T250" s="18" t="s">
        <v>253</v>
      </c>
      <c r="AU250" s="18" t="s">
        <v>83</v>
      </c>
    </row>
    <row r="251" spans="1:65" s="2" customFormat="1" ht="16.5" customHeight="1">
      <c r="A251" s="35"/>
      <c r="B251" s="36"/>
      <c r="C251" s="193" t="s">
        <v>696</v>
      </c>
      <c r="D251" s="193" t="s">
        <v>211</v>
      </c>
      <c r="E251" s="194" t="s">
        <v>4342</v>
      </c>
      <c r="F251" s="195" t="s">
        <v>4343</v>
      </c>
      <c r="G251" s="196" t="s">
        <v>4344</v>
      </c>
      <c r="H251" s="197">
        <v>80</v>
      </c>
      <c r="I251" s="198"/>
      <c r="J251" s="199">
        <f>ROUND(I251*H251,2)</f>
        <v>0</v>
      </c>
      <c r="K251" s="200"/>
      <c r="L251" s="40"/>
      <c r="M251" s="201" t="s">
        <v>1</v>
      </c>
      <c r="N251" s="202" t="s">
        <v>40</v>
      </c>
      <c r="O251" s="72"/>
      <c r="P251" s="203">
        <f>O251*H251</f>
        <v>0</v>
      </c>
      <c r="Q251" s="203">
        <v>0</v>
      </c>
      <c r="R251" s="203">
        <f>Q251*H251</f>
        <v>0</v>
      </c>
      <c r="S251" s="203">
        <v>0</v>
      </c>
      <c r="T251" s="204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5" t="s">
        <v>215</v>
      </c>
      <c r="AT251" s="205" t="s">
        <v>211</v>
      </c>
      <c r="AU251" s="205" t="s">
        <v>83</v>
      </c>
      <c r="AY251" s="18" t="s">
        <v>209</v>
      </c>
      <c r="BE251" s="206">
        <f>IF(N251="základní",J251,0)</f>
        <v>0</v>
      </c>
      <c r="BF251" s="206">
        <f>IF(N251="snížená",J251,0)</f>
        <v>0</v>
      </c>
      <c r="BG251" s="206">
        <f>IF(N251="zákl. přenesená",J251,0)</f>
        <v>0</v>
      </c>
      <c r="BH251" s="206">
        <f>IF(N251="sníž. přenesená",J251,0)</f>
        <v>0</v>
      </c>
      <c r="BI251" s="206">
        <f>IF(N251="nulová",J251,0)</f>
        <v>0</v>
      </c>
      <c r="BJ251" s="18" t="s">
        <v>83</v>
      </c>
      <c r="BK251" s="206">
        <f>ROUND(I251*H251,2)</f>
        <v>0</v>
      </c>
      <c r="BL251" s="18" t="s">
        <v>215</v>
      </c>
      <c r="BM251" s="205" t="s">
        <v>4498</v>
      </c>
    </row>
    <row r="252" spans="1:65" s="2" customFormat="1" ht="16.5" customHeight="1">
      <c r="A252" s="35"/>
      <c r="B252" s="36"/>
      <c r="C252" s="193" t="s">
        <v>461</v>
      </c>
      <c r="D252" s="193" t="s">
        <v>211</v>
      </c>
      <c r="E252" s="194" t="s">
        <v>4346</v>
      </c>
      <c r="F252" s="195" t="s">
        <v>4347</v>
      </c>
      <c r="G252" s="196" t="s">
        <v>2508</v>
      </c>
      <c r="H252" s="197">
        <v>8</v>
      </c>
      <c r="I252" s="198"/>
      <c r="J252" s="199">
        <f>ROUND(I252*H252,2)</f>
        <v>0</v>
      </c>
      <c r="K252" s="200"/>
      <c r="L252" s="40"/>
      <c r="M252" s="201" t="s">
        <v>1</v>
      </c>
      <c r="N252" s="202" t="s">
        <v>40</v>
      </c>
      <c r="O252" s="72"/>
      <c r="P252" s="203">
        <f>O252*H252</f>
        <v>0</v>
      </c>
      <c r="Q252" s="203">
        <v>0</v>
      </c>
      <c r="R252" s="203">
        <f>Q252*H252</f>
        <v>0</v>
      </c>
      <c r="S252" s="203">
        <v>0</v>
      </c>
      <c r="T252" s="204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5" t="s">
        <v>215</v>
      </c>
      <c r="AT252" s="205" t="s">
        <v>211</v>
      </c>
      <c r="AU252" s="205" t="s">
        <v>83</v>
      </c>
      <c r="AY252" s="18" t="s">
        <v>209</v>
      </c>
      <c r="BE252" s="206">
        <f>IF(N252="základní",J252,0)</f>
        <v>0</v>
      </c>
      <c r="BF252" s="206">
        <f>IF(N252="snížená",J252,0)</f>
        <v>0</v>
      </c>
      <c r="BG252" s="206">
        <f>IF(N252="zákl. přenesená",J252,0)</f>
        <v>0</v>
      </c>
      <c r="BH252" s="206">
        <f>IF(N252="sníž. přenesená",J252,0)</f>
        <v>0</v>
      </c>
      <c r="BI252" s="206">
        <f>IF(N252="nulová",J252,0)</f>
        <v>0</v>
      </c>
      <c r="BJ252" s="18" t="s">
        <v>83</v>
      </c>
      <c r="BK252" s="206">
        <f>ROUND(I252*H252,2)</f>
        <v>0</v>
      </c>
      <c r="BL252" s="18" t="s">
        <v>215</v>
      </c>
      <c r="BM252" s="205" t="s">
        <v>4499</v>
      </c>
    </row>
    <row r="253" spans="1:65" s="2" customFormat="1" ht="16.5" customHeight="1">
      <c r="A253" s="35"/>
      <c r="B253" s="36"/>
      <c r="C253" s="193" t="s">
        <v>708</v>
      </c>
      <c r="D253" s="193" t="s">
        <v>211</v>
      </c>
      <c r="E253" s="194" t="s">
        <v>4349</v>
      </c>
      <c r="F253" s="195" t="s">
        <v>4350</v>
      </c>
      <c r="G253" s="196" t="s">
        <v>4344</v>
      </c>
      <c r="H253" s="197">
        <v>80</v>
      </c>
      <c r="I253" s="198"/>
      <c r="J253" s="199">
        <f>ROUND(I253*H253,2)</f>
        <v>0</v>
      </c>
      <c r="K253" s="200"/>
      <c r="L253" s="40"/>
      <c r="M253" s="201" t="s">
        <v>1</v>
      </c>
      <c r="N253" s="202" t="s">
        <v>40</v>
      </c>
      <c r="O253" s="72"/>
      <c r="P253" s="203">
        <f>O253*H253</f>
        <v>0</v>
      </c>
      <c r="Q253" s="203">
        <v>0</v>
      </c>
      <c r="R253" s="203">
        <f>Q253*H253</f>
        <v>0</v>
      </c>
      <c r="S253" s="203">
        <v>0</v>
      </c>
      <c r="T253" s="204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05" t="s">
        <v>215</v>
      </c>
      <c r="AT253" s="205" t="s">
        <v>211</v>
      </c>
      <c r="AU253" s="205" t="s">
        <v>83</v>
      </c>
      <c r="AY253" s="18" t="s">
        <v>209</v>
      </c>
      <c r="BE253" s="206">
        <f>IF(N253="základní",J253,0)</f>
        <v>0</v>
      </c>
      <c r="BF253" s="206">
        <f>IF(N253="snížená",J253,0)</f>
        <v>0</v>
      </c>
      <c r="BG253" s="206">
        <f>IF(N253="zákl. přenesená",J253,0)</f>
        <v>0</v>
      </c>
      <c r="BH253" s="206">
        <f>IF(N253="sníž. přenesená",J253,0)</f>
        <v>0</v>
      </c>
      <c r="BI253" s="206">
        <f>IF(N253="nulová",J253,0)</f>
        <v>0</v>
      </c>
      <c r="BJ253" s="18" t="s">
        <v>83</v>
      </c>
      <c r="BK253" s="206">
        <f>ROUND(I253*H253,2)</f>
        <v>0</v>
      </c>
      <c r="BL253" s="18" t="s">
        <v>215</v>
      </c>
      <c r="BM253" s="205" t="s">
        <v>4500</v>
      </c>
    </row>
    <row r="254" spans="1:65" s="2" customFormat="1" ht="24.2" customHeight="1">
      <c r="A254" s="35"/>
      <c r="B254" s="36"/>
      <c r="C254" s="193" t="s">
        <v>464</v>
      </c>
      <c r="D254" s="193" t="s">
        <v>211</v>
      </c>
      <c r="E254" s="194" t="s">
        <v>4352</v>
      </c>
      <c r="F254" s="195" t="s">
        <v>4353</v>
      </c>
      <c r="G254" s="196" t="s">
        <v>513</v>
      </c>
      <c r="H254" s="197">
        <v>1</v>
      </c>
      <c r="I254" s="198"/>
      <c r="J254" s="199">
        <f>ROUND(I254*H254,2)</f>
        <v>0</v>
      </c>
      <c r="K254" s="200"/>
      <c r="L254" s="40"/>
      <c r="M254" s="201" t="s">
        <v>1</v>
      </c>
      <c r="N254" s="202" t="s">
        <v>40</v>
      </c>
      <c r="O254" s="72"/>
      <c r="P254" s="203">
        <f>O254*H254</f>
        <v>0</v>
      </c>
      <c r="Q254" s="203">
        <v>0</v>
      </c>
      <c r="R254" s="203">
        <f>Q254*H254</f>
        <v>0</v>
      </c>
      <c r="S254" s="203">
        <v>0</v>
      </c>
      <c r="T254" s="204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5" t="s">
        <v>215</v>
      </c>
      <c r="AT254" s="205" t="s">
        <v>211</v>
      </c>
      <c r="AU254" s="205" t="s">
        <v>83</v>
      </c>
      <c r="AY254" s="18" t="s">
        <v>209</v>
      </c>
      <c r="BE254" s="206">
        <f>IF(N254="základní",J254,0)</f>
        <v>0</v>
      </c>
      <c r="BF254" s="206">
        <f>IF(N254="snížená",J254,0)</f>
        <v>0</v>
      </c>
      <c r="BG254" s="206">
        <f>IF(N254="zákl. přenesená",J254,0)</f>
        <v>0</v>
      </c>
      <c r="BH254" s="206">
        <f>IF(N254="sníž. přenesená",J254,0)</f>
        <v>0</v>
      </c>
      <c r="BI254" s="206">
        <f>IF(N254="nulová",J254,0)</f>
        <v>0</v>
      </c>
      <c r="BJ254" s="18" t="s">
        <v>83</v>
      </c>
      <c r="BK254" s="206">
        <f>ROUND(I254*H254,2)</f>
        <v>0</v>
      </c>
      <c r="BL254" s="18" t="s">
        <v>215</v>
      </c>
      <c r="BM254" s="205" t="s">
        <v>4501</v>
      </c>
    </row>
    <row r="255" spans="1:65" s="12" customFormat="1" ht="25.9" customHeight="1">
      <c r="B255" s="177"/>
      <c r="C255" s="178"/>
      <c r="D255" s="179" t="s">
        <v>74</v>
      </c>
      <c r="E255" s="180" t="s">
        <v>3692</v>
      </c>
      <c r="F255" s="180" t="s">
        <v>4502</v>
      </c>
      <c r="G255" s="178"/>
      <c r="H255" s="178"/>
      <c r="I255" s="181"/>
      <c r="J255" s="182">
        <f>BK255</f>
        <v>0</v>
      </c>
      <c r="K255" s="178"/>
      <c r="L255" s="183"/>
      <c r="M255" s="184"/>
      <c r="N255" s="185"/>
      <c r="O255" s="185"/>
      <c r="P255" s="186">
        <f>SUM(P256:P273)</f>
        <v>0</v>
      </c>
      <c r="Q255" s="185"/>
      <c r="R255" s="186">
        <f>SUM(R256:R273)</f>
        <v>0</v>
      </c>
      <c r="S255" s="185"/>
      <c r="T255" s="187">
        <f>SUM(T256:T273)</f>
        <v>0</v>
      </c>
      <c r="AR255" s="188" t="s">
        <v>83</v>
      </c>
      <c r="AT255" s="189" t="s">
        <v>74</v>
      </c>
      <c r="AU255" s="189" t="s">
        <v>75</v>
      </c>
      <c r="AY255" s="188" t="s">
        <v>209</v>
      </c>
      <c r="BK255" s="190">
        <f>SUM(BK256:BK273)</f>
        <v>0</v>
      </c>
    </row>
    <row r="256" spans="1:65" s="2" customFormat="1" ht="16.5" customHeight="1">
      <c r="A256" s="35"/>
      <c r="B256" s="36"/>
      <c r="C256" s="193" t="s">
        <v>719</v>
      </c>
      <c r="D256" s="193" t="s">
        <v>211</v>
      </c>
      <c r="E256" s="194" t="s">
        <v>4356</v>
      </c>
      <c r="F256" s="195" t="s">
        <v>4357</v>
      </c>
      <c r="G256" s="196" t="s">
        <v>513</v>
      </c>
      <c r="H256" s="197">
        <v>1</v>
      </c>
      <c r="I256" s="198"/>
      <c r="J256" s="199">
        <f t="shared" ref="J256:J273" si="40">ROUND(I256*H256,2)</f>
        <v>0</v>
      </c>
      <c r="K256" s="200"/>
      <c r="L256" s="40"/>
      <c r="M256" s="201" t="s">
        <v>1</v>
      </c>
      <c r="N256" s="202" t="s">
        <v>40</v>
      </c>
      <c r="O256" s="72"/>
      <c r="P256" s="203">
        <f t="shared" ref="P256:P273" si="41">O256*H256</f>
        <v>0</v>
      </c>
      <c r="Q256" s="203">
        <v>0</v>
      </c>
      <c r="R256" s="203">
        <f t="shared" ref="R256:R273" si="42">Q256*H256</f>
        <v>0</v>
      </c>
      <c r="S256" s="203">
        <v>0</v>
      </c>
      <c r="T256" s="204">
        <f t="shared" ref="T256:T273" si="43"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5" t="s">
        <v>215</v>
      </c>
      <c r="AT256" s="205" t="s">
        <v>211</v>
      </c>
      <c r="AU256" s="205" t="s">
        <v>83</v>
      </c>
      <c r="AY256" s="18" t="s">
        <v>209</v>
      </c>
      <c r="BE256" s="206">
        <f t="shared" ref="BE256:BE273" si="44">IF(N256="základní",J256,0)</f>
        <v>0</v>
      </c>
      <c r="BF256" s="206">
        <f t="shared" ref="BF256:BF273" si="45">IF(N256="snížená",J256,0)</f>
        <v>0</v>
      </c>
      <c r="BG256" s="206">
        <f t="shared" ref="BG256:BG273" si="46">IF(N256="zákl. přenesená",J256,0)</f>
        <v>0</v>
      </c>
      <c r="BH256" s="206">
        <f t="shared" ref="BH256:BH273" si="47">IF(N256="sníž. přenesená",J256,0)</f>
        <v>0</v>
      </c>
      <c r="BI256" s="206">
        <f t="shared" ref="BI256:BI273" si="48">IF(N256="nulová",J256,0)</f>
        <v>0</v>
      </c>
      <c r="BJ256" s="18" t="s">
        <v>83</v>
      </c>
      <c r="BK256" s="206">
        <f t="shared" ref="BK256:BK273" si="49">ROUND(I256*H256,2)</f>
        <v>0</v>
      </c>
      <c r="BL256" s="18" t="s">
        <v>215</v>
      </c>
      <c r="BM256" s="205" t="s">
        <v>4503</v>
      </c>
    </row>
    <row r="257" spans="1:65" s="2" customFormat="1" ht="16.5" customHeight="1">
      <c r="A257" s="35"/>
      <c r="B257" s="36"/>
      <c r="C257" s="193" t="s">
        <v>469</v>
      </c>
      <c r="D257" s="193" t="s">
        <v>211</v>
      </c>
      <c r="E257" s="194" t="s">
        <v>4359</v>
      </c>
      <c r="F257" s="195" t="s">
        <v>4360</v>
      </c>
      <c r="G257" s="196" t="s">
        <v>513</v>
      </c>
      <c r="H257" s="197">
        <v>6</v>
      </c>
      <c r="I257" s="198"/>
      <c r="J257" s="199">
        <f t="shared" si="40"/>
        <v>0</v>
      </c>
      <c r="K257" s="200"/>
      <c r="L257" s="40"/>
      <c r="M257" s="201" t="s">
        <v>1</v>
      </c>
      <c r="N257" s="202" t="s">
        <v>40</v>
      </c>
      <c r="O257" s="72"/>
      <c r="P257" s="203">
        <f t="shared" si="41"/>
        <v>0</v>
      </c>
      <c r="Q257" s="203">
        <v>0</v>
      </c>
      <c r="R257" s="203">
        <f t="shared" si="42"/>
        <v>0</v>
      </c>
      <c r="S257" s="203">
        <v>0</v>
      </c>
      <c r="T257" s="204">
        <f t="shared" si="43"/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05" t="s">
        <v>215</v>
      </c>
      <c r="AT257" s="205" t="s">
        <v>211</v>
      </c>
      <c r="AU257" s="205" t="s">
        <v>83</v>
      </c>
      <c r="AY257" s="18" t="s">
        <v>209</v>
      </c>
      <c r="BE257" s="206">
        <f t="shared" si="44"/>
        <v>0</v>
      </c>
      <c r="BF257" s="206">
        <f t="shared" si="45"/>
        <v>0</v>
      </c>
      <c r="BG257" s="206">
        <f t="shared" si="46"/>
        <v>0</v>
      </c>
      <c r="BH257" s="206">
        <f t="shared" si="47"/>
        <v>0</v>
      </c>
      <c r="BI257" s="206">
        <f t="shared" si="48"/>
        <v>0</v>
      </c>
      <c r="BJ257" s="18" t="s">
        <v>83</v>
      </c>
      <c r="BK257" s="206">
        <f t="shared" si="49"/>
        <v>0</v>
      </c>
      <c r="BL257" s="18" t="s">
        <v>215</v>
      </c>
      <c r="BM257" s="205" t="s">
        <v>4504</v>
      </c>
    </row>
    <row r="258" spans="1:65" s="2" customFormat="1" ht="16.5" customHeight="1">
      <c r="A258" s="35"/>
      <c r="B258" s="36"/>
      <c r="C258" s="193" t="s">
        <v>728</v>
      </c>
      <c r="D258" s="193" t="s">
        <v>211</v>
      </c>
      <c r="E258" s="194" t="s">
        <v>4362</v>
      </c>
      <c r="F258" s="195" t="s">
        <v>4363</v>
      </c>
      <c r="G258" s="196" t="s">
        <v>513</v>
      </c>
      <c r="H258" s="197">
        <v>1</v>
      </c>
      <c r="I258" s="198"/>
      <c r="J258" s="199">
        <f t="shared" si="40"/>
        <v>0</v>
      </c>
      <c r="K258" s="200"/>
      <c r="L258" s="40"/>
      <c r="M258" s="201" t="s">
        <v>1</v>
      </c>
      <c r="N258" s="202" t="s">
        <v>40</v>
      </c>
      <c r="O258" s="72"/>
      <c r="P258" s="203">
        <f t="shared" si="41"/>
        <v>0</v>
      </c>
      <c r="Q258" s="203">
        <v>0</v>
      </c>
      <c r="R258" s="203">
        <f t="shared" si="42"/>
        <v>0</v>
      </c>
      <c r="S258" s="203">
        <v>0</v>
      </c>
      <c r="T258" s="204">
        <f t="shared" si="43"/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05" t="s">
        <v>215</v>
      </c>
      <c r="AT258" s="205" t="s">
        <v>211</v>
      </c>
      <c r="AU258" s="205" t="s">
        <v>83</v>
      </c>
      <c r="AY258" s="18" t="s">
        <v>209</v>
      </c>
      <c r="BE258" s="206">
        <f t="shared" si="44"/>
        <v>0</v>
      </c>
      <c r="BF258" s="206">
        <f t="shared" si="45"/>
        <v>0</v>
      </c>
      <c r="BG258" s="206">
        <f t="shared" si="46"/>
        <v>0</v>
      </c>
      <c r="BH258" s="206">
        <f t="shared" si="47"/>
        <v>0</v>
      </c>
      <c r="BI258" s="206">
        <f t="shared" si="48"/>
        <v>0</v>
      </c>
      <c r="BJ258" s="18" t="s">
        <v>83</v>
      </c>
      <c r="BK258" s="206">
        <f t="shared" si="49"/>
        <v>0</v>
      </c>
      <c r="BL258" s="18" t="s">
        <v>215</v>
      </c>
      <c r="BM258" s="205" t="s">
        <v>4505</v>
      </c>
    </row>
    <row r="259" spans="1:65" s="2" customFormat="1" ht="16.5" customHeight="1">
      <c r="A259" s="35"/>
      <c r="B259" s="36"/>
      <c r="C259" s="193" t="s">
        <v>473</v>
      </c>
      <c r="D259" s="193" t="s">
        <v>211</v>
      </c>
      <c r="E259" s="194" t="s">
        <v>4365</v>
      </c>
      <c r="F259" s="195" t="s">
        <v>4366</v>
      </c>
      <c r="G259" s="196" t="s">
        <v>513</v>
      </c>
      <c r="H259" s="197">
        <v>3</v>
      </c>
      <c r="I259" s="198"/>
      <c r="J259" s="199">
        <f t="shared" si="40"/>
        <v>0</v>
      </c>
      <c r="K259" s="200"/>
      <c r="L259" s="40"/>
      <c r="M259" s="201" t="s">
        <v>1</v>
      </c>
      <c r="N259" s="202" t="s">
        <v>40</v>
      </c>
      <c r="O259" s="72"/>
      <c r="P259" s="203">
        <f t="shared" si="41"/>
        <v>0</v>
      </c>
      <c r="Q259" s="203">
        <v>0</v>
      </c>
      <c r="R259" s="203">
        <f t="shared" si="42"/>
        <v>0</v>
      </c>
      <c r="S259" s="203">
        <v>0</v>
      </c>
      <c r="T259" s="204">
        <f t="shared" si="43"/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5" t="s">
        <v>215</v>
      </c>
      <c r="AT259" s="205" t="s">
        <v>211</v>
      </c>
      <c r="AU259" s="205" t="s">
        <v>83</v>
      </c>
      <c r="AY259" s="18" t="s">
        <v>209</v>
      </c>
      <c r="BE259" s="206">
        <f t="shared" si="44"/>
        <v>0</v>
      </c>
      <c r="BF259" s="206">
        <f t="shared" si="45"/>
        <v>0</v>
      </c>
      <c r="BG259" s="206">
        <f t="shared" si="46"/>
        <v>0</v>
      </c>
      <c r="BH259" s="206">
        <f t="shared" si="47"/>
        <v>0</v>
      </c>
      <c r="BI259" s="206">
        <f t="shared" si="48"/>
        <v>0</v>
      </c>
      <c r="BJ259" s="18" t="s">
        <v>83</v>
      </c>
      <c r="BK259" s="206">
        <f t="shared" si="49"/>
        <v>0</v>
      </c>
      <c r="BL259" s="18" t="s">
        <v>215</v>
      </c>
      <c r="BM259" s="205" t="s">
        <v>4506</v>
      </c>
    </row>
    <row r="260" spans="1:65" s="2" customFormat="1" ht="16.5" customHeight="1">
      <c r="A260" s="35"/>
      <c r="B260" s="36"/>
      <c r="C260" s="193" t="s">
        <v>739</v>
      </c>
      <c r="D260" s="193" t="s">
        <v>211</v>
      </c>
      <c r="E260" s="194" t="s">
        <v>4368</v>
      </c>
      <c r="F260" s="195" t="s">
        <v>4369</v>
      </c>
      <c r="G260" s="196" t="s">
        <v>513</v>
      </c>
      <c r="H260" s="197">
        <v>1</v>
      </c>
      <c r="I260" s="198"/>
      <c r="J260" s="199">
        <f t="shared" si="40"/>
        <v>0</v>
      </c>
      <c r="K260" s="200"/>
      <c r="L260" s="40"/>
      <c r="M260" s="201" t="s">
        <v>1</v>
      </c>
      <c r="N260" s="202" t="s">
        <v>40</v>
      </c>
      <c r="O260" s="72"/>
      <c r="P260" s="203">
        <f t="shared" si="41"/>
        <v>0</v>
      </c>
      <c r="Q260" s="203">
        <v>0</v>
      </c>
      <c r="R260" s="203">
        <f t="shared" si="42"/>
        <v>0</v>
      </c>
      <c r="S260" s="203">
        <v>0</v>
      </c>
      <c r="T260" s="204">
        <f t="shared" si="43"/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05" t="s">
        <v>215</v>
      </c>
      <c r="AT260" s="205" t="s">
        <v>211</v>
      </c>
      <c r="AU260" s="205" t="s">
        <v>83</v>
      </c>
      <c r="AY260" s="18" t="s">
        <v>209</v>
      </c>
      <c r="BE260" s="206">
        <f t="shared" si="44"/>
        <v>0</v>
      </c>
      <c r="BF260" s="206">
        <f t="shared" si="45"/>
        <v>0</v>
      </c>
      <c r="BG260" s="206">
        <f t="shared" si="46"/>
        <v>0</v>
      </c>
      <c r="BH260" s="206">
        <f t="shared" si="47"/>
        <v>0</v>
      </c>
      <c r="BI260" s="206">
        <f t="shared" si="48"/>
        <v>0</v>
      </c>
      <c r="BJ260" s="18" t="s">
        <v>83</v>
      </c>
      <c r="BK260" s="206">
        <f t="shared" si="49"/>
        <v>0</v>
      </c>
      <c r="BL260" s="18" t="s">
        <v>215</v>
      </c>
      <c r="BM260" s="205" t="s">
        <v>4507</v>
      </c>
    </row>
    <row r="261" spans="1:65" s="2" customFormat="1" ht="24.2" customHeight="1">
      <c r="A261" s="35"/>
      <c r="B261" s="36"/>
      <c r="C261" s="193" t="s">
        <v>479</v>
      </c>
      <c r="D261" s="193" t="s">
        <v>211</v>
      </c>
      <c r="E261" s="194" t="s">
        <v>4371</v>
      </c>
      <c r="F261" s="195" t="s">
        <v>4372</v>
      </c>
      <c r="G261" s="196" t="s">
        <v>513</v>
      </c>
      <c r="H261" s="197">
        <v>1</v>
      </c>
      <c r="I261" s="198"/>
      <c r="J261" s="199">
        <f t="shared" si="40"/>
        <v>0</v>
      </c>
      <c r="K261" s="200"/>
      <c r="L261" s="40"/>
      <c r="M261" s="201" t="s">
        <v>1</v>
      </c>
      <c r="N261" s="202" t="s">
        <v>40</v>
      </c>
      <c r="O261" s="72"/>
      <c r="P261" s="203">
        <f t="shared" si="41"/>
        <v>0</v>
      </c>
      <c r="Q261" s="203">
        <v>0</v>
      </c>
      <c r="R261" s="203">
        <f t="shared" si="42"/>
        <v>0</v>
      </c>
      <c r="S261" s="203">
        <v>0</v>
      </c>
      <c r="T261" s="204">
        <f t="shared" si="43"/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05" t="s">
        <v>215</v>
      </c>
      <c r="AT261" s="205" t="s">
        <v>211</v>
      </c>
      <c r="AU261" s="205" t="s">
        <v>83</v>
      </c>
      <c r="AY261" s="18" t="s">
        <v>209</v>
      </c>
      <c r="BE261" s="206">
        <f t="shared" si="44"/>
        <v>0</v>
      </c>
      <c r="BF261" s="206">
        <f t="shared" si="45"/>
        <v>0</v>
      </c>
      <c r="BG261" s="206">
        <f t="shared" si="46"/>
        <v>0</v>
      </c>
      <c r="BH261" s="206">
        <f t="shared" si="47"/>
        <v>0</v>
      </c>
      <c r="BI261" s="206">
        <f t="shared" si="48"/>
        <v>0</v>
      </c>
      <c r="BJ261" s="18" t="s">
        <v>83</v>
      </c>
      <c r="BK261" s="206">
        <f t="shared" si="49"/>
        <v>0</v>
      </c>
      <c r="BL261" s="18" t="s">
        <v>215</v>
      </c>
      <c r="BM261" s="205" t="s">
        <v>4508</v>
      </c>
    </row>
    <row r="262" spans="1:65" s="2" customFormat="1" ht="16.5" customHeight="1">
      <c r="A262" s="35"/>
      <c r="B262" s="36"/>
      <c r="C262" s="193" t="s">
        <v>744</v>
      </c>
      <c r="D262" s="193" t="s">
        <v>211</v>
      </c>
      <c r="E262" s="194" t="s">
        <v>4374</v>
      </c>
      <c r="F262" s="195" t="s">
        <v>4375</v>
      </c>
      <c r="G262" s="196" t="s">
        <v>513</v>
      </c>
      <c r="H262" s="197">
        <v>1</v>
      </c>
      <c r="I262" s="198"/>
      <c r="J262" s="199">
        <f t="shared" si="40"/>
        <v>0</v>
      </c>
      <c r="K262" s="200"/>
      <c r="L262" s="40"/>
      <c r="M262" s="201" t="s">
        <v>1</v>
      </c>
      <c r="N262" s="202" t="s">
        <v>40</v>
      </c>
      <c r="O262" s="72"/>
      <c r="P262" s="203">
        <f t="shared" si="41"/>
        <v>0</v>
      </c>
      <c r="Q262" s="203">
        <v>0</v>
      </c>
      <c r="R262" s="203">
        <f t="shared" si="42"/>
        <v>0</v>
      </c>
      <c r="S262" s="203">
        <v>0</v>
      </c>
      <c r="T262" s="204">
        <f t="shared" si="43"/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5" t="s">
        <v>215</v>
      </c>
      <c r="AT262" s="205" t="s">
        <v>211</v>
      </c>
      <c r="AU262" s="205" t="s">
        <v>83</v>
      </c>
      <c r="AY262" s="18" t="s">
        <v>209</v>
      </c>
      <c r="BE262" s="206">
        <f t="shared" si="44"/>
        <v>0</v>
      </c>
      <c r="BF262" s="206">
        <f t="shared" si="45"/>
        <v>0</v>
      </c>
      <c r="BG262" s="206">
        <f t="shared" si="46"/>
        <v>0</v>
      </c>
      <c r="BH262" s="206">
        <f t="shared" si="47"/>
        <v>0</v>
      </c>
      <c r="BI262" s="206">
        <f t="shared" si="48"/>
        <v>0</v>
      </c>
      <c r="BJ262" s="18" t="s">
        <v>83</v>
      </c>
      <c r="BK262" s="206">
        <f t="shared" si="49"/>
        <v>0</v>
      </c>
      <c r="BL262" s="18" t="s">
        <v>215</v>
      </c>
      <c r="BM262" s="205" t="s">
        <v>4509</v>
      </c>
    </row>
    <row r="263" spans="1:65" s="2" customFormat="1" ht="24.2" customHeight="1">
      <c r="A263" s="35"/>
      <c r="B263" s="36"/>
      <c r="C263" s="193" t="s">
        <v>486</v>
      </c>
      <c r="D263" s="193" t="s">
        <v>211</v>
      </c>
      <c r="E263" s="194" t="s">
        <v>4377</v>
      </c>
      <c r="F263" s="195" t="s">
        <v>4378</v>
      </c>
      <c r="G263" s="196" t="s">
        <v>513</v>
      </c>
      <c r="H263" s="197">
        <v>1</v>
      </c>
      <c r="I263" s="198"/>
      <c r="J263" s="199">
        <f t="shared" si="40"/>
        <v>0</v>
      </c>
      <c r="K263" s="200"/>
      <c r="L263" s="40"/>
      <c r="M263" s="201" t="s">
        <v>1</v>
      </c>
      <c r="N263" s="202" t="s">
        <v>40</v>
      </c>
      <c r="O263" s="72"/>
      <c r="P263" s="203">
        <f t="shared" si="41"/>
        <v>0</v>
      </c>
      <c r="Q263" s="203">
        <v>0</v>
      </c>
      <c r="R263" s="203">
        <f t="shared" si="42"/>
        <v>0</v>
      </c>
      <c r="S263" s="203">
        <v>0</v>
      </c>
      <c r="T263" s="204">
        <f t="shared" si="43"/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05" t="s">
        <v>215</v>
      </c>
      <c r="AT263" s="205" t="s">
        <v>211</v>
      </c>
      <c r="AU263" s="205" t="s">
        <v>83</v>
      </c>
      <c r="AY263" s="18" t="s">
        <v>209</v>
      </c>
      <c r="BE263" s="206">
        <f t="shared" si="44"/>
        <v>0</v>
      </c>
      <c r="BF263" s="206">
        <f t="shared" si="45"/>
        <v>0</v>
      </c>
      <c r="BG263" s="206">
        <f t="shared" si="46"/>
        <v>0</v>
      </c>
      <c r="BH263" s="206">
        <f t="shared" si="47"/>
        <v>0</v>
      </c>
      <c r="BI263" s="206">
        <f t="shared" si="48"/>
        <v>0</v>
      </c>
      <c r="BJ263" s="18" t="s">
        <v>83</v>
      </c>
      <c r="BK263" s="206">
        <f t="shared" si="49"/>
        <v>0</v>
      </c>
      <c r="BL263" s="18" t="s">
        <v>215</v>
      </c>
      <c r="BM263" s="205" t="s">
        <v>4510</v>
      </c>
    </row>
    <row r="264" spans="1:65" s="2" customFormat="1" ht="21.75" customHeight="1">
      <c r="A264" s="35"/>
      <c r="B264" s="36"/>
      <c r="C264" s="193" t="s">
        <v>755</v>
      </c>
      <c r="D264" s="193" t="s">
        <v>211</v>
      </c>
      <c r="E264" s="194" t="s">
        <v>4380</v>
      </c>
      <c r="F264" s="195" t="s">
        <v>4381</v>
      </c>
      <c r="G264" s="196" t="s">
        <v>513</v>
      </c>
      <c r="H264" s="197">
        <v>2</v>
      </c>
      <c r="I264" s="198"/>
      <c r="J264" s="199">
        <f t="shared" si="40"/>
        <v>0</v>
      </c>
      <c r="K264" s="200"/>
      <c r="L264" s="40"/>
      <c r="M264" s="201" t="s">
        <v>1</v>
      </c>
      <c r="N264" s="202" t="s">
        <v>40</v>
      </c>
      <c r="O264" s="72"/>
      <c r="P264" s="203">
        <f t="shared" si="41"/>
        <v>0</v>
      </c>
      <c r="Q264" s="203">
        <v>0</v>
      </c>
      <c r="R264" s="203">
        <f t="shared" si="42"/>
        <v>0</v>
      </c>
      <c r="S264" s="203">
        <v>0</v>
      </c>
      <c r="T264" s="204">
        <f t="shared" si="43"/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05" t="s">
        <v>215</v>
      </c>
      <c r="AT264" s="205" t="s">
        <v>211</v>
      </c>
      <c r="AU264" s="205" t="s">
        <v>83</v>
      </c>
      <c r="AY264" s="18" t="s">
        <v>209</v>
      </c>
      <c r="BE264" s="206">
        <f t="shared" si="44"/>
        <v>0</v>
      </c>
      <c r="BF264" s="206">
        <f t="shared" si="45"/>
        <v>0</v>
      </c>
      <c r="BG264" s="206">
        <f t="shared" si="46"/>
        <v>0</v>
      </c>
      <c r="BH264" s="206">
        <f t="shared" si="47"/>
        <v>0</v>
      </c>
      <c r="BI264" s="206">
        <f t="shared" si="48"/>
        <v>0</v>
      </c>
      <c r="BJ264" s="18" t="s">
        <v>83</v>
      </c>
      <c r="BK264" s="206">
        <f t="shared" si="49"/>
        <v>0</v>
      </c>
      <c r="BL264" s="18" t="s">
        <v>215</v>
      </c>
      <c r="BM264" s="205" t="s">
        <v>4511</v>
      </c>
    </row>
    <row r="265" spans="1:65" s="2" customFormat="1" ht="21.75" customHeight="1">
      <c r="A265" s="35"/>
      <c r="B265" s="36"/>
      <c r="C265" s="193" t="s">
        <v>494</v>
      </c>
      <c r="D265" s="193" t="s">
        <v>211</v>
      </c>
      <c r="E265" s="194" t="s">
        <v>4383</v>
      </c>
      <c r="F265" s="195" t="s">
        <v>4384</v>
      </c>
      <c r="G265" s="196" t="s">
        <v>513</v>
      </c>
      <c r="H265" s="197">
        <v>15</v>
      </c>
      <c r="I265" s="198"/>
      <c r="J265" s="199">
        <f t="shared" si="40"/>
        <v>0</v>
      </c>
      <c r="K265" s="200"/>
      <c r="L265" s="40"/>
      <c r="M265" s="201" t="s">
        <v>1</v>
      </c>
      <c r="N265" s="202" t="s">
        <v>40</v>
      </c>
      <c r="O265" s="72"/>
      <c r="P265" s="203">
        <f t="shared" si="41"/>
        <v>0</v>
      </c>
      <c r="Q265" s="203">
        <v>0</v>
      </c>
      <c r="R265" s="203">
        <f t="shared" si="42"/>
        <v>0</v>
      </c>
      <c r="S265" s="203">
        <v>0</v>
      </c>
      <c r="T265" s="204">
        <f t="shared" si="43"/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5" t="s">
        <v>215</v>
      </c>
      <c r="AT265" s="205" t="s">
        <v>211</v>
      </c>
      <c r="AU265" s="205" t="s">
        <v>83</v>
      </c>
      <c r="AY265" s="18" t="s">
        <v>209</v>
      </c>
      <c r="BE265" s="206">
        <f t="shared" si="44"/>
        <v>0</v>
      </c>
      <c r="BF265" s="206">
        <f t="shared" si="45"/>
        <v>0</v>
      </c>
      <c r="BG265" s="206">
        <f t="shared" si="46"/>
        <v>0</v>
      </c>
      <c r="BH265" s="206">
        <f t="shared" si="47"/>
        <v>0</v>
      </c>
      <c r="BI265" s="206">
        <f t="shared" si="48"/>
        <v>0</v>
      </c>
      <c r="BJ265" s="18" t="s">
        <v>83</v>
      </c>
      <c r="BK265" s="206">
        <f t="shared" si="49"/>
        <v>0</v>
      </c>
      <c r="BL265" s="18" t="s">
        <v>215</v>
      </c>
      <c r="BM265" s="205" t="s">
        <v>4512</v>
      </c>
    </row>
    <row r="266" spans="1:65" s="2" customFormat="1" ht="21.75" customHeight="1">
      <c r="A266" s="35"/>
      <c r="B266" s="36"/>
      <c r="C266" s="193" t="s">
        <v>767</v>
      </c>
      <c r="D266" s="193" t="s">
        <v>211</v>
      </c>
      <c r="E266" s="194" t="s">
        <v>4386</v>
      </c>
      <c r="F266" s="195" t="s">
        <v>4387</v>
      </c>
      <c r="G266" s="196" t="s">
        <v>513</v>
      </c>
      <c r="H266" s="197">
        <v>1</v>
      </c>
      <c r="I266" s="198"/>
      <c r="J266" s="199">
        <f t="shared" si="40"/>
        <v>0</v>
      </c>
      <c r="K266" s="200"/>
      <c r="L266" s="40"/>
      <c r="M266" s="201" t="s">
        <v>1</v>
      </c>
      <c r="N266" s="202" t="s">
        <v>40</v>
      </c>
      <c r="O266" s="72"/>
      <c r="P266" s="203">
        <f t="shared" si="41"/>
        <v>0</v>
      </c>
      <c r="Q266" s="203">
        <v>0</v>
      </c>
      <c r="R266" s="203">
        <f t="shared" si="42"/>
        <v>0</v>
      </c>
      <c r="S266" s="203">
        <v>0</v>
      </c>
      <c r="T266" s="204">
        <f t="shared" si="43"/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05" t="s">
        <v>215</v>
      </c>
      <c r="AT266" s="205" t="s">
        <v>211</v>
      </c>
      <c r="AU266" s="205" t="s">
        <v>83</v>
      </c>
      <c r="AY266" s="18" t="s">
        <v>209</v>
      </c>
      <c r="BE266" s="206">
        <f t="shared" si="44"/>
        <v>0</v>
      </c>
      <c r="BF266" s="206">
        <f t="shared" si="45"/>
        <v>0</v>
      </c>
      <c r="BG266" s="206">
        <f t="shared" si="46"/>
        <v>0</v>
      </c>
      <c r="BH266" s="206">
        <f t="shared" si="47"/>
        <v>0</v>
      </c>
      <c r="BI266" s="206">
        <f t="shared" si="48"/>
        <v>0</v>
      </c>
      <c r="BJ266" s="18" t="s">
        <v>83</v>
      </c>
      <c r="BK266" s="206">
        <f t="shared" si="49"/>
        <v>0</v>
      </c>
      <c r="BL266" s="18" t="s">
        <v>215</v>
      </c>
      <c r="BM266" s="205" t="s">
        <v>4513</v>
      </c>
    </row>
    <row r="267" spans="1:65" s="2" customFormat="1" ht="21.75" customHeight="1">
      <c r="A267" s="35"/>
      <c r="B267" s="36"/>
      <c r="C267" s="193" t="s">
        <v>498</v>
      </c>
      <c r="D267" s="193" t="s">
        <v>211</v>
      </c>
      <c r="E267" s="194" t="s">
        <v>4389</v>
      </c>
      <c r="F267" s="195" t="s">
        <v>4390</v>
      </c>
      <c r="G267" s="196" t="s">
        <v>513</v>
      </c>
      <c r="H267" s="197">
        <v>1</v>
      </c>
      <c r="I267" s="198"/>
      <c r="J267" s="199">
        <f t="shared" si="40"/>
        <v>0</v>
      </c>
      <c r="K267" s="200"/>
      <c r="L267" s="40"/>
      <c r="M267" s="201" t="s">
        <v>1</v>
      </c>
      <c r="N267" s="202" t="s">
        <v>40</v>
      </c>
      <c r="O267" s="72"/>
      <c r="P267" s="203">
        <f t="shared" si="41"/>
        <v>0</v>
      </c>
      <c r="Q267" s="203">
        <v>0</v>
      </c>
      <c r="R267" s="203">
        <f t="shared" si="42"/>
        <v>0</v>
      </c>
      <c r="S267" s="203">
        <v>0</v>
      </c>
      <c r="T267" s="204">
        <f t="shared" si="43"/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05" t="s">
        <v>215</v>
      </c>
      <c r="AT267" s="205" t="s">
        <v>211</v>
      </c>
      <c r="AU267" s="205" t="s">
        <v>83</v>
      </c>
      <c r="AY267" s="18" t="s">
        <v>209</v>
      </c>
      <c r="BE267" s="206">
        <f t="shared" si="44"/>
        <v>0</v>
      </c>
      <c r="BF267" s="206">
        <f t="shared" si="45"/>
        <v>0</v>
      </c>
      <c r="BG267" s="206">
        <f t="shared" si="46"/>
        <v>0</v>
      </c>
      <c r="BH267" s="206">
        <f t="shared" si="47"/>
        <v>0</v>
      </c>
      <c r="BI267" s="206">
        <f t="shared" si="48"/>
        <v>0</v>
      </c>
      <c r="BJ267" s="18" t="s">
        <v>83</v>
      </c>
      <c r="BK267" s="206">
        <f t="shared" si="49"/>
        <v>0</v>
      </c>
      <c r="BL267" s="18" t="s">
        <v>215</v>
      </c>
      <c r="BM267" s="205" t="s">
        <v>4514</v>
      </c>
    </row>
    <row r="268" spans="1:65" s="2" customFormat="1" ht="16.5" customHeight="1">
      <c r="A268" s="35"/>
      <c r="B268" s="36"/>
      <c r="C268" s="193" t="s">
        <v>780</v>
      </c>
      <c r="D268" s="193" t="s">
        <v>211</v>
      </c>
      <c r="E268" s="194" t="s">
        <v>4392</v>
      </c>
      <c r="F268" s="195" t="s">
        <v>4393</v>
      </c>
      <c r="G268" s="196" t="s">
        <v>4394</v>
      </c>
      <c r="H268" s="197">
        <v>1</v>
      </c>
      <c r="I268" s="198"/>
      <c r="J268" s="199">
        <f t="shared" si="40"/>
        <v>0</v>
      </c>
      <c r="K268" s="200"/>
      <c r="L268" s="40"/>
      <c r="M268" s="201" t="s">
        <v>1</v>
      </c>
      <c r="N268" s="202" t="s">
        <v>40</v>
      </c>
      <c r="O268" s="72"/>
      <c r="P268" s="203">
        <f t="shared" si="41"/>
        <v>0</v>
      </c>
      <c r="Q268" s="203">
        <v>0</v>
      </c>
      <c r="R268" s="203">
        <f t="shared" si="42"/>
        <v>0</v>
      </c>
      <c r="S268" s="203">
        <v>0</v>
      </c>
      <c r="T268" s="204">
        <f t="shared" si="43"/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05" t="s">
        <v>215</v>
      </c>
      <c r="AT268" s="205" t="s">
        <v>211</v>
      </c>
      <c r="AU268" s="205" t="s">
        <v>83</v>
      </c>
      <c r="AY268" s="18" t="s">
        <v>209</v>
      </c>
      <c r="BE268" s="206">
        <f t="shared" si="44"/>
        <v>0</v>
      </c>
      <c r="BF268" s="206">
        <f t="shared" si="45"/>
        <v>0</v>
      </c>
      <c r="BG268" s="206">
        <f t="shared" si="46"/>
        <v>0</v>
      </c>
      <c r="BH268" s="206">
        <f t="shared" si="47"/>
        <v>0</v>
      </c>
      <c r="BI268" s="206">
        <f t="shared" si="48"/>
        <v>0</v>
      </c>
      <c r="BJ268" s="18" t="s">
        <v>83</v>
      </c>
      <c r="BK268" s="206">
        <f t="shared" si="49"/>
        <v>0</v>
      </c>
      <c r="BL268" s="18" t="s">
        <v>215</v>
      </c>
      <c r="BM268" s="205" t="s">
        <v>4515</v>
      </c>
    </row>
    <row r="269" spans="1:65" s="2" customFormat="1" ht="24.2" customHeight="1">
      <c r="A269" s="35"/>
      <c r="B269" s="36"/>
      <c r="C269" s="193" t="s">
        <v>502</v>
      </c>
      <c r="D269" s="193" t="s">
        <v>211</v>
      </c>
      <c r="E269" s="194" t="s">
        <v>4396</v>
      </c>
      <c r="F269" s="195" t="s">
        <v>4397</v>
      </c>
      <c r="G269" s="196" t="s">
        <v>4394</v>
      </c>
      <c r="H269" s="197">
        <v>1</v>
      </c>
      <c r="I269" s="198"/>
      <c r="J269" s="199">
        <f t="shared" si="40"/>
        <v>0</v>
      </c>
      <c r="K269" s="200"/>
      <c r="L269" s="40"/>
      <c r="M269" s="201" t="s">
        <v>1</v>
      </c>
      <c r="N269" s="202" t="s">
        <v>40</v>
      </c>
      <c r="O269" s="72"/>
      <c r="P269" s="203">
        <f t="shared" si="41"/>
        <v>0</v>
      </c>
      <c r="Q269" s="203">
        <v>0</v>
      </c>
      <c r="R269" s="203">
        <f t="shared" si="42"/>
        <v>0</v>
      </c>
      <c r="S269" s="203">
        <v>0</v>
      </c>
      <c r="T269" s="204">
        <f t="shared" si="43"/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05" t="s">
        <v>215</v>
      </c>
      <c r="AT269" s="205" t="s">
        <v>211</v>
      </c>
      <c r="AU269" s="205" t="s">
        <v>83</v>
      </c>
      <c r="AY269" s="18" t="s">
        <v>209</v>
      </c>
      <c r="BE269" s="206">
        <f t="shared" si="44"/>
        <v>0</v>
      </c>
      <c r="BF269" s="206">
        <f t="shared" si="45"/>
        <v>0</v>
      </c>
      <c r="BG269" s="206">
        <f t="shared" si="46"/>
        <v>0</v>
      </c>
      <c r="BH269" s="206">
        <f t="shared" si="47"/>
        <v>0</v>
      </c>
      <c r="BI269" s="206">
        <f t="shared" si="48"/>
        <v>0</v>
      </c>
      <c r="BJ269" s="18" t="s">
        <v>83</v>
      </c>
      <c r="BK269" s="206">
        <f t="shared" si="49"/>
        <v>0</v>
      </c>
      <c r="BL269" s="18" t="s">
        <v>215</v>
      </c>
      <c r="BM269" s="205" t="s">
        <v>4516</v>
      </c>
    </row>
    <row r="270" spans="1:65" s="2" customFormat="1" ht="16.5" customHeight="1">
      <c r="A270" s="35"/>
      <c r="B270" s="36"/>
      <c r="C270" s="193" t="s">
        <v>792</v>
      </c>
      <c r="D270" s="193" t="s">
        <v>211</v>
      </c>
      <c r="E270" s="194" t="s">
        <v>4399</v>
      </c>
      <c r="F270" s="195" t="s">
        <v>4400</v>
      </c>
      <c r="G270" s="196" t="s">
        <v>513</v>
      </c>
      <c r="H270" s="197">
        <v>1</v>
      </c>
      <c r="I270" s="198"/>
      <c r="J270" s="199">
        <f t="shared" si="40"/>
        <v>0</v>
      </c>
      <c r="K270" s="200"/>
      <c r="L270" s="40"/>
      <c r="M270" s="201" t="s">
        <v>1</v>
      </c>
      <c r="N270" s="202" t="s">
        <v>40</v>
      </c>
      <c r="O270" s="72"/>
      <c r="P270" s="203">
        <f t="shared" si="41"/>
        <v>0</v>
      </c>
      <c r="Q270" s="203">
        <v>0</v>
      </c>
      <c r="R270" s="203">
        <f t="shared" si="42"/>
        <v>0</v>
      </c>
      <c r="S270" s="203">
        <v>0</v>
      </c>
      <c r="T270" s="204">
        <f t="shared" si="43"/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05" t="s">
        <v>215</v>
      </c>
      <c r="AT270" s="205" t="s">
        <v>211</v>
      </c>
      <c r="AU270" s="205" t="s">
        <v>83</v>
      </c>
      <c r="AY270" s="18" t="s">
        <v>209</v>
      </c>
      <c r="BE270" s="206">
        <f t="shared" si="44"/>
        <v>0</v>
      </c>
      <c r="BF270" s="206">
        <f t="shared" si="45"/>
        <v>0</v>
      </c>
      <c r="BG270" s="206">
        <f t="shared" si="46"/>
        <v>0</v>
      </c>
      <c r="BH270" s="206">
        <f t="shared" si="47"/>
        <v>0</v>
      </c>
      <c r="BI270" s="206">
        <f t="shared" si="48"/>
        <v>0</v>
      </c>
      <c r="BJ270" s="18" t="s">
        <v>83</v>
      </c>
      <c r="BK270" s="206">
        <f t="shared" si="49"/>
        <v>0</v>
      </c>
      <c r="BL270" s="18" t="s">
        <v>215</v>
      </c>
      <c r="BM270" s="205" t="s">
        <v>4517</v>
      </c>
    </row>
    <row r="271" spans="1:65" s="2" customFormat="1" ht="21.75" customHeight="1">
      <c r="A271" s="35"/>
      <c r="B271" s="36"/>
      <c r="C271" s="193" t="s">
        <v>799</v>
      </c>
      <c r="D271" s="193" t="s">
        <v>211</v>
      </c>
      <c r="E271" s="194" t="s">
        <v>4402</v>
      </c>
      <c r="F271" s="195" t="s">
        <v>4403</v>
      </c>
      <c r="G271" s="196" t="s">
        <v>513</v>
      </c>
      <c r="H271" s="197">
        <v>1</v>
      </c>
      <c r="I271" s="198"/>
      <c r="J271" s="199">
        <f t="shared" si="40"/>
        <v>0</v>
      </c>
      <c r="K271" s="200"/>
      <c r="L271" s="40"/>
      <c r="M271" s="201" t="s">
        <v>1</v>
      </c>
      <c r="N271" s="202" t="s">
        <v>40</v>
      </c>
      <c r="O271" s="72"/>
      <c r="P271" s="203">
        <f t="shared" si="41"/>
        <v>0</v>
      </c>
      <c r="Q271" s="203">
        <v>0</v>
      </c>
      <c r="R271" s="203">
        <f t="shared" si="42"/>
        <v>0</v>
      </c>
      <c r="S271" s="203">
        <v>0</v>
      </c>
      <c r="T271" s="204">
        <f t="shared" si="43"/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05" t="s">
        <v>215</v>
      </c>
      <c r="AT271" s="205" t="s">
        <v>211</v>
      </c>
      <c r="AU271" s="205" t="s">
        <v>83</v>
      </c>
      <c r="AY271" s="18" t="s">
        <v>209</v>
      </c>
      <c r="BE271" s="206">
        <f t="shared" si="44"/>
        <v>0</v>
      </c>
      <c r="BF271" s="206">
        <f t="shared" si="45"/>
        <v>0</v>
      </c>
      <c r="BG271" s="206">
        <f t="shared" si="46"/>
        <v>0</v>
      </c>
      <c r="BH271" s="206">
        <f t="shared" si="47"/>
        <v>0</v>
      </c>
      <c r="BI271" s="206">
        <f t="shared" si="48"/>
        <v>0</v>
      </c>
      <c r="BJ271" s="18" t="s">
        <v>83</v>
      </c>
      <c r="BK271" s="206">
        <f t="shared" si="49"/>
        <v>0</v>
      </c>
      <c r="BL271" s="18" t="s">
        <v>215</v>
      </c>
      <c r="BM271" s="205" t="s">
        <v>4518</v>
      </c>
    </row>
    <row r="272" spans="1:65" s="2" customFormat="1" ht="16.5" customHeight="1">
      <c r="A272" s="35"/>
      <c r="B272" s="36"/>
      <c r="C272" s="193" t="s">
        <v>807</v>
      </c>
      <c r="D272" s="193" t="s">
        <v>211</v>
      </c>
      <c r="E272" s="194" t="s">
        <v>4405</v>
      </c>
      <c r="F272" s="195" t="s">
        <v>4406</v>
      </c>
      <c r="G272" s="196" t="s">
        <v>513</v>
      </c>
      <c r="H272" s="197">
        <v>1</v>
      </c>
      <c r="I272" s="198"/>
      <c r="J272" s="199">
        <f t="shared" si="40"/>
        <v>0</v>
      </c>
      <c r="K272" s="200"/>
      <c r="L272" s="40"/>
      <c r="M272" s="201" t="s">
        <v>1</v>
      </c>
      <c r="N272" s="202" t="s">
        <v>40</v>
      </c>
      <c r="O272" s="72"/>
      <c r="P272" s="203">
        <f t="shared" si="41"/>
        <v>0</v>
      </c>
      <c r="Q272" s="203">
        <v>0</v>
      </c>
      <c r="R272" s="203">
        <f t="shared" si="42"/>
        <v>0</v>
      </c>
      <c r="S272" s="203">
        <v>0</v>
      </c>
      <c r="T272" s="204">
        <f t="shared" si="43"/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05" t="s">
        <v>215</v>
      </c>
      <c r="AT272" s="205" t="s">
        <v>211</v>
      </c>
      <c r="AU272" s="205" t="s">
        <v>83</v>
      </c>
      <c r="AY272" s="18" t="s">
        <v>209</v>
      </c>
      <c r="BE272" s="206">
        <f t="shared" si="44"/>
        <v>0</v>
      </c>
      <c r="BF272" s="206">
        <f t="shared" si="45"/>
        <v>0</v>
      </c>
      <c r="BG272" s="206">
        <f t="shared" si="46"/>
        <v>0</v>
      </c>
      <c r="BH272" s="206">
        <f t="shared" si="47"/>
        <v>0</v>
      </c>
      <c r="BI272" s="206">
        <f t="shared" si="48"/>
        <v>0</v>
      </c>
      <c r="BJ272" s="18" t="s">
        <v>83</v>
      </c>
      <c r="BK272" s="206">
        <f t="shared" si="49"/>
        <v>0</v>
      </c>
      <c r="BL272" s="18" t="s">
        <v>215</v>
      </c>
      <c r="BM272" s="205" t="s">
        <v>4519</v>
      </c>
    </row>
    <row r="273" spans="1:65" s="2" customFormat="1" ht="16.5" customHeight="1">
      <c r="A273" s="35"/>
      <c r="B273" s="36"/>
      <c r="C273" s="193" t="s">
        <v>815</v>
      </c>
      <c r="D273" s="193" t="s">
        <v>211</v>
      </c>
      <c r="E273" s="194" t="s">
        <v>4408</v>
      </c>
      <c r="F273" s="195" t="s">
        <v>4409</v>
      </c>
      <c r="G273" s="196" t="s">
        <v>513</v>
      </c>
      <c r="H273" s="197">
        <v>1</v>
      </c>
      <c r="I273" s="198"/>
      <c r="J273" s="199">
        <f t="shared" si="40"/>
        <v>0</v>
      </c>
      <c r="K273" s="200"/>
      <c r="L273" s="40"/>
      <c r="M273" s="201" t="s">
        <v>1</v>
      </c>
      <c r="N273" s="202" t="s">
        <v>40</v>
      </c>
      <c r="O273" s="72"/>
      <c r="P273" s="203">
        <f t="shared" si="41"/>
        <v>0</v>
      </c>
      <c r="Q273" s="203">
        <v>0</v>
      </c>
      <c r="R273" s="203">
        <f t="shared" si="42"/>
        <v>0</v>
      </c>
      <c r="S273" s="203">
        <v>0</v>
      </c>
      <c r="T273" s="204">
        <f t="shared" si="43"/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05" t="s">
        <v>215</v>
      </c>
      <c r="AT273" s="205" t="s">
        <v>211</v>
      </c>
      <c r="AU273" s="205" t="s">
        <v>83</v>
      </c>
      <c r="AY273" s="18" t="s">
        <v>209</v>
      </c>
      <c r="BE273" s="206">
        <f t="shared" si="44"/>
        <v>0</v>
      </c>
      <c r="BF273" s="206">
        <f t="shared" si="45"/>
        <v>0</v>
      </c>
      <c r="BG273" s="206">
        <f t="shared" si="46"/>
        <v>0</v>
      </c>
      <c r="BH273" s="206">
        <f t="shared" si="47"/>
        <v>0</v>
      </c>
      <c r="BI273" s="206">
        <f t="shared" si="48"/>
        <v>0</v>
      </c>
      <c r="BJ273" s="18" t="s">
        <v>83</v>
      </c>
      <c r="BK273" s="206">
        <f t="shared" si="49"/>
        <v>0</v>
      </c>
      <c r="BL273" s="18" t="s">
        <v>215</v>
      </c>
      <c r="BM273" s="205" t="s">
        <v>4520</v>
      </c>
    </row>
    <row r="274" spans="1:65" s="12" customFormat="1" ht="25.9" customHeight="1">
      <c r="B274" s="177"/>
      <c r="C274" s="178"/>
      <c r="D274" s="179" t="s">
        <v>74</v>
      </c>
      <c r="E274" s="180" t="s">
        <v>3708</v>
      </c>
      <c r="F274" s="180" t="s">
        <v>4521</v>
      </c>
      <c r="G274" s="178"/>
      <c r="H274" s="178"/>
      <c r="I274" s="181"/>
      <c r="J274" s="182">
        <f>BK274</f>
        <v>0</v>
      </c>
      <c r="K274" s="178"/>
      <c r="L274" s="183"/>
      <c r="M274" s="184"/>
      <c r="N274" s="185"/>
      <c r="O274" s="185"/>
      <c r="P274" s="186">
        <f>SUM(P275:P284)</f>
        <v>0</v>
      </c>
      <c r="Q274" s="185"/>
      <c r="R274" s="186">
        <f>SUM(R275:R284)</f>
        <v>0</v>
      </c>
      <c r="S274" s="185"/>
      <c r="T274" s="187">
        <f>SUM(T275:T284)</f>
        <v>0</v>
      </c>
      <c r="AR274" s="188" t="s">
        <v>83</v>
      </c>
      <c r="AT274" s="189" t="s">
        <v>74</v>
      </c>
      <c r="AU274" s="189" t="s">
        <v>75</v>
      </c>
      <c r="AY274" s="188" t="s">
        <v>209</v>
      </c>
      <c r="BK274" s="190">
        <f>SUM(BK275:BK284)</f>
        <v>0</v>
      </c>
    </row>
    <row r="275" spans="1:65" s="2" customFormat="1" ht="16.5" customHeight="1">
      <c r="A275" s="35"/>
      <c r="B275" s="36"/>
      <c r="C275" s="193" t="s">
        <v>828</v>
      </c>
      <c r="D275" s="193" t="s">
        <v>211</v>
      </c>
      <c r="E275" s="194" t="s">
        <v>4326</v>
      </c>
      <c r="F275" s="195" t="s">
        <v>4327</v>
      </c>
      <c r="G275" s="196" t="s">
        <v>513</v>
      </c>
      <c r="H275" s="197">
        <v>1</v>
      </c>
      <c r="I275" s="198"/>
      <c r="J275" s="199">
        <f>ROUND(I275*H275,2)</f>
        <v>0</v>
      </c>
      <c r="K275" s="200"/>
      <c r="L275" s="40"/>
      <c r="M275" s="201" t="s">
        <v>1</v>
      </c>
      <c r="N275" s="202" t="s">
        <v>40</v>
      </c>
      <c r="O275" s="72"/>
      <c r="P275" s="203">
        <f>O275*H275</f>
        <v>0</v>
      </c>
      <c r="Q275" s="203">
        <v>0</v>
      </c>
      <c r="R275" s="203">
        <f>Q275*H275</f>
        <v>0</v>
      </c>
      <c r="S275" s="203">
        <v>0</v>
      </c>
      <c r="T275" s="204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05" t="s">
        <v>215</v>
      </c>
      <c r="AT275" s="205" t="s">
        <v>211</v>
      </c>
      <c r="AU275" s="205" t="s">
        <v>83</v>
      </c>
      <c r="AY275" s="18" t="s">
        <v>209</v>
      </c>
      <c r="BE275" s="206">
        <f>IF(N275="základní",J275,0)</f>
        <v>0</v>
      </c>
      <c r="BF275" s="206">
        <f>IF(N275="snížená",J275,0)</f>
        <v>0</v>
      </c>
      <c r="BG275" s="206">
        <f>IF(N275="zákl. přenesená",J275,0)</f>
        <v>0</v>
      </c>
      <c r="BH275" s="206">
        <f>IF(N275="sníž. přenesená",J275,0)</f>
        <v>0</v>
      </c>
      <c r="BI275" s="206">
        <f>IF(N275="nulová",J275,0)</f>
        <v>0</v>
      </c>
      <c r="BJ275" s="18" t="s">
        <v>83</v>
      </c>
      <c r="BK275" s="206">
        <f>ROUND(I275*H275,2)</f>
        <v>0</v>
      </c>
      <c r="BL275" s="18" t="s">
        <v>215</v>
      </c>
      <c r="BM275" s="205" t="s">
        <v>4522</v>
      </c>
    </row>
    <row r="276" spans="1:65" s="2" customFormat="1" ht="16.5" customHeight="1">
      <c r="A276" s="35"/>
      <c r="B276" s="36"/>
      <c r="C276" s="193" t="s">
        <v>524</v>
      </c>
      <c r="D276" s="193" t="s">
        <v>211</v>
      </c>
      <c r="E276" s="194" t="s">
        <v>4329</v>
      </c>
      <c r="F276" s="195" t="s">
        <v>4330</v>
      </c>
      <c r="G276" s="196" t="s">
        <v>513</v>
      </c>
      <c r="H276" s="197">
        <v>1</v>
      </c>
      <c r="I276" s="198"/>
      <c r="J276" s="199">
        <f>ROUND(I276*H276,2)</f>
        <v>0</v>
      </c>
      <c r="K276" s="200"/>
      <c r="L276" s="40"/>
      <c r="M276" s="201" t="s">
        <v>1</v>
      </c>
      <c r="N276" s="202" t="s">
        <v>40</v>
      </c>
      <c r="O276" s="72"/>
      <c r="P276" s="203">
        <f>O276*H276</f>
        <v>0</v>
      </c>
      <c r="Q276" s="203">
        <v>0</v>
      </c>
      <c r="R276" s="203">
        <f>Q276*H276</f>
        <v>0</v>
      </c>
      <c r="S276" s="203">
        <v>0</v>
      </c>
      <c r="T276" s="204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05" t="s">
        <v>215</v>
      </c>
      <c r="AT276" s="205" t="s">
        <v>211</v>
      </c>
      <c r="AU276" s="205" t="s">
        <v>83</v>
      </c>
      <c r="AY276" s="18" t="s">
        <v>209</v>
      </c>
      <c r="BE276" s="206">
        <f>IF(N276="základní",J276,0)</f>
        <v>0</v>
      </c>
      <c r="BF276" s="206">
        <f>IF(N276="snížená",J276,0)</f>
        <v>0</v>
      </c>
      <c r="BG276" s="206">
        <f>IF(N276="zákl. přenesená",J276,0)</f>
        <v>0</v>
      </c>
      <c r="BH276" s="206">
        <f>IF(N276="sníž. přenesená",J276,0)</f>
        <v>0</v>
      </c>
      <c r="BI276" s="206">
        <f>IF(N276="nulová",J276,0)</f>
        <v>0</v>
      </c>
      <c r="BJ276" s="18" t="s">
        <v>83</v>
      </c>
      <c r="BK276" s="206">
        <f>ROUND(I276*H276,2)</f>
        <v>0</v>
      </c>
      <c r="BL276" s="18" t="s">
        <v>215</v>
      </c>
      <c r="BM276" s="205" t="s">
        <v>4523</v>
      </c>
    </row>
    <row r="277" spans="1:65" s="2" customFormat="1" ht="16.5" customHeight="1">
      <c r="A277" s="35"/>
      <c r="B277" s="36"/>
      <c r="C277" s="193" t="s">
        <v>840</v>
      </c>
      <c r="D277" s="193" t="s">
        <v>211</v>
      </c>
      <c r="E277" s="194" t="s">
        <v>4332</v>
      </c>
      <c r="F277" s="195" t="s">
        <v>4333</v>
      </c>
      <c r="G277" s="196" t="s">
        <v>513</v>
      </c>
      <c r="H277" s="197">
        <v>1</v>
      </c>
      <c r="I277" s="198"/>
      <c r="J277" s="199">
        <f>ROUND(I277*H277,2)</f>
        <v>0</v>
      </c>
      <c r="K277" s="200"/>
      <c r="L277" s="40"/>
      <c r="M277" s="201" t="s">
        <v>1</v>
      </c>
      <c r="N277" s="202" t="s">
        <v>40</v>
      </c>
      <c r="O277" s="72"/>
      <c r="P277" s="203">
        <f>O277*H277</f>
        <v>0</v>
      </c>
      <c r="Q277" s="203">
        <v>0</v>
      </c>
      <c r="R277" s="203">
        <f>Q277*H277</f>
        <v>0</v>
      </c>
      <c r="S277" s="203">
        <v>0</v>
      </c>
      <c r="T277" s="204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05" t="s">
        <v>215</v>
      </c>
      <c r="AT277" s="205" t="s">
        <v>211</v>
      </c>
      <c r="AU277" s="205" t="s">
        <v>83</v>
      </c>
      <c r="AY277" s="18" t="s">
        <v>209</v>
      </c>
      <c r="BE277" s="206">
        <f>IF(N277="základní",J277,0)</f>
        <v>0</v>
      </c>
      <c r="BF277" s="206">
        <f>IF(N277="snížená",J277,0)</f>
        <v>0</v>
      </c>
      <c r="BG277" s="206">
        <f>IF(N277="zákl. přenesená",J277,0)</f>
        <v>0</v>
      </c>
      <c r="BH277" s="206">
        <f>IF(N277="sníž. přenesená",J277,0)</f>
        <v>0</v>
      </c>
      <c r="BI277" s="206">
        <f>IF(N277="nulová",J277,0)</f>
        <v>0</v>
      </c>
      <c r="BJ277" s="18" t="s">
        <v>83</v>
      </c>
      <c r="BK277" s="206">
        <f>ROUND(I277*H277,2)</f>
        <v>0</v>
      </c>
      <c r="BL277" s="18" t="s">
        <v>215</v>
      </c>
      <c r="BM277" s="205" t="s">
        <v>4524</v>
      </c>
    </row>
    <row r="278" spans="1:65" s="2" customFormat="1" ht="21.75" customHeight="1">
      <c r="A278" s="35"/>
      <c r="B278" s="36"/>
      <c r="C278" s="193" t="s">
        <v>532</v>
      </c>
      <c r="D278" s="193" t="s">
        <v>211</v>
      </c>
      <c r="E278" s="194" t="s">
        <v>4335</v>
      </c>
      <c r="F278" s="195" t="s">
        <v>4336</v>
      </c>
      <c r="G278" s="196" t="s">
        <v>513</v>
      </c>
      <c r="H278" s="197">
        <v>1</v>
      </c>
      <c r="I278" s="198"/>
      <c r="J278" s="199">
        <f>ROUND(I278*H278,2)</f>
        <v>0</v>
      </c>
      <c r="K278" s="200"/>
      <c r="L278" s="40"/>
      <c r="M278" s="201" t="s">
        <v>1</v>
      </c>
      <c r="N278" s="202" t="s">
        <v>40</v>
      </c>
      <c r="O278" s="72"/>
      <c r="P278" s="203">
        <f>O278*H278</f>
        <v>0</v>
      </c>
      <c r="Q278" s="203">
        <v>0</v>
      </c>
      <c r="R278" s="203">
        <f>Q278*H278</f>
        <v>0</v>
      </c>
      <c r="S278" s="203">
        <v>0</v>
      </c>
      <c r="T278" s="204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05" t="s">
        <v>215</v>
      </c>
      <c r="AT278" s="205" t="s">
        <v>211</v>
      </c>
      <c r="AU278" s="205" t="s">
        <v>83</v>
      </c>
      <c r="AY278" s="18" t="s">
        <v>209</v>
      </c>
      <c r="BE278" s="206">
        <f>IF(N278="základní",J278,0)</f>
        <v>0</v>
      </c>
      <c r="BF278" s="206">
        <f>IF(N278="snížená",J278,0)</f>
        <v>0</v>
      </c>
      <c r="BG278" s="206">
        <f>IF(N278="zákl. přenesená",J278,0)</f>
        <v>0</v>
      </c>
      <c r="BH278" s="206">
        <f>IF(N278="sníž. přenesená",J278,0)</f>
        <v>0</v>
      </c>
      <c r="BI278" s="206">
        <f>IF(N278="nulová",J278,0)</f>
        <v>0</v>
      </c>
      <c r="BJ278" s="18" t="s">
        <v>83</v>
      </c>
      <c r="BK278" s="206">
        <f>ROUND(I278*H278,2)</f>
        <v>0</v>
      </c>
      <c r="BL278" s="18" t="s">
        <v>215</v>
      </c>
      <c r="BM278" s="205" t="s">
        <v>4525</v>
      </c>
    </row>
    <row r="279" spans="1:65" s="2" customFormat="1" ht="24.2" customHeight="1">
      <c r="A279" s="35"/>
      <c r="B279" s="36"/>
      <c r="C279" s="193" t="s">
        <v>847</v>
      </c>
      <c r="D279" s="193" t="s">
        <v>211</v>
      </c>
      <c r="E279" s="194" t="s">
        <v>4338</v>
      </c>
      <c r="F279" s="195" t="s">
        <v>4339</v>
      </c>
      <c r="G279" s="196" t="s">
        <v>513</v>
      </c>
      <c r="H279" s="197">
        <v>1</v>
      </c>
      <c r="I279" s="198"/>
      <c r="J279" s="199">
        <f>ROUND(I279*H279,2)</f>
        <v>0</v>
      </c>
      <c r="K279" s="200"/>
      <c r="L279" s="40"/>
      <c r="M279" s="201" t="s">
        <v>1</v>
      </c>
      <c r="N279" s="202" t="s">
        <v>40</v>
      </c>
      <c r="O279" s="72"/>
      <c r="P279" s="203">
        <f>O279*H279</f>
        <v>0</v>
      </c>
      <c r="Q279" s="203">
        <v>0</v>
      </c>
      <c r="R279" s="203">
        <f>Q279*H279</f>
        <v>0</v>
      </c>
      <c r="S279" s="203">
        <v>0</v>
      </c>
      <c r="T279" s="204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05" t="s">
        <v>215</v>
      </c>
      <c r="AT279" s="205" t="s">
        <v>211</v>
      </c>
      <c r="AU279" s="205" t="s">
        <v>83</v>
      </c>
      <c r="AY279" s="18" t="s">
        <v>209</v>
      </c>
      <c r="BE279" s="206">
        <f>IF(N279="základní",J279,0)</f>
        <v>0</v>
      </c>
      <c r="BF279" s="206">
        <f>IF(N279="snížená",J279,0)</f>
        <v>0</v>
      </c>
      <c r="BG279" s="206">
        <f>IF(N279="zákl. přenesená",J279,0)</f>
        <v>0</v>
      </c>
      <c r="BH279" s="206">
        <f>IF(N279="sníž. přenesená",J279,0)</f>
        <v>0</v>
      </c>
      <c r="BI279" s="206">
        <f>IF(N279="nulová",J279,0)</f>
        <v>0</v>
      </c>
      <c r="BJ279" s="18" t="s">
        <v>83</v>
      </c>
      <c r="BK279" s="206">
        <f>ROUND(I279*H279,2)</f>
        <v>0</v>
      </c>
      <c r="BL279" s="18" t="s">
        <v>215</v>
      </c>
      <c r="BM279" s="205" t="s">
        <v>4526</v>
      </c>
    </row>
    <row r="280" spans="1:65" s="2" customFormat="1" ht="29.25">
      <c r="A280" s="35"/>
      <c r="B280" s="36"/>
      <c r="C280" s="37"/>
      <c r="D280" s="209" t="s">
        <v>253</v>
      </c>
      <c r="E280" s="37"/>
      <c r="F280" s="240" t="s">
        <v>4341</v>
      </c>
      <c r="G280" s="37"/>
      <c r="H280" s="37"/>
      <c r="I280" s="241"/>
      <c r="J280" s="37"/>
      <c r="K280" s="37"/>
      <c r="L280" s="40"/>
      <c r="M280" s="242"/>
      <c r="N280" s="243"/>
      <c r="O280" s="72"/>
      <c r="P280" s="72"/>
      <c r="Q280" s="72"/>
      <c r="R280" s="72"/>
      <c r="S280" s="72"/>
      <c r="T280" s="73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T280" s="18" t="s">
        <v>253</v>
      </c>
      <c r="AU280" s="18" t="s">
        <v>83</v>
      </c>
    </row>
    <row r="281" spans="1:65" s="2" customFormat="1" ht="16.5" customHeight="1">
      <c r="A281" s="35"/>
      <c r="B281" s="36"/>
      <c r="C281" s="193" t="s">
        <v>536</v>
      </c>
      <c r="D281" s="193" t="s">
        <v>211</v>
      </c>
      <c r="E281" s="194" t="s">
        <v>4342</v>
      </c>
      <c r="F281" s="195" t="s">
        <v>4343</v>
      </c>
      <c r="G281" s="196" t="s">
        <v>4344</v>
      </c>
      <c r="H281" s="197">
        <v>80</v>
      </c>
      <c r="I281" s="198"/>
      <c r="J281" s="199">
        <f>ROUND(I281*H281,2)</f>
        <v>0</v>
      </c>
      <c r="K281" s="200"/>
      <c r="L281" s="40"/>
      <c r="M281" s="201" t="s">
        <v>1</v>
      </c>
      <c r="N281" s="202" t="s">
        <v>40</v>
      </c>
      <c r="O281" s="72"/>
      <c r="P281" s="203">
        <f>O281*H281</f>
        <v>0</v>
      </c>
      <c r="Q281" s="203">
        <v>0</v>
      </c>
      <c r="R281" s="203">
        <f>Q281*H281</f>
        <v>0</v>
      </c>
      <c r="S281" s="203">
        <v>0</v>
      </c>
      <c r="T281" s="204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05" t="s">
        <v>215</v>
      </c>
      <c r="AT281" s="205" t="s">
        <v>211</v>
      </c>
      <c r="AU281" s="205" t="s">
        <v>83</v>
      </c>
      <c r="AY281" s="18" t="s">
        <v>209</v>
      </c>
      <c r="BE281" s="206">
        <f>IF(N281="základní",J281,0)</f>
        <v>0</v>
      </c>
      <c r="BF281" s="206">
        <f>IF(N281="snížená",J281,0)</f>
        <v>0</v>
      </c>
      <c r="BG281" s="206">
        <f>IF(N281="zákl. přenesená",J281,0)</f>
        <v>0</v>
      </c>
      <c r="BH281" s="206">
        <f>IF(N281="sníž. přenesená",J281,0)</f>
        <v>0</v>
      </c>
      <c r="BI281" s="206">
        <f>IF(N281="nulová",J281,0)</f>
        <v>0</v>
      </c>
      <c r="BJ281" s="18" t="s">
        <v>83</v>
      </c>
      <c r="BK281" s="206">
        <f>ROUND(I281*H281,2)</f>
        <v>0</v>
      </c>
      <c r="BL281" s="18" t="s">
        <v>215</v>
      </c>
      <c r="BM281" s="205" t="s">
        <v>4527</v>
      </c>
    </row>
    <row r="282" spans="1:65" s="2" customFormat="1" ht="16.5" customHeight="1">
      <c r="A282" s="35"/>
      <c r="B282" s="36"/>
      <c r="C282" s="193" t="s">
        <v>854</v>
      </c>
      <c r="D282" s="193" t="s">
        <v>211</v>
      </c>
      <c r="E282" s="194" t="s">
        <v>4346</v>
      </c>
      <c r="F282" s="195" t="s">
        <v>4347</v>
      </c>
      <c r="G282" s="196" t="s">
        <v>2508</v>
      </c>
      <c r="H282" s="197">
        <v>8</v>
      </c>
      <c r="I282" s="198"/>
      <c r="J282" s="199">
        <f>ROUND(I282*H282,2)</f>
        <v>0</v>
      </c>
      <c r="K282" s="200"/>
      <c r="L282" s="40"/>
      <c r="M282" s="201" t="s">
        <v>1</v>
      </c>
      <c r="N282" s="202" t="s">
        <v>40</v>
      </c>
      <c r="O282" s="72"/>
      <c r="P282" s="203">
        <f>O282*H282</f>
        <v>0</v>
      </c>
      <c r="Q282" s="203">
        <v>0</v>
      </c>
      <c r="R282" s="203">
        <f>Q282*H282</f>
        <v>0</v>
      </c>
      <c r="S282" s="203">
        <v>0</v>
      </c>
      <c r="T282" s="204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05" t="s">
        <v>215</v>
      </c>
      <c r="AT282" s="205" t="s">
        <v>211</v>
      </c>
      <c r="AU282" s="205" t="s">
        <v>83</v>
      </c>
      <c r="AY282" s="18" t="s">
        <v>209</v>
      </c>
      <c r="BE282" s="206">
        <f>IF(N282="základní",J282,0)</f>
        <v>0</v>
      </c>
      <c r="BF282" s="206">
        <f>IF(N282="snížená",J282,0)</f>
        <v>0</v>
      </c>
      <c r="BG282" s="206">
        <f>IF(N282="zákl. přenesená",J282,0)</f>
        <v>0</v>
      </c>
      <c r="BH282" s="206">
        <f>IF(N282="sníž. přenesená",J282,0)</f>
        <v>0</v>
      </c>
      <c r="BI282" s="206">
        <f>IF(N282="nulová",J282,0)</f>
        <v>0</v>
      </c>
      <c r="BJ282" s="18" t="s">
        <v>83</v>
      </c>
      <c r="BK282" s="206">
        <f>ROUND(I282*H282,2)</f>
        <v>0</v>
      </c>
      <c r="BL282" s="18" t="s">
        <v>215</v>
      </c>
      <c r="BM282" s="205" t="s">
        <v>4528</v>
      </c>
    </row>
    <row r="283" spans="1:65" s="2" customFormat="1" ht="16.5" customHeight="1">
      <c r="A283" s="35"/>
      <c r="B283" s="36"/>
      <c r="C283" s="193" t="s">
        <v>539</v>
      </c>
      <c r="D283" s="193" t="s">
        <v>211</v>
      </c>
      <c r="E283" s="194" t="s">
        <v>4349</v>
      </c>
      <c r="F283" s="195" t="s">
        <v>4350</v>
      </c>
      <c r="G283" s="196" t="s">
        <v>4344</v>
      </c>
      <c r="H283" s="197">
        <v>80</v>
      </c>
      <c r="I283" s="198"/>
      <c r="J283" s="199">
        <f>ROUND(I283*H283,2)</f>
        <v>0</v>
      </c>
      <c r="K283" s="200"/>
      <c r="L283" s="40"/>
      <c r="M283" s="201" t="s">
        <v>1</v>
      </c>
      <c r="N283" s="202" t="s">
        <v>40</v>
      </c>
      <c r="O283" s="72"/>
      <c r="P283" s="203">
        <f>O283*H283</f>
        <v>0</v>
      </c>
      <c r="Q283" s="203">
        <v>0</v>
      </c>
      <c r="R283" s="203">
        <f>Q283*H283</f>
        <v>0</v>
      </c>
      <c r="S283" s="203">
        <v>0</v>
      </c>
      <c r="T283" s="204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05" t="s">
        <v>215</v>
      </c>
      <c r="AT283" s="205" t="s">
        <v>211</v>
      </c>
      <c r="AU283" s="205" t="s">
        <v>83</v>
      </c>
      <c r="AY283" s="18" t="s">
        <v>209</v>
      </c>
      <c r="BE283" s="206">
        <f>IF(N283="základní",J283,0)</f>
        <v>0</v>
      </c>
      <c r="BF283" s="206">
        <f>IF(N283="snížená",J283,0)</f>
        <v>0</v>
      </c>
      <c r="BG283" s="206">
        <f>IF(N283="zákl. přenesená",J283,0)</f>
        <v>0</v>
      </c>
      <c r="BH283" s="206">
        <f>IF(N283="sníž. přenesená",J283,0)</f>
        <v>0</v>
      </c>
      <c r="BI283" s="206">
        <f>IF(N283="nulová",J283,0)</f>
        <v>0</v>
      </c>
      <c r="BJ283" s="18" t="s">
        <v>83</v>
      </c>
      <c r="BK283" s="206">
        <f>ROUND(I283*H283,2)</f>
        <v>0</v>
      </c>
      <c r="BL283" s="18" t="s">
        <v>215</v>
      </c>
      <c r="BM283" s="205" t="s">
        <v>4529</v>
      </c>
    </row>
    <row r="284" spans="1:65" s="2" customFormat="1" ht="24.2" customHeight="1">
      <c r="A284" s="35"/>
      <c r="B284" s="36"/>
      <c r="C284" s="193" t="s">
        <v>861</v>
      </c>
      <c r="D284" s="193" t="s">
        <v>211</v>
      </c>
      <c r="E284" s="194" t="s">
        <v>4352</v>
      </c>
      <c r="F284" s="195" t="s">
        <v>4353</v>
      </c>
      <c r="G284" s="196" t="s">
        <v>513</v>
      </c>
      <c r="H284" s="197">
        <v>1</v>
      </c>
      <c r="I284" s="198"/>
      <c r="J284" s="199">
        <f>ROUND(I284*H284,2)</f>
        <v>0</v>
      </c>
      <c r="K284" s="200"/>
      <c r="L284" s="40"/>
      <c r="M284" s="267" t="s">
        <v>1</v>
      </c>
      <c r="N284" s="268" t="s">
        <v>40</v>
      </c>
      <c r="O284" s="269"/>
      <c r="P284" s="270">
        <f>O284*H284</f>
        <v>0</v>
      </c>
      <c r="Q284" s="270">
        <v>0</v>
      </c>
      <c r="R284" s="270">
        <f>Q284*H284</f>
        <v>0</v>
      </c>
      <c r="S284" s="270">
        <v>0</v>
      </c>
      <c r="T284" s="271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05" t="s">
        <v>215</v>
      </c>
      <c r="AT284" s="205" t="s">
        <v>211</v>
      </c>
      <c r="AU284" s="205" t="s">
        <v>83</v>
      </c>
      <c r="AY284" s="18" t="s">
        <v>209</v>
      </c>
      <c r="BE284" s="206">
        <f>IF(N284="základní",J284,0)</f>
        <v>0</v>
      </c>
      <c r="BF284" s="206">
        <f>IF(N284="snížená",J284,0)</f>
        <v>0</v>
      </c>
      <c r="BG284" s="206">
        <f>IF(N284="zákl. přenesená",J284,0)</f>
        <v>0</v>
      </c>
      <c r="BH284" s="206">
        <f>IF(N284="sníž. přenesená",J284,0)</f>
        <v>0</v>
      </c>
      <c r="BI284" s="206">
        <f>IF(N284="nulová",J284,0)</f>
        <v>0</v>
      </c>
      <c r="BJ284" s="18" t="s">
        <v>83</v>
      </c>
      <c r="BK284" s="206">
        <f>ROUND(I284*H284,2)</f>
        <v>0</v>
      </c>
      <c r="BL284" s="18" t="s">
        <v>215</v>
      </c>
      <c r="BM284" s="205" t="s">
        <v>4530</v>
      </c>
    </row>
    <row r="285" spans="1:65" s="2" customFormat="1" ht="6.95" customHeight="1">
      <c r="A285" s="35"/>
      <c r="B285" s="55"/>
      <c r="C285" s="56"/>
      <c r="D285" s="56"/>
      <c r="E285" s="56"/>
      <c r="F285" s="56"/>
      <c r="G285" s="56"/>
      <c r="H285" s="56"/>
      <c r="I285" s="56"/>
      <c r="J285" s="56"/>
      <c r="K285" s="56"/>
      <c r="L285" s="40"/>
      <c r="M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</row>
  </sheetData>
  <sheetProtection algorithmName="SHA-512" hashValue="pGcpUCUniA/K0IPuUWgApbqHOajryp0QubP5/Z6K09N+XjhIJddp02j78tWTtaWVe2Ko7pYTD835YpD++M136Q==" saltValue="mBoK0drsNx+/CZK4Xz97U7cWwSVYkKN63do0jqeLAUWuPxmofxY6Q5q/vtUhJou2bmT/Cyr0O+8vFV+DJjKg/w==" spinCount="100000" sheet="1" objects="1" scenarios="1" formatColumns="0" formatRows="0" autoFilter="0"/>
  <autoFilter ref="C133:K284" xr:uid="{00000000-0009-0000-0000-000011000000}"/>
  <mergeCells count="15">
    <mergeCell ref="E120:H120"/>
    <mergeCell ref="E124:H124"/>
    <mergeCell ref="E122:H122"/>
    <mergeCell ref="E126:H126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2:BM31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8" t="s">
        <v>145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152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23" t="str">
        <f>'Rekapitulace stavby'!K6</f>
        <v>OU - STAVEBNÍ ÚPRAVY BUDOVY E, ČS.LEGIÍ 9, OSTRAVA - AKTUALIZACE/REVIZE 7.7.2022</v>
      </c>
      <c r="F7" s="324"/>
      <c r="G7" s="324"/>
      <c r="H7" s="324"/>
      <c r="L7" s="21"/>
    </row>
    <row r="8" spans="1:46" ht="12.75">
      <c r="B8" s="21"/>
      <c r="D8" s="120" t="s">
        <v>153</v>
      </c>
      <c r="L8" s="21"/>
    </row>
    <row r="9" spans="1:46" s="1" customFormat="1" ht="16.5" customHeight="1">
      <c r="B9" s="21"/>
      <c r="E9" s="323" t="s">
        <v>2838</v>
      </c>
      <c r="F9" s="321"/>
      <c r="G9" s="321"/>
      <c r="H9" s="321"/>
      <c r="L9" s="21"/>
    </row>
    <row r="10" spans="1:46" s="1" customFormat="1" ht="12" customHeight="1">
      <c r="B10" s="21"/>
      <c r="D10" s="120" t="s">
        <v>2839</v>
      </c>
      <c r="L10" s="21"/>
    </row>
    <row r="11" spans="1:46" s="2" customFormat="1" ht="16.5" customHeight="1">
      <c r="A11" s="35"/>
      <c r="B11" s="40"/>
      <c r="C11" s="35"/>
      <c r="D11" s="35"/>
      <c r="E11" s="333" t="s">
        <v>4313</v>
      </c>
      <c r="F11" s="326"/>
      <c r="G11" s="326"/>
      <c r="H11" s="326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3273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25" t="s">
        <v>4531</v>
      </c>
      <c r="F13" s="326"/>
      <c r="G13" s="326"/>
      <c r="H13" s="326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17</v>
      </c>
      <c r="E15" s="35"/>
      <c r="F15" s="111" t="s">
        <v>1</v>
      </c>
      <c r="G15" s="35"/>
      <c r="H15" s="35"/>
      <c r="I15" s="120" t="s">
        <v>18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19</v>
      </c>
      <c r="E16" s="35"/>
      <c r="F16" s="111" t="s">
        <v>33</v>
      </c>
      <c r="G16" s="35"/>
      <c r="H16" s="35"/>
      <c r="I16" s="120" t="s">
        <v>21</v>
      </c>
      <c r="J16" s="121" t="str">
        <f>'Rekapitulace stavby'!AN8</f>
        <v>30. 3. 2022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23</v>
      </c>
      <c r="E18" s="35"/>
      <c r="F18" s="35"/>
      <c r="G18" s="35"/>
      <c r="H18" s="35"/>
      <c r="I18" s="120" t="s">
        <v>24</v>
      </c>
      <c r="J18" s="111" t="str">
        <f>IF('Rekapitulace stavby'!AN10="","",'Rekapitulace stavby'!AN10)</f>
        <v/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tr">
        <f>IF('Rekapitulace stavby'!E11="","",'Rekapitulace stavby'!E11)</f>
        <v>Ostravská univerzita</v>
      </c>
      <c r="F19" s="35"/>
      <c r="G19" s="35"/>
      <c r="H19" s="35"/>
      <c r="I19" s="120" t="s">
        <v>26</v>
      </c>
      <c r="J19" s="111" t="str">
        <f>IF('Rekapitulace stavby'!AN11="","",'Rekapitulace stavby'!AN11)</f>
        <v/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27</v>
      </c>
      <c r="E21" s="35"/>
      <c r="F21" s="35"/>
      <c r="G21" s="35"/>
      <c r="H21" s="35"/>
      <c r="I21" s="120" t="s">
        <v>24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27" t="str">
        <f>'Rekapitulace stavby'!E14</f>
        <v>Vyplň údaj</v>
      </c>
      <c r="F22" s="328"/>
      <c r="G22" s="328"/>
      <c r="H22" s="328"/>
      <c r="I22" s="120" t="s">
        <v>26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29</v>
      </c>
      <c r="E24" s="35"/>
      <c r="F24" s="35"/>
      <c r="G24" s="35"/>
      <c r="H24" s="35"/>
      <c r="I24" s="120" t="s">
        <v>24</v>
      </c>
      <c r="J24" s="111" t="str">
        <f>IF('Rekapitulace stavby'!AN16="","",'Rekapitulace stavby'!AN16)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tr">
        <f>IF('Rekapitulace stavby'!E17="","",'Rekapitulace stavby'!E17)</f>
        <v>MARPO s.r.o.</v>
      </c>
      <c r="F25" s="35"/>
      <c r="G25" s="35"/>
      <c r="H25" s="35"/>
      <c r="I25" s="120" t="s">
        <v>26</v>
      </c>
      <c r="J25" s="111" t="str">
        <f>IF('Rekapitulace stavby'!AN17="","",'Rekapitulace stavby'!AN17)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32</v>
      </c>
      <c r="E27" s="35"/>
      <c r="F27" s="35"/>
      <c r="G27" s="35"/>
      <c r="H27" s="35"/>
      <c r="I27" s="120" t="s">
        <v>24</v>
      </c>
      <c r="J27" s="111" t="str">
        <f>IF('Rekapitulace stavby'!AN19="","",'Rekapitulace stavby'!AN19)</f>
        <v/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tr">
        <f>IF('Rekapitulace stavby'!E20="","",'Rekapitulace stavby'!E20)</f>
        <v xml:space="preserve"> </v>
      </c>
      <c r="F28" s="35"/>
      <c r="G28" s="35"/>
      <c r="H28" s="35"/>
      <c r="I28" s="120" t="s">
        <v>26</v>
      </c>
      <c r="J28" s="111" t="str">
        <f>IF('Rekapitulace stavby'!AN20="","",'Rekapitulace stavby'!AN20)</f>
        <v/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34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29" t="s">
        <v>1</v>
      </c>
      <c r="F31" s="329"/>
      <c r="G31" s="329"/>
      <c r="H31" s="329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35</v>
      </c>
      <c r="E34" s="35"/>
      <c r="F34" s="35"/>
      <c r="G34" s="35"/>
      <c r="H34" s="35"/>
      <c r="I34" s="35"/>
      <c r="J34" s="127">
        <f>ROUND(J134,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37</v>
      </c>
      <c r="G36" s="35"/>
      <c r="H36" s="35"/>
      <c r="I36" s="128" t="s">
        <v>36</v>
      </c>
      <c r="J36" s="128" t="s">
        <v>38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39</v>
      </c>
      <c r="E37" s="120" t="s">
        <v>40</v>
      </c>
      <c r="F37" s="130">
        <f>ROUND((SUM(BE134:BE314)),  2)</f>
        <v>0</v>
      </c>
      <c r="G37" s="35"/>
      <c r="H37" s="35"/>
      <c r="I37" s="131">
        <v>0.21</v>
      </c>
      <c r="J37" s="130">
        <f>ROUND(((SUM(BE134:BE314))*I37),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41</v>
      </c>
      <c r="F38" s="130">
        <f>ROUND((SUM(BF134:BF314)),  2)</f>
        <v>0</v>
      </c>
      <c r="G38" s="35"/>
      <c r="H38" s="35"/>
      <c r="I38" s="131">
        <v>0.15</v>
      </c>
      <c r="J38" s="130">
        <f>ROUND(((SUM(BF134:BF314))*I38),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42</v>
      </c>
      <c r="F39" s="130">
        <f>ROUND((SUM(BG134:BG314)),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43</v>
      </c>
      <c r="F40" s="130">
        <f>ROUND((SUM(BH134:BH314)),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44</v>
      </c>
      <c r="F41" s="130">
        <f>ROUND((SUM(BI134:BI314)),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45</v>
      </c>
      <c r="E43" s="134"/>
      <c r="F43" s="134"/>
      <c r="G43" s="135" t="s">
        <v>46</v>
      </c>
      <c r="H43" s="136" t="s">
        <v>47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155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0" t="str">
        <f>E7</f>
        <v>OU - STAVEBNÍ ÚPRAVY BUDOVY E, ČS.LEGIÍ 9, OSTRAVA - AKTUALIZACE/REVIZE 7.7.2022</v>
      </c>
      <c r="F85" s="331"/>
      <c r="G85" s="331"/>
      <c r="H85" s="33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153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30" t="s">
        <v>2838</v>
      </c>
      <c r="F87" s="307"/>
      <c r="G87" s="307"/>
      <c r="H87" s="307"/>
      <c r="I87" s="23"/>
      <c r="J87" s="23"/>
      <c r="K87" s="23"/>
      <c r="L87" s="21"/>
    </row>
    <row r="88" spans="1:31" s="1" customFormat="1" ht="12" customHeight="1">
      <c r="B88" s="22"/>
      <c r="C88" s="30" t="s">
        <v>2839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34" t="s">
        <v>4313</v>
      </c>
      <c r="F89" s="332"/>
      <c r="G89" s="332"/>
      <c r="H89" s="332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3273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78" t="str">
        <f>E13</f>
        <v>2 - Prvky MaR</v>
      </c>
      <c r="F91" s="332"/>
      <c r="G91" s="332"/>
      <c r="H91" s="332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19</v>
      </c>
      <c r="D93" s="37"/>
      <c r="E93" s="37"/>
      <c r="F93" s="28" t="str">
        <f>F16</f>
        <v xml:space="preserve"> </v>
      </c>
      <c r="G93" s="37"/>
      <c r="H93" s="37"/>
      <c r="I93" s="30" t="s">
        <v>21</v>
      </c>
      <c r="J93" s="67" t="str">
        <f>IF(J16="","",J16)</f>
        <v>30. 3. 2022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2" customHeight="1">
      <c r="A95" s="35"/>
      <c r="B95" s="36"/>
      <c r="C95" s="30" t="s">
        <v>23</v>
      </c>
      <c r="D95" s="37"/>
      <c r="E95" s="37"/>
      <c r="F95" s="28" t="str">
        <f>E19</f>
        <v>Ostravská univerzita</v>
      </c>
      <c r="G95" s="37"/>
      <c r="H95" s="37"/>
      <c r="I95" s="30" t="s">
        <v>29</v>
      </c>
      <c r="J95" s="33" t="str">
        <f>E25</f>
        <v>MARPO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27</v>
      </c>
      <c r="D96" s="37"/>
      <c r="E96" s="37"/>
      <c r="F96" s="28" t="str">
        <f>IF(E22="","",E22)</f>
        <v>Vyplň údaj</v>
      </c>
      <c r="G96" s="37"/>
      <c r="H96" s="37"/>
      <c r="I96" s="30" t="s">
        <v>32</v>
      </c>
      <c r="J96" s="33" t="str">
        <f>E28</f>
        <v xml:space="preserve"> 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156</v>
      </c>
      <c r="D98" s="151"/>
      <c r="E98" s="151"/>
      <c r="F98" s="151"/>
      <c r="G98" s="151"/>
      <c r="H98" s="151"/>
      <c r="I98" s="151"/>
      <c r="J98" s="152" t="s">
        <v>157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158</v>
      </c>
      <c r="D100" s="37"/>
      <c r="E100" s="37"/>
      <c r="F100" s="37"/>
      <c r="G100" s="37"/>
      <c r="H100" s="37"/>
      <c r="I100" s="37"/>
      <c r="J100" s="85">
        <f>J134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159</v>
      </c>
    </row>
    <row r="101" spans="1:47" s="9" customFormat="1" ht="24.95" customHeight="1">
      <c r="B101" s="154"/>
      <c r="C101" s="155"/>
      <c r="D101" s="156" t="s">
        <v>4532</v>
      </c>
      <c r="E101" s="157"/>
      <c r="F101" s="157"/>
      <c r="G101" s="157"/>
      <c r="H101" s="157"/>
      <c r="I101" s="157"/>
      <c r="J101" s="158">
        <f>J135</f>
        <v>0</v>
      </c>
      <c r="K101" s="155"/>
      <c r="L101" s="159"/>
    </row>
    <row r="102" spans="1:47" s="9" customFormat="1" ht="24.95" customHeight="1">
      <c r="B102" s="154"/>
      <c r="C102" s="155"/>
      <c r="D102" s="156" t="s">
        <v>4533</v>
      </c>
      <c r="E102" s="157"/>
      <c r="F102" s="157"/>
      <c r="G102" s="157"/>
      <c r="H102" s="157"/>
      <c r="I102" s="157"/>
      <c r="J102" s="158">
        <f>J152</f>
        <v>0</v>
      </c>
      <c r="K102" s="155"/>
      <c r="L102" s="159"/>
    </row>
    <row r="103" spans="1:47" s="9" customFormat="1" ht="24.95" customHeight="1">
      <c r="B103" s="154"/>
      <c r="C103" s="155"/>
      <c r="D103" s="156" t="s">
        <v>4534</v>
      </c>
      <c r="E103" s="157"/>
      <c r="F103" s="157"/>
      <c r="G103" s="157"/>
      <c r="H103" s="157"/>
      <c r="I103" s="157"/>
      <c r="J103" s="158">
        <f>J171</f>
        <v>0</v>
      </c>
      <c r="K103" s="155"/>
      <c r="L103" s="159"/>
    </row>
    <row r="104" spans="1:47" s="9" customFormat="1" ht="24.95" customHeight="1">
      <c r="B104" s="154"/>
      <c r="C104" s="155"/>
      <c r="D104" s="156" t="s">
        <v>4535</v>
      </c>
      <c r="E104" s="157"/>
      <c r="F104" s="157"/>
      <c r="G104" s="157"/>
      <c r="H104" s="157"/>
      <c r="I104" s="157"/>
      <c r="J104" s="158">
        <f>J190</f>
        <v>0</v>
      </c>
      <c r="K104" s="155"/>
      <c r="L104" s="159"/>
    </row>
    <row r="105" spans="1:47" s="9" customFormat="1" ht="24.95" customHeight="1">
      <c r="B105" s="154"/>
      <c r="C105" s="155"/>
      <c r="D105" s="156" t="s">
        <v>4536</v>
      </c>
      <c r="E105" s="157"/>
      <c r="F105" s="157"/>
      <c r="G105" s="157"/>
      <c r="H105" s="157"/>
      <c r="I105" s="157"/>
      <c r="J105" s="158">
        <f>J207</f>
        <v>0</v>
      </c>
      <c r="K105" s="155"/>
      <c r="L105" s="159"/>
    </row>
    <row r="106" spans="1:47" s="9" customFormat="1" ht="24.95" customHeight="1">
      <c r="B106" s="154"/>
      <c r="C106" s="155"/>
      <c r="D106" s="156" t="s">
        <v>4537</v>
      </c>
      <c r="E106" s="157"/>
      <c r="F106" s="157"/>
      <c r="G106" s="157"/>
      <c r="H106" s="157"/>
      <c r="I106" s="157"/>
      <c r="J106" s="158">
        <f>J226</f>
        <v>0</v>
      </c>
      <c r="K106" s="155"/>
      <c r="L106" s="159"/>
    </row>
    <row r="107" spans="1:47" s="9" customFormat="1" ht="24.95" customHeight="1">
      <c r="B107" s="154"/>
      <c r="C107" s="155"/>
      <c r="D107" s="156" t="s">
        <v>4538</v>
      </c>
      <c r="E107" s="157"/>
      <c r="F107" s="157"/>
      <c r="G107" s="157"/>
      <c r="H107" s="157"/>
      <c r="I107" s="157"/>
      <c r="J107" s="158">
        <f>J243</f>
        <v>0</v>
      </c>
      <c r="K107" s="155"/>
      <c r="L107" s="159"/>
    </row>
    <row r="108" spans="1:47" s="9" customFormat="1" ht="24.95" customHeight="1">
      <c r="B108" s="154"/>
      <c r="C108" s="155"/>
      <c r="D108" s="156" t="s">
        <v>4539</v>
      </c>
      <c r="E108" s="157"/>
      <c r="F108" s="157"/>
      <c r="G108" s="157"/>
      <c r="H108" s="157"/>
      <c r="I108" s="157"/>
      <c r="J108" s="158">
        <f>J262</f>
        <v>0</v>
      </c>
      <c r="K108" s="155"/>
      <c r="L108" s="159"/>
    </row>
    <row r="109" spans="1:47" s="9" customFormat="1" ht="24.95" customHeight="1">
      <c r="B109" s="154"/>
      <c r="C109" s="155"/>
      <c r="D109" s="156" t="s">
        <v>4540</v>
      </c>
      <c r="E109" s="157"/>
      <c r="F109" s="157"/>
      <c r="G109" s="157"/>
      <c r="H109" s="157"/>
      <c r="I109" s="157"/>
      <c r="J109" s="158">
        <f>J279</f>
        <v>0</v>
      </c>
      <c r="K109" s="155"/>
      <c r="L109" s="159"/>
    </row>
    <row r="110" spans="1:47" s="9" customFormat="1" ht="24.95" customHeight="1">
      <c r="B110" s="154"/>
      <c r="C110" s="155"/>
      <c r="D110" s="156" t="s">
        <v>4541</v>
      </c>
      <c r="E110" s="157"/>
      <c r="F110" s="157"/>
      <c r="G110" s="157"/>
      <c r="H110" s="157"/>
      <c r="I110" s="157"/>
      <c r="J110" s="158">
        <f>J298</f>
        <v>0</v>
      </c>
      <c r="K110" s="155"/>
      <c r="L110" s="159"/>
    </row>
    <row r="111" spans="1:47" s="2" customFormat="1" ht="21.7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6.95" customHeight="1">
      <c r="A112" s="35"/>
      <c r="B112" s="55"/>
      <c r="C112" s="56"/>
      <c r="D112" s="56"/>
      <c r="E112" s="56"/>
      <c r="F112" s="56"/>
      <c r="G112" s="56"/>
      <c r="H112" s="56"/>
      <c r="I112" s="56"/>
      <c r="J112" s="56"/>
      <c r="K112" s="56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6" spans="1:31" s="2" customFormat="1" ht="6.95" customHeight="1">
      <c r="A116" s="35"/>
      <c r="B116" s="57"/>
      <c r="C116" s="58"/>
      <c r="D116" s="58"/>
      <c r="E116" s="58"/>
      <c r="F116" s="58"/>
      <c r="G116" s="58"/>
      <c r="H116" s="58"/>
      <c r="I116" s="58"/>
      <c r="J116" s="58"/>
      <c r="K116" s="58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24.95" customHeight="1">
      <c r="A117" s="35"/>
      <c r="B117" s="36"/>
      <c r="C117" s="24" t="s">
        <v>194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2" customHeight="1">
      <c r="A119" s="35"/>
      <c r="B119" s="36"/>
      <c r="C119" s="30" t="s">
        <v>16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6.5" customHeight="1">
      <c r="A120" s="35"/>
      <c r="B120" s="36"/>
      <c r="C120" s="37"/>
      <c r="D120" s="37"/>
      <c r="E120" s="330" t="str">
        <f>E7</f>
        <v>OU - STAVEBNÍ ÚPRAVY BUDOVY E, ČS.LEGIÍ 9, OSTRAVA - AKTUALIZACE/REVIZE 7.7.2022</v>
      </c>
      <c r="F120" s="331"/>
      <c r="G120" s="331"/>
      <c r="H120" s="331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1" customFormat="1" ht="12" customHeight="1">
      <c r="B121" s="22"/>
      <c r="C121" s="30" t="s">
        <v>153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pans="1:31" s="1" customFormat="1" ht="16.5" customHeight="1">
      <c r="B122" s="22"/>
      <c r="C122" s="23"/>
      <c r="D122" s="23"/>
      <c r="E122" s="330" t="s">
        <v>2838</v>
      </c>
      <c r="F122" s="307"/>
      <c r="G122" s="307"/>
      <c r="H122" s="307"/>
      <c r="I122" s="23"/>
      <c r="J122" s="23"/>
      <c r="K122" s="23"/>
      <c r="L122" s="21"/>
    </row>
    <row r="123" spans="1:31" s="1" customFormat="1" ht="12" customHeight="1">
      <c r="B123" s="22"/>
      <c r="C123" s="30" t="s">
        <v>2839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pans="1:31" s="2" customFormat="1" ht="16.5" customHeight="1">
      <c r="A124" s="35"/>
      <c r="B124" s="36"/>
      <c r="C124" s="37"/>
      <c r="D124" s="37"/>
      <c r="E124" s="334" t="s">
        <v>4313</v>
      </c>
      <c r="F124" s="332"/>
      <c r="G124" s="332"/>
      <c r="H124" s="332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30" t="s">
        <v>3273</v>
      </c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6.5" customHeight="1">
      <c r="A126" s="35"/>
      <c r="B126" s="36"/>
      <c r="C126" s="37"/>
      <c r="D126" s="37"/>
      <c r="E126" s="278" t="str">
        <f>E13</f>
        <v>2 - Prvky MaR</v>
      </c>
      <c r="F126" s="332"/>
      <c r="G126" s="332"/>
      <c r="H126" s="332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2" customHeight="1">
      <c r="A128" s="35"/>
      <c r="B128" s="36"/>
      <c r="C128" s="30" t="s">
        <v>19</v>
      </c>
      <c r="D128" s="37"/>
      <c r="E128" s="37"/>
      <c r="F128" s="28" t="str">
        <f>F16</f>
        <v xml:space="preserve"> </v>
      </c>
      <c r="G128" s="37"/>
      <c r="H128" s="37"/>
      <c r="I128" s="30" t="s">
        <v>21</v>
      </c>
      <c r="J128" s="67" t="str">
        <f>IF(J16="","",J16)</f>
        <v>30. 3. 2022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6.95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5.2" customHeight="1">
      <c r="A130" s="35"/>
      <c r="B130" s="36"/>
      <c r="C130" s="30" t="s">
        <v>23</v>
      </c>
      <c r="D130" s="37"/>
      <c r="E130" s="37"/>
      <c r="F130" s="28" t="str">
        <f>E19</f>
        <v>Ostravská univerzita</v>
      </c>
      <c r="G130" s="37"/>
      <c r="H130" s="37"/>
      <c r="I130" s="30" t="s">
        <v>29</v>
      </c>
      <c r="J130" s="33" t="str">
        <f>E25</f>
        <v>MARPO s.r.o.</v>
      </c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5.2" customHeight="1">
      <c r="A131" s="35"/>
      <c r="B131" s="36"/>
      <c r="C131" s="30" t="s">
        <v>27</v>
      </c>
      <c r="D131" s="37"/>
      <c r="E131" s="37"/>
      <c r="F131" s="28" t="str">
        <f>IF(E22="","",E22)</f>
        <v>Vyplň údaj</v>
      </c>
      <c r="G131" s="37"/>
      <c r="H131" s="37"/>
      <c r="I131" s="30" t="s">
        <v>32</v>
      </c>
      <c r="J131" s="33" t="str">
        <f>E28</f>
        <v xml:space="preserve"> </v>
      </c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0.35" customHeight="1">
      <c r="A132" s="35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11" customFormat="1" ht="29.25" customHeight="1">
      <c r="A133" s="165"/>
      <c r="B133" s="166"/>
      <c r="C133" s="167" t="s">
        <v>195</v>
      </c>
      <c r="D133" s="168" t="s">
        <v>60</v>
      </c>
      <c r="E133" s="168" t="s">
        <v>56</v>
      </c>
      <c r="F133" s="168" t="s">
        <v>57</v>
      </c>
      <c r="G133" s="168" t="s">
        <v>196</v>
      </c>
      <c r="H133" s="168" t="s">
        <v>197</v>
      </c>
      <c r="I133" s="168" t="s">
        <v>198</v>
      </c>
      <c r="J133" s="169" t="s">
        <v>157</v>
      </c>
      <c r="K133" s="170" t="s">
        <v>199</v>
      </c>
      <c r="L133" s="171"/>
      <c r="M133" s="76" t="s">
        <v>1</v>
      </c>
      <c r="N133" s="77" t="s">
        <v>39</v>
      </c>
      <c r="O133" s="77" t="s">
        <v>200</v>
      </c>
      <c r="P133" s="77" t="s">
        <v>201</v>
      </c>
      <c r="Q133" s="77" t="s">
        <v>202</v>
      </c>
      <c r="R133" s="77" t="s">
        <v>203</v>
      </c>
      <c r="S133" s="77" t="s">
        <v>204</v>
      </c>
      <c r="T133" s="78" t="s">
        <v>205</v>
      </c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/>
    </row>
    <row r="134" spans="1:65" s="2" customFormat="1" ht="22.9" customHeight="1">
      <c r="A134" s="35"/>
      <c r="B134" s="36"/>
      <c r="C134" s="83" t="s">
        <v>206</v>
      </c>
      <c r="D134" s="37"/>
      <c r="E134" s="37"/>
      <c r="F134" s="37"/>
      <c r="G134" s="37"/>
      <c r="H134" s="37"/>
      <c r="I134" s="37"/>
      <c r="J134" s="172">
        <f>BK134</f>
        <v>0</v>
      </c>
      <c r="K134" s="37"/>
      <c r="L134" s="40"/>
      <c r="M134" s="79"/>
      <c r="N134" s="173"/>
      <c r="O134" s="80"/>
      <c r="P134" s="174">
        <f>P135+P152+P171+P190+P207+P226+P243+P262+P279+P298</f>
        <v>0</v>
      </c>
      <c r="Q134" s="80"/>
      <c r="R134" s="174">
        <f>R135+R152+R171+R190+R207+R226+R243+R262+R279+R298</f>
        <v>0</v>
      </c>
      <c r="S134" s="80"/>
      <c r="T134" s="175">
        <f>T135+T152+T171+T190+T207+T226+T243+T262+T279+T298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74</v>
      </c>
      <c r="AU134" s="18" t="s">
        <v>159</v>
      </c>
      <c r="BK134" s="176">
        <f>BK135+BK152+BK171+BK190+BK207+BK226+BK243+BK262+BK279+BK298</f>
        <v>0</v>
      </c>
    </row>
    <row r="135" spans="1:65" s="12" customFormat="1" ht="25.9" customHeight="1">
      <c r="B135" s="177"/>
      <c r="C135" s="178"/>
      <c r="D135" s="179" t="s">
        <v>74</v>
      </c>
      <c r="E135" s="180" t="s">
        <v>3280</v>
      </c>
      <c r="F135" s="180" t="s">
        <v>4542</v>
      </c>
      <c r="G135" s="178"/>
      <c r="H135" s="178"/>
      <c r="I135" s="181"/>
      <c r="J135" s="182">
        <f>BK135</f>
        <v>0</v>
      </c>
      <c r="K135" s="178"/>
      <c r="L135" s="183"/>
      <c r="M135" s="184"/>
      <c r="N135" s="185"/>
      <c r="O135" s="185"/>
      <c r="P135" s="186">
        <f>SUM(P136:P151)</f>
        <v>0</v>
      </c>
      <c r="Q135" s="185"/>
      <c r="R135" s="186">
        <f>SUM(R136:R151)</f>
        <v>0</v>
      </c>
      <c r="S135" s="185"/>
      <c r="T135" s="187">
        <f>SUM(T136:T151)</f>
        <v>0</v>
      </c>
      <c r="AR135" s="188" t="s">
        <v>83</v>
      </c>
      <c r="AT135" s="189" t="s">
        <v>74</v>
      </c>
      <c r="AU135" s="189" t="s">
        <v>75</v>
      </c>
      <c r="AY135" s="188" t="s">
        <v>209</v>
      </c>
      <c r="BK135" s="190">
        <f>SUM(BK136:BK151)</f>
        <v>0</v>
      </c>
    </row>
    <row r="136" spans="1:65" s="2" customFormat="1" ht="24.2" customHeight="1">
      <c r="A136" s="35"/>
      <c r="B136" s="36"/>
      <c r="C136" s="193" t="s">
        <v>83</v>
      </c>
      <c r="D136" s="193" t="s">
        <v>211</v>
      </c>
      <c r="E136" s="194" t="s">
        <v>4543</v>
      </c>
      <c r="F136" s="195" t="s">
        <v>4544</v>
      </c>
      <c r="G136" s="196" t="s">
        <v>513</v>
      </c>
      <c r="H136" s="197">
        <v>2</v>
      </c>
      <c r="I136" s="198"/>
      <c r="J136" s="199">
        <f t="shared" ref="J136:J151" si="0">ROUND(I136*H136,2)</f>
        <v>0</v>
      </c>
      <c r="K136" s="200"/>
      <c r="L136" s="40"/>
      <c r="M136" s="201" t="s">
        <v>1</v>
      </c>
      <c r="N136" s="202" t="s">
        <v>40</v>
      </c>
      <c r="O136" s="72"/>
      <c r="P136" s="203">
        <f t="shared" ref="P136:P151" si="1">O136*H136</f>
        <v>0</v>
      </c>
      <c r="Q136" s="203">
        <v>0</v>
      </c>
      <c r="R136" s="203">
        <f t="shared" ref="R136:R151" si="2">Q136*H136</f>
        <v>0</v>
      </c>
      <c r="S136" s="203">
        <v>0</v>
      </c>
      <c r="T136" s="204">
        <f t="shared" ref="T136:T151" si="3"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215</v>
      </c>
      <c r="AT136" s="205" t="s">
        <v>211</v>
      </c>
      <c r="AU136" s="205" t="s">
        <v>83</v>
      </c>
      <c r="AY136" s="18" t="s">
        <v>209</v>
      </c>
      <c r="BE136" s="206">
        <f t="shared" ref="BE136:BE151" si="4">IF(N136="základní",J136,0)</f>
        <v>0</v>
      </c>
      <c r="BF136" s="206">
        <f t="shared" ref="BF136:BF151" si="5">IF(N136="snížená",J136,0)</f>
        <v>0</v>
      </c>
      <c r="BG136" s="206">
        <f t="shared" ref="BG136:BG151" si="6">IF(N136="zákl. přenesená",J136,0)</f>
        <v>0</v>
      </c>
      <c r="BH136" s="206">
        <f t="shared" ref="BH136:BH151" si="7">IF(N136="sníž. přenesená",J136,0)</f>
        <v>0</v>
      </c>
      <c r="BI136" s="206">
        <f t="shared" ref="BI136:BI151" si="8">IF(N136="nulová",J136,0)</f>
        <v>0</v>
      </c>
      <c r="BJ136" s="18" t="s">
        <v>83</v>
      </c>
      <c r="BK136" s="206">
        <f t="shared" ref="BK136:BK151" si="9">ROUND(I136*H136,2)</f>
        <v>0</v>
      </c>
      <c r="BL136" s="18" t="s">
        <v>215</v>
      </c>
      <c r="BM136" s="205" t="s">
        <v>4545</v>
      </c>
    </row>
    <row r="137" spans="1:65" s="2" customFormat="1" ht="24.2" customHeight="1">
      <c r="A137" s="35"/>
      <c r="B137" s="36"/>
      <c r="C137" s="193" t="s">
        <v>85</v>
      </c>
      <c r="D137" s="193" t="s">
        <v>211</v>
      </c>
      <c r="E137" s="194" t="s">
        <v>4546</v>
      </c>
      <c r="F137" s="195" t="s">
        <v>4547</v>
      </c>
      <c r="G137" s="196" t="s">
        <v>513</v>
      </c>
      <c r="H137" s="197">
        <v>1</v>
      </c>
      <c r="I137" s="198"/>
      <c r="J137" s="199">
        <f t="shared" si="0"/>
        <v>0</v>
      </c>
      <c r="K137" s="200"/>
      <c r="L137" s="40"/>
      <c r="M137" s="201" t="s">
        <v>1</v>
      </c>
      <c r="N137" s="202" t="s">
        <v>40</v>
      </c>
      <c r="O137" s="72"/>
      <c r="P137" s="203">
        <f t="shared" si="1"/>
        <v>0</v>
      </c>
      <c r="Q137" s="203">
        <v>0</v>
      </c>
      <c r="R137" s="203">
        <f t="shared" si="2"/>
        <v>0</v>
      </c>
      <c r="S137" s="203">
        <v>0</v>
      </c>
      <c r="T137" s="204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215</v>
      </c>
      <c r="AT137" s="205" t="s">
        <v>211</v>
      </c>
      <c r="AU137" s="205" t="s">
        <v>83</v>
      </c>
      <c r="AY137" s="18" t="s">
        <v>209</v>
      </c>
      <c r="BE137" s="206">
        <f t="shared" si="4"/>
        <v>0</v>
      </c>
      <c r="BF137" s="206">
        <f t="shared" si="5"/>
        <v>0</v>
      </c>
      <c r="BG137" s="206">
        <f t="shared" si="6"/>
        <v>0</v>
      </c>
      <c r="BH137" s="206">
        <f t="shared" si="7"/>
        <v>0</v>
      </c>
      <c r="BI137" s="206">
        <f t="shared" si="8"/>
        <v>0</v>
      </c>
      <c r="BJ137" s="18" t="s">
        <v>83</v>
      </c>
      <c r="BK137" s="206">
        <f t="shared" si="9"/>
        <v>0</v>
      </c>
      <c r="BL137" s="18" t="s">
        <v>215</v>
      </c>
      <c r="BM137" s="205" t="s">
        <v>4548</v>
      </c>
    </row>
    <row r="138" spans="1:65" s="2" customFormat="1" ht="24.2" customHeight="1">
      <c r="A138" s="35"/>
      <c r="B138" s="36"/>
      <c r="C138" s="193" t="s">
        <v>106</v>
      </c>
      <c r="D138" s="193" t="s">
        <v>211</v>
      </c>
      <c r="E138" s="194" t="s">
        <v>4549</v>
      </c>
      <c r="F138" s="195" t="s">
        <v>4550</v>
      </c>
      <c r="G138" s="196" t="s">
        <v>513</v>
      </c>
      <c r="H138" s="197">
        <v>1</v>
      </c>
      <c r="I138" s="198"/>
      <c r="J138" s="199">
        <f t="shared" si="0"/>
        <v>0</v>
      </c>
      <c r="K138" s="200"/>
      <c r="L138" s="40"/>
      <c r="M138" s="201" t="s">
        <v>1</v>
      </c>
      <c r="N138" s="202" t="s">
        <v>40</v>
      </c>
      <c r="O138" s="72"/>
      <c r="P138" s="203">
        <f t="shared" si="1"/>
        <v>0</v>
      </c>
      <c r="Q138" s="203">
        <v>0</v>
      </c>
      <c r="R138" s="203">
        <f t="shared" si="2"/>
        <v>0</v>
      </c>
      <c r="S138" s="203">
        <v>0</v>
      </c>
      <c r="T138" s="204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215</v>
      </c>
      <c r="AT138" s="205" t="s">
        <v>211</v>
      </c>
      <c r="AU138" s="205" t="s">
        <v>83</v>
      </c>
      <c r="AY138" s="18" t="s">
        <v>209</v>
      </c>
      <c r="BE138" s="206">
        <f t="shared" si="4"/>
        <v>0</v>
      </c>
      <c r="BF138" s="206">
        <f t="shared" si="5"/>
        <v>0</v>
      </c>
      <c r="BG138" s="206">
        <f t="shared" si="6"/>
        <v>0</v>
      </c>
      <c r="BH138" s="206">
        <f t="shared" si="7"/>
        <v>0</v>
      </c>
      <c r="BI138" s="206">
        <f t="shared" si="8"/>
        <v>0</v>
      </c>
      <c r="BJ138" s="18" t="s">
        <v>83</v>
      </c>
      <c r="BK138" s="206">
        <f t="shared" si="9"/>
        <v>0</v>
      </c>
      <c r="BL138" s="18" t="s">
        <v>215</v>
      </c>
      <c r="BM138" s="205" t="s">
        <v>4551</v>
      </c>
    </row>
    <row r="139" spans="1:65" s="2" customFormat="1" ht="24.2" customHeight="1">
      <c r="A139" s="35"/>
      <c r="B139" s="36"/>
      <c r="C139" s="193" t="s">
        <v>215</v>
      </c>
      <c r="D139" s="193" t="s">
        <v>211</v>
      </c>
      <c r="E139" s="194" t="s">
        <v>4552</v>
      </c>
      <c r="F139" s="195" t="s">
        <v>4553</v>
      </c>
      <c r="G139" s="196" t="s">
        <v>513</v>
      </c>
      <c r="H139" s="197">
        <v>1</v>
      </c>
      <c r="I139" s="198"/>
      <c r="J139" s="199">
        <f t="shared" si="0"/>
        <v>0</v>
      </c>
      <c r="K139" s="200"/>
      <c r="L139" s="40"/>
      <c r="M139" s="201" t="s">
        <v>1</v>
      </c>
      <c r="N139" s="202" t="s">
        <v>40</v>
      </c>
      <c r="O139" s="72"/>
      <c r="P139" s="203">
        <f t="shared" si="1"/>
        <v>0</v>
      </c>
      <c r="Q139" s="203">
        <v>0</v>
      </c>
      <c r="R139" s="203">
        <f t="shared" si="2"/>
        <v>0</v>
      </c>
      <c r="S139" s="203">
        <v>0</v>
      </c>
      <c r="T139" s="204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215</v>
      </c>
      <c r="AT139" s="205" t="s">
        <v>211</v>
      </c>
      <c r="AU139" s="205" t="s">
        <v>83</v>
      </c>
      <c r="AY139" s="18" t="s">
        <v>209</v>
      </c>
      <c r="BE139" s="206">
        <f t="shared" si="4"/>
        <v>0</v>
      </c>
      <c r="BF139" s="206">
        <f t="shared" si="5"/>
        <v>0</v>
      </c>
      <c r="BG139" s="206">
        <f t="shared" si="6"/>
        <v>0</v>
      </c>
      <c r="BH139" s="206">
        <f t="shared" si="7"/>
        <v>0</v>
      </c>
      <c r="BI139" s="206">
        <f t="shared" si="8"/>
        <v>0</v>
      </c>
      <c r="BJ139" s="18" t="s">
        <v>83</v>
      </c>
      <c r="BK139" s="206">
        <f t="shared" si="9"/>
        <v>0</v>
      </c>
      <c r="BL139" s="18" t="s">
        <v>215</v>
      </c>
      <c r="BM139" s="205" t="s">
        <v>4554</v>
      </c>
    </row>
    <row r="140" spans="1:65" s="2" customFormat="1" ht="24.2" customHeight="1">
      <c r="A140" s="35"/>
      <c r="B140" s="36"/>
      <c r="C140" s="193" t="s">
        <v>232</v>
      </c>
      <c r="D140" s="193" t="s">
        <v>211</v>
      </c>
      <c r="E140" s="194" t="s">
        <v>4555</v>
      </c>
      <c r="F140" s="195" t="s">
        <v>4556</v>
      </c>
      <c r="G140" s="196" t="s">
        <v>513</v>
      </c>
      <c r="H140" s="197">
        <v>2</v>
      </c>
      <c r="I140" s="198"/>
      <c r="J140" s="199">
        <f t="shared" si="0"/>
        <v>0</v>
      </c>
      <c r="K140" s="200"/>
      <c r="L140" s="40"/>
      <c r="M140" s="201" t="s">
        <v>1</v>
      </c>
      <c r="N140" s="202" t="s">
        <v>40</v>
      </c>
      <c r="O140" s="72"/>
      <c r="P140" s="203">
        <f t="shared" si="1"/>
        <v>0</v>
      </c>
      <c r="Q140" s="203">
        <v>0</v>
      </c>
      <c r="R140" s="203">
        <f t="shared" si="2"/>
        <v>0</v>
      </c>
      <c r="S140" s="203">
        <v>0</v>
      </c>
      <c r="T140" s="204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215</v>
      </c>
      <c r="AT140" s="205" t="s">
        <v>211</v>
      </c>
      <c r="AU140" s="205" t="s">
        <v>83</v>
      </c>
      <c r="AY140" s="18" t="s">
        <v>209</v>
      </c>
      <c r="BE140" s="206">
        <f t="shared" si="4"/>
        <v>0</v>
      </c>
      <c r="BF140" s="206">
        <f t="shared" si="5"/>
        <v>0</v>
      </c>
      <c r="BG140" s="206">
        <f t="shared" si="6"/>
        <v>0</v>
      </c>
      <c r="BH140" s="206">
        <f t="shared" si="7"/>
        <v>0</v>
      </c>
      <c r="BI140" s="206">
        <f t="shared" si="8"/>
        <v>0</v>
      </c>
      <c r="BJ140" s="18" t="s">
        <v>83</v>
      </c>
      <c r="BK140" s="206">
        <f t="shared" si="9"/>
        <v>0</v>
      </c>
      <c r="BL140" s="18" t="s">
        <v>215</v>
      </c>
      <c r="BM140" s="205" t="s">
        <v>4557</v>
      </c>
    </row>
    <row r="141" spans="1:65" s="2" customFormat="1" ht="24.2" customHeight="1">
      <c r="A141" s="35"/>
      <c r="B141" s="36"/>
      <c r="C141" s="193" t="s">
        <v>224</v>
      </c>
      <c r="D141" s="193" t="s">
        <v>211</v>
      </c>
      <c r="E141" s="194" t="s">
        <v>4558</v>
      </c>
      <c r="F141" s="195" t="s">
        <v>4559</v>
      </c>
      <c r="G141" s="196" t="s">
        <v>513</v>
      </c>
      <c r="H141" s="197">
        <v>0</v>
      </c>
      <c r="I141" s="198"/>
      <c r="J141" s="199">
        <f t="shared" si="0"/>
        <v>0</v>
      </c>
      <c r="K141" s="200"/>
      <c r="L141" s="40"/>
      <c r="M141" s="201" t="s">
        <v>1</v>
      </c>
      <c r="N141" s="202" t="s">
        <v>40</v>
      </c>
      <c r="O141" s="72"/>
      <c r="P141" s="203">
        <f t="shared" si="1"/>
        <v>0</v>
      </c>
      <c r="Q141" s="203">
        <v>0</v>
      </c>
      <c r="R141" s="203">
        <f t="shared" si="2"/>
        <v>0</v>
      </c>
      <c r="S141" s="203">
        <v>0</v>
      </c>
      <c r="T141" s="204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215</v>
      </c>
      <c r="AT141" s="205" t="s">
        <v>211</v>
      </c>
      <c r="AU141" s="205" t="s">
        <v>83</v>
      </c>
      <c r="AY141" s="18" t="s">
        <v>209</v>
      </c>
      <c r="BE141" s="206">
        <f t="shared" si="4"/>
        <v>0</v>
      </c>
      <c r="BF141" s="206">
        <f t="shared" si="5"/>
        <v>0</v>
      </c>
      <c r="BG141" s="206">
        <f t="shared" si="6"/>
        <v>0</v>
      </c>
      <c r="BH141" s="206">
        <f t="shared" si="7"/>
        <v>0</v>
      </c>
      <c r="BI141" s="206">
        <f t="shared" si="8"/>
        <v>0</v>
      </c>
      <c r="BJ141" s="18" t="s">
        <v>83</v>
      </c>
      <c r="BK141" s="206">
        <f t="shared" si="9"/>
        <v>0</v>
      </c>
      <c r="BL141" s="18" t="s">
        <v>215</v>
      </c>
      <c r="BM141" s="205" t="s">
        <v>4560</v>
      </c>
    </row>
    <row r="142" spans="1:65" s="2" customFormat="1" ht="16.5" customHeight="1">
      <c r="A142" s="35"/>
      <c r="B142" s="36"/>
      <c r="C142" s="193" t="s">
        <v>241</v>
      </c>
      <c r="D142" s="193" t="s">
        <v>211</v>
      </c>
      <c r="E142" s="194" t="s">
        <v>4561</v>
      </c>
      <c r="F142" s="195" t="s">
        <v>4562</v>
      </c>
      <c r="G142" s="196" t="s">
        <v>513</v>
      </c>
      <c r="H142" s="197">
        <v>1</v>
      </c>
      <c r="I142" s="198"/>
      <c r="J142" s="199">
        <f t="shared" si="0"/>
        <v>0</v>
      </c>
      <c r="K142" s="200"/>
      <c r="L142" s="40"/>
      <c r="M142" s="201" t="s">
        <v>1</v>
      </c>
      <c r="N142" s="202" t="s">
        <v>40</v>
      </c>
      <c r="O142" s="72"/>
      <c r="P142" s="203">
        <f t="shared" si="1"/>
        <v>0</v>
      </c>
      <c r="Q142" s="203">
        <v>0</v>
      </c>
      <c r="R142" s="203">
        <f t="shared" si="2"/>
        <v>0</v>
      </c>
      <c r="S142" s="203">
        <v>0</v>
      </c>
      <c r="T142" s="204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215</v>
      </c>
      <c r="AT142" s="205" t="s">
        <v>211</v>
      </c>
      <c r="AU142" s="205" t="s">
        <v>83</v>
      </c>
      <c r="AY142" s="18" t="s">
        <v>209</v>
      </c>
      <c r="BE142" s="206">
        <f t="shared" si="4"/>
        <v>0</v>
      </c>
      <c r="BF142" s="206">
        <f t="shared" si="5"/>
        <v>0</v>
      </c>
      <c r="BG142" s="206">
        <f t="shared" si="6"/>
        <v>0</v>
      </c>
      <c r="BH142" s="206">
        <f t="shared" si="7"/>
        <v>0</v>
      </c>
      <c r="BI142" s="206">
        <f t="shared" si="8"/>
        <v>0</v>
      </c>
      <c r="BJ142" s="18" t="s">
        <v>83</v>
      </c>
      <c r="BK142" s="206">
        <f t="shared" si="9"/>
        <v>0</v>
      </c>
      <c r="BL142" s="18" t="s">
        <v>215</v>
      </c>
      <c r="BM142" s="205" t="s">
        <v>4563</v>
      </c>
    </row>
    <row r="143" spans="1:65" s="2" customFormat="1" ht="16.5" customHeight="1">
      <c r="A143" s="35"/>
      <c r="B143" s="36"/>
      <c r="C143" s="193" t="s">
        <v>229</v>
      </c>
      <c r="D143" s="193" t="s">
        <v>211</v>
      </c>
      <c r="E143" s="194" t="s">
        <v>4564</v>
      </c>
      <c r="F143" s="195" t="s">
        <v>4565</v>
      </c>
      <c r="G143" s="196" t="s">
        <v>513</v>
      </c>
      <c r="H143" s="197">
        <v>1</v>
      </c>
      <c r="I143" s="198"/>
      <c r="J143" s="199">
        <f t="shared" si="0"/>
        <v>0</v>
      </c>
      <c r="K143" s="200"/>
      <c r="L143" s="40"/>
      <c r="M143" s="201" t="s">
        <v>1</v>
      </c>
      <c r="N143" s="202" t="s">
        <v>40</v>
      </c>
      <c r="O143" s="72"/>
      <c r="P143" s="203">
        <f t="shared" si="1"/>
        <v>0</v>
      </c>
      <c r="Q143" s="203">
        <v>0</v>
      </c>
      <c r="R143" s="203">
        <f t="shared" si="2"/>
        <v>0</v>
      </c>
      <c r="S143" s="203">
        <v>0</v>
      </c>
      <c r="T143" s="204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215</v>
      </c>
      <c r="AT143" s="205" t="s">
        <v>211</v>
      </c>
      <c r="AU143" s="205" t="s">
        <v>83</v>
      </c>
      <c r="AY143" s="18" t="s">
        <v>209</v>
      </c>
      <c r="BE143" s="206">
        <f t="shared" si="4"/>
        <v>0</v>
      </c>
      <c r="BF143" s="206">
        <f t="shared" si="5"/>
        <v>0</v>
      </c>
      <c r="BG143" s="206">
        <f t="shared" si="6"/>
        <v>0</v>
      </c>
      <c r="BH143" s="206">
        <f t="shared" si="7"/>
        <v>0</v>
      </c>
      <c r="BI143" s="206">
        <f t="shared" si="8"/>
        <v>0</v>
      </c>
      <c r="BJ143" s="18" t="s">
        <v>83</v>
      </c>
      <c r="BK143" s="206">
        <f t="shared" si="9"/>
        <v>0</v>
      </c>
      <c r="BL143" s="18" t="s">
        <v>215</v>
      </c>
      <c r="BM143" s="205" t="s">
        <v>4566</v>
      </c>
    </row>
    <row r="144" spans="1:65" s="2" customFormat="1" ht="16.5" customHeight="1">
      <c r="A144" s="35"/>
      <c r="B144" s="36"/>
      <c r="C144" s="193" t="s">
        <v>249</v>
      </c>
      <c r="D144" s="193" t="s">
        <v>211</v>
      </c>
      <c r="E144" s="194" t="s">
        <v>4567</v>
      </c>
      <c r="F144" s="195" t="s">
        <v>4568</v>
      </c>
      <c r="G144" s="196" t="s">
        <v>513</v>
      </c>
      <c r="H144" s="197">
        <v>4</v>
      </c>
      <c r="I144" s="198"/>
      <c r="J144" s="199">
        <f t="shared" si="0"/>
        <v>0</v>
      </c>
      <c r="K144" s="200"/>
      <c r="L144" s="40"/>
      <c r="M144" s="201" t="s">
        <v>1</v>
      </c>
      <c r="N144" s="202" t="s">
        <v>40</v>
      </c>
      <c r="O144" s="72"/>
      <c r="P144" s="203">
        <f t="shared" si="1"/>
        <v>0</v>
      </c>
      <c r="Q144" s="203">
        <v>0</v>
      </c>
      <c r="R144" s="203">
        <f t="shared" si="2"/>
        <v>0</v>
      </c>
      <c r="S144" s="203">
        <v>0</v>
      </c>
      <c r="T144" s="204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215</v>
      </c>
      <c r="AT144" s="205" t="s">
        <v>211</v>
      </c>
      <c r="AU144" s="205" t="s">
        <v>83</v>
      </c>
      <c r="AY144" s="18" t="s">
        <v>209</v>
      </c>
      <c r="BE144" s="206">
        <f t="shared" si="4"/>
        <v>0</v>
      </c>
      <c r="BF144" s="206">
        <f t="shared" si="5"/>
        <v>0</v>
      </c>
      <c r="BG144" s="206">
        <f t="shared" si="6"/>
        <v>0</v>
      </c>
      <c r="BH144" s="206">
        <f t="shared" si="7"/>
        <v>0</v>
      </c>
      <c r="BI144" s="206">
        <f t="shared" si="8"/>
        <v>0</v>
      </c>
      <c r="BJ144" s="18" t="s">
        <v>83</v>
      </c>
      <c r="BK144" s="206">
        <f t="shared" si="9"/>
        <v>0</v>
      </c>
      <c r="BL144" s="18" t="s">
        <v>215</v>
      </c>
      <c r="BM144" s="205" t="s">
        <v>4569</v>
      </c>
    </row>
    <row r="145" spans="1:65" s="2" customFormat="1" ht="16.5" customHeight="1">
      <c r="A145" s="35"/>
      <c r="B145" s="36"/>
      <c r="C145" s="193" t="s">
        <v>235</v>
      </c>
      <c r="D145" s="193" t="s">
        <v>211</v>
      </c>
      <c r="E145" s="194" t="s">
        <v>4570</v>
      </c>
      <c r="F145" s="195" t="s">
        <v>4571</v>
      </c>
      <c r="G145" s="196" t="s">
        <v>513</v>
      </c>
      <c r="H145" s="197">
        <v>1</v>
      </c>
      <c r="I145" s="198"/>
      <c r="J145" s="199">
        <f t="shared" si="0"/>
        <v>0</v>
      </c>
      <c r="K145" s="200"/>
      <c r="L145" s="40"/>
      <c r="M145" s="201" t="s">
        <v>1</v>
      </c>
      <c r="N145" s="202" t="s">
        <v>40</v>
      </c>
      <c r="O145" s="72"/>
      <c r="P145" s="203">
        <f t="shared" si="1"/>
        <v>0</v>
      </c>
      <c r="Q145" s="203">
        <v>0</v>
      </c>
      <c r="R145" s="203">
        <f t="shared" si="2"/>
        <v>0</v>
      </c>
      <c r="S145" s="203">
        <v>0</v>
      </c>
      <c r="T145" s="204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215</v>
      </c>
      <c r="AT145" s="205" t="s">
        <v>211</v>
      </c>
      <c r="AU145" s="205" t="s">
        <v>83</v>
      </c>
      <c r="AY145" s="18" t="s">
        <v>209</v>
      </c>
      <c r="BE145" s="206">
        <f t="shared" si="4"/>
        <v>0</v>
      </c>
      <c r="BF145" s="206">
        <f t="shared" si="5"/>
        <v>0</v>
      </c>
      <c r="BG145" s="206">
        <f t="shared" si="6"/>
        <v>0</v>
      </c>
      <c r="BH145" s="206">
        <f t="shared" si="7"/>
        <v>0</v>
      </c>
      <c r="BI145" s="206">
        <f t="shared" si="8"/>
        <v>0</v>
      </c>
      <c r="BJ145" s="18" t="s">
        <v>83</v>
      </c>
      <c r="BK145" s="206">
        <f t="shared" si="9"/>
        <v>0</v>
      </c>
      <c r="BL145" s="18" t="s">
        <v>215</v>
      </c>
      <c r="BM145" s="205" t="s">
        <v>4572</v>
      </c>
    </row>
    <row r="146" spans="1:65" s="2" customFormat="1" ht="16.5" customHeight="1">
      <c r="A146" s="35"/>
      <c r="B146" s="36"/>
      <c r="C146" s="193" t="s">
        <v>259</v>
      </c>
      <c r="D146" s="193" t="s">
        <v>211</v>
      </c>
      <c r="E146" s="194" t="s">
        <v>4573</v>
      </c>
      <c r="F146" s="195" t="s">
        <v>4574</v>
      </c>
      <c r="G146" s="196" t="s">
        <v>513</v>
      </c>
      <c r="H146" s="197">
        <v>1</v>
      </c>
      <c r="I146" s="198"/>
      <c r="J146" s="199">
        <f t="shared" si="0"/>
        <v>0</v>
      </c>
      <c r="K146" s="200"/>
      <c r="L146" s="40"/>
      <c r="M146" s="201" t="s">
        <v>1</v>
      </c>
      <c r="N146" s="202" t="s">
        <v>40</v>
      </c>
      <c r="O146" s="72"/>
      <c r="P146" s="203">
        <f t="shared" si="1"/>
        <v>0</v>
      </c>
      <c r="Q146" s="203">
        <v>0</v>
      </c>
      <c r="R146" s="203">
        <f t="shared" si="2"/>
        <v>0</v>
      </c>
      <c r="S146" s="203">
        <v>0</v>
      </c>
      <c r="T146" s="204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215</v>
      </c>
      <c r="AT146" s="205" t="s">
        <v>211</v>
      </c>
      <c r="AU146" s="205" t="s">
        <v>83</v>
      </c>
      <c r="AY146" s="18" t="s">
        <v>209</v>
      </c>
      <c r="BE146" s="206">
        <f t="shared" si="4"/>
        <v>0</v>
      </c>
      <c r="BF146" s="206">
        <f t="shared" si="5"/>
        <v>0</v>
      </c>
      <c r="BG146" s="206">
        <f t="shared" si="6"/>
        <v>0</v>
      </c>
      <c r="BH146" s="206">
        <f t="shared" si="7"/>
        <v>0</v>
      </c>
      <c r="BI146" s="206">
        <f t="shared" si="8"/>
        <v>0</v>
      </c>
      <c r="BJ146" s="18" t="s">
        <v>83</v>
      </c>
      <c r="BK146" s="206">
        <f t="shared" si="9"/>
        <v>0</v>
      </c>
      <c r="BL146" s="18" t="s">
        <v>215</v>
      </c>
      <c r="BM146" s="205" t="s">
        <v>4575</v>
      </c>
    </row>
    <row r="147" spans="1:65" s="2" customFormat="1" ht="16.5" customHeight="1">
      <c r="A147" s="35"/>
      <c r="B147" s="36"/>
      <c r="C147" s="193" t="s">
        <v>240</v>
      </c>
      <c r="D147" s="193" t="s">
        <v>211</v>
      </c>
      <c r="E147" s="194" t="s">
        <v>4576</v>
      </c>
      <c r="F147" s="195" t="s">
        <v>4577</v>
      </c>
      <c r="G147" s="196" t="s">
        <v>513</v>
      </c>
      <c r="H147" s="197">
        <v>3</v>
      </c>
      <c r="I147" s="198"/>
      <c r="J147" s="199">
        <f t="shared" si="0"/>
        <v>0</v>
      </c>
      <c r="K147" s="200"/>
      <c r="L147" s="40"/>
      <c r="M147" s="201" t="s">
        <v>1</v>
      </c>
      <c r="N147" s="202" t="s">
        <v>40</v>
      </c>
      <c r="O147" s="72"/>
      <c r="P147" s="203">
        <f t="shared" si="1"/>
        <v>0</v>
      </c>
      <c r="Q147" s="203">
        <v>0</v>
      </c>
      <c r="R147" s="203">
        <f t="shared" si="2"/>
        <v>0</v>
      </c>
      <c r="S147" s="203">
        <v>0</v>
      </c>
      <c r="T147" s="204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215</v>
      </c>
      <c r="AT147" s="205" t="s">
        <v>211</v>
      </c>
      <c r="AU147" s="205" t="s">
        <v>83</v>
      </c>
      <c r="AY147" s="18" t="s">
        <v>209</v>
      </c>
      <c r="BE147" s="206">
        <f t="shared" si="4"/>
        <v>0</v>
      </c>
      <c r="BF147" s="206">
        <f t="shared" si="5"/>
        <v>0</v>
      </c>
      <c r="BG147" s="206">
        <f t="shared" si="6"/>
        <v>0</v>
      </c>
      <c r="BH147" s="206">
        <f t="shared" si="7"/>
        <v>0</v>
      </c>
      <c r="BI147" s="206">
        <f t="shared" si="8"/>
        <v>0</v>
      </c>
      <c r="BJ147" s="18" t="s">
        <v>83</v>
      </c>
      <c r="BK147" s="206">
        <f t="shared" si="9"/>
        <v>0</v>
      </c>
      <c r="BL147" s="18" t="s">
        <v>215</v>
      </c>
      <c r="BM147" s="205" t="s">
        <v>4578</v>
      </c>
    </row>
    <row r="148" spans="1:65" s="2" customFormat="1" ht="16.5" customHeight="1">
      <c r="A148" s="35"/>
      <c r="B148" s="36"/>
      <c r="C148" s="193" t="s">
        <v>265</v>
      </c>
      <c r="D148" s="193" t="s">
        <v>211</v>
      </c>
      <c r="E148" s="194" t="s">
        <v>4579</v>
      </c>
      <c r="F148" s="195" t="s">
        <v>4580</v>
      </c>
      <c r="G148" s="196" t="s">
        <v>513</v>
      </c>
      <c r="H148" s="197">
        <v>2</v>
      </c>
      <c r="I148" s="198"/>
      <c r="J148" s="199">
        <f t="shared" si="0"/>
        <v>0</v>
      </c>
      <c r="K148" s="200"/>
      <c r="L148" s="40"/>
      <c r="M148" s="201" t="s">
        <v>1</v>
      </c>
      <c r="N148" s="202" t="s">
        <v>40</v>
      </c>
      <c r="O148" s="72"/>
      <c r="P148" s="203">
        <f t="shared" si="1"/>
        <v>0</v>
      </c>
      <c r="Q148" s="203">
        <v>0</v>
      </c>
      <c r="R148" s="203">
        <f t="shared" si="2"/>
        <v>0</v>
      </c>
      <c r="S148" s="203">
        <v>0</v>
      </c>
      <c r="T148" s="204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215</v>
      </c>
      <c r="AT148" s="205" t="s">
        <v>211</v>
      </c>
      <c r="AU148" s="205" t="s">
        <v>83</v>
      </c>
      <c r="AY148" s="18" t="s">
        <v>209</v>
      </c>
      <c r="BE148" s="206">
        <f t="shared" si="4"/>
        <v>0</v>
      </c>
      <c r="BF148" s="206">
        <f t="shared" si="5"/>
        <v>0</v>
      </c>
      <c r="BG148" s="206">
        <f t="shared" si="6"/>
        <v>0</v>
      </c>
      <c r="BH148" s="206">
        <f t="shared" si="7"/>
        <v>0</v>
      </c>
      <c r="BI148" s="206">
        <f t="shared" si="8"/>
        <v>0</v>
      </c>
      <c r="BJ148" s="18" t="s">
        <v>83</v>
      </c>
      <c r="BK148" s="206">
        <f t="shared" si="9"/>
        <v>0</v>
      </c>
      <c r="BL148" s="18" t="s">
        <v>215</v>
      </c>
      <c r="BM148" s="205" t="s">
        <v>4581</v>
      </c>
    </row>
    <row r="149" spans="1:65" s="2" customFormat="1" ht="24.2" customHeight="1">
      <c r="A149" s="35"/>
      <c r="B149" s="36"/>
      <c r="C149" s="193" t="s">
        <v>244</v>
      </c>
      <c r="D149" s="193" t="s">
        <v>211</v>
      </c>
      <c r="E149" s="194" t="s">
        <v>4582</v>
      </c>
      <c r="F149" s="195" t="s">
        <v>4583</v>
      </c>
      <c r="G149" s="196" t="s">
        <v>513</v>
      </c>
      <c r="H149" s="197">
        <v>2</v>
      </c>
      <c r="I149" s="198"/>
      <c r="J149" s="199">
        <f t="shared" si="0"/>
        <v>0</v>
      </c>
      <c r="K149" s="200"/>
      <c r="L149" s="40"/>
      <c r="M149" s="201" t="s">
        <v>1</v>
      </c>
      <c r="N149" s="202" t="s">
        <v>40</v>
      </c>
      <c r="O149" s="72"/>
      <c r="P149" s="203">
        <f t="shared" si="1"/>
        <v>0</v>
      </c>
      <c r="Q149" s="203">
        <v>0</v>
      </c>
      <c r="R149" s="203">
        <f t="shared" si="2"/>
        <v>0</v>
      </c>
      <c r="S149" s="203">
        <v>0</v>
      </c>
      <c r="T149" s="204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215</v>
      </c>
      <c r="AT149" s="205" t="s">
        <v>211</v>
      </c>
      <c r="AU149" s="205" t="s">
        <v>83</v>
      </c>
      <c r="AY149" s="18" t="s">
        <v>209</v>
      </c>
      <c r="BE149" s="206">
        <f t="shared" si="4"/>
        <v>0</v>
      </c>
      <c r="BF149" s="206">
        <f t="shared" si="5"/>
        <v>0</v>
      </c>
      <c r="BG149" s="206">
        <f t="shared" si="6"/>
        <v>0</v>
      </c>
      <c r="BH149" s="206">
        <f t="shared" si="7"/>
        <v>0</v>
      </c>
      <c r="BI149" s="206">
        <f t="shared" si="8"/>
        <v>0</v>
      </c>
      <c r="BJ149" s="18" t="s">
        <v>83</v>
      </c>
      <c r="BK149" s="206">
        <f t="shared" si="9"/>
        <v>0</v>
      </c>
      <c r="BL149" s="18" t="s">
        <v>215</v>
      </c>
      <c r="BM149" s="205" t="s">
        <v>4584</v>
      </c>
    </row>
    <row r="150" spans="1:65" s="2" customFormat="1" ht="16.5" customHeight="1">
      <c r="A150" s="35"/>
      <c r="B150" s="36"/>
      <c r="C150" s="193" t="s">
        <v>8</v>
      </c>
      <c r="D150" s="193" t="s">
        <v>211</v>
      </c>
      <c r="E150" s="194" t="s">
        <v>4585</v>
      </c>
      <c r="F150" s="195" t="s">
        <v>4586</v>
      </c>
      <c r="G150" s="196" t="s">
        <v>513</v>
      </c>
      <c r="H150" s="197">
        <v>1</v>
      </c>
      <c r="I150" s="198"/>
      <c r="J150" s="199">
        <f t="shared" si="0"/>
        <v>0</v>
      </c>
      <c r="K150" s="200"/>
      <c r="L150" s="40"/>
      <c r="M150" s="201" t="s">
        <v>1</v>
      </c>
      <c r="N150" s="202" t="s">
        <v>40</v>
      </c>
      <c r="O150" s="72"/>
      <c r="P150" s="203">
        <f t="shared" si="1"/>
        <v>0</v>
      </c>
      <c r="Q150" s="203">
        <v>0</v>
      </c>
      <c r="R150" s="203">
        <f t="shared" si="2"/>
        <v>0</v>
      </c>
      <c r="S150" s="203">
        <v>0</v>
      </c>
      <c r="T150" s="204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215</v>
      </c>
      <c r="AT150" s="205" t="s">
        <v>211</v>
      </c>
      <c r="AU150" s="205" t="s">
        <v>83</v>
      </c>
      <c r="AY150" s="18" t="s">
        <v>209</v>
      </c>
      <c r="BE150" s="206">
        <f t="shared" si="4"/>
        <v>0</v>
      </c>
      <c r="BF150" s="206">
        <f t="shared" si="5"/>
        <v>0</v>
      </c>
      <c r="BG150" s="206">
        <f t="shared" si="6"/>
        <v>0</v>
      </c>
      <c r="BH150" s="206">
        <f t="shared" si="7"/>
        <v>0</v>
      </c>
      <c r="BI150" s="206">
        <f t="shared" si="8"/>
        <v>0</v>
      </c>
      <c r="BJ150" s="18" t="s">
        <v>83</v>
      </c>
      <c r="BK150" s="206">
        <f t="shared" si="9"/>
        <v>0</v>
      </c>
      <c r="BL150" s="18" t="s">
        <v>215</v>
      </c>
      <c r="BM150" s="205" t="s">
        <v>4587</v>
      </c>
    </row>
    <row r="151" spans="1:65" s="2" customFormat="1" ht="24.2" customHeight="1">
      <c r="A151" s="35"/>
      <c r="B151" s="36"/>
      <c r="C151" s="193" t="s">
        <v>247</v>
      </c>
      <c r="D151" s="193" t="s">
        <v>211</v>
      </c>
      <c r="E151" s="194" t="s">
        <v>4588</v>
      </c>
      <c r="F151" s="195" t="s">
        <v>4589</v>
      </c>
      <c r="G151" s="196" t="s">
        <v>513</v>
      </c>
      <c r="H151" s="197">
        <v>1</v>
      </c>
      <c r="I151" s="198"/>
      <c r="J151" s="199">
        <f t="shared" si="0"/>
        <v>0</v>
      </c>
      <c r="K151" s="200"/>
      <c r="L151" s="40"/>
      <c r="M151" s="201" t="s">
        <v>1</v>
      </c>
      <c r="N151" s="202" t="s">
        <v>40</v>
      </c>
      <c r="O151" s="72"/>
      <c r="P151" s="203">
        <f t="shared" si="1"/>
        <v>0</v>
      </c>
      <c r="Q151" s="203">
        <v>0</v>
      </c>
      <c r="R151" s="203">
        <f t="shared" si="2"/>
        <v>0</v>
      </c>
      <c r="S151" s="203">
        <v>0</v>
      </c>
      <c r="T151" s="204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215</v>
      </c>
      <c r="AT151" s="205" t="s">
        <v>211</v>
      </c>
      <c r="AU151" s="205" t="s">
        <v>83</v>
      </c>
      <c r="AY151" s="18" t="s">
        <v>209</v>
      </c>
      <c r="BE151" s="206">
        <f t="shared" si="4"/>
        <v>0</v>
      </c>
      <c r="BF151" s="206">
        <f t="shared" si="5"/>
        <v>0</v>
      </c>
      <c r="BG151" s="206">
        <f t="shared" si="6"/>
        <v>0</v>
      </c>
      <c r="BH151" s="206">
        <f t="shared" si="7"/>
        <v>0</v>
      </c>
      <c r="BI151" s="206">
        <f t="shared" si="8"/>
        <v>0</v>
      </c>
      <c r="BJ151" s="18" t="s">
        <v>83</v>
      </c>
      <c r="BK151" s="206">
        <f t="shared" si="9"/>
        <v>0</v>
      </c>
      <c r="BL151" s="18" t="s">
        <v>215</v>
      </c>
      <c r="BM151" s="205" t="s">
        <v>4590</v>
      </c>
    </row>
    <row r="152" spans="1:65" s="12" customFormat="1" ht="25.9" customHeight="1">
      <c r="B152" s="177"/>
      <c r="C152" s="178"/>
      <c r="D152" s="179" t="s">
        <v>74</v>
      </c>
      <c r="E152" s="180" t="s">
        <v>3726</v>
      </c>
      <c r="F152" s="180" t="s">
        <v>4591</v>
      </c>
      <c r="G152" s="178"/>
      <c r="H152" s="178"/>
      <c r="I152" s="181"/>
      <c r="J152" s="182">
        <f>BK152</f>
        <v>0</v>
      </c>
      <c r="K152" s="178"/>
      <c r="L152" s="183"/>
      <c r="M152" s="184"/>
      <c r="N152" s="185"/>
      <c r="O152" s="185"/>
      <c r="P152" s="186">
        <f>SUM(P153:P170)</f>
        <v>0</v>
      </c>
      <c r="Q152" s="185"/>
      <c r="R152" s="186">
        <f>SUM(R153:R170)</f>
        <v>0</v>
      </c>
      <c r="S152" s="185"/>
      <c r="T152" s="187">
        <f>SUM(T153:T170)</f>
        <v>0</v>
      </c>
      <c r="AR152" s="188" t="s">
        <v>83</v>
      </c>
      <c r="AT152" s="189" t="s">
        <v>74</v>
      </c>
      <c r="AU152" s="189" t="s">
        <v>75</v>
      </c>
      <c r="AY152" s="188" t="s">
        <v>209</v>
      </c>
      <c r="BK152" s="190">
        <f>SUM(BK153:BK170)</f>
        <v>0</v>
      </c>
    </row>
    <row r="153" spans="1:65" s="2" customFormat="1" ht="24.2" customHeight="1">
      <c r="A153" s="35"/>
      <c r="B153" s="36"/>
      <c r="C153" s="193" t="s">
        <v>278</v>
      </c>
      <c r="D153" s="193" t="s">
        <v>211</v>
      </c>
      <c r="E153" s="194" t="s">
        <v>4592</v>
      </c>
      <c r="F153" s="195" t="s">
        <v>4593</v>
      </c>
      <c r="G153" s="196" t="s">
        <v>425</v>
      </c>
      <c r="H153" s="197">
        <v>24</v>
      </c>
      <c r="I153" s="198"/>
      <c r="J153" s="199">
        <f t="shared" ref="J153:J170" si="10">ROUND(I153*H153,2)</f>
        <v>0</v>
      </c>
      <c r="K153" s="200"/>
      <c r="L153" s="40"/>
      <c r="M153" s="201" t="s">
        <v>1</v>
      </c>
      <c r="N153" s="202" t="s">
        <v>40</v>
      </c>
      <c r="O153" s="72"/>
      <c r="P153" s="203">
        <f t="shared" ref="P153:P170" si="11">O153*H153</f>
        <v>0</v>
      </c>
      <c r="Q153" s="203">
        <v>0</v>
      </c>
      <c r="R153" s="203">
        <f t="shared" ref="R153:R170" si="12">Q153*H153</f>
        <v>0</v>
      </c>
      <c r="S153" s="203">
        <v>0</v>
      </c>
      <c r="T153" s="204">
        <f t="shared" ref="T153:T170" si="13"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215</v>
      </c>
      <c r="AT153" s="205" t="s">
        <v>211</v>
      </c>
      <c r="AU153" s="205" t="s">
        <v>83</v>
      </c>
      <c r="AY153" s="18" t="s">
        <v>209</v>
      </c>
      <c r="BE153" s="206">
        <f t="shared" ref="BE153:BE170" si="14">IF(N153="základní",J153,0)</f>
        <v>0</v>
      </c>
      <c r="BF153" s="206">
        <f t="shared" ref="BF153:BF170" si="15">IF(N153="snížená",J153,0)</f>
        <v>0</v>
      </c>
      <c r="BG153" s="206">
        <f t="shared" ref="BG153:BG170" si="16">IF(N153="zákl. přenesená",J153,0)</f>
        <v>0</v>
      </c>
      <c r="BH153" s="206">
        <f t="shared" ref="BH153:BH170" si="17">IF(N153="sníž. přenesená",J153,0)</f>
        <v>0</v>
      </c>
      <c r="BI153" s="206">
        <f t="shared" ref="BI153:BI170" si="18">IF(N153="nulová",J153,0)</f>
        <v>0</v>
      </c>
      <c r="BJ153" s="18" t="s">
        <v>83</v>
      </c>
      <c r="BK153" s="206">
        <f t="shared" ref="BK153:BK170" si="19">ROUND(I153*H153,2)</f>
        <v>0</v>
      </c>
      <c r="BL153" s="18" t="s">
        <v>215</v>
      </c>
      <c r="BM153" s="205" t="s">
        <v>4594</v>
      </c>
    </row>
    <row r="154" spans="1:65" s="2" customFormat="1" ht="24.2" customHeight="1">
      <c r="A154" s="35"/>
      <c r="B154" s="36"/>
      <c r="C154" s="193" t="s">
        <v>252</v>
      </c>
      <c r="D154" s="193" t="s">
        <v>211</v>
      </c>
      <c r="E154" s="194" t="s">
        <v>4595</v>
      </c>
      <c r="F154" s="195" t="s">
        <v>4596</v>
      </c>
      <c r="G154" s="196" t="s">
        <v>425</v>
      </c>
      <c r="H154" s="197">
        <v>18</v>
      </c>
      <c r="I154" s="198"/>
      <c r="J154" s="199">
        <f t="shared" si="10"/>
        <v>0</v>
      </c>
      <c r="K154" s="200"/>
      <c r="L154" s="40"/>
      <c r="M154" s="201" t="s">
        <v>1</v>
      </c>
      <c r="N154" s="202" t="s">
        <v>40</v>
      </c>
      <c r="O154" s="72"/>
      <c r="P154" s="203">
        <f t="shared" si="11"/>
        <v>0</v>
      </c>
      <c r="Q154" s="203">
        <v>0</v>
      </c>
      <c r="R154" s="203">
        <f t="shared" si="12"/>
        <v>0</v>
      </c>
      <c r="S154" s="203">
        <v>0</v>
      </c>
      <c r="T154" s="204">
        <f t="shared" si="1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215</v>
      </c>
      <c r="AT154" s="205" t="s">
        <v>211</v>
      </c>
      <c r="AU154" s="205" t="s">
        <v>83</v>
      </c>
      <c r="AY154" s="18" t="s">
        <v>209</v>
      </c>
      <c r="BE154" s="206">
        <f t="shared" si="14"/>
        <v>0</v>
      </c>
      <c r="BF154" s="206">
        <f t="shared" si="15"/>
        <v>0</v>
      </c>
      <c r="BG154" s="206">
        <f t="shared" si="16"/>
        <v>0</v>
      </c>
      <c r="BH154" s="206">
        <f t="shared" si="17"/>
        <v>0</v>
      </c>
      <c r="BI154" s="206">
        <f t="shared" si="18"/>
        <v>0</v>
      </c>
      <c r="BJ154" s="18" t="s">
        <v>83</v>
      </c>
      <c r="BK154" s="206">
        <f t="shared" si="19"/>
        <v>0</v>
      </c>
      <c r="BL154" s="18" t="s">
        <v>215</v>
      </c>
      <c r="BM154" s="205" t="s">
        <v>4597</v>
      </c>
    </row>
    <row r="155" spans="1:65" s="2" customFormat="1" ht="24.2" customHeight="1">
      <c r="A155" s="35"/>
      <c r="B155" s="36"/>
      <c r="C155" s="193" t="s">
        <v>284</v>
      </c>
      <c r="D155" s="193" t="s">
        <v>211</v>
      </c>
      <c r="E155" s="194" t="s">
        <v>4598</v>
      </c>
      <c r="F155" s="195" t="s">
        <v>4599</v>
      </c>
      <c r="G155" s="196" t="s">
        <v>425</v>
      </c>
      <c r="H155" s="197">
        <v>60</v>
      </c>
      <c r="I155" s="198"/>
      <c r="J155" s="199">
        <f t="shared" si="10"/>
        <v>0</v>
      </c>
      <c r="K155" s="200"/>
      <c r="L155" s="40"/>
      <c r="M155" s="201" t="s">
        <v>1</v>
      </c>
      <c r="N155" s="202" t="s">
        <v>40</v>
      </c>
      <c r="O155" s="72"/>
      <c r="P155" s="203">
        <f t="shared" si="11"/>
        <v>0</v>
      </c>
      <c r="Q155" s="203">
        <v>0</v>
      </c>
      <c r="R155" s="203">
        <f t="shared" si="12"/>
        <v>0</v>
      </c>
      <c r="S155" s="203">
        <v>0</v>
      </c>
      <c r="T155" s="204">
        <f t="shared" si="1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215</v>
      </c>
      <c r="AT155" s="205" t="s">
        <v>211</v>
      </c>
      <c r="AU155" s="205" t="s">
        <v>83</v>
      </c>
      <c r="AY155" s="18" t="s">
        <v>209</v>
      </c>
      <c r="BE155" s="206">
        <f t="shared" si="14"/>
        <v>0</v>
      </c>
      <c r="BF155" s="206">
        <f t="shared" si="15"/>
        <v>0</v>
      </c>
      <c r="BG155" s="206">
        <f t="shared" si="16"/>
        <v>0</v>
      </c>
      <c r="BH155" s="206">
        <f t="shared" si="17"/>
        <v>0</v>
      </c>
      <c r="BI155" s="206">
        <f t="shared" si="18"/>
        <v>0</v>
      </c>
      <c r="BJ155" s="18" t="s">
        <v>83</v>
      </c>
      <c r="BK155" s="206">
        <f t="shared" si="19"/>
        <v>0</v>
      </c>
      <c r="BL155" s="18" t="s">
        <v>215</v>
      </c>
      <c r="BM155" s="205" t="s">
        <v>4600</v>
      </c>
    </row>
    <row r="156" spans="1:65" s="2" customFormat="1" ht="16.5" customHeight="1">
      <c r="A156" s="35"/>
      <c r="B156" s="36"/>
      <c r="C156" s="193" t="s">
        <v>258</v>
      </c>
      <c r="D156" s="193" t="s">
        <v>211</v>
      </c>
      <c r="E156" s="194" t="s">
        <v>4601</v>
      </c>
      <c r="F156" s="195" t="s">
        <v>4602</v>
      </c>
      <c r="G156" s="196" t="s">
        <v>513</v>
      </c>
      <c r="H156" s="197">
        <v>60</v>
      </c>
      <c r="I156" s="198"/>
      <c r="J156" s="199">
        <f t="shared" si="10"/>
        <v>0</v>
      </c>
      <c r="K156" s="200"/>
      <c r="L156" s="40"/>
      <c r="M156" s="201" t="s">
        <v>1</v>
      </c>
      <c r="N156" s="202" t="s">
        <v>40</v>
      </c>
      <c r="O156" s="72"/>
      <c r="P156" s="203">
        <f t="shared" si="11"/>
        <v>0</v>
      </c>
      <c r="Q156" s="203">
        <v>0</v>
      </c>
      <c r="R156" s="203">
        <f t="shared" si="12"/>
        <v>0</v>
      </c>
      <c r="S156" s="203">
        <v>0</v>
      </c>
      <c r="T156" s="204">
        <f t="shared" si="1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215</v>
      </c>
      <c r="AT156" s="205" t="s">
        <v>211</v>
      </c>
      <c r="AU156" s="205" t="s">
        <v>83</v>
      </c>
      <c r="AY156" s="18" t="s">
        <v>209</v>
      </c>
      <c r="BE156" s="206">
        <f t="shared" si="14"/>
        <v>0</v>
      </c>
      <c r="BF156" s="206">
        <f t="shared" si="15"/>
        <v>0</v>
      </c>
      <c r="BG156" s="206">
        <f t="shared" si="16"/>
        <v>0</v>
      </c>
      <c r="BH156" s="206">
        <f t="shared" si="17"/>
        <v>0</v>
      </c>
      <c r="BI156" s="206">
        <f t="shared" si="18"/>
        <v>0</v>
      </c>
      <c r="BJ156" s="18" t="s">
        <v>83</v>
      </c>
      <c r="BK156" s="206">
        <f t="shared" si="19"/>
        <v>0</v>
      </c>
      <c r="BL156" s="18" t="s">
        <v>215</v>
      </c>
      <c r="BM156" s="205" t="s">
        <v>4603</v>
      </c>
    </row>
    <row r="157" spans="1:65" s="2" customFormat="1" ht="16.5" customHeight="1">
      <c r="A157" s="35"/>
      <c r="B157" s="36"/>
      <c r="C157" s="193" t="s">
        <v>7</v>
      </c>
      <c r="D157" s="193" t="s">
        <v>211</v>
      </c>
      <c r="E157" s="194" t="s">
        <v>4604</v>
      </c>
      <c r="F157" s="195" t="s">
        <v>4605</v>
      </c>
      <c r="G157" s="196" t="s">
        <v>425</v>
      </c>
      <c r="H157" s="197">
        <v>40</v>
      </c>
      <c r="I157" s="198"/>
      <c r="J157" s="199">
        <f t="shared" si="10"/>
        <v>0</v>
      </c>
      <c r="K157" s="200"/>
      <c r="L157" s="40"/>
      <c r="M157" s="201" t="s">
        <v>1</v>
      </c>
      <c r="N157" s="202" t="s">
        <v>40</v>
      </c>
      <c r="O157" s="72"/>
      <c r="P157" s="203">
        <f t="shared" si="11"/>
        <v>0</v>
      </c>
      <c r="Q157" s="203">
        <v>0</v>
      </c>
      <c r="R157" s="203">
        <f t="shared" si="12"/>
        <v>0</v>
      </c>
      <c r="S157" s="203">
        <v>0</v>
      </c>
      <c r="T157" s="204">
        <f t="shared" si="1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215</v>
      </c>
      <c r="AT157" s="205" t="s">
        <v>211</v>
      </c>
      <c r="AU157" s="205" t="s">
        <v>83</v>
      </c>
      <c r="AY157" s="18" t="s">
        <v>209</v>
      </c>
      <c r="BE157" s="206">
        <f t="shared" si="14"/>
        <v>0</v>
      </c>
      <c r="BF157" s="206">
        <f t="shared" si="15"/>
        <v>0</v>
      </c>
      <c r="BG157" s="206">
        <f t="shared" si="16"/>
        <v>0</v>
      </c>
      <c r="BH157" s="206">
        <f t="shared" si="17"/>
        <v>0</v>
      </c>
      <c r="BI157" s="206">
        <f t="shared" si="18"/>
        <v>0</v>
      </c>
      <c r="BJ157" s="18" t="s">
        <v>83</v>
      </c>
      <c r="BK157" s="206">
        <f t="shared" si="19"/>
        <v>0</v>
      </c>
      <c r="BL157" s="18" t="s">
        <v>215</v>
      </c>
      <c r="BM157" s="205" t="s">
        <v>4606</v>
      </c>
    </row>
    <row r="158" spans="1:65" s="2" customFormat="1" ht="16.5" customHeight="1">
      <c r="A158" s="35"/>
      <c r="B158" s="36"/>
      <c r="C158" s="193" t="s">
        <v>260</v>
      </c>
      <c r="D158" s="193" t="s">
        <v>211</v>
      </c>
      <c r="E158" s="194" t="s">
        <v>4607</v>
      </c>
      <c r="F158" s="195" t="s">
        <v>4608</v>
      </c>
      <c r="G158" s="196" t="s">
        <v>425</v>
      </c>
      <c r="H158" s="197">
        <v>120</v>
      </c>
      <c r="I158" s="198"/>
      <c r="J158" s="199">
        <f t="shared" si="10"/>
        <v>0</v>
      </c>
      <c r="K158" s="200"/>
      <c r="L158" s="40"/>
      <c r="M158" s="201" t="s">
        <v>1</v>
      </c>
      <c r="N158" s="202" t="s">
        <v>40</v>
      </c>
      <c r="O158" s="72"/>
      <c r="P158" s="203">
        <f t="shared" si="11"/>
        <v>0</v>
      </c>
      <c r="Q158" s="203">
        <v>0</v>
      </c>
      <c r="R158" s="203">
        <f t="shared" si="12"/>
        <v>0</v>
      </c>
      <c r="S158" s="203">
        <v>0</v>
      </c>
      <c r="T158" s="204">
        <f t="shared" si="1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215</v>
      </c>
      <c r="AT158" s="205" t="s">
        <v>211</v>
      </c>
      <c r="AU158" s="205" t="s">
        <v>83</v>
      </c>
      <c r="AY158" s="18" t="s">
        <v>209</v>
      </c>
      <c r="BE158" s="206">
        <f t="shared" si="14"/>
        <v>0</v>
      </c>
      <c r="BF158" s="206">
        <f t="shared" si="15"/>
        <v>0</v>
      </c>
      <c r="BG158" s="206">
        <f t="shared" si="16"/>
        <v>0</v>
      </c>
      <c r="BH158" s="206">
        <f t="shared" si="17"/>
        <v>0</v>
      </c>
      <c r="BI158" s="206">
        <f t="shared" si="18"/>
        <v>0</v>
      </c>
      <c r="BJ158" s="18" t="s">
        <v>83</v>
      </c>
      <c r="BK158" s="206">
        <f t="shared" si="19"/>
        <v>0</v>
      </c>
      <c r="BL158" s="18" t="s">
        <v>215</v>
      </c>
      <c r="BM158" s="205" t="s">
        <v>4609</v>
      </c>
    </row>
    <row r="159" spans="1:65" s="2" customFormat="1" ht="16.5" customHeight="1">
      <c r="A159" s="35"/>
      <c r="B159" s="36"/>
      <c r="C159" s="193" t="s">
        <v>301</v>
      </c>
      <c r="D159" s="193" t="s">
        <v>211</v>
      </c>
      <c r="E159" s="194" t="s">
        <v>4610</v>
      </c>
      <c r="F159" s="195" t="s">
        <v>4611</v>
      </c>
      <c r="G159" s="196" t="s">
        <v>425</v>
      </c>
      <c r="H159" s="197">
        <v>0</v>
      </c>
      <c r="I159" s="198"/>
      <c r="J159" s="199">
        <f t="shared" si="10"/>
        <v>0</v>
      </c>
      <c r="K159" s="200"/>
      <c r="L159" s="40"/>
      <c r="M159" s="201" t="s">
        <v>1</v>
      </c>
      <c r="N159" s="202" t="s">
        <v>40</v>
      </c>
      <c r="O159" s="72"/>
      <c r="P159" s="203">
        <f t="shared" si="11"/>
        <v>0</v>
      </c>
      <c r="Q159" s="203">
        <v>0</v>
      </c>
      <c r="R159" s="203">
        <f t="shared" si="12"/>
        <v>0</v>
      </c>
      <c r="S159" s="203">
        <v>0</v>
      </c>
      <c r="T159" s="204">
        <f t="shared" si="1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215</v>
      </c>
      <c r="AT159" s="205" t="s">
        <v>211</v>
      </c>
      <c r="AU159" s="205" t="s">
        <v>83</v>
      </c>
      <c r="AY159" s="18" t="s">
        <v>209</v>
      </c>
      <c r="BE159" s="206">
        <f t="shared" si="14"/>
        <v>0</v>
      </c>
      <c r="BF159" s="206">
        <f t="shared" si="15"/>
        <v>0</v>
      </c>
      <c r="BG159" s="206">
        <f t="shared" si="16"/>
        <v>0</v>
      </c>
      <c r="BH159" s="206">
        <f t="shared" si="17"/>
        <v>0</v>
      </c>
      <c r="BI159" s="206">
        <f t="shared" si="18"/>
        <v>0</v>
      </c>
      <c r="BJ159" s="18" t="s">
        <v>83</v>
      </c>
      <c r="BK159" s="206">
        <f t="shared" si="19"/>
        <v>0</v>
      </c>
      <c r="BL159" s="18" t="s">
        <v>215</v>
      </c>
      <c r="BM159" s="205" t="s">
        <v>4612</v>
      </c>
    </row>
    <row r="160" spans="1:65" s="2" customFormat="1" ht="16.5" customHeight="1">
      <c r="A160" s="35"/>
      <c r="B160" s="36"/>
      <c r="C160" s="193" t="s">
        <v>263</v>
      </c>
      <c r="D160" s="193" t="s">
        <v>211</v>
      </c>
      <c r="E160" s="194" t="s">
        <v>4613</v>
      </c>
      <c r="F160" s="195" t="s">
        <v>4614</v>
      </c>
      <c r="G160" s="196" t="s">
        <v>425</v>
      </c>
      <c r="H160" s="197">
        <v>120</v>
      </c>
      <c r="I160" s="198"/>
      <c r="J160" s="199">
        <f t="shared" si="10"/>
        <v>0</v>
      </c>
      <c r="K160" s="200"/>
      <c r="L160" s="40"/>
      <c r="M160" s="201" t="s">
        <v>1</v>
      </c>
      <c r="N160" s="202" t="s">
        <v>40</v>
      </c>
      <c r="O160" s="72"/>
      <c r="P160" s="203">
        <f t="shared" si="11"/>
        <v>0</v>
      </c>
      <c r="Q160" s="203">
        <v>0</v>
      </c>
      <c r="R160" s="203">
        <f t="shared" si="12"/>
        <v>0</v>
      </c>
      <c r="S160" s="203">
        <v>0</v>
      </c>
      <c r="T160" s="204">
        <f t="shared" si="1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215</v>
      </c>
      <c r="AT160" s="205" t="s">
        <v>211</v>
      </c>
      <c r="AU160" s="205" t="s">
        <v>83</v>
      </c>
      <c r="AY160" s="18" t="s">
        <v>209</v>
      </c>
      <c r="BE160" s="206">
        <f t="shared" si="14"/>
        <v>0</v>
      </c>
      <c r="BF160" s="206">
        <f t="shared" si="15"/>
        <v>0</v>
      </c>
      <c r="BG160" s="206">
        <f t="shared" si="16"/>
        <v>0</v>
      </c>
      <c r="BH160" s="206">
        <f t="shared" si="17"/>
        <v>0</v>
      </c>
      <c r="BI160" s="206">
        <f t="shared" si="18"/>
        <v>0</v>
      </c>
      <c r="BJ160" s="18" t="s">
        <v>83</v>
      </c>
      <c r="BK160" s="206">
        <f t="shared" si="19"/>
        <v>0</v>
      </c>
      <c r="BL160" s="18" t="s">
        <v>215</v>
      </c>
      <c r="BM160" s="205" t="s">
        <v>4615</v>
      </c>
    </row>
    <row r="161" spans="1:65" s="2" customFormat="1" ht="16.5" customHeight="1">
      <c r="A161" s="35"/>
      <c r="B161" s="36"/>
      <c r="C161" s="193" t="s">
        <v>310</v>
      </c>
      <c r="D161" s="193" t="s">
        <v>211</v>
      </c>
      <c r="E161" s="194" t="s">
        <v>4616</v>
      </c>
      <c r="F161" s="195" t="s">
        <v>4617</v>
      </c>
      <c r="G161" s="196" t="s">
        <v>425</v>
      </c>
      <c r="H161" s="197">
        <v>240</v>
      </c>
      <c r="I161" s="198"/>
      <c r="J161" s="199">
        <f t="shared" si="10"/>
        <v>0</v>
      </c>
      <c r="K161" s="200"/>
      <c r="L161" s="40"/>
      <c r="M161" s="201" t="s">
        <v>1</v>
      </c>
      <c r="N161" s="202" t="s">
        <v>40</v>
      </c>
      <c r="O161" s="72"/>
      <c r="P161" s="203">
        <f t="shared" si="11"/>
        <v>0</v>
      </c>
      <c r="Q161" s="203">
        <v>0</v>
      </c>
      <c r="R161" s="203">
        <f t="shared" si="12"/>
        <v>0</v>
      </c>
      <c r="S161" s="203">
        <v>0</v>
      </c>
      <c r="T161" s="204">
        <f t="shared" si="1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215</v>
      </c>
      <c r="AT161" s="205" t="s">
        <v>211</v>
      </c>
      <c r="AU161" s="205" t="s">
        <v>83</v>
      </c>
      <c r="AY161" s="18" t="s">
        <v>209</v>
      </c>
      <c r="BE161" s="206">
        <f t="shared" si="14"/>
        <v>0</v>
      </c>
      <c r="BF161" s="206">
        <f t="shared" si="15"/>
        <v>0</v>
      </c>
      <c r="BG161" s="206">
        <f t="shared" si="16"/>
        <v>0</v>
      </c>
      <c r="BH161" s="206">
        <f t="shared" si="17"/>
        <v>0</v>
      </c>
      <c r="BI161" s="206">
        <f t="shared" si="18"/>
        <v>0</v>
      </c>
      <c r="BJ161" s="18" t="s">
        <v>83</v>
      </c>
      <c r="BK161" s="206">
        <f t="shared" si="19"/>
        <v>0</v>
      </c>
      <c r="BL161" s="18" t="s">
        <v>215</v>
      </c>
      <c r="BM161" s="205" t="s">
        <v>4618</v>
      </c>
    </row>
    <row r="162" spans="1:65" s="2" customFormat="1" ht="16.5" customHeight="1">
      <c r="A162" s="35"/>
      <c r="B162" s="36"/>
      <c r="C162" s="193" t="s">
        <v>266</v>
      </c>
      <c r="D162" s="193" t="s">
        <v>211</v>
      </c>
      <c r="E162" s="194" t="s">
        <v>4619</v>
      </c>
      <c r="F162" s="195" t="s">
        <v>4620</v>
      </c>
      <c r="G162" s="196" t="s">
        <v>425</v>
      </c>
      <c r="H162" s="197">
        <v>320</v>
      </c>
      <c r="I162" s="198"/>
      <c r="J162" s="199">
        <f t="shared" si="10"/>
        <v>0</v>
      </c>
      <c r="K162" s="200"/>
      <c r="L162" s="40"/>
      <c r="M162" s="201" t="s">
        <v>1</v>
      </c>
      <c r="N162" s="202" t="s">
        <v>40</v>
      </c>
      <c r="O162" s="72"/>
      <c r="P162" s="203">
        <f t="shared" si="11"/>
        <v>0</v>
      </c>
      <c r="Q162" s="203">
        <v>0</v>
      </c>
      <c r="R162" s="203">
        <f t="shared" si="12"/>
        <v>0</v>
      </c>
      <c r="S162" s="203">
        <v>0</v>
      </c>
      <c r="T162" s="204">
        <f t="shared" si="1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215</v>
      </c>
      <c r="AT162" s="205" t="s">
        <v>211</v>
      </c>
      <c r="AU162" s="205" t="s">
        <v>83</v>
      </c>
      <c r="AY162" s="18" t="s">
        <v>209</v>
      </c>
      <c r="BE162" s="206">
        <f t="shared" si="14"/>
        <v>0</v>
      </c>
      <c r="BF162" s="206">
        <f t="shared" si="15"/>
        <v>0</v>
      </c>
      <c r="BG162" s="206">
        <f t="shared" si="16"/>
        <v>0</v>
      </c>
      <c r="BH162" s="206">
        <f t="shared" si="17"/>
        <v>0</v>
      </c>
      <c r="BI162" s="206">
        <f t="shared" si="18"/>
        <v>0</v>
      </c>
      <c r="BJ162" s="18" t="s">
        <v>83</v>
      </c>
      <c r="BK162" s="206">
        <f t="shared" si="19"/>
        <v>0</v>
      </c>
      <c r="BL162" s="18" t="s">
        <v>215</v>
      </c>
      <c r="BM162" s="205" t="s">
        <v>4621</v>
      </c>
    </row>
    <row r="163" spans="1:65" s="2" customFormat="1" ht="16.5" customHeight="1">
      <c r="A163" s="35"/>
      <c r="B163" s="36"/>
      <c r="C163" s="193" t="s">
        <v>318</v>
      </c>
      <c r="D163" s="193" t="s">
        <v>211</v>
      </c>
      <c r="E163" s="194" t="s">
        <v>4622</v>
      </c>
      <c r="F163" s="195" t="s">
        <v>4623</v>
      </c>
      <c r="G163" s="196" t="s">
        <v>425</v>
      </c>
      <c r="H163" s="197">
        <v>20</v>
      </c>
      <c r="I163" s="198"/>
      <c r="J163" s="199">
        <f t="shared" si="10"/>
        <v>0</v>
      </c>
      <c r="K163" s="200"/>
      <c r="L163" s="40"/>
      <c r="M163" s="201" t="s">
        <v>1</v>
      </c>
      <c r="N163" s="202" t="s">
        <v>40</v>
      </c>
      <c r="O163" s="72"/>
      <c r="P163" s="203">
        <f t="shared" si="11"/>
        <v>0</v>
      </c>
      <c r="Q163" s="203">
        <v>0</v>
      </c>
      <c r="R163" s="203">
        <f t="shared" si="12"/>
        <v>0</v>
      </c>
      <c r="S163" s="203">
        <v>0</v>
      </c>
      <c r="T163" s="204">
        <f t="shared" si="1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215</v>
      </c>
      <c r="AT163" s="205" t="s">
        <v>211</v>
      </c>
      <c r="AU163" s="205" t="s">
        <v>83</v>
      </c>
      <c r="AY163" s="18" t="s">
        <v>209</v>
      </c>
      <c r="BE163" s="206">
        <f t="shared" si="14"/>
        <v>0</v>
      </c>
      <c r="BF163" s="206">
        <f t="shared" si="15"/>
        <v>0</v>
      </c>
      <c r="BG163" s="206">
        <f t="shared" si="16"/>
        <v>0</v>
      </c>
      <c r="BH163" s="206">
        <f t="shared" si="17"/>
        <v>0</v>
      </c>
      <c r="BI163" s="206">
        <f t="shared" si="18"/>
        <v>0</v>
      </c>
      <c r="BJ163" s="18" t="s">
        <v>83</v>
      </c>
      <c r="BK163" s="206">
        <f t="shared" si="19"/>
        <v>0</v>
      </c>
      <c r="BL163" s="18" t="s">
        <v>215</v>
      </c>
      <c r="BM163" s="205" t="s">
        <v>4624</v>
      </c>
    </row>
    <row r="164" spans="1:65" s="2" customFormat="1" ht="16.5" customHeight="1">
      <c r="A164" s="35"/>
      <c r="B164" s="36"/>
      <c r="C164" s="193" t="s">
        <v>271</v>
      </c>
      <c r="D164" s="193" t="s">
        <v>211</v>
      </c>
      <c r="E164" s="194" t="s">
        <v>4625</v>
      </c>
      <c r="F164" s="195" t="s">
        <v>4626</v>
      </c>
      <c r="G164" s="196" t="s">
        <v>513</v>
      </c>
      <c r="H164" s="197">
        <v>6</v>
      </c>
      <c r="I164" s="198"/>
      <c r="J164" s="199">
        <f t="shared" si="10"/>
        <v>0</v>
      </c>
      <c r="K164" s="200"/>
      <c r="L164" s="40"/>
      <c r="M164" s="201" t="s">
        <v>1</v>
      </c>
      <c r="N164" s="202" t="s">
        <v>40</v>
      </c>
      <c r="O164" s="72"/>
      <c r="P164" s="203">
        <f t="shared" si="11"/>
        <v>0</v>
      </c>
      <c r="Q164" s="203">
        <v>0</v>
      </c>
      <c r="R164" s="203">
        <f t="shared" si="12"/>
        <v>0</v>
      </c>
      <c r="S164" s="203">
        <v>0</v>
      </c>
      <c r="T164" s="204">
        <f t="shared" si="1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215</v>
      </c>
      <c r="AT164" s="205" t="s">
        <v>211</v>
      </c>
      <c r="AU164" s="205" t="s">
        <v>83</v>
      </c>
      <c r="AY164" s="18" t="s">
        <v>209</v>
      </c>
      <c r="BE164" s="206">
        <f t="shared" si="14"/>
        <v>0</v>
      </c>
      <c r="BF164" s="206">
        <f t="shared" si="15"/>
        <v>0</v>
      </c>
      <c r="BG164" s="206">
        <f t="shared" si="16"/>
        <v>0</v>
      </c>
      <c r="BH164" s="206">
        <f t="shared" si="17"/>
        <v>0</v>
      </c>
      <c r="BI164" s="206">
        <f t="shared" si="18"/>
        <v>0</v>
      </c>
      <c r="BJ164" s="18" t="s">
        <v>83</v>
      </c>
      <c r="BK164" s="206">
        <f t="shared" si="19"/>
        <v>0</v>
      </c>
      <c r="BL164" s="18" t="s">
        <v>215</v>
      </c>
      <c r="BM164" s="205" t="s">
        <v>4627</v>
      </c>
    </row>
    <row r="165" spans="1:65" s="2" customFormat="1" ht="16.5" customHeight="1">
      <c r="A165" s="35"/>
      <c r="B165" s="36"/>
      <c r="C165" s="193" t="s">
        <v>327</v>
      </c>
      <c r="D165" s="193" t="s">
        <v>211</v>
      </c>
      <c r="E165" s="194" t="s">
        <v>4628</v>
      </c>
      <c r="F165" s="195" t="s">
        <v>4629</v>
      </c>
      <c r="G165" s="196" t="s">
        <v>513</v>
      </c>
      <c r="H165" s="197">
        <v>20</v>
      </c>
      <c r="I165" s="198"/>
      <c r="J165" s="199">
        <f t="shared" si="10"/>
        <v>0</v>
      </c>
      <c r="K165" s="200"/>
      <c r="L165" s="40"/>
      <c r="M165" s="201" t="s">
        <v>1</v>
      </c>
      <c r="N165" s="202" t="s">
        <v>40</v>
      </c>
      <c r="O165" s="72"/>
      <c r="P165" s="203">
        <f t="shared" si="11"/>
        <v>0</v>
      </c>
      <c r="Q165" s="203">
        <v>0</v>
      </c>
      <c r="R165" s="203">
        <f t="shared" si="12"/>
        <v>0</v>
      </c>
      <c r="S165" s="203">
        <v>0</v>
      </c>
      <c r="T165" s="204">
        <f t="shared" si="1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215</v>
      </c>
      <c r="AT165" s="205" t="s">
        <v>211</v>
      </c>
      <c r="AU165" s="205" t="s">
        <v>83</v>
      </c>
      <c r="AY165" s="18" t="s">
        <v>209</v>
      </c>
      <c r="BE165" s="206">
        <f t="shared" si="14"/>
        <v>0</v>
      </c>
      <c r="BF165" s="206">
        <f t="shared" si="15"/>
        <v>0</v>
      </c>
      <c r="BG165" s="206">
        <f t="shared" si="16"/>
        <v>0</v>
      </c>
      <c r="BH165" s="206">
        <f t="shared" si="17"/>
        <v>0</v>
      </c>
      <c r="BI165" s="206">
        <f t="shared" si="18"/>
        <v>0</v>
      </c>
      <c r="BJ165" s="18" t="s">
        <v>83</v>
      </c>
      <c r="BK165" s="206">
        <f t="shared" si="19"/>
        <v>0</v>
      </c>
      <c r="BL165" s="18" t="s">
        <v>215</v>
      </c>
      <c r="BM165" s="205" t="s">
        <v>4630</v>
      </c>
    </row>
    <row r="166" spans="1:65" s="2" customFormat="1" ht="24.2" customHeight="1">
      <c r="A166" s="35"/>
      <c r="B166" s="36"/>
      <c r="C166" s="193" t="s">
        <v>273</v>
      </c>
      <c r="D166" s="193" t="s">
        <v>211</v>
      </c>
      <c r="E166" s="194" t="s">
        <v>4631</v>
      </c>
      <c r="F166" s="195" t="s">
        <v>4632</v>
      </c>
      <c r="G166" s="196" t="s">
        <v>513</v>
      </c>
      <c r="H166" s="197">
        <v>2</v>
      </c>
      <c r="I166" s="198"/>
      <c r="J166" s="199">
        <f t="shared" si="10"/>
        <v>0</v>
      </c>
      <c r="K166" s="200"/>
      <c r="L166" s="40"/>
      <c r="M166" s="201" t="s">
        <v>1</v>
      </c>
      <c r="N166" s="202" t="s">
        <v>40</v>
      </c>
      <c r="O166" s="72"/>
      <c r="P166" s="203">
        <f t="shared" si="11"/>
        <v>0</v>
      </c>
      <c r="Q166" s="203">
        <v>0</v>
      </c>
      <c r="R166" s="203">
        <f t="shared" si="12"/>
        <v>0</v>
      </c>
      <c r="S166" s="203">
        <v>0</v>
      </c>
      <c r="T166" s="204">
        <f t="shared" si="1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215</v>
      </c>
      <c r="AT166" s="205" t="s">
        <v>211</v>
      </c>
      <c r="AU166" s="205" t="s">
        <v>83</v>
      </c>
      <c r="AY166" s="18" t="s">
        <v>209</v>
      </c>
      <c r="BE166" s="206">
        <f t="shared" si="14"/>
        <v>0</v>
      </c>
      <c r="BF166" s="206">
        <f t="shared" si="15"/>
        <v>0</v>
      </c>
      <c r="BG166" s="206">
        <f t="shared" si="16"/>
        <v>0</v>
      </c>
      <c r="BH166" s="206">
        <f t="shared" si="17"/>
        <v>0</v>
      </c>
      <c r="BI166" s="206">
        <f t="shared" si="18"/>
        <v>0</v>
      </c>
      <c r="BJ166" s="18" t="s">
        <v>83</v>
      </c>
      <c r="BK166" s="206">
        <f t="shared" si="19"/>
        <v>0</v>
      </c>
      <c r="BL166" s="18" t="s">
        <v>215</v>
      </c>
      <c r="BM166" s="205" t="s">
        <v>4633</v>
      </c>
    </row>
    <row r="167" spans="1:65" s="2" customFormat="1" ht="21.75" customHeight="1">
      <c r="A167" s="35"/>
      <c r="B167" s="36"/>
      <c r="C167" s="193" t="s">
        <v>337</v>
      </c>
      <c r="D167" s="193" t="s">
        <v>211</v>
      </c>
      <c r="E167" s="194" t="s">
        <v>4634</v>
      </c>
      <c r="F167" s="195" t="s">
        <v>4635</v>
      </c>
      <c r="G167" s="196" t="s">
        <v>513</v>
      </c>
      <c r="H167" s="197">
        <v>6</v>
      </c>
      <c r="I167" s="198"/>
      <c r="J167" s="199">
        <f t="shared" si="10"/>
        <v>0</v>
      </c>
      <c r="K167" s="200"/>
      <c r="L167" s="40"/>
      <c r="M167" s="201" t="s">
        <v>1</v>
      </c>
      <c r="N167" s="202" t="s">
        <v>40</v>
      </c>
      <c r="O167" s="72"/>
      <c r="P167" s="203">
        <f t="shared" si="11"/>
        <v>0</v>
      </c>
      <c r="Q167" s="203">
        <v>0</v>
      </c>
      <c r="R167" s="203">
        <f t="shared" si="12"/>
        <v>0</v>
      </c>
      <c r="S167" s="203">
        <v>0</v>
      </c>
      <c r="T167" s="204">
        <f t="shared" si="1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215</v>
      </c>
      <c r="AT167" s="205" t="s">
        <v>211</v>
      </c>
      <c r="AU167" s="205" t="s">
        <v>83</v>
      </c>
      <c r="AY167" s="18" t="s">
        <v>209</v>
      </c>
      <c r="BE167" s="206">
        <f t="shared" si="14"/>
        <v>0</v>
      </c>
      <c r="BF167" s="206">
        <f t="shared" si="15"/>
        <v>0</v>
      </c>
      <c r="BG167" s="206">
        <f t="shared" si="16"/>
        <v>0</v>
      </c>
      <c r="BH167" s="206">
        <f t="shared" si="17"/>
        <v>0</v>
      </c>
      <c r="BI167" s="206">
        <f t="shared" si="18"/>
        <v>0</v>
      </c>
      <c r="BJ167" s="18" t="s">
        <v>83</v>
      </c>
      <c r="BK167" s="206">
        <f t="shared" si="19"/>
        <v>0</v>
      </c>
      <c r="BL167" s="18" t="s">
        <v>215</v>
      </c>
      <c r="BM167" s="205" t="s">
        <v>4636</v>
      </c>
    </row>
    <row r="168" spans="1:65" s="2" customFormat="1" ht="16.5" customHeight="1">
      <c r="A168" s="35"/>
      <c r="B168" s="36"/>
      <c r="C168" s="193" t="s">
        <v>277</v>
      </c>
      <c r="D168" s="193" t="s">
        <v>211</v>
      </c>
      <c r="E168" s="194" t="s">
        <v>4637</v>
      </c>
      <c r="F168" s="195" t="s">
        <v>4638</v>
      </c>
      <c r="G168" s="196" t="s">
        <v>4394</v>
      </c>
      <c r="H168" s="197">
        <v>2</v>
      </c>
      <c r="I168" s="198"/>
      <c r="J168" s="199">
        <f t="shared" si="10"/>
        <v>0</v>
      </c>
      <c r="K168" s="200"/>
      <c r="L168" s="40"/>
      <c r="M168" s="201" t="s">
        <v>1</v>
      </c>
      <c r="N168" s="202" t="s">
        <v>40</v>
      </c>
      <c r="O168" s="72"/>
      <c r="P168" s="203">
        <f t="shared" si="11"/>
        <v>0</v>
      </c>
      <c r="Q168" s="203">
        <v>0</v>
      </c>
      <c r="R168" s="203">
        <f t="shared" si="12"/>
        <v>0</v>
      </c>
      <c r="S168" s="203">
        <v>0</v>
      </c>
      <c r="T168" s="204">
        <f t="shared" si="1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215</v>
      </c>
      <c r="AT168" s="205" t="s">
        <v>211</v>
      </c>
      <c r="AU168" s="205" t="s">
        <v>83</v>
      </c>
      <c r="AY168" s="18" t="s">
        <v>209</v>
      </c>
      <c r="BE168" s="206">
        <f t="shared" si="14"/>
        <v>0</v>
      </c>
      <c r="BF168" s="206">
        <f t="shared" si="15"/>
        <v>0</v>
      </c>
      <c r="BG168" s="206">
        <f t="shared" si="16"/>
        <v>0</v>
      </c>
      <c r="BH168" s="206">
        <f t="shared" si="17"/>
        <v>0</v>
      </c>
      <c r="BI168" s="206">
        <f t="shared" si="18"/>
        <v>0</v>
      </c>
      <c r="BJ168" s="18" t="s">
        <v>83</v>
      </c>
      <c r="BK168" s="206">
        <f t="shared" si="19"/>
        <v>0</v>
      </c>
      <c r="BL168" s="18" t="s">
        <v>215</v>
      </c>
      <c r="BM168" s="205" t="s">
        <v>4639</v>
      </c>
    </row>
    <row r="169" spans="1:65" s="2" customFormat="1" ht="16.5" customHeight="1">
      <c r="A169" s="35"/>
      <c r="B169" s="36"/>
      <c r="C169" s="193" t="s">
        <v>351</v>
      </c>
      <c r="D169" s="193" t="s">
        <v>211</v>
      </c>
      <c r="E169" s="194" t="s">
        <v>4640</v>
      </c>
      <c r="F169" s="195" t="s">
        <v>4641</v>
      </c>
      <c r="G169" s="196" t="s">
        <v>2508</v>
      </c>
      <c r="H169" s="197">
        <v>22</v>
      </c>
      <c r="I169" s="198"/>
      <c r="J169" s="199">
        <f t="shared" si="10"/>
        <v>0</v>
      </c>
      <c r="K169" s="200"/>
      <c r="L169" s="40"/>
      <c r="M169" s="201" t="s">
        <v>1</v>
      </c>
      <c r="N169" s="202" t="s">
        <v>40</v>
      </c>
      <c r="O169" s="72"/>
      <c r="P169" s="203">
        <f t="shared" si="11"/>
        <v>0</v>
      </c>
      <c r="Q169" s="203">
        <v>0</v>
      </c>
      <c r="R169" s="203">
        <f t="shared" si="12"/>
        <v>0</v>
      </c>
      <c r="S169" s="203">
        <v>0</v>
      </c>
      <c r="T169" s="204">
        <f t="shared" si="1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215</v>
      </c>
      <c r="AT169" s="205" t="s">
        <v>211</v>
      </c>
      <c r="AU169" s="205" t="s">
        <v>83</v>
      </c>
      <c r="AY169" s="18" t="s">
        <v>209</v>
      </c>
      <c r="BE169" s="206">
        <f t="shared" si="14"/>
        <v>0</v>
      </c>
      <c r="BF169" s="206">
        <f t="shared" si="15"/>
        <v>0</v>
      </c>
      <c r="BG169" s="206">
        <f t="shared" si="16"/>
        <v>0</v>
      </c>
      <c r="BH169" s="206">
        <f t="shared" si="17"/>
        <v>0</v>
      </c>
      <c r="BI169" s="206">
        <f t="shared" si="18"/>
        <v>0</v>
      </c>
      <c r="BJ169" s="18" t="s">
        <v>83</v>
      </c>
      <c r="BK169" s="206">
        <f t="shared" si="19"/>
        <v>0</v>
      </c>
      <c r="BL169" s="18" t="s">
        <v>215</v>
      </c>
      <c r="BM169" s="205" t="s">
        <v>4642</v>
      </c>
    </row>
    <row r="170" spans="1:65" s="2" customFormat="1" ht="24.2" customHeight="1">
      <c r="A170" s="35"/>
      <c r="B170" s="36"/>
      <c r="C170" s="193" t="s">
        <v>279</v>
      </c>
      <c r="D170" s="193" t="s">
        <v>211</v>
      </c>
      <c r="E170" s="194" t="s">
        <v>4643</v>
      </c>
      <c r="F170" s="195" t="s">
        <v>4644</v>
      </c>
      <c r="G170" s="196" t="s">
        <v>4394</v>
      </c>
      <c r="H170" s="197">
        <v>1</v>
      </c>
      <c r="I170" s="198"/>
      <c r="J170" s="199">
        <f t="shared" si="10"/>
        <v>0</v>
      </c>
      <c r="K170" s="200"/>
      <c r="L170" s="40"/>
      <c r="M170" s="201" t="s">
        <v>1</v>
      </c>
      <c r="N170" s="202" t="s">
        <v>40</v>
      </c>
      <c r="O170" s="72"/>
      <c r="P170" s="203">
        <f t="shared" si="11"/>
        <v>0</v>
      </c>
      <c r="Q170" s="203">
        <v>0</v>
      </c>
      <c r="R170" s="203">
        <f t="shared" si="12"/>
        <v>0</v>
      </c>
      <c r="S170" s="203">
        <v>0</v>
      </c>
      <c r="T170" s="204">
        <f t="shared" si="1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215</v>
      </c>
      <c r="AT170" s="205" t="s">
        <v>211</v>
      </c>
      <c r="AU170" s="205" t="s">
        <v>83</v>
      </c>
      <c r="AY170" s="18" t="s">
        <v>209</v>
      </c>
      <c r="BE170" s="206">
        <f t="shared" si="14"/>
        <v>0</v>
      </c>
      <c r="BF170" s="206">
        <f t="shared" si="15"/>
        <v>0</v>
      </c>
      <c r="BG170" s="206">
        <f t="shared" si="16"/>
        <v>0</v>
      </c>
      <c r="BH170" s="206">
        <f t="shared" si="17"/>
        <v>0</v>
      </c>
      <c r="BI170" s="206">
        <f t="shared" si="18"/>
        <v>0</v>
      </c>
      <c r="BJ170" s="18" t="s">
        <v>83</v>
      </c>
      <c r="BK170" s="206">
        <f t="shared" si="19"/>
        <v>0</v>
      </c>
      <c r="BL170" s="18" t="s">
        <v>215</v>
      </c>
      <c r="BM170" s="205" t="s">
        <v>4645</v>
      </c>
    </row>
    <row r="171" spans="1:65" s="12" customFormat="1" ht="25.9" customHeight="1">
      <c r="B171" s="177"/>
      <c r="C171" s="178"/>
      <c r="D171" s="179" t="s">
        <v>74</v>
      </c>
      <c r="E171" s="180" t="s">
        <v>3441</v>
      </c>
      <c r="F171" s="180" t="s">
        <v>4646</v>
      </c>
      <c r="G171" s="178"/>
      <c r="H171" s="178"/>
      <c r="I171" s="181"/>
      <c r="J171" s="182">
        <f>BK171</f>
        <v>0</v>
      </c>
      <c r="K171" s="178"/>
      <c r="L171" s="183"/>
      <c r="M171" s="184"/>
      <c r="N171" s="185"/>
      <c r="O171" s="185"/>
      <c r="P171" s="186">
        <f>SUM(P172:P189)</f>
        <v>0</v>
      </c>
      <c r="Q171" s="185"/>
      <c r="R171" s="186">
        <f>SUM(R172:R189)</f>
        <v>0</v>
      </c>
      <c r="S171" s="185"/>
      <c r="T171" s="187">
        <f>SUM(T172:T189)</f>
        <v>0</v>
      </c>
      <c r="AR171" s="188" t="s">
        <v>83</v>
      </c>
      <c r="AT171" s="189" t="s">
        <v>74</v>
      </c>
      <c r="AU171" s="189" t="s">
        <v>75</v>
      </c>
      <c r="AY171" s="188" t="s">
        <v>209</v>
      </c>
      <c r="BK171" s="190">
        <f>SUM(BK172:BK189)</f>
        <v>0</v>
      </c>
    </row>
    <row r="172" spans="1:65" s="2" customFormat="1" ht="24.2" customHeight="1">
      <c r="A172" s="35"/>
      <c r="B172" s="36"/>
      <c r="C172" s="193" t="s">
        <v>362</v>
      </c>
      <c r="D172" s="193" t="s">
        <v>211</v>
      </c>
      <c r="E172" s="194" t="s">
        <v>4592</v>
      </c>
      <c r="F172" s="195" t="s">
        <v>4593</v>
      </c>
      <c r="G172" s="196" t="s">
        <v>425</v>
      </c>
      <c r="H172" s="197">
        <v>16</v>
      </c>
      <c r="I172" s="198"/>
      <c r="J172" s="199">
        <f t="shared" ref="J172:J189" si="20">ROUND(I172*H172,2)</f>
        <v>0</v>
      </c>
      <c r="K172" s="200"/>
      <c r="L172" s="40"/>
      <c r="M172" s="201" t="s">
        <v>1</v>
      </c>
      <c r="N172" s="202" t="s">
        <v>40</v>
      </c>
      <c r="O172" s="72"/>
      <c r="P172" s="203">
        <f t="shared" ref="P172:P189" si="21">O172*H172</f>
        <v>0</v>
      </c>
      <c r="Q172" s="203">
        <v>0</v>
      </c>
      <c r="R172" s="203">
        <f t="shared" ref="R172:R189" si="22">Q172*H172</f>
        <v>0</v>
      </c>
      <c r="S172" s="203">
        <v>0</v>
      </c>
      <c r="T172" s="204">
        <f t="shared" ref="T172:T189" si="23"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215</v>
      </c>
      <c r="AT172" s="205" t="s">
        <v>211</v>
      </c>
      <c r="AU172" s="205" t="s">
        <v>83</v>
      </c>
      <c r="AY172" s="18" t="s">
        <v>209</v>
      </c>
      <c r="BE172" s="206">
        <f t="shared" ref="BE172:BE189" si="24">IF(N172="základní",J172,0)</f>
        <v>0</v>
      </c>
      <c r="BF172" s="206">
        <f t="shared" ref="BF172:BF189" si="25">IF(N172="snížená",J172,0)</f>
        <v>0</v>
      </c>
      <c r="BG172" s="206">
        <f t="shared" ref="BG172:BG189" si="26">IF(N172="zákl. přenesená",J172,0)</f>
        <v>0</v>
      </c>
      <c r="BH172" s="206">
        <f t="shared" ref="BH172:BH189" si="27">IF(N172="sníž. přenesená",J172,0)</f>
        <v>0</v>
      </c>
      <c r="BI172" s="206">
        <f t="shared" ref="BI172:BI189" si="28">IF(N172="nulová",J172,0)</f>
        <v>0</v>
      </c>
      <c r="BJ172" s="18" t="s">
        <v>83</v>
      </c>
      <c r="BK172" s="206">
        <f t="shared" ref="BK172:BK189" si="29">ROUND(I172*H172,2)</f>
        <v>0</v>
      </c>
      <c r="BL172" s="18" t="s">
        <v>215</v>
      </c>
      <c r="BM172" s="205" t="s">
        <v>4647</v>
      </c>
    </row>
    <row r="173" spans="1:65" s="2" customFormat="1" ht="24.2" customHeight="1">
      <c r="A173" s="35"/>
      <c r="B173" s="36"/>
      <c r="C173" s="193" t="s">
        <v>282</v>
      </c>
      <c r="D173" s="193" t="s">
        <v>211</v>
      </c>
      <c r="E173" s="194" t="s">
        <v>4595</v>
      </c>
      <c r="F173" s="195" t="s">
        <v>4596</v>
      </c>
      <c r="G173" s="196" t="s">
        <v>425</v>
      </c>
      <c r="H173" s="197">
        <v>10</v>
      </c>
      <c r="I173" s="198"/>
      <c r="J173" s="199">
        <f t="shared" si="20"/>
        <v>0</v>
      </c>
      <c r="K173" s="200"/>
      <c r="L173" s="40"/>
      <c r="M173" s="201" t="s">
        <v>1</v>
      </c>
      <c r="N173" s="202" t="s">
        <v>40</v>
      </c>
      <c r="O173" s="72"/>
      <c r="P173" s="203">
        <f t="shared" si="21"/>
        <v>0</v>
      </c>
      <c r="Q173" s="203">
        <v>0</v>
      </c>
      <c r="R173" s="203">
        <f t="shared" si="22"/>
        <v>0</v>
      </c>
      <c r="S173" s="203">
        <v>0</v>
      </c>
      <c r="T173" s="204">
        <f t="shared" si="2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215</v>
      </c>
      <c r="AT173" s="205" t="s">
        <v>211</v>
      </c>
      <c r="AU173" s="205" t="s">
        <v>83</v>
      </c>
      <c r="AY173" s="18" t="s">
        <v>209</v>
      </c>
      <c r="BE173" s="206">
        <f t="shared" si="24"/>
        <v>0</v>
      </c>
      <c r="BF173" s="206">
        <f t="shared" si="25"/>
        <v>0</v>
      </c>
      <c r="BG173" s="206">
        <f t="shared" si="26"/>
        <v>0</v>
      </c>
      <c r="BH173" s="206">
        <f t="shared" si="27"/>
        <v>0</v>
      </c>
      <c r="BI173" s="206">
        <f t="shared" si="28"/>
        <v>0</v>
      </c>
      <c r="BJ173" s="18" t="s">
        <v>83</v>
      </c>
      <c r="BK173" s="206">
        <f t="shared" si="29"/>
        <v>0</v>
      </c>
      <c r="BL173" s="18" t="s">
        <v>215</v>
      </c>
      <c r="BM173" s="205" t="s">
        <v>4648</v>
      </c>
    </row>
    <row r="174" spans="1:65" s="2" customFormat="1" ht="24.2" customHeight="1">
      <c r="A174" s="35"/>
      <c r="B174" s="36"/>
      <c r="C174" s="193" t="s">
        <v>370</v>
      </c>
      <c r="D174" s="193" t="s">
        <v>211</v>
      </c>
      <c r="E174" s="194" t="s">
        <v>4598</v>
      </c>
      <c r="F174" s="195" t="s">
        <v>4599</v>
      </c>
      <c r="G174" s="196" t="s">
        <v>425</v>
      </c>
      <c r="H174" s="197">
        <v>40</v>
      </c>
      <c r="I174" s="198"/>
      <c r="J174" s="199">
        <f t="shared" si="20"/>
        <v>0</v>
      </c>
      <c r="K174" s="200"/>
      <c r="L174" s="40"/>
      <c r="M174" s="201" t="s">
        <v>1</v>
      </c>
      <c r="N174" s="202" t="s">
        <v>40</v>
      </c>
      <c r="O174" s="72"/>
      <c r="P174" s="203">
        <f t="shared" si="21"/>
        <v>0</v>
      </c>
      <c r="Q174" s="203">
        <v>0</v>
      </c>
      <c r="R174" s="203">
        <f t="shared" si="22"/>
        <v>0</v>
      </c>
      <c r="S174" s="203">
        <v>0</v>
      </c>
      <c r="T174" s="204">
        <f t="shared" si="2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215</v>
      </c>
      <c r="AT174" s="205" t="s">
        <v>211</v>
      </c>
      <c r="AU174" s="205" t="s">
        <v>83</v>
      </c>
      <c r="AY174" s="18" t="s">
        <v>209</v>
      </c>
      <c r="BE174" s="206">
        <f t="shared" si="24"/>
        <v>0</v>
      </c>
      <c r="BF174" s="206">
        <f t="shared" si="25"/>
        <v>0</v>
      </c>
      <c r="BG174" s="206">
        <f t="shared" si="26"/>
        <v>0</v>
      </c>
      <c r="BH174" s="206">
        <f t="shared" si="27"/>
        <v>0</v>
      </c>
      <c r="BI174" s="206">
        <f t="shared" si="28"/>
        <v>0</v>
      </c>
      <c r="BJ174" s="18" t="s">
        <v>83</v>
      </c>
      <c r="BK174" s="206">
        <f t="shared" si="29"/>
        <v>0</v>
      </c>
      <c r="BL174" s="18" t="s">
        <v>215</v>
      </c>
      <c r="BM174" s="205" t="s">
        <v>4649</v>
      </c>
    </row>
    <row r="175" spans="1:65" s="2" customFormat="1" ht="16.5" customHeight="1">
      <c r="A175" s="35"/>
      <c r="B175" s="36"/>
      <c r="C175" s="193" t="s">
        <v>285</v>
      </c>
      <c r="D175" s="193" t="s">
        <v>211</v>
      </c>
      <c r="E175" s="194" t="s">
        <v>4601</v>
      </c>
      <c r="F175" s="195" t="s">
        <v>4602</v>
      </c>
      <c r="G175" s="196" t="s">
        <v>513</v>
      </c>
      <c r="H175" s="197">
        <v>50</v>
      </c>
      <c r="I175" s="198"/>
      <c r="J175" s="199">
        <f t="shared" si="20"/>
        <v>0</v>
      </c>
      <c r="K175" s="200"/>
      <c r="L175" s="40"/>
      <c r="M175" s="201" t="s">
        <v>1</v>
      </c>
      <c r="N175" s="202" t="s">
        <v>40</v>
      </c>
      <c r="O175" s="72"/>
      <c r="P175" s="203">
        <f t="shared" si="21"/>
        <v>0</v>
      </c>
      <c r="Q175" s="203">
        <v>0</v>
      </c>
      <c r="R175" s="203">
        <f t="shared" si="22"/>
        <v>0</v>
      </c>
      <c r="S175" s="203">
        <v>0</v>
      </c>
      <c r="T175" s="204">
        <f t="shared" si="2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215</v>
      </c>
      <c r="AT175" s="205" t="s">
        <v>211</v>
      </c>
      <c r="AU175" s="205" t="s">
        <v>83</v>
      </c>
      <c r="AY175" s="18" t="s">
        <v>209</v>
      </c>
      <c r="BE175" s="206">
        <f t="shared" si="24"/>
        <v>0</v>
      </c>
      <c r="BF175" s="206">
        <f t="shared" si="25"/>
        <v>0</v>
      </c>
      <c r="BG175" s="206">
        <f t="shared" si="26"/>
        <v>0</v>
      </c>
      <c r="BH175" s="206">
        <f t="shared" si="27"/>
        <v>0</v>
      </c>
      <c r="BI175" s="206">
        <f t="shared" si="28"/>
        <v>0</v>
      </c>
      <c r="BJ175" s="18" t="s">
        <v>83</v>
      </c>
      <c r="BK175" s="206">
        <f t="shared" si="29"/>
        <v>0</v>
      </c>
      <c r="BL175" s="18" t="s">
        <v>215</v>
      </c>
      <c r="BM175" s="205" t="s">
        <v>4650</v>
      </c>
    </row>
    <row r="176" spans="1:65" s="2" customFormat="1" ht="16.5" customHeight="1">
      <c r="A176" s="35"/>
      <c r="B176" s="36"/>
      <c r="C176" s="193" t="s">
        <v>377</v>
      </c>
      <c r="D176" s="193" t="s">
        <v>211</v>
      </c>
      <c r="E176" s="194" t="s">
        <v>4604</v>
      </c>
      <c r="F176" s="195" t="s">
        <v>4605</v>
      </c>
      <c r="G176" s="196" t="s">
        <v>425</v>
      </c>
      <c r="H176" s="197">
        <v>20</v>
      </c>
      <c r="I176" s="198"/>
      <c r="J176" s="199">
        <f t="shared" si="20"/>
        <v>0</v>
      </c>
      <c r="K176" s="200"/>
      <c r="L176" s="40"/>
      <c r="M176" s="201" t="s">
        <v>1</v>
      </c>
      <c r="N176" s="202" t="s">
        <v>40</v>
      </c>
      <c r="O176" s="72"/>
      <c r="P176" s="203">
        <f t="shared" si="21"/>
        <v>0</v>
      </c>
      <c r="Q176" s="203">
        <v>0</v>
      </c>
      <c r="R176" s="203">
        <f t="shared" si="22"/>
        <v>0</v>
      </c>
      <c r="S176" s="203">
        <v>0</v>
      </c>
      <c r="T176" s="204">
        <f t="shared" si="2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215</v>
      </c>
      <c r="AT176" s="205" t="s">
        <v>211</v>
      </c>
      <c r="AU176" s="205" t="s">
        <v>83</v>
      </c>
      <c r="AY176" s="18" t="s">
        <v>209</v>
      </c>
      <c r="BE176" s="206">
        <f t="shared" si="24"/>
        <v>0</v>
      </c>
      <c r="BF176" s="206">
        <f t="shared" si="25"/>
        <v>0</v>
      </c>
      <c r="BG176" s="206">
        <f t="shared" si="26"/>
        <v>0</v>
      </c>
      <c r="BH176" s="206">
        <f t="shared" si="27"/>
        <v>0</v>
      </c>
      <c r="BI176" s="206">
        <f t="shared" si="28"/>
        <v>0</v>
      </c>
      <c r="BJ176" s="18" t="s">
        <v>83</v>
      </c>
      <c r="BK176" s="206">
        <f t="shared" si="29"/>
        <v>0</v>
      </c>
      <c r="BL176" s="18" t="s">
        <v>215</v>
      </c>
      <c r="BM176" s="205" t="s">
        <v>4651</v>
      </c>
    </row>
    <row r="177" spans="1:65" s="2" customFormat="1" ht="16.5" customHeight="1">
      <c r="A177" s="35"/>
      <c r="B177" s="36"/>
      <c r="C177" s="193" t="s">
        <v>290</v>
      </c>
      <c r="D177" s="193" t="s">
        <v>211</v>
      </c>
      <c r="E177" s="194" t="s">
        <v>4607</v>
      </c>
      <c r="F177" s="195" t="s">
        <v>4608</v>
      </c>
      <c r="G177" s="196" t="s">
        <v>425</v>
      </c>
      <c r="H177" s="197">
        <v>60</v>
      </c>
      <c r="I177" s="198"/>
      <c r="J177" s="199">
        <f t="shared" si="20"/>
        <v>0</v>
      </c>
      <c r="K177" s="200"/>
      <c r="L177" s="40"/>
      <c r="M177" s="201" t="s">
        <v>1</v>
      </c>
      <c r="N177" s="202" t="s">
        <v>40</v>
      </c>
      <c r="O177" s="72"/>
      <c r="P177" s="203">
        <f t="shared" si="21"/>
        <v>0</v>
      </c>
      <c r="Q177" s="203">
        <v>0</v>
      </c>
      <c r="R177" s="203">
        <f t="shared" si="22"/>
        <v>0</v>
      </c>
      <c r="S177" s="203">
        <v>0</v>
      </c>
      <c r="T177" s="204">
        <f t="shared" si="2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215</v>
      </c>
      <c r="AT177" s="205" t="s">
        <v>211</v>
      </c>
      <c r="AU177" s="205" t="s">
        <v>83</v>
      </c>
      <c r="AY177" s="18" t="s">
        <v>209</v>
      </c>
      <c r="BE177" s="206">
        <f t="shared" si="24"/>
        <v>0</v>
      </c>
      <c r="BF177" s="206">
        <f t="shared" si="25"/>
        <v>0</v>
      </c>
      <c r="BG177" s="206">
        <f t="shared" si="26"/>
        <v>0</v>
      </c>
      <c r="BH177" s="206">
        <f t="shared" si="27"/>
        <v>0</v>
      </c>
      <c r="BI177" s="206">
        <f t="shared" si="28"/>
        <v>0</v>
      </c>
      <c r="BJ177" s="18" t="s">
        <v>83</v>
      </c>
      <c r="BK177" s="206">
        <f t="shared" si="29"/>
        <v>0</v>
      </c>
      <c r="BL177" s="18" t="s">
        <v>215</v>
      </c>
      <c r="BM177" s="205" t="s">
        <v>4652</v>
      </c>
    </row>
    <row r="178" spans="1:65" s="2" customFormat="1" ht="16.5" customHeight="1">
      <c r="A178" s="35"/>
      <c r="B178" s="36"/>
      <c r="C178" s="193" t="s">
        <v>396</v>
      </c>
      <c r="D178" s="193" t="s">
        <v>211</v>
      </c>
      <c r="E178" s="194" t="s">
        <v>4610</v>
      </c>
      <c r="F178" s="195" t="s">
        <v>4611</v>
      </c>
      <c r="G178" s="196" t="s">
        <v>425</v>
      </c>
      <c r="H178" s="197">
        <v>0</v>
      </c>
      <c r="I178" s="198"/>
      <c r="J178" s="199">
        <f t="shared" si="20"/>
        <v>0</v>
      </c>
      <c r="K178" s="200"/>
      <c r="L178" s="40"/>
      <c r="M178" s="201" t="s">
        <v>1</v>
      </c>
      <c r="N178" s="202" t="s">
        <v>40</v>
      </c>
      <c r="O178" s="72"/>
      <c r="P178" s="203">
        <f t="shared" si="21"/>
        <v>0</v>
      </c>
      <c r="Q178" s="203">
        <v>0</v>
      </c>
      <c r="R178" s="203">
        <f t="shared" si="22"/>
        <v>0</v>
      </c>
      <c r="S178" s="203">
        <v>0</v>
      </c>
      <c r="T178" s="204">
        <f t="shared" si="2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215</v>
      </c>
      <c r="AT178" s="205" t="s">
        <v>211</v>
      </c>
      <c r="AU178" s="205" t="s">
        <v>83</v>
      </c>
      <c r="AY178" s="18" t="s">
        <v>209</v>
      </c>
      <c r="BE178" s="206">
        <f t="shared" si="24"/>
        <v>0</v>
      </c>
      <c r="BF178" s="206">
        <f t="shared" si="25"/>
        <v>0</v>
      </c>
      <c r="BG178" s="206">
        <f t="shared" si="26"/>
        <v>0</v>
      </c>
      <c r="BH178" s="206">
        <f t="shared" si="27"/>
        <v>0</v>
      </c>
      <c r="BI178" s="206">
        <f t="shared" si="28"/>
        <v>0</v>
      </c>
      <c r="BJ178" s="18" t="s">
        <v>83</v>
      </c>
      <c r="BK178" s="206">
        <f t="shared" si="29"/>
        <v>0</v>
      </c>
      <c r="BL178" s="18" t="s">
        <v>215</v>
      </c>
      <c r="BM178" s="205" t="s">
        <v>4653</v>
      </c>
    </row>
    <row r="179" spans="1:65" s="2" customFormat="1" ht="16.5" customHeight="1">
      <c r="A179" s="35"/>
      <c r="B179" s="36"/>
      <c r="C179" s="193" t="s">
        <v>295</v>
      </c>
      <c r="D179" s="193" t="s">
        <v>211</v>
      </c>
      <c r="E179" s="194" t="s">
        <v>4613</v>
      </c>
      <c r="F179" s="195" t="s">
        <v>4614</v>
      </c>
      <c r="G179" s="196" t="s">
        <v>425</v>
      </c>
      <c r="H179" s="197">
        <v>80</v>
      </c>
      <c r="I179" s="198"/>
      <c r="J179" s="199">
        <f t="shared" si="20"/>
        <v>0</v>
      </c>
      <c r="K179" s="200"/>
      <c r="L179" s="40"/>
      <c r="M179" s="201" t="s">
        <v>1</v>
      </c>
      <c r="N179" s="202" t="s">
        <v>40</v>
      </c>
      <c r="O179" s="72"/>
      <c r="P179" s="203">
        <f t="shared" si="21"/>
        <v>0</v>
      </c>
      <c r="Q179" s="203">
        <v>0</v>
      </c>
      <c r="R179" s="203">
        <f t="shared" si="22"/>
        <v>0</v>
      </c>
      <c r="S179" s="203">
        <v>0</v>
      </c>
      <c r="T179" s="204">
        <f t="shared" si="2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215</v>
      </c>
      <c r="AT179" s="205" t="s">
        <v>211</v>
      </c>
      <c r="AU179" s="205" t="s">
        <v>83</v>
      </c>
      <c r="AY179" s="18" t="s">
        <v>209</v>
      </c>
      <c r="BE179" s="206">
        <f t="shared" si="24"/>
        <v>0</v>
      </c>
      <c r="BF179" s="206">
        <f t="shared" si="25"/>
        <v>0</v>
      </c>
      <c r="BG179" s="206">
        <f t="shared" si="26"/>
        <v>0</v>
      </c>
      <c r="BH179" s="206">
        <f t="shared" si="27"/>
        <v>0</v>
      </c>
      <c r="BI179" s="206">
        <f t="shared" si="28"/>
        <v>0</v>
      </c>
      <c r="BJ179" s="18" t="s">
        <v>83</v>
      </c>
      <c r="BK179" s="206">
        <f t="shared" si="29"/>
        <v>0</v>
      </c>
      <c r="BL179" s="18" t="s">
        <v>215</v>
      </c>
      <c r="BM179" s="205" t="s">
        <v>4654</v>
      </c>
    </row>
    <row r="180" spans="1:65" s="2" customFormat="1" ht="16.5" customHeight="1">
      <c r="A180" s="35"/>
      <c r="B180" s="36"/>
      <c r="C180" s="193" t="s">
        <v>405</v>
      </c>
      <c r="D180" s="193" t="s">
        <v>211</v>
      </c>
      <c r="E180" s="194" t="s">
        <v>4616</v>
      </c>
      <c r="F180" s="195" t="s">
        <v>4617</v>
      </c>
      <c r="G180" s="196" t="s">
        <v>425</v>
      </c>
      <c r="H180" s="197">
        <v>160</v>
      </c>
      <c r="I180" s="198"/>
      <c r="J180" s="199">
        <f t="shared" si="20"/>
        <v>0</v>
      </c>
      <c r="K180" s="200"/>
      <c r="L180" s="40"/>
      <c r="M180" s="201" t="s">
        <v>1</v>
      </c>
      <c r="N180" s="202" t="s">
        <v>40</v>
      </c>
      <c r="O180" s="72"/>
      <c r="P180" s="203">
        <f t="shared" si="21"/>
        <v>0</v>
      </c>
      <c r="Q180" s="203">
        <v>0</v>
      </c>
      <c r="R180" s="203">
        <f t="shared" si="22"/>
        <v>0</v>
      </c>
      <c r="S180" s="203">
        <v>0</v>
      </c>
      <c r="T180" s="204">
        <f t="shared" si="2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5" t="s">
        <v>215</v>
      </c>
      <c r="AT180" s="205" t="s">
        <v>211</v>
      </c>
      <c r="AU180" s="205" t="s">
        <v>83</v>
      </c>
      <c r="AY180" s="18" t="s">
        <v>209</v>
      </c>
      <c r="BE180" s="206">
        <f t="shared" si="24"/>
        <v>0</v>
      </c>
      <c r="BF180" s="206">
        <f t="shared" si="25"/>
        <v>0</v>
      </c>
      <c r="BG180" s="206">
        <f t="shared" si="26"/>
        <v>0</v>
      </c>
      <c r="BH180" s="206">
        <f t="shared" si="27"/>
        <v>0</v>
      </c>
      <c r="BI180" s="206">
        <f t="shared" si="28"/>
        <v>0</v>
      </c>
      <c r="BJ180" s="18" t="s">
        <v>83</v>
      </c>
      <c r="BK180" s="206">
        <f t="shared" si="29"/>
        <v>0</v>
      </c>
      <c r="BL180" s="18" t="s">
        <v>215</v>
      </c>
      <c r="BM180" s="205" t="s">
        <v>4655</v>
      </c>
    </row>
    <row r="181" spans="1:65" s="2" customFormat="1" ht="16.5" customHeight="1">
      <c r="A181" s="35"/>
      <c r="B181" s="36"/>
      <c r="C181" s="193" t="s">
        <v>299</v>
      </c>
      <c r="D181" s="193" t="s">
        <v>211</v>
      </c>
      <c r="E181" s="194" t="s">
        <v>4619</v>
      </c>
      <c r="F181" s="195" t="s">
        <v>4620</v>
      </c>
      <c r="G181" s="196" t="s">
        <v>425</v>
      </c>
      <c r="H181" s="197">
        <v>180</v>
      </c>
      <c r="I181" s="198"/>
      <c r="J181" s="199">
        <f t="shared" si="20"/>
        <v>0</v>
      </c>
      <c r="K181" s="200"/>
      <c r="L181" s="40"/>
      <c r="M181" s="201" t="s">
        <v>1</v>
      </c>
      <c r="N181" s="202" t="s">
        <v>40</v>
      </c>
      <c r="O181" s="72"/>
      <c r="P181" s="203">
        <f t="shared" si="21"/>
        <v>0</v>
      </c>
      <c r="Q181" s="203">
        <v>0</v>
      </c>
      <c r="R181" s="203">
        <f t="shared" si="22"/>
        <v>0</v>
      </c>
      <c r="S181" s="203">
        <v>0</v>
      </c>
      <c r="T181" s="204">
        <f t="shared" si="2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215</v>
      </c>
      <c r="AT181" s="205" t="s">
        <v>211</v>
      </c>
      <c r="AU181" s="205" t="s">
        <v>83</v>
      </c>
      <c r="AY181" s="18" t="s">
        <v>209</v>
      </c>
      <c r="BE181" s="206">
        <f t="shared" si="24"/>
        <v>0</v>
      </c>
      <c r="BF181" s="206">
        <f t="shared" si="25"/>
        <v>0</v>
      </c>
      <c r="BG181" s="206">
        <f t="shared" si="26"/>
        <v>0</v>
      </c>
      <c r="BH181" s="206">
        <f t="shared" si="27"/>
        <v>0</v>
      </c>
      <c r="BI181" s="206">
        <f t="shared" si="28"/>
        <v>0</v>
      </c>
      <c r="BJ181" s="18" t="s">
        <v>83</v>
      </c>
      <c r="BK181" s="206">
        <f t="shared" si="29"/>
        <v>0</v>
      </c>
      <c r="BL181" s="18" t="s">
        <v>215</v>
      </c>
      <c r="BM181" s="205" t="s">
        <v>4656</v>
      </c>
    </row>
    <row r="182" spans="1:65" s="2" customFormat="1" ht="16.5" customHeight="1">
      <c r="A182" s="35"/>
      <c r="B182" s="36"/>
      <c r="C182" s="193" t="s">
        <v>422</v>
      </c>
      <c r="D182" s="193" t="s">
        <v>211</v>
      </c>
      <c r="E182" s="194" t="s">
        <v>4622</v>
      </c>
      <c r="F182" s="195" t="s">
        <v>4623</v>
      </c>
      <c r="G182" s="196" t="s">
        <v>425</v>
      </c>
      <c r="H182" s="197">
        <v>10</v>
      </c>
      <c r="I182" s="198"/>
      <c r="J182" s="199">
        <f t="shared" si="20"/>
        <v>0</v>
      </c>
      <c r="K182" s="200"/>
      <c r="L182" s="40"/>
      <c r="M182" s="201" t="s">
        <v>1</v>
      </c>
      <c r="N182" s="202" t="s">
        <v>40</v>
      </c>
      <c r="O182" s="72"/>
      <c r="P182" s="203">
        <f t="shared" si="21"/>
        <v>0</v>
      </c>
      <c r="Q182" s="203">
        <v>0</v>
      </c>
      <c r="R182" s="203">
        <f t="shared" si="22"/>
        <v>0</v>
      </c>
      <c r="S182" s="203">
        <v>0</v>
      </c>
      <c r="T182" s="204">
        <f t="shared" si="2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215</v>
      </c>
      <c r="AT182" s="205" t="s">
        <v>211</v>
      </c>
      <c r="AU182" s="205" t="s">
        <v>83</v>
      </c>
      <c r="AY182" s="18" t="s">
        <v>209</v>
      </c>
      <c r="BE182" s="206">
        <f t="shared" si="24"/>
        <v>0</v>
      </c>
      <c r="BF182" s="206">
        <f t="shared" si="25"/>
        <v>0</v>
      </c>
      <c r="BG182" s="206">
        <f t="shared" si="26"/>
        <v>0</v>
      </c>
      <c r="BH182" s="206">
        <f t="shared" si="27"/>
        <v>0</v>
      </c>
      <c r="BI182" s="206">
        <f t="shared" si="28"/>
        <v>0</v>
      </c>
      <c r="BJ182" s="18" t="s">
        <v>83</v>
      </c>
      <c r="BK182" s="206">
        <f t="shared" si="29"/>
        <v>0</v>
      </c>
      <c r="BL182" s="18" t="s">
        <v>215</v>
      </c>
      <c r="BM182" s="205" t="s">
        <v>4657</v>
      </c>
    </row>
    <row r="183" spans="1:65" s="2" customFormat="1" ht="16.5" customHeight="1">
      <c r="A183" s="35"/>
      <c r="B183" s="36"/>
      <c r="C183" s="193" t="s">
        <v>304</v>
      </c>
      <c r="D183" s="193" t="s">
        <v>211</v>
      </c>
      <c r="E183" s="194" t="s">
        <v>4625</v>
      </c>
      <c r="F183" s="195" t="s">
        <v>4626</v>
      </c>
      <c r="G183" s="196" t="s">
        <v>513</v>
      </c>
      <c r="H183" s="197">
        <v>4</v>
      </c>
      <c r="I183" s="198"/>
      <c r="J183" s="199">
        <f t="shared" si="20"/>
        <v>0</v>
      </c>
      <c r="K183" s="200"/>
      <c r="L183" s="40"/>
      <c r="M183" s="201" t="s">
        <v>1</v>
      </c>
      <c r="N183" s="202" t="s">
        <v>40</v>
      </c>
      <c r="O183" s="72"/>
      <c r="P183" s="203">
        <f t="shared" si="21"/>
        <v>0</v>
      </c>
      <c r="Q183" s="203">
        <v>0</v>
      </c>
      <c r="R183" s="203">
        <f t="shared" si="22"/>
        <v>0</v>
      </c>
      <c r="S183" s="203">
        <v>0</v>
      </c>
      <c r="T183" s="204">
        <f t="shared" si="2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215</v>
      </c>
      <c r="AT183" s="205" t="s">
        <v>211</v>
      </c>
      <c r="AU183" s="205" t="s">
        <v>83</v>
      </c>
      <c r="AY183" s="18" t="s">
        <v>209</v>
      </c>
      <c r="BE183" s="206">
        <f t="shared" si="24"/>
        <v>0</v>
      </c>
      <c r="BF183" s="206">
        <f t="shared" si="25"/>
        <v>0</v>
      </c>
      <c r="BG183" s="206">
        <f t="shared" si="26"/>
        <v>0</v>
      </c>
      <c r="BH183" s="206">
        <f t="shared" si="27"/>
        <v>0</v>
      </c>
      <c r="BI183" s="206">
        <f t="shared" si="28"/>
        <v>0</v>
      </c>
      <c r="BJ183" s="18" t="s">
        <v>83</v>
      </c>
      <c r="BK183" s="206">
        <f t="shared" si="29"/>
        <v>0</v>
      </c>
      <c r="BL183" s="18" t="s">
        <v>215</v>
      </c>
      <c r="BM183" s="205" t="s">
        <v>4658</v>
      </c>
    </row>
    <row r="184" spans="1:65" s="2" customFormat="1" ht="16.5" customHeight="1">
      <c r="A184" s="35"/>
      <c r="B184" s="36"/>
      <c r="C184" s="193" t="s">
        <v>430</v>
      </c>
      <c r="D184" s="193" t="s">
        <v>211</v>
      </c>
      <c r="E184" s="194" t="s">
        <v>4628</v>
      </c>
      <c r="F184" s="195" t="s">
        <v>4629</v>
      </c>
      <c r="G184" s="196" t="s">
        <v>513</v>
      </c>
      <c r="H184" s="197">
        <v>10</v>
      </c>
      <c r="I184" s="198"/>
      <c r="J184" s="199">
        <f t="shared" si="20"/>
        <v>0</v>
      </c>
      <c r="K184" s="200"/>
      <c r="L184" s="40"/>
      <c r="M184" s="201" t="s">
        <v>1</v>
      </c>
      <c r="N184" s="202" t="s">
        <v>40</v>
      </c>
      <c r="O184" s="72"/>
      <c r="P184" s="203">
        <f t="shared" si="21"/>
        <v>0</v>
      </c>
      <c r="Q184" s="203">
        <v>0</v>
      </c>
      <c r="R184" s="203">
        <f t="shared" si="22"/>
        <v>0</v>
      </c>
      <c r="S184" s="203">
        <v>0</v>
      </c>
      <c r="T184" s="204">
        <f t="shared" si="2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215</v>
      </c>
      <c r="AT184" s="205" t="s">
        <v>211</v>
      </c>
      <c r="AU184" s="205" t="s">
        <v>83</v>
      </c>
      <c r="AY184" s="18" t="s">
        <v>209</v>
      </c>
      <c r="BE184" s="206">
        <f t="shared" si="24"/>
        <v>0</v>
      </c>
      <c r="BF184" s="206">
        <f t="shared" si="25"/>
        <v>0</v>
      </c>
      <c r="BG184" s="206">
        <f t="shared" si="26"/>
        <v>0</v>
      </c>
      <c r="BH184" s="206">
        <f t="shared" si="27"/>
        <v>0</v>
      </c>
      <c r="BI184" s="206">
        <f t="shared" si="28"/>
        <v>0</v>
      </c>
      <c r="BJ184" s="18" t="s">
        <v>83</v>
      </c>
      <c r="BK184" s="206">
        <f t="shared" si="29"/>
        <v>0</v>
      </c>
      <c r="BL184" s="18" t="s">
        <v>215</v>
      </c>
      <c r="BM184" s="205" t="s">
        <v>4659</v>
      </c>
    </row>
    <row r="185" spans="1:65" s="2" customFormat="1" ht="24.2" customHeight="1">
      <c r="A185" s="35"/>
      <c r="B185" s="36"/>
      <c r="C185" s="193" t="s">
        <v>308</v>
      </c>
      <c r="D185" s="193" t="s">
        <v>211</v>
      </c>
      <c r="E185" s="194" t="s">
        <v>4631</v>
      </c>
      <c r="F185" s="195" t="s">
        <v>4632</v>
      </c>
      <c r="G185" s="196" t="s">
        <v>513</v>
      </c>
      <c r="H185" s="197">
        <v>1</v>
      </c>
      <c r="I185" s="198"/>
      <c r="J185" s="199">
        <f t="shared" si="20"/>
        <v>0</v>
      </c>
      <c r="K185" s="200"/>
      <c r="L185" s="40"/>
      <c r="M185" s="201" t="s">
        <v>1</v>
      </c>
      <c r="N185" s="202" t="s">
        <v>40</v>
      </c>
      <c r="O185" s="72"/>
      <c r="P185" s="203">
        <f t="shared" si="21"/>
        <v>0</v>
      </c>
      <c r="Q185" s="203">
        <v>0</v>
      </c>
      <c r="R185" s="203">
        <f t="shared" si="22"/>
        <v>0</v>
      </c>
      <c r="S185" s="203">
        <v>0</v>
      </c>
      <c r="T185" s="204">
        <f t="shared" si="2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215</v>
      </c>
      <c r="AT185" s="205" t="s">
        <v>211</v>
      </c>
      <c r="AU185" s="205" t="s">
        <v>83</v>
      </c>
      <c r="AY185" s="18" t="s">
        <v>209</v>
      </c>
      <c r="BE185" s="206">
        <f t="shared" si="24"/>
        <v>0</v>
      </c>
      <c r="BF185" s="206">
        <f t="shared" si="25"/>
        <v>0</v>
      </c>
      <c r="BG185" s="206">
        <f t="shared" si="26"/>
        <v>0</v>
      </c>
      <c r="BH185" s="206">
        <f t="shared" si="27"/>
        <v>0</v>
      </c>
      <c r="BI185" s="206">
        <f t="shared" si="28"/>
        <v>0</v>
      </c>
      <c r="BJ185" s="18" t="s">
        <v>83</v>
      </c>
      <c r="BK185" s="206">
        <f t="shared" si="29"/>
        <v>0</v>
      </c>
      <c r="BL185" s="18" t="s">
        <v>215</v>
      </c>
      <c r="BM185" s="205" t="s">
        <v>4660</v>
      </c>
    </row>
    <row r="186" spans="1:65" s="2" customFormat="1" ht="21.75" customHeight="1">
      <c r="A186" s="35"/>
      <c r="B186" s="36"/>
      <c r="C186" s="193" t="s">
        <v>443</v>
      </c>
      <c r="D186" s="193" t="s">
        <v>211</v>
      </c>
      <c r="E186" s="194" t="s">
        <v>4634</v>
      </c>
      <c r="F186" s="195" t="s">
        <v>4635</v>
      </c>
      <c r="G186" s="196" t="s">
        <v>513</v>
      </c>
      <c r="H186" s="197">
        <v>4</v>
      </c>
      <c r="I186" s="198"/>
      <c r="J186" s="199">
        <f t="shared" si="20"/>
        <v>0</v>
      </c>
      <c r="K186" s="200"/>
      <c r="L186" s="40"/>
      <c r="M186" s="201" t="s">
        <v>1</v>
      </c>
      <c r="N186" s="202" t="s">
        <v>40</v>
      </c>
      <c r="O186" s="72"/>
      <c r="P186" s="203">
        <f t="shared" si="21"/>
        <v>0</v>
      </c>
      <c r="Q186" s="203">
        <v>0</v>
      </c>
      <c r="R186" s="203">
        <f t="shared" si="22"/>
        <v>0</v>
      </c>
      <c r="S186" s="203">
        <v>0</v>
      </c>
      <c r="T186" s="204">
        <f t="shared" si="2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215</v>
      </c>
      <c r="AT186" s="205" t="s">
        <v>211</v>
      </c>
      <c r="AU186" s="205" t="s">
        <v>83</v>
      </c>
      <c r="AY186" s="18" t="s">
        <v>209</v>
      </c>
      <c r="BE186" s="206">
        <f t="shared" si="24"/>
        <v>0</v>
      </c>
      <c r="BF186" s="206">
        <f t="shared" si="25"/>
        <v>0</v>
      </c>
      <c r="BG186" s="206">
        <f t="shared" si="26"/>
        <v>0</v>
      </c>
      <c r="BH186" s="206">
        <f t="shared" si="27"/>
        <v>0</v>
      </c>
      <c r="BI186" s="206">
        <f t="shared" si="28"/>
        <v>0</v>
      </c>
      <c r="BJ186" s="18" t="s">
        <v>83</v>
      </c>
      <c r="BK186" s="206">
        <f t="shared" si="29"/>
        <v>0</v>
      </c>
      <c r="BL186" s="18" t="s">
        <v>215</v>
      </c>
      <c r="BM186" s="205" t="s">
        <v>4661</v>
      </c>
    </row>
    <row r="187" spans="1:65" s="2" customFormat="1" ht="24.2" customHeight="1">
      <c r="A187" s="35"/>
      <c r="B187" s="36"/>
      <c r="C187" s="193" t="s">
        <v>313</v>
      </c>
      <c r="D187" s="193" t="s">
        <v>211</v>
      </c>
      <c r="E187" s="194" t="s">
        <v>4662</v>
      </c>
      <c r="F187" s="195" t="s">
        <v>4644</v>
      </c>
      <c r="G187" s="196" t="s">
        <v>4394</v>
      </c>
      <c r="H187" s="197">
        <v>1</v>
      </c>
      <c r="I187" s="198"/>
      <c r="J187" s="199">
        <f t="shared" si="20"/>
        <v>0</v>
      </c>
      <c r="K187" s="200"/>
      <c r="L187" s="40"/>
      <c r="M187" s="201" t="s">
        <v>1</v>
      </c>
      <c r="N187" s="202" t="s">
        <v>40</v>
      </c>
      <c r="O187" s="72"/>
      <c r="P187" s="203">
        <f t="shared" si="21"/>
        <v>0</v>
      </c>
      <c r="Q187" s="203">
        <v>0</v>
      </c>
      <c r="R187" s="203">
        <f t="shared" si="22"/>
        <v>0</v>
      </c>
      <c r="S187" s="203">
        <v>0</v>
      </c>
      <c r="T187" s="204">
        <f t="shared" si="2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215</v>
      </c>
      <c r="AT187" s="205" t="s">
        <v>211</v>
      </c>
      <c r="AU187" s="205" t="s">
        <v>83</v>
      </c>
      <c r="AY187" s="18" t="s">
        <v>209</v>
      </c>
      <c r="BE187" s="206">
        <f t="shared" si="24"/>
        <v>0</v>
      </c>
      <c r="BF187" s="206">
        <f t="shared" si="25"/>
        <v>0</v>
      </c>
      <c r="BG187" s="206">
        <f t="shared" si="26"/>
        <v>0</v>
      </c>
      <c r="BH187" s="206">
        <f t="shared" si="27"/>
        <v>0</v>
      </c>
      <c r="BI187" s="206">
        <f t="shared" si="28"/>
        <v>0</v>
      </c>
      <c r="BJ187" s="18" t="s">
        <v>83</v>
      </c>
      <c r="BK187" s="206">
        <f t="shared" si="29"/>
        <v>0</v>
      </c>
      <c r="BL187" s="18" t="s">
        <v>215</v>
      </c>
      <c r="BM187" s="205" t="s">
        <v>4663</v>
      </c>
    </row>
    <row r="188" spans="1:65" s="2" customFormat="1" ht="16.5" customHeight="1">
      <c r="A188" s="35"/>
      <c r="B188" s="36"/>
      <c r="C188" s="193" t="s">
        <v>451</v>
      </c>
      <c r="D188" s="193" t="s">
        <v>211</v>
      </c>
      <c r="E188" s="194" t="s">
        <v>4637</v>
      </c>
      <c r="F188" s="195" t="s">
        <v>4638</v>
      </c>
      <c r="G188" s="196" t="s">
        <v>4394</v>
      </c>
      <c r="H188" s="197">
        <v>1</v>
      </c>
      <c r="I188" s="198"/>
      <c r="J188" s="199">
        <f t="shared" si="20"/>
        <v>0</v>
      </c>
      <c r="K188" s="200"/>
      <c r="L188" s="40"/>
      <c r="M188" s="201" t="s">
        <v>1</v>
      </c>
      <c r="N188" s="202" t="s">
        <v>40</v>
      </c>
      <c r="O188" s="72"/>
      <c r="P188" s="203">
        <f t="shared" si="21"/>
        <v>0</v>
      </c>
      <c r="Q188" s="203">
        <v>0</v>
      </c>
      <c r="R188" s="203">
        <f t="shared" si="22"/>
        <v>0</v>
      </c>
      <c r="S188" s="203">
        <v>0</v>
      </c>
      <c r="T188" s="204">
        <f t="shared" si="2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5" t="s">
        <v>215</v>
      </c>
      <c r="AT188" s="205" t="s">
        <v>211</v>
      </c>
      <c r="AU188" s="205" t="s">
        <v>83</v>
      </c>
      <c r="AY188" s="18" t="s">
        <v>209</v>
      </c>
      <c r="BE188" s="206">
        <f t="shared" si="24"/>
        <v>0</v>
      </c>
      <c r="BF188" s="206">
        <f t="shared" si="25"/>
        <v>0</v>
      </c>
      <c r="BG188" s="206">
        <f t="shared" si="26"/>
        <v>0</v>
      </c>
      <c r="BH188" s="206">
        <f t="shared" si="27"/>
        <v>0</v>
      </c>
      <c r="BI188" s="206">
        <f t="shared" si="28"/>
        <v>0</v>
      </c>
      <c r="BJ188" s="18" t="s">
        <v>83</v>
      </c>
      <c r="BK188" s="206">
        <f t="shared" si="29"/>
        <v>0</v>
      </c>
      <c r="BL188" s="18" t="s">
        <v>215</v>
      </c>
      <c r="BM188" s="205" t="s">
        <v>4664</v>
      </c>
    </row>
    <row r="189" spans="1:65" s="2" customFormat="1" ht="16.5" customHeight="1">
      <c r="A189" s="35"/>
      <c r="B189" s="36"/>
      <c r="C189" s="193" t="s">
        <v>317</v>
      </c>
      <c r="D189" s="193" t="s">
        <v>211</v>
      </c>
      <c r="E189" s="194" t="s">
        <v>4640</v>
      </c>
      <c r="F189" s="195" t="s">
        <v>4641</v>
      </c>
      <c r="G189" s="196" t="s">
        <v>2508</v>
      </c>
      <c r="H189" s="197">
        <v>16</v>
      </c>
      <c r="I189" s="198"/>
      <c r="J189" s="199">
        <f t="shared" si="20"/>
        <v>0</v>
      </c>
      <c r="K189" s="200"/>
      <c r="L189" s="40"/>
      <c r="M189" s="201" t="s">
        <v>1</v>
      </c>
      <c r="N189" s="202" t="s">
        <v>40</v>
      </c>
      <c r="O189" s="72"/>
      <c r="P189" s="203">
        <f t="shared" si="21"/>
        <v>0</v>
      </c>
      <c r="Q189" s="203">
        <v>0</v>
      </c>
      <c r="R189" s="203">
        <f t="shared" si="22"/>
        <v>0</v>
      </c>
      <c r="S189" s="203">
        <v>0</v>
      </c>
      <c r="T189" s="204">
        <f t="shared" si="2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215</v>
      </c>
      <c r="AT189" s="205" t="s">
        <v>211</v>
      </c>
      <c r="AU189" s="205" t="s">
        <v>83</v>
      </c>
      <c r="AY189" s="18" t="s">
        <v>209</v>
      </c>
      <c r="BE189" s="206">
        <f t="shared" si="24"/>
        <v>0</v>
      </c>
      <c r="BF189" s="206">
        <f t="shared" si="25"/>
        <v>0</v>
      </c>
      <c r="BG189" s="206">
        <f t="shared" si="26"/>
        <v>0</v>
      </c>
      <c r="BH189" s="206">
        <f t="shared" si="27"/>
        <v>0</v>
      </c>
      <c r="BI189" s="206">
        <f t="shared" si="28"/>
        <v>0</v>
      </c>
      <c r="BJ189" s="18" t="s">
        <v>83</v>
      </c>
      <c r="BK189" s="206">
        <f t="shared" si="29"/>
        <v>0</v>
      </c>
      <c r="BL189" s="18" t="s">
        <v>215</v>
      </c>
      <c r="BM189" s="205" t="s">
        <v>4665</v>
      </c>
    </row>
    <row r="190" spans="1:65" s="12" customFormat="1" ht="25.9" customHeight="1">
      <c r="B190" s="177"/>
      <c r="C190" s="178"/>
      <c r="D190" s="179" t="s">
        <v>74</v>
      </c>
      <c r="E190" s="180" t="s">
        <v>3445</v>
      </c>
      <c r="F190" s="180" t="s">
        <v>4666</v>
      </c>
      <c r="G190" s="178"/>
      <c r="H190" s="178"/>
      <c r="I190" s="181"/>
      <c r="J190" s="182">
        <f>BK190</f>
        <v>0</v>
      </c>
      <c r="K190" s="178"/>
      <c r="L190" s="183"/>
      <c r="M190" s="184"/>
      <c r="N190" s="185"/>
      <c r="O190" s="185"/>
      <c r="P190" s="186">
        <f>SUM(P191:P206)</f>
        <v>0</v>
      </c>
      <c r="Q190" s="185"/>
      <c r="R190" s="186">
        <f>SUM(R191:R206)</f>
        <v>0</v>
      </c>
      <c r="S190" s="185"/>
      <c r="T190" s="187">
        <f>SUM(T191:T206)</f>
        <v>0</v>
      </c>
      <c r="AR190" s="188" t="s">
        <v>83</v>
      </c>
      <c r="AT190" s="189" t="s">
        <v>74</v>
      </c>
      <c r="AU190" s="189" t="s">
        <v>75</v>
      </c>
      <c r="AY190" s="188" t="s">
        <v>209</v>
      </c>
      <c r="BK190" s="190">
        <f>SUM(BK191:BK206)</f>
        <v>0</v>
      </c>
    </row>
    <row r="191" spans="1:65" s="2" customFormat="1" ht="24.2" customHeight="1">
      <c r="A191" s="35"/>
      <c r="B191" s="36"/>
      <c r="C191" s="193" t="s">
        <v>458</v>
      </c>
      <c r="D191" s="193" t="s">
        <v>211</v>
      </c>
      <c r="E191" s="194" t="s">
        <v>4543</v>
      </c>
      <c r="F191" s="195" t="s">
        <v>4544</v>
      </c>
      <c r="G191" s="196" t="s">
        <v>513</v>
      </c>
      <c r="H191" s="197">
        <v>4</v>
      </c>
      <c r="I191" s="198"/>
      <c r="J191" s="199">
        <f t="shared" ref="J191:J206" si="30">ROUND(I191*H191,2)</f>
        <v>0</v>
      </c>
      <c r="K191" s="200"/>
      <c r="L191" s="40"/>
      <c r="M191" s="201" t="s">
        <v>1</v>
      </c>
      <c r="N191" s="202" t="s">
        <v>40</v>
      </c>
      <c r="O191" s="72"/>
      <c r="P191" s="203">
        <f t="shared" ref="P191:P206" si="31">O191*H191</f>
        <v>0</v>
      </c>
      <c r="Q191" s="203">
        <v>0</v>
      </c>
      <c r="R191" s="203">
        <f t="shared" ref="R191:R206" si="32">Q191*H191</f>
        <v>0</v>
      </c>
      <c r="S191" s="203">
        <v>0</v>
      </c>
      <c r="T191" s="204">
        <f t="shared" ref="T191:T206" si="33"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5" t="s">
        <v>215</v>
      </c>
      <c r="AT191" s="205" t="s">
        <v>211</v>
      </c>
      <c r="AU191" s="205" t="s">
        <v>83</v>
      </c>
      <c r="AY191" s="18" t="s">
        <v>209</v>
      </c>
      <c r="BE191" s="206">
        <f t="shared" ref="BE191:BE206" si="34">IF(N191="základní",J191,0)</f>
        <v>0</v>
      </c>
      <c r="BF191" s="206">
        <f t="shared" ref="BF191:BF206" si="35">IF(N191="snížená",J191,0)</f>
        <v>0</v>
      </c>
      <c r="BG191" s="206">
        <f t="shared" ref="BG191:BG206" si="36">IF(N191="zákl. přenesená",J191,0)</f>
        <v>0</v>
      </c>
      <c r="BH191" s="206">
        <f t="shared" ref="BH191:BH206" si="37">IF(N191="sníž. přenesená",J191,0)</f>
        <v>0</v>
      </c>
      <c r="BI191" s="206">
        <f t="shared" ref="BI191:BI206" si="38">IF(N191="nulová",J191,0)</f>
        <v>0</v>
      </c>
      <c r="BJ191" s="18" t="s">
        <v>83</v>
      </c>
      <c r="BK191" s="206">
        <f t="shared" ref="BK191:BK206" si="39">ROUND(I191*H191,2)</f>
        <v>0</v>
      </c>
      <c r="BL191" s="18" t="s">
        <v>215</v>
      </c>
      <c r="BM191" s="205" t="s">
        <v>4667</v>
      </c>
    </row>
    <row r="192" spans="1:65" s="2" customFormat="1" ht="24.2" customHeight="1">
      <c r="A192" s="35"/>
      <c r="B192" s="36"/>
      <c r="C192" s="193" t="s">
        <v>321</v>
      </c>
      <c r="D192" s="193" t="s">
        <v>211</v>
      </c>
      <c r="E192" s="194" t="s">
        <v>4546</v>
      </c>
      <c r="F192" s="195" t="s">
        <v>4547</v>
      </c>
      <c r="G192" s="196" t="s">
        <v>513</v>
      </c>
      <c r="H192" s="197">
        <v>2</v>
      </c>
      <c r="I192" s="198"/>
      <c r="J192" s="199">
        <f t="shared" si="30"/>
        <v>0</v>
      </c>
      <c r="K192" s="200"/>
      <c r="L192" s="40"/>
      <c r="M192" s="201" t="s">
        <v>1</v>
      </c>
      <c r="N192" s="202" t="s">
        <v>40</v>
      </c>
      <c r="O192" s="72"/>
      <c r="P192" s="203">
        <f t="shared" si="31"/>
        <v>0</v>
      </c>
      <c r="Q192" s="203">
        <v>0</v>
      </c>
      <c r="R192" s="203">
        <f t="shared" si="32"/>
        <v>0</v>
      </c>
      <c r="S192" s="203">
        <v>0</v>
      </c>
      <c r="T192" s="204">
        <f t="shared" si="3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5" t="s">
        <v>215</v>
      </c>
      <c r="AT192" s="205" t="s">
        <v>211</v>
      </c>
      <c r="AU192" s="205" t="s">
        <v>83</v>
      </c>
      <c r="AY192" s="18" t="s">
        <v>209</v>
      </c>
      <c r="BE192" s="206">
        <f t="shared" si="34"/>
        <v>0</v>
      </c>
      <c r="BF192" s="206">
        <f t="shared" si="35"/>
        <v>0</v>
      </c>
      <c r="BG192" s="206">
        <f t="shared" si="36"/>
        <v>0</v>
      </c>
      <c r="BH192" s="206">
        <f t="shared" si="37"/>
        <v>0</v>
      </c>
      <c r="BI192" s="206">
        <f t="shared" si="38"/>
        <v>0</v>
      </c>
      <c r="BJ192" s="18" t="s">
        <v>83</v>
      </c>
      <c r="BK192" s="206">
        <f t="shared" si="39"/>
        <v>0</v>
      </c>
      <c r="BL192" s="18" t="s">
        <v>215</v>
      </c>
      <c r="BM192" s="205" t="s">
        <v>4668</v>
      </c>
    </row>
    <row r="193" spans="1:65" s="2" customFormat="1" ht="24.2" customHeight="1">
      <c r="A193" s="35"/>
      <c r="B193" s="36"/>
      <c r="C193" s="193" t="s">
        <v>466</v>
      </c>
      <c r="D193" s="193" t="s">
        <v>211</v>
      </c>
      <c r="E193" s="194" t="s">
        <v>4549</v>
      </c>
      <c r="F193" s="195" t="s">
        <v>4550</v>
      </c>
      <c r="G193" s="196" t="s">
        <v>513</v>
      </c>
      <c r="H193" s="197">
        <v>2</v>
      </c>
      <c r="I193" s="198"/>
      <c r="J193" s="199">
        <f t="shared" si="30"/>
        <v>0</v>
      </c>
      <c r="K193" s="200"/>
      <c r="L193" s="40"/>
      <c r="M193" s="201" t="s">
        <v>1</v>
      </c>
      <c r="N193" s="202" t="s">
        <v>40</v>
      </c>
      <c r="O193" s="72"/>
      <c r="P193" s="203">
        <f t="shared" si="31"/>
        <v>0</v>
      </c>
      <c r="Q193" s="203">
        <v>0</v>
      </c>
      <c r="R193" s="203">
        <f t="shared" si="32"/>
        <v>0</v>
      </c>
      <c r="S193" s="203">
        <v>0</v>
      </c>
      <c r="T193" s="204">
        <f t="shared" si="3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5" t="s">
        <v>215</v>
      </c>
      <c r="AT193" s="205" t="s">
        <v>211</v>
      </c>
      <c r="AU193" s="205" t="s">
        <v>83</v>
      </c>
      <c r="AY193" s="18" t="s">
        <v>209</v>
      </c>
      <c r="BE193" s="206">
        <f t="shared" si="34"/>
        <v>0</v>
      </c>
      <c r="BF193" s="206">
        <f t="shared" si="35"/>
        <v>0</v>
      </c>
      <c r="BG193" s="206">
        <f t="shared" si="36"/>
        <v>0</v>
      </c>
      <c r="BH193" s="206">
        <f t="shared" si="37"/>
        <v>0</v>
      </c>
      <c r="BI193" s="206">
        <f t="shared" si="38"/>
        <v>0</v>
      </c>
      <c r="BJ193" s="18" t="s">
        <v>83</v>
      </c>
      <c r="BK193" s="206">
        <f t="shared" si="39"/>
        <v>0</v>
      </c>
      <c r="BL193" s="18" t="s">
        <v>215</v>
      </c>
      <c r="BM193" s="205" t="s">
        <v>4669</v>
      </c>
    </row>
    <row r="194" spans="1:65" s="2" customFormat="1" ht="24.2" customHeight="1">
      <c r="A194" s="35"/>
      <c r="B194" s="36"/>
      <c r="C194" s="193" t="s">
        <v>325</v>
      </c>
      <c r="D194" s="193" t="s">
        <v>211</v>
      </c>
      <c r="E194" s="194" t="s">
        <v>4552</v>
      </c>
      <c r="F194" s="195" t="s">
        <v>4553</v>
      </c>
      <c r="G194" s="196" t="s">
        <v>513</v>
      </c>
      <c r="H194" s="197">
        <v>2</v>
      </c>
      <c r="I194" s="198"/>
      <c r="J194" s="199">
        <f t="shared" si="30"/>
        <v>0</v>
      </c>
      <c r="K194" s="200"/>
      <c r="L194" s="40"/>
      <c r="M194" s="201" t="s">
        <v>1</v>
      </c>
      <c r="N194" s="202" t="s">
        <v>40</v>
      </c>
      <c r="O194" s="72"/>
      <c r="P194" s="203">
        <f t="shared" si="31"/>
        <v>0</v>
      </c>
      <c r="Q194" s="203">
        <v>0</v>
      </c>
      <c r="R194" s="203">
        <f t="shared" si="32"/>
        <v>0</v>
      </c>
      <c r="S194" s="203">
        <v>0</v>
      </c>
      <c r="T194" s="204">
        <f t="shared" si="3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5" t="s">
        <v>215</v>
      </c>
      <c r="AT194" s="205" t="s">
        <v>211</v>
      </c>
      <c r="AU194" s="205" t="s">
        <v>83</v>
      </c>
      <c r="AY194" s="18" t="s">
        <v>209</v>
      </c>
      <c r="BE194" s="206">
        <f t="shared" si="34"/>
        <v>0</v>
      </c>
      <c r="BF194" s="206">
        <f t="shared" si="35"/>
        <v>0</v>
      </c>
      <c r="BG194" s="206">
        <f t="shared" si="36"/>
        <v>0</v>
      </c>
      <c r="BH194" s="206">
        <f t="shared" si="37"/>
        <v>0</v>
      </c>
      <c r="BI194" s="206">
        <f t="shared" si="38"/>
        <v>0</v>
      </c>
      <c r="BJ194" s="18" t="s">
        <v>83</v>
      </c>
      <c r="BK194" s="206">
        <f t="shared" si="39"/>
        <v>0</v>
      </c>
      <c r="BL194" s="18" t="s">
        <v>215</v>
      </c>
      <c r="BM194" s="205" t="s">
        <v>4670</v>
      </c>
    </row>
    <row r="195" spans="1:65" s="2" customFormat="1" ht="24.2" customHeight="1">
      <c r="A195" s="35"/>
      <c r="B195" s="36"/>
      <c r="C195" s="193" t="s">
        <v>476</v>
      </c>
      <c r="D195" s="193" t="s">
        <v>211</v>
      </c>
      <c r="E195" s="194" t="s">
        <v>4555</v>
      </c>
      <c r="F195" s="195" t="s">
        <v>4556</v>
      </c>
      <c r="G195" s="196" t="s">
        <v>513</v>
      </c>
      <c r="H195" s="197">
        <v>4</v>
      </c>
      <c r="I195" s="198"/>
      <c r="J195" s="199">
        <f t="shared" si="30"/>
        <v>0</v>
      </c>
      <c r="K195" s="200"/>
      <c r="L195" s="40"/>
      <c r="M195" s="201" t="s">
        <v>1</v>
      </c>
      <c r="N195" s="202" t="s">
        <v>40</v>
      </c>
      <c r="O195" s="72"/>
      <c r="P195" s="203">
        <f t="shared" si="31"/>
        <v>0</v>
      </c>
      <c r="Q195" s="203">
        <v>0</v>
      </c>
      <c r="R195" s="203">
        <f t="shared" si="32"/>
        <v>0</v>
      </c>
      <c r="S195" s="203">
        <v>0</v>
      </c>
      <c r="T195" s="204">
        <f t="shared" si="3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5" t="s">
        <v>215</v>
      </c>
      <c r="AT195" s="205" t="s">
        <v>211</v>
      </c>
      <c r="AU195" s="205" t="s">
        <v>83</v>
      </c>
      <c r="AY195" s="18" t="s">
        <v>209</v>
      </c>
      <c r="BE195" s="206">
        <f t="shared" si="34"/>
        <v>0</v>
      </c>
      <c r="BF195" s="206">
        <f t="shared" si="35"/>
        <v>0</v>
      </c>
      <c r="BG195" s="206">
        <f t="shared" si="36"/>
        <v>0</v>
      </c>
      <c r="BH195" s="206">
        <f t="shared" si="37"/>
        <v>0</v>
      </c>
      <c r="BI195" s="206">
        <f t="shared" si="38"/>
        <v>0</v>
      </c>
      <c r="BJ195" s="18" t="s">
        <v>83</v>
      </c>
      <c r="BK195" s="206">
        <f t="shared" si="39"/>
        <v>0</v>
      </c>
      <c r="BL195" s="18" t="s">
        <v>215</v>
      </c>
      <c r="BM195" s="205" t="s">
        <v>4671</v>
      </c>
    </row>
    <row r="196" spans="1:65" s="2" customFormat="1" ht="24.2" customHeight="1">
      <c r="A196" s="35"/>
      <c r="B196" s="36"/>
      <c r="C196" s="193" t="s">
        <v>330</v>
      </c>
      <c r="D196" s="193" t="s">
        <v>211</v>
      </c>
      <c r="E196" s="194" t="s">
        <v>4558</v>
      </c>
      <c r="F196" s="195" t="s">
        <v>4559</v>
      </c>
      <c r="G196" s="196" t="s">
        <v>513</v>
      </c>
      <c r="H196" s="197">
        <v>0</v>
      </c>
      <c r="I196" s="198"/>
      <c r="J196" s="199">
        <f t="shared" si="30"/>
        <v>0</v>
      </c>
      <c r="K196" s="200"/>
      <c r="L196" s="40"/>
      <c r="M196" s="201" t="s">
        <v>1</v>
      </c>
      <c r="N196" s="202" t="s">
        <v>40</v>
      </c>
      <c r="O196" s="72"/>
      <c r="P196" s="203">
        <f t="shared" si="31"/>
        <v>0</v>
      </c>
      <c r="Q196" s="203">
        <v>0</v>
      </c>
      <c r="R196" s="203">
        <f t="shared" si="32"/>
        <v>0</v>
      </c>
      <c r="S196" s="203">
        <v>0</v>
      </c>
      <c r="T196" s="204">
        <f t="shared" si="3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215</v>
      </c>
      <c r="AT196" s="205" t="s">
        <v>211</v>
      </c>
      <c r="AU196" s="205" t="s">
        <v>83</v>
      </c>
      <c r="AY196" s="18" t="s">
        <v>209</v>
      </c>
      <c r="BE196" s="206">
        <f t="shared" si="34"/>
        <v>0</v>
      </c>
      <c r="BF196" s="206">
        <f t="shared" si="35"/>
        <v>0</v>
      </c>
      <c r="BG196" s="206">
        <f t="shared" si="36"/>
        <v>0</v>
      </c>
      <c r="BH196" s="206">
        <f t="shared" si="37"/>
        <v>0</v>
      </c>
      <c r="BI196" s="206">
        <f t="shared" si="38"/>
        <v>0</v>
      </c>
      <c r="BJ196" s="18" t="s">
        <v>83</v>
      </c>
      <c r="BK196" s="206">
        <f t="shared" si="39"/>
        <v>0</v>
      </c>
      <c r="BL196" s="18" t="s">
        <v>215</v>
      </c>
      <c r="BM196" s="205" t="s">
        <v>4672</v>
      </c>
    </row>
    <row r="197" spans="1:65" s="2" customFormat="1" ht="16.5" customHeight="1">
      <c r="A197" s="35"/>
      <c r="B197" s="36"/>
      <c r="C197" s="193" t="s">
        <v>491</v>
      </c>
      <c r="D197" s="193" t="s">
        <v>211</v>
      </c>
      <c r="E197" s="194" t="s">
        <v>4561</v>
      </c>
      <c r="F197" s="195" t="s">
        <v>4562</v>
      </c>
      <c r="G197" s="196" t="s">
        <v>513</v>
      </c>
      <c r="H197" s="197">
        <v>2</v>
      </c>
      <c r="I197" s="198"/>
      <c r="J197" s="199">
        <f t="shared" si="30"/>
        <v>0</v>
      </c>
      <c r="K197" s="200"/>
      <c r="L197" s="40"/>
      <c r="M197" s="201" t="s">
        <v>1</v>
      </c>
      <c r="N197" s="202" t="s">
        <v>40</v>
      </c>
      <c r="O197" s="72"/>
      <c r="P197" s="203">
        <f t="shared" si="31"/>
        <v>0</v>
      </c>
      <c r="Q197" s="203">
        <v>0</v>
      </c>
      <c r="R197" s="203">
        <f t="shared" si="32"/>
        <v>0</v>
      </c>
      <c r="S197" s="203">
        <v>0</v>
      </c>
      <c r="T197" s="204">
        <f t="shared" si="3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5" t="s">
        <v>215</v>
      </c>
      <c r="AT197" s="205" t="s">
        <v>211</v>
      </c>
      <c r="AU197" s="205" t="s">
        <v>83</v>
      </c>
      <c r="AY197" s="18" t="s">
        <v>209</v>
      </c>
      <c r="BE197" s="206">
        <f t="shared" si="34"/>
        <v>0</v>
      </c>
      <c r="BF197" s="206">
        <f t="shared" si="35"/>
        <v>0</v>
      </c>
      <c r="BG197" s="206">
        <f t="shared" si="36"/>
        <v>0</v>
      </c>
      <c r="BH197" s="206">
        <f t="shared" si="37"/>
        <v>0</v>
      </c>
      <c r="BI197" s="206">
        <f t="shared" si="38"/>
        <v>0</v>
      </c>
      <c r="BJ197" s="18" t="s">
        <v>83</v>
      </c>
      <c r="BK197" s="206">
        <f t="shared" si="39"/>
        <v>0</v>
      </c>
      <c r="BL197" s="18" t="s">
        <v>215</v>
      </c>
      <c r="BM197" s="205" t="s">
        <v>4673</v>
      </c>
    </row>
    <row r="198" spans="1:65" s="2" customFormat="1" ht="16.5" customHeight="1">
      <c r="A198" s="35"/>
      <c r="B198" s="36"/>
      <c r="C198" s="193" t="s">
        <v>334</v>
      </c>
      <c r="D198" s="193" t="s">
        <v>211</v>
      </c>
      <c r="E198" s="194" t="s">
        <v>4564</v>
      </c>
      <c r="F198" s="195" t="s">
        <v>4565</v>
      </c>
      <c r="G198" s="196" t="s">
        <v>513</v>
      </c>
      <c r="H198" s="197">
        <v>2</v>
      </c>
      <c r="I198" s="198"/>
      <c r="J198" s="199">
        <f t="shared" si="30"/>
        <v>0</v>
      </c>
      <c r="K198" s="200"/>
      <c r="L198" s="40"/>
      <c r="M198" s="201" t="s">
        <v>1</v>
      </c>
      <c r="N198" s="202" t="s">
        <v>40</v>
      </c>
      <c r="O198" s="72"/>
      <c r="P198" s="203">
        <f t="shared" si="31"/>
        <v>0</v>
      </c>
      <c r="Q198" s="203">
        <v>0</v>
      </c>
      <c r="R198" s="203">
        <f t="shared" si="32"/>
        <v>0</v>
      </c>
      <c r="S198" s="203">
        <v>0</v>
      </c>
      <c r="T198" s="204">
        <f t="shared" si="3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5" t="s">
        <v>215</v>
      </c>
      <c r="AT198" s="205" t="s">
        <v>211</v>
      </c>
      <c r="AU198" s="205" t="s">
        <v>83</v>
      </c>
      <c r="AY198" s="18" t="s">
        <v>209</v>
      </c>
      <c r="BE198" s="206">
        <f t="shared" si="34"/>
        <v>0</v>
      </c>
      <c r="BF198" s="206">
        <f t="shared" si="35"/>
        <v>0</v>
      </c>
      <c r="BG198" s="206">
        <f t="shared" si="36"/>
        <v>0</v>
      </c>
      <c r="BH198" s="206">
        <f t="shared" si="37"/>
        <v>0</v>
      </c>
      <c r="BI198" s="206">
        <f t="shared" si="38"/>
        <v>0</v>
      </c>
      <c r="BJ198" s="18" t="s">
        <v>83</v>
      </c>
      <c r="BK198" s="206">
        <f t="shared" si="39"/>
        <v>0</v>
      </c>
      <c r="BL198" s="18" t="s">
        <v>215</v>
      </c>
      <c r="BM198" s="205" t="s">
        <v>4674</v>
      </c>
    </row>
    <row r="199" spans="1:65" s="2" customFormat="1" ht="16.5" customHeight="1">
      <c r="A199" s="35"/>
      <c r="B199" s="36"/>
      <c r="C199" s="193" t="s">
        <v>499</v>
      </c>
      <c r="D199" s="193" t="s">
        <v>211</v>
      </c>
      <c r="E199" s="194" t="s">
        <v>4567</v>
      </c>
      <c r="F199" s="195" t="s">
        <v>4568</v>
      </c>
      <c r="G199" s="196" t="s">
        <v>513</v>
      </c>
      <c r="H199" s="197">
        <v>8</v>
      </c>
      <c r="I199" s="198"/>
      <c r="J199" s="199">
        <f t="shared" si="30"/>
        <v>0</v>
      </c>
      <c r="K199" s="200"/>
      <c r="L199" s="40"/>
      <c r="M199" s="201" t="s">
        <v>1</v>
      </c>
      <c r="N199" s="202" t="s">
        <v>40</v>
      </c>
      <c r="O199" s="72"/>
      <c r="P199" s="203">
        <f t="shared" si="31"/>
        <v>0</v>
      </c>
      <c r="Q199" s="203">
        <v>0</v>
      </c>
      <c r="R199" s="203">
        <f t="shared" si="32"/>
        <v>0</v>
      </c>
      <c r="S199" s="203">
        <v>0</v>
      </c>
      <c r="T199" s="204">
        <f t="shared" si="3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5" t="s">
        <v>215</v>
      </c>
      <c r="AT199" s="205" t="s">
        <v>211</v>
      </c>
      <c r="AU199" s="205" t="s">
        <v>83</v>
      </c>
      <c r="AY199" s="18" t="s">
        <v>209</v>
      </c>
      <c r="BE199" s="206">
        <f t="shared" si="34"/>
        <v>0</v>
      </c>
      <c r="BF199" s="206">
        <f t="shared" si="35"/>
        <v>0</v>
      </c>
      <c r="BG199" s="206">
        <f t="shared" si="36"/>
        <v>0</v>
      </c>
      <c r="BH199" s="206">
        <f t="shared" si="37"/>
        <v>0</v>
      </c>
      <c r="BI199" s="206">
        <f t="shared" si="38"/>
        <v>0</v>
      </c>
      <c r="BJ199" s="18" t="s">
        <v>83</v>
      </c>
      <c r="BK199" s="206">
        <f t="shared" si="39"/>
        <v>0</v>
      </c>
      <c r="BL199" s="18" t="s">
        <v>215</v>
      </c>
      <c r="BM199" s="205" t="s">
        <v>4675</v>
      </c>
    </row>
    <row r="200" spans="1:65" s="2" customFormat="1" ht="16.5" customHeight="1">
      <c r="A200" s="35"/>
      <c r="B200" s="36"/>
      <c r="C200" s="193" t="s">
        <v>341</v>
      </c>
      <c r="D200" s="193" t="s">
        <v>211</v>
      </c>
      <c r="E200" s="194" t="s">
        <v>4570</v>
      </c>
      <c r="F200" s="195" t="s">
        <v>4571</v>
      </c>
      <c r="G200" s="196" t="s">
        <v>513</v>
      </c>
      <c r="H200" s="197">
        <v>2</v>
      </c>
      <c r="I200" s="198"/>
      <c r="J200" s="199">
        <f t="shared" si="30"/>
        <v>0</v>
      </c>
      <c r="K200" s="200"/>
      <c r="L200" s="40"/>
      <c r="M200" s="201" t="s">
        <v>1</v>
      </c>
      <c r="N200" s="202" t="s">
        <v>40</v>
      </c>
      <c r="O200" s="72"/>
      <c r="P200" s="203">
        <f t="shared" si="31"/>
        <v>0</v>
      </c>
      <c r="Q200" s="203">
        <v>0</v>
      </c>
      <c r="R200" s="203">
        <f t="shared" si="32"/>
        <v>0</v>
      </c>
      <c r="S200" s="203">
        <v>0</v>
      </c>
      <c r="T200" s="204">
        <f t="shared" si="3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5" t="s">
        <v>215</v>
      </c>
      <c r="AT200" s="205" t="s">
        <v>211</v>
      </c>
      <c r="AU200" s="205" t="s">
        <v>83</v>
      </c>
      <c r="AY200" s="18" t="s">
        <v>209</v>
      </c>
      <c r="BE200" s="206">
        <f t="shared" si="34"/>
        <v>0</v>
      </c>
      <c r="BF200" s="206">
        <f t="shared" si="35"/>
        <v>0</v>
      </c>
      <c r="BG200" s="206">
        <f t="shared" si="36"/>
        <v>0</v>
      </c>
      <c r="BH200" s="206">
        <f t="shared" si="37"/>
        <v>0</v>
      </c>
      <c r="BI200" s="206">
        <f t="shared" si="38"/>
        <v>0</v>
      </c>
      <c r="BJ200" s="18" t="s">
        <v>83</v>
      </c>
      <c r="BK200" s="206">
        <f t="shared" si="39"/>
        <v>0</v>
      </c>
      <c r="BL200" s="18" t="s">
        <v>215</v>
      </c>
      <c r="BM200" s="205" t="s">
        <v>4676</v>
      </c>
    </row>
    <row r="201" spans="1:65" s="2" customFormat="1" ht="16.5" customHeight="1">
      <c r="A201" s="35"/>
      <c r="B201" s="36"/>
      <c r="C201" s="193" t="s">
        <v>510</v>
      </c>
      <c r="D201" s="193" t="s">
        <v>211</v>
      </c>
      <c r="E201" s="194" t="s">
        <v>4573</v>
      </c>
      <c r="F201" s="195" t="s">
        <v>4574</v>
      </c>
      <c r="G201" s="196" t="s">
        <v>513</v>
      </c>
      <c r="H201" s="197">
        <v>2</v>
      </c>
      <c r="I201" s="198"/>
      <c r="J201" s="199">
        <f t="shared" si="30"/>
        <v>0</v>
      </c>
      <c r="K201" s="200"/>
      <c r="L201" s="40"/>
      <c r="M201" s="201" t="s">
        <v>1</v>
      </c>
      <c r="N201" s="202" t="s">
        <v>40</v>
      </c>
      <c r="O201" s="72"/>
      <c r="P201" s="203">
        <f t="shared" si="31"/>
        <v>0</v>
      </c>
      <c r="Q201" s="203">
        <v>0</v>
      </c>
      <c r="R201" s="203">
        <f t="shared" si="32"/>
        <v>0</v>
      </c>
      <c r="S201" s="203">
        <v>0</v>
      </c>
      <c r="T201" s="204">
        <f t="shared" si="3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5" t="s">
        <v>215</v>
      </c>
      <c r="AT201" s="205" t="s">
        <v>211</v>
      </c>
      <c r="AU201" s="205" t="s">
        <v>83</v>
      </c>
      <c r="AY201" s="18" t="s">
        <v>209</v>
      </c>
      <c r="BE201" s="206">
        <f t="shared" si="34"/>
        <v>0</v>
      </c>
      <c r="BF201" s="206">
        <f t="shared" si="35"/>
        <v>0</v>
      </c>
      <c r="BG201" s="206">
        <f t="shared" si="36"/>
        <v>0</v>
      </c>
      <c r="BH201" s="206">
        <f t="shared" si="37"/>
        <v>0</v>
      </c>
      <c r="BI201" s="206">
        <f t="shared" si="38"/>
        <v>0</v>
      </c>
      <c r="BJ201" s="18" t="s">
        <v>83</v>
      </c>
      <c r="BK201" s="206">
        <f t="shared" si="39"/>
        <v>0</v>
      </c>
      <c r="BL201" s="18" t="s">
        <v>215</v>
      </c>
      <c r="BM201" s="205" t="s">
        <v>4677</v>
      </c>
    </row>
    <row r="202" spans="1:65" s="2" customFormat="1" ht="16.5" customHeight="1">
      <c r="A202" s="35"/>
      <c r="B202" s="36"/>
      <c r="C202" s="193" t="s">
        <v>347</v>
      </c>
      <c r="D202" s="193" t="s">
        <v>211</v>
      </c>
      <c r="E202" s="194" t="s">
        <v>4576</v>
      </c>
      <c r="F202" s="195" t="s">
        <v>4577</v>
      </c>
      <c r="G202" s="196" t="s">
        <v>513</v>
      </c>
      <c r="H202" s="197">
        <v>3</v>
      </c>
      <c r="I202" s="198"/>
      <c r="J202" s="199">
        <f t="shared" si="30"/>
        <v>0</v>
      </c>
      <c r="K202" s="200"/>
      <c r="L202" s="40"/>
      <c r="M202" s="201" t="s">
        <v>1</v>
      </c>
      <c r="N202" s="202" t="s">
        <v>40</v>
      </c>
      <c r="O202" s="72"/>
      <c r="P202" s="203">
        <f t="shared" si="31"/>
        <v>0</v>
      </c>
      <c r="Q202" s="203">
        <v>0</v>
      </c>
      <c r="R202" s="203">
        <f t="shared" si="32"/>
        <v>0</v>
      </c>
      <c r="S202" s="203">
        <v>0</v>
      </c>
      <c r="T202" s="204">
        <f t="shared" si="3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5" t="s">
        <v>215</v>
      </c>
      <c r="AT202" s="205" t="s">
        <v>211</v>
      </c>
      <c r="AU202" s="205" t="s">
        <v>83</v>
      </c>
      <c r="AY202" s="18" t="s">
        <v>209</v>
      </c>
      <c r="BE202" s="206">
        <f t="shared" si="34"/>
        <v>0</v>
      </c>
      <c r="BF202" s="206">
        <f t="shared" si="35"/>
        <v>0</v>
      </c>
      <c r="BG202" s="206">
        <f t="shared" si="36"/>
        <v>0</v>
      </c>
      <c r="BH202" s="206">
        <f t="shared" si="37"/>
        <v>0</v>
      </c>
      <c r="BI202" s="206">
        <f t="shared" si="38"/>
        <v>0</v>
      </c>
      <c r="BJ202" s="18" t="s">
        <v>83</v>
      </c>
      <c r="BK202" s="206">
        <f t="shared" si="39"/>
        <v>0</v>
      </c>
      <c r="BL202" s="18" t="s">
        <v>215</v>
      </c>
      <c r="BM202" s="205" t="s">
        <v>4678</v>
      </c>
    </row>
    <row r="203" spans="1:65" s="2" customFormat="1" ht="16.5" customHeight="1">
      <c r="A203" s="35"/>
      <c r="B203" s="36"/>
      <c r="C203" s="193" t="s">
        <v>521</v>
      </c>
      <c r="D203" s="193" t="s">
        <v>211</v>
      </c>
      <c r="E203" s="194" t="s">
        <v>4579</v>
      </c>
      <c r="F203" s="195" t="s">
        <v>4580</v>
      </c>
      <c r="G203" s="196" t="s">
        <v>513</v>
      </c>
      <c r="H203" s="197">
        <v>4</v>
      </c>
      <c r="I203" s="198"/>
      <c r="J203" s="199">
        <f t="shared" si="30"/>
        <v>0</v>
      </c>
      <c r="K203" s="200"/>
      <c r="L203" s="40"/>
      <c r="M203" s="201" t="s">
        <v>1</v>
      </c>
      <c r="N203" s="202" t="s">
        <v>40</v>
      </c>
      <c r="O203" s="72"/>
      <c r="P203" s="203">
        <f t="shared" si="31"/>
        <v>0</v>
      </c>
      <c r="Q203" s="203">
        <v>0</v>
      </c>
      <c r="R203" s="203">
        <f t="shared" si="32"/>
        <v>0</v>
      </c>
      <c r="S203" s="203">
        <v>0</v>
      </c>
      <c r="T203" s="204">
        <f t="shared" si="3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215</v>
      </c>
      <c r="AT203" s="205" t="s">
        <v>211</v>
      </c>
      <c r="AU203" s="205" t="s">
        <v>83</v>
      </c>
      <c r="AY203" s="18" t="s">
        <v>209</v>
      </c>
      <c r="BE203" s="206">
        <f t="shared" si="34"/>
        <v>0</v>
      </c>
      <c r="BF203" s="206">
        <f t="shared" si="35"/>
        <v>0</v>
      </c>
      <c r="BG203" s="206">
        <f t="shared" si="36"/>
        <v>0</v>
      </c>
      <c r="BH203" s="206">
        <f t="shared" si="37"/>
        <v>0</v>
      </c>
      <c r="BI203" s="206">
        <f t="shared" si="38"/>
        <v>0</v>
      </c>
      <c r="BJ203" s="18" t="s">
        <v>83</v>
      </c>
      <c r="BK203" s="206">
        <f t="shared" si="39"/>
        <v>0</v>
      </c>
      <c r="BL203" s="18" t="s">
        <v>215</v>
      </c>
      <c r="BM203" s="205" t="s">
        <v>4679</v>
      </c>
    </row>
    <row r="204" spans="1:65" s="2" customFormat="1" ht="24.2" customHeight="1">
      <c r="A204" s="35"/>
      <c r="B204" s="36"/>
      <c r="C204" s="193" t="s">
        <v>354</v>
      </c>
      <c r="D204" s="193" t="s">
        <v>211</v>
      </c>
      <c r="E204" s="194" t="s">
        <v>4582</v>
      </c>
      <c r="F204" s="195" t="s">
        <v>4583</v>
      </c>
      <c r="G204" s="196" t="s">
        <v>513</v>
      </c>
      <c r="H204" s="197">
        <v>4</v>
      </c>
      <c r="I204" s="198"/>
      <c r="J204" s="199">
        <f t="shared" si="30"/>
        <v>0</v>
      </c>
      <c r="K204" s="200"/>
      <c r="L204" s="40"/>
      <c r="M204" s="201" t="s">
        <v>1</v>
      </c>
      <c r="N204" s="202" t="s">
        <v>40</v>
      </c>
      <c r="O204" s="72"/>
      <c r="P204" s="203">
        <f t="shared" si="31"/>
        <v>0</v>
      </c>
      <c r="Q204" s="203">
        <v>0</v>
      </c>
      <c r="R204" s="203">
        <f t="shared" si="32"/>
        <v>0</v>
      </c>
      <c r="S204" s="203">
        <v>0</v>
      </c>
      <c r="T204" s="204">
        <f t="shared" si="3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5" t="s">
        <v>215</v>
      </c>
      <c r="AT204" s="205" t="s">
        <v>211</v>
      </c>
      <c r="AU204" s="205" t="s">
        <v>83</v>
      </c>
      <c r="AY204" s="18" t="s">
        <v>209</v>
      </c>
      <c r="BE204" s="206">
        <f t="shared" si="34"/>
        <v>0</v>
      </c>
      <c r="BF204" s="206">
        <f t="shared" si="35"/>
        <v>0</v>
      </c>
      <c r="BG204" s="206">
        <f t="shared" si="36"/>
        <v>0</v>
      </c>
      <c r="BH204" s="206">
        <f t="shared" si="37"/>
        <v>0</v>
      </c>
      <c r="BI204" s="206">
        <f t="shared" si="38"/>
        <v>0</v>
      </c>
      <c r="BJ204" s="18" t="s">
        <v>83</v>
      </c>
      <c r="BK204" s="206">
        <f t="shared" si="39"/>
        <v>0</v>
      </c>
      <c r="BL204" s="18" t="s">
        <v>215</v>
      </c>
      <c r="BM204" s="205" t="s">
        <v>4680</v>
      </c>
    </row>
    <row r="205" spans="1:65" s="2" customFormat="1" ht="16.5" customHeight="1">
      <c r="A205" s="35"/>
      <c r="B205" s="36"/>
      <c r="C205" s="193" t="s">
        <v>533</v>
      </c>
      <c r="D205" s="193" t="s">
        <v>211</v>
      </c>
      <c r="E205" s="194" t="s">
        <v>4585</v>
      </c>
      <c r="F205" s="195" t="s">
        <v>4586</v>
      </c>
      <c r="G205" s="196" t="s">
        <v>513</v>
      </c>
      <c r="H205" s="197">
        <v>2</v>
      </c>
      <c r="I205" s="198"/>
      <c r="J205" s="199">
        <f t="shared" si="30"/>
        <v>0</v>
      </c>
      <c r="K205" s="200"/>
      <c r="L205" s="40"/>
      <c r="M205" s="201" t="s">
        <v>1</v>
      </c>
      <c r="N205" s="202" t="s">
        <v>40</v>
      </c>
      <c r="O205" s="72"/>
      <c r="P205" s="203">
        <f t="shared" si="31"/>
        <v>0</v>
      </c>
      <c r="Q205" s="203">
        <v>0</v>
      </c>
      <c r="R205" s="203">
        <f t="shared" si="32"/>
        <v>0</v>
      </c>
      <c r="S205" s="203">
        <v>0</v>
      </c>
      <c r="T205" s="204">
        <f t="shared" si="3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5" t="s">
        <v>215</v>
      </c>
      <c r="AT205" s="205" t="s">
        <v>211</v>
      </c>
      <c r="AU205" s="205" t="s">
        <v>83</v>
      </c>
      <c r="AY205" s="18" t="s">
        <v>209</v>
      </c>
      <c r="BE205" s="206">
        <f t="shared" si="34"/>
        <v>0</v>
      </c>
      <c r="BF205" s="206">
        <f t="shared" si="35"/>
        <v>0</v>
      </c>
      <c r="BG205" s="206">
        <f t="shared" si="36"/>
        <v>0</v>
      </c>
      <c r="BH205" s="206">
        <f t="shared" si="37"/>
        <v>0</v>
      </c>
      <c r="BI205" s="206">
        <f t="shared" si="38"/>
        <v>0</v>
      </c>
      <c r="BJ205" s="18" t="s">
        <v>83</v>
      </c>
      <c r="BK205" s="206">
        <f t="shared" si="39"/>
        <v>0</v>
      </c>
      <c r="BL205" s="18" t="s">
        <v>215</v>
      </c>
      <c r="BM205" s="205" t="s">
        <v>4681</v>
      </c>
    </row>
    <row r="206" spans="1:65" s="2" customFormat="1" ht="24.2" customHeight="1">
      <c r="A206" s="35"/>
      <c r="B206" s="36"/>
      <c r="C206" s="193" t="s">
        <v>357</v>
      </c>
      <c r="D206" s="193" t="s">
        <v>211</v>
      </c>
      <c r="E206" s="194" t="s">
        <v>4588</v>
      </c>
      <c r="F206" s="195" t="s">
        <v>4589</v>
      </c>
      <c r="G206" s="196" t="s">
        <v>513</v>
      </c>
      <c r="H206" s="197">
        <v>2</v>
      </c>
      <c r="I206" s="198"/>
      <c r="J206" s="199">
        <f t="shared" si="30"/>
        <v>0</v>
      </c>
      <c r="K206" s="200"/>
      <c r="L206" s="40"/>
      <c r="M206" s="201" t="s">
        <v>1</v>
      </c>
      <c r="N206" s="202" t="s">
        <v>40</v>
      </c>
      <c r="O206" s="72"/>
      <c r="P206" s="203">
        <f t="shared" si="31"/>
        <v>0</v>
      </c>
      <c r="Q206" s="203">
        <v>0</v>
      </c>
      <c r="R206" s="203">
        <f t="shared" si="32"/>
        <v>0</v>
      </c>
      <c r="S206" s="203">
        <v>0</v>
      </c>
      <c r="T206" s="204">
        <f t="shared" si="3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5" t="s">
        <v>215</v>
      </c>
      <c r="AT206" s="205" t="s">
        <v>211</v>
      </c>
      <c r="AU206" s="205" t="s">
        <v>83</v>
      </c>
      <c r="AY206" s="18" t="s">
        <v>209</v>
      </c>
      <c r="BE206" s="206">
        <f t="shared" si="34"/>
        <v>0</v>
      </c>
      <c r="BF206" s="206">
        <f t="shared" si="35"/>
        <v>0</v>
      </c>
      <c r="BG206" s="206">
        <f t="shared" si="36"/>
        <v>0</v>
      </c>
      <c r="BH206" s="206">
        <f t="shared" si="37"/>
        <v>0</v>
      </c>
      <c r="BI206" s="206">
        <f t="shared" si="38"/>
        <v>0</v>
      </c>
      <c r="BJ206" s="18" t="s">
        <v>83</v>
      </c>
      <c r="BK206" s="206">
        <f t="shared" si="39"/>
        <v>0</v>
      </c>
      <c r="BL206" s="18" t="s">
        <v>215</v>
      </c>
      <c r="BM206" s="205" t="s">
        <v>4682</v>
      </c>
    </row>
    <row r="207" spans="1:65" s="12" customFormat="1" ht="25.9" customHeight="1">
      <c r="B207" s="177"/>
      <c r="C207" s="178"/>
      <c r="D207" s="179" t="s">
        <v>74</v>
      </c>
      <c r="E207" s="180" t="s">
        <v>3500</v>
      </c>
      <c r="F207" s="180" t="s">
        <v>4683</v>
      </c>
      <c r="G207" s="178"/>
      <c r="H207" s="178"/>
      <c r="I207" s="181"/>
      <c r="J207" s="182">
        <f>BK207</f>
        <v>0</v>
      </c>
      <c r="K207" s="178"/>
      <c r="L207" s="183"/>
      <c r="M207" s="184"/>
      <c r="N207" s="185"/>
      <c r="O207" s="185"/>
      <c r="P207" s="186">
        <f>SUM(P208:P225)</f>
        <v>0</v>
      </c>
      <c r="Q207" s="185"/>
      <c r="R207" s="186">
        <f>SUM(R208:R225)</f>
        <v>0</v>
      </c>
      <c r="S207" s="185"/>
      <c r="T207" s="187">
        <f>SUM(T208:T225)</f>
        <v>0</v>
      </c>
      <c r="AR207" s="188" t="s">
        <v>83</v>
      </c>
      <c r="AT207" s="189" t="s">
        <v>74</v>
      </c>
      <c r="AU207" s="189" t="s">
        <v>75</v>
      </c>
      <c r="AY207" s="188" t="s">
        <v>209</v>
      </c>
      <c r="BK207" s="190">
        <f>SUM(BK208:BK225)</f>
        <v>0</v>
      </c>
    </row>
    <row r="208" spans="1:65" s="2" customFormat="1" ht="24.2" customHeight="1">
      <c r="A208" s="35"/>
      <c r="B208" s="36"/>
      <c r="C208" s="193" t="s">
        <v>541</v>
      </c>
      <c r="D208" s="193" t="s">
        <v>211</v>
      </c>
      <c r="E208" s="194" t="s">
        <v>4592</v>
      </c>
      <c r="F208" s="195" t="s">
        <v>4593</v>
      </c>
      <c r="G208" s="196" t="s">
        <v>425</v>
      </c>
      <c r="H208" s="197">
        <v>24</v>
      </c>
      <c r="I208" s="198"/>
      <c r="J208" s="199">
        <f t="shared" ref="J208:J225" si="40">ROUND(I208*H208,2)</f>
        <v>0</v>
      </c>
      <c r="K208" s="200"/>
      <c r="L208" s="40"/>
      <c r="M208" s="201" t="s">
        <v>1</v>
      </c>
      <c r="N208" s="202" t="s">
        <v>40</v>
      </c>
      <c r="O208" s="72"/>
      <c r="P208" s="203">
        <f t="shared" ref="P208:P225" si="41">O208*H208</f>
        <v>0</v>
      </c>
      <c r="Q208" s="203">
        <v>0</v>
      </c>
      <c r="R208" s="203">
        <f t="shared" ref="R208:R225" si="42">Q208*H208</f>
        <v>0</v>
      </c>
      <c r="S208" s="203">
        <v>0</v>
      </c>
      <c r="T208" s="204">
        <f t="shared" ref="T208:T225" si="43"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5" t="s">
        <v>215</v>
      </c>
      <c r="AT208" s="205" t="s">
        <v>211</v>
      </c>
      <c r="AU208" s="205" t="s">
        <v>83</v>
      </c>
      <c r="AY208" s="18" t="s">
        <v>209</v>
      </c>
      <c r="BE208" s="206">
        <f t="shared" ref="BE208:BE225" si="44">IF(N208="základní",J208,0)</f>
        <v>0</v>
      </c>
      <c r="BF208" s="206">
        <f t="shared" ref="BF208:BF225" si="45">IF(N208="snížená",J208,0)</f>
        <v>0</v>
      </c>
      <c r="BG208" s="206">
        <f t="shared" ref="BG208:BG225" si="46">IF(N208="zákl. přenesená",J208,0)</f>
        <v>0</v>
      </c>
      <c r="BH208" s="206">
        <f t="shared" ref="BH208:BH225" si="47">IF(N208="sníž. přenesená",J208,0)</f>
        <v>0</v>
      </c>
      <c r="BI208" s="206">
        <f t="shared" ref="BI208:BI225" si="48">IF(N208="nulová",J208,0)</f>
        <v>0</v>
      </c>
      <c r="BJ208" s="18" t="s">
        <v>83</v>
      </c>
      <c r="BK208" s="206">
        <f t="shared" ref="BK208:BK225" si="49">ROUND(I208*H208,2)</f>
        <v>0</v>
      </c>
      <c r="BL208" s="18" t="s">
        <v>215</v>
      </c>
      <c r="BM208" s="205" t="s">
        <v>4684</v>
      </c>
    </row>
    <row r="209" spans="1:65" s="2" customFormat="1" ht="24.2" customHeight="1">
      <c r="A209" s="35"/>
      <c r="B209" s="36"/>
      <c r="C209" s="193" t="s">
        <v>365</v>
      </c>
      <c r="D209" s="193" t="s">
        <v>211</v>
      </c>
      <c r="E209" s="194" t="s">
        <v>4595</v>
      </c>
      <c r="F209" s="195" t="s">
        <v>4596</v>
      </c>
      <c r="G209" s="196" t="s">
        <v>425</v>
      </c>
      <c r="H209" s="197">
        <v>18</v>
      </c>
      <c r="I209" s="198"/>
      <c r="J209" s="199">
        <f t="shared" si="40"/>
        <v>0</v>
      </c>
      <c r="K209" s="200"/>
      <c r="L209" s="40"/>
      <c r="M209" s="201" t="s">
        <v>1</v>
      </c>
      <c r="N209" s="202" t="s">
        <v>40</v>
      </c>
      <c r="O209" s="72"/>
      <c r="P209" s="203">
        <f t="shared" si="41"/>
        <v>0</v>
      </c>
      <c r="Q209" s="203">
        <v>0</v>
      </c>
      <c r="R209" s="203">
        <f t="shared" si="42"/>
        <v>0</v>
      </c>
      <c r="S209" s="203">
        <v>0</v>
      </c>
      <c r="T209" s="204">
        <f t="shared" si="43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5" t="s">
        <v>215</v>
      </c>
      <c r="AT209" s="205" t="s">
        <v>211</v>
      </c>
      <c r="AU209" s="205" t="s">
        <v>83</v>
      </c>
      <c r="AY209" s="18" t="s">
        <v>209</v>
      </c>
      <c r="BE209" s="206">
        <f t="shared" si="44"/>
        <v>0</v>
      </c>
      <c r="BF209" s="206">
        <f t="shared" si="45"/>
        <v>0</v>
      </c>
      <c r="BG209" s="206">
        <f t="shared" si="46"/>
        <v>0</v>
      </c>
      <c r="BH209" s="206">
        <f t="shared" si="47"/>
        <v>0</v>
      </c>
      <c r="BI209" s="206">
        <f t="shared" si="48"/>
        <v>0</v>
      </c>
      <c r="BJ209" s="18" t="s">
        <v>83</v>
      </c>
      <c r="BK209" s="206">
        <f t="shared" si="49"/>
        <v>0</v>
      </c>
      <c r="BL209" s="18" t="s">
        <v>215</v>
      </c>
      <c r="BM209" s="205" t="s">
        <v>4685</v>
      </c>
    </row>
    <row r="210" spans="1:65" s="2" customFormat="1" ht="24.2" customHeight="1">
      <c r="A210" s="35"/>
      <c r="B210" s="36"/>
      <c r="C210" s="193" t="s">
        <v>553</v>
      </c>
      <c r="D210" s="193" t="s">
        <v>211</v>
      </c>
      <c r="E210" s="194" t="s">
        <v>4598</v>
      </c>
      <c r="F210" s="195" t="s">
        <v>4599</v>
      </c>
      <c r="G210" s="196" t="s">
        <v>425</v>
      </c>
      <c r="H210" s="197">
        <v>60</v>
      </c>
      <c r="I210" s="198"/>
      <c r="J210" s="199">
        <f t="shared" si="40"/>
        <v>0</v>
      </c>
      <c r="K210" s="200"/>
      <c r="L210" s="40"/>
      <c r="M210" s="201" t="s">
        <v>1</v>
      </c>
      <c r="N210" s="202" t="s">
        <v>40</v>
      </c>
      <c r="O210" s="72"/>
      <c r="P210" s="203">
        <f t="shared" si="41"/>
        <v>0</v>
      </c>
      <c r="Q210" s="203">
        <v>0</v>
      </c>
      <c r="R210" s="203">
        <f t="shared" si="42"/>
        <v>0</v>
      </c>
      <c r="S210" s="203">
        <v>0</v>
      </c>
      <c r="T210" s="204">
        <f t="shared" si="43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5" t="s">
        <v>215</v>
      </c>
      <c r="AT210" s="205" t="s">
        <v>211</v>
      </c>
      <c r="AU210" s="205" t="s">
        <v>83</v>
      </c>
      <c r="AY210" s="18" t="s">
        <v>209</v>
      </c>
      <c r="BE210" s="206">
        <f t="shared" si="44"/>
        <v>0</v>
      </c>
      <c r="BF210" s="206">
        <f t="shared" si="45"/>
        <v>0</v>
      </c>
      <c r="BG210" s="206">
        <f t="shared" si="46"/>
        <v>0</v>
      </c>
      <c r="BH210" s="206">
        <f t="shared" si="47"/>
        <v>0</v>
      </c>
      <c r="BI210" s="206">
        <f t="shared" si="48"/>
        <v>0</v>
      </c>
      <c r="BJ210" s="18" t="s">
        <v>83</v>
      </c>
      <c r="BK210" s="206">
        <f t="shared" si="49"/>
        <v>0</v>
      </c>
      <c r="BL210" s="18" t="s">
        <v>215</v>
      </c>
      <c r="BM210" s="205" t="s">
        <v>4686</v>
      </c>
    </row>
    <row r="211" spans="1:65" s="2" customFormat="1" ht="16.5" customHeight="1">
      <c r="A211" s="35"/>
      <c r="B211" s="36"/>
      <c r="C211" s="193" t="s">
        <v>369</v>
      </c>
      <c r="D211" s="193" t="s">
        <v>211</v>
      </c>
      <c r="E211" s="194" t="s">
        <v>4601</v>
      </c>
      <c r="F211" s="195" t="s">
        <v>4602</v>
      </c>
      <c r="G211" s="196" t="s">
        <v>513</v>
      </c>
      <c r="H211" s="197">
        <v>60</v>
      </c>
      <c r="I211" s="198"/>
      <c r="J211" s="199">
        <f t="shared" si="40"/>
        <v>0</v>
      </c>
      <c r="K211" s="200"/>
      <c r="L211" s="40"/>
      <c r="M211" s="201" t="s">
        <v>1</v>
      </c>
      <c r="N211" s="202" t="s">
        <v>40</v>
      </c>
      <c r="O211" s="72"/>
      <c r="P211" s="203">
        <f t="shared" si="41"/>
        <v>0</v>
      </c>
      <c r="Q211" s="203">
        <v>0</v>
      </c>
      <c r="R211" s="203">
        <f t="shared" si="42"/>
        <v>0</v>
      </c>
      <c r="S211" s="203">
        <v>0</v>
      </c>
      <c r="T211" s="204">
        <f t="shared" si="43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5" t="s">
        <v>215</v>
      </c>
      <c r="AT211" s="205" t="s">
        <v>211</v>
      </c>
      <c r="AU211" s="205" t="s">
        <v>83</v>
      </c>
      <c r="AY211" s="18" t="s">
        <v>209</v>
      </c>
      <c r="BE211" s="206">
        <f t="shared" si="44"/>
        <v>0</v>
      </c>
      <c r="BF211" s="206">
        <f t="shared" si="45"/>
        <v>0</v>
      </c>
      <c r="BG211" s="206">
        <f t="shared" si="46"/>
        <v>0</v>
      </c>
      <c r="BH211" s="206">
        <f t="shared" si="47"/>
        <v>0</v>
      </c>
      <c r="BI211" s="206">
        <f t="shared" si="48"/>
        <v>0</v>
      </c>
      <c r="BJ211" s="18" t="s">
        <v>83</v>
      </c>
      <c r="BK211" s="206">
        <f t="shared" si="49"/>
        <v>0</v>
      </c>
      <c r="BL211" s="18" t="s">
        <v>215</v>
      </c>
      <c r="BM211" s="205" t="s">
        <v>4687</v>
      </c>
    </row>
    <row r="212" spans="1:65" s="2" customFormat="1" ht="16.5" customHeight="1">
      <c r="A212" s="35"/>
      <c r="B212" s="36"/>
      <c r="C212" s="193" t="s">
        <v>562</v>
      </c>
      <c r="D212" s="193" t="s">
        <v>211</v>
      </c>
      <c r="E212" s="194" t="s">
        <v>4604</v>
      </c>
      <c r="F212" s="195" t="s">
        <v>4605</v>
      </c>
      <c r="G212" s="196" t="s">
        <v>425</v>
      </c>
      <c r="H212" s="197">
        <v>40</v>
      </c>
      <c r="I212" s="198"/>
      <c r="J212" s="199">
        <f t="shared" si="40"/>
        <v>0</v>
      </c>
      <c r="K212" s="200"/>
      <c r="L212" s="40"/>
      <c r="M212" s="201" t="s">
        <v>1</v>
      </c>
      <c r="N212" s="202" t="s">
        <v>40</v>
      </c>
      <c r="O212" s="72"/>
      <c r="P212" s="203">
        <f t="shared" si="41"/>
        <v>0</v>
      </c>
      <c r="Q212" s="203">
        <v>0</v>
      </c>
      <c r="R212" s="203">
        <f t="shared" si="42"/>
        <v>0</v>
      </c>
      <c r="S212" s="203">
        <v>0</v>
      </c>
      <c r="T212" s="204">
        <f t="shared" si="43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5" t="s">
        <v>215</v>
      </c>
      <c r="AT212" s="205" t="s">
        <v>211</v>
      </c>
      <c r="AU212" s="205" t="s">
        <v>83</v>
      </c>
      <c r="AY212" s="18" t="s">
        <v>209</v>
      </c>
      <c r="BE212" s="206">
        <f t="shared" si="44"/>
        <v>0</v>
      </c>
      <c r="BF212" s="206">
        <f t="shared" si="45"/>
        <v>0</v>
      </c>
      <c r="BG212" s="206">
        <f t="shared" si="46"/>
        <v>0</v>
      </c>
      <c r="BH212" s="206">
        <f t="shared" si="47"/>
        <v>0</v>
      </c>
      <c r="BI212" s="206">
        <f t="shared" si="48"/>
        <v>0</v>
      </c>
      <c r="BJ212" s="18" t="s">
        <v>83</v>
      </c>
      <c r="BK212" s="206">
        <f t="shared" si="49"/>
        <v>0</v>
      </c>
      <c r="BL212" s="18" t="s">
        <v>215</v>
      </c>
      <c r="BM212" s="205" t="s">
        <v>4688</v>
      </c>
    </row>
    <row r="213" spans="1:65" s="2" customFormat="1" ht="16.5" customHeight="1">
      <c r="A213" s="35"/>
      <c r="B213" s="36"/>
      <c r="C213" s="193" t="s">
        <v>373</v>
      </c>
      <c r="D213" s="193" t="s">
        <v>211</v>
      </c>
      <c r="E213" s="194" t="s">
        <v>4607</v>
      </c>
      <c r="F213" s="195" t="s">
        <v>4608</v>
      </c>
      <c r="G213" s="196" t="s">
        <v>425</v>
      </c>
      <c r="H213" s="197">
        <v>120</v>
      </c>
      <c r="I213" s="198"/>
      <c r="J213" s="199">
        <f t="shared" si="40"/>
        <v>0</v>
      </c>
      <c r="K213" s="200"/>
      <c r="L213" s="40"/>
      <c r="M213" s="201" t="s">
        <v>1</v>
      </c>
      <c r="N213" s="202" t="s">
        <v>40</v>
      </c>
      <c r="O213" s="72"/>
      <c r="P213" s="203">
        <f t="shared" si="41"/>
        <v>0</v>
      </c>
      <c r="Q213" s="203">
        <v>0</v>
      </c>
      <c r="R213" s="203">
        <f t="shared" si="42"/>
        <v>0</v>
      </c>
      <c r="S213" s="203">
        <v>0</v>
      </c>
      <c r="T213" s="204">
        <f t="shared" si="43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5" t="s">
        <v>215</v>
      </c>
      <c r="AT213" s="205" t="s">
        <v>211</v>
      </c>
      <c r="AU213" s="205" t="s">
        <v>83</v>
      </c>
      <c r="AY213" s="18" t="s">
        <v>209</v>
      </c>
      <c r="BE213" s="206">
        <f t="shared" si="44"/>
        <v>0</v>
      </c>
      <c r="BF213" s="206">
        <f t="shared" si="45"/>
        <v>0</v>
      </c>
      <c r="BG213" s="206">
        <f t="shared" si="46"/>
        <v>0</v>
      </c>
      <c r="BH213" s="206">
        <f t="shared" si="47"/>
        <v>0</v>
      </c>
      <c r="BI213" s="206">
        <f t="shared" si="48"/>
        <v>0</v>
      </c>
      <c r="BJ213" s="18" t="s">
        <v>83</v>
      </c>
      <c r="BK213" s="206">
        <f t="shared" si="49"/>
        <v>0</v>
      </c>
      <c r="BL213" s="18" t="s">
        <v>215</v>
      </c>
      <c r="BM213" s="205" t="s">
        <v>4689</v>
      </c>
    </row>
    <row r="214" spans="1:65" s="2" customFormat="1" ht="16.5" customHeight="1">
      <c r="A214" s="35"/>
      <c r="B214" s="36"/>
      <c r="C214" s="193" t="s">
        <v>570</v>
      </c>
      <c r="D214" s="193" t="s">
        <v>211</v>
      </c>
      <c r="E214" s="194" t="s">
        <v>4610</v>
      </c>
      <c r="F214" s="195" t="s">
        <v>4611</v>
      </c>
      <c r="G214" s="196" t="s">
        <v>425</v>
      </c>
      <c r="H214" s="197">
        <v>0</v>
      </c>
      <c r="I214" s="198"/>
      <c r="J214" s="199">
        <f t="shared" si="40"/>
        <v>0</v>
      </c>
      <c r="K214" s="200"/>
      <c r="L214" s="40"/>
      <c r="M214" s="201" t="s">
        <v>1</v>
      </c>
      <c r="N214" s="202" t="s">
        <v>40</v>
      </c>
      <c r="O214" s="72"/>
      <c r="P214" s="203">
        <f t="shared" si="41"/>
        <v>0</v>
      </c>
      <c r="Q214" s="203">
        <v>0</v>
      </c>
      <c r="R214" s="203">
        <f t="shared" si="42"/>
        <v>0</v>
      </c>
      <c r="S214" s="203">
        <v>0</v>
      </c>
      <c r="T214" s="204">
        <f t="shared" si="43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5" t="s">
        <v>215</v>
      </c>
      <c r="AT214" s="205" t="s">
        <v>211</v>
      </c>
      <c r="AU214" s="205" t="s">
        <v>83</v>
      </c>
      <c r="AY214" s="18" t="s">
        <v>209</v>
      </c>
      <c r="BE214" s="206">
        <f t="shared" si="44"/>
        <v>0</v>
      </c>
      <c r="BF214" s="206">
        <f t="shared" si="45"/>
        <v>0</v>
      </c>
      <c r="BG214" s="206">
        <f t="shared" si="46"/>
        <v>0</v>
      </c>
      <c r="BH214" s="206">
        <f t="shared" si="47"/>
        <v>0</v>
      </c>
      <c r="BI214" s="206">
        <f t="shared" si="48"/>
        <v>0</v>
      </c>
      <c r="BJ214" s="18" t="s">
        <v>83</v>
      </c>
      <c r="BK214" s="206">
        <f t="shared" si="49"/>
        <v>0</v>
      </c>
      <c r="BL214" s="18" t="s">
        <v>215</v>
      </c>
      <c r="BM214" s="205" t="s">
        <v>4690</v>
      </c>
    </row>
    <row r="215" spans="1:65" s="2" customFormat="1" ht="16.5" customHeight="1">
      <c r="A215" s="35"/>
      <c r="B215" s="36"/>
      <c r="C215" s="193" t="s">
        <v>376</v>
      </c>
      <c r="D215" s="193" t="s">
        <v>211</v>
      </c>
      <c r="E215" s="194" t="s">
        <v>4613</v>
      </c>
      <c r="F215" s="195" t="s">
        <v>4614</v>
      </c>
      <c r="G215" s="196" t="s">
        <v>425</v>
      </c>
      <c r="H215" s="197">
        <v>120</v>
      </c>
      <c r="I215" s="198"/>
      <c r="J215" s="199">
        <f t="shared" si="40"/>
        <v>0</v>
      </c>
      <c r="K215" s="200"/>
      <c r="L215" s="40"/>
      <c r="M215" s="201" t="s">
        <v>1</v>
      </c>
      <c r="N215" s="202" t="s">
        <v>40</v>
      </c>
      <c r="O215" s="72"/>
      <c r="P215" s="203">
        <f t="shared" si="41"/>
        <v>0</v>
      </c>
      <c r="Q215" s="203">
        <v>0</v>
      </c>
      <c r="R215" s="203">
        <f t="shared" si="42"/>
        <v>0</v>
      </c>
      <c r="S215" s="203">
        <v>0</v>
      </c>
      <c r="T215" s="204">
        <f t="shared" si="43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5" t="s">
        <v>215</v>
      </c>
      <c r="AT215" s="205" t="s">
        <v>211</v>
      </c>
      <c r="AU215" s="205" t="s">
        <v>83</v>
      </c>
      <c r="AY215" s="18" t="s">
        <v>209</v>
      </c>
      <c r="BE215" s="206">
        <f t="shared" si="44"/>
        <v>0</v>
      </c>
      <c r="BF215" s="206">
        <f t="shared" si="45"/>
        <v>0</v>
      </c>
      <c r="BG215" s="206">
        <f t="shared" si="46"/>
        <v>0</v>
      </c>
      <c r="BH215" s="206">
        <f t="shared" si="47"/>
        <v>0</v>
      </c>
      <c r="BI215" s="206">
        <f t="shared" si="48"/>
        <v>0</v>
      </c>
      <c r="BJ215" s="18" t="s">
        <v>83</v>
      </c>
      <c r="BK215" s="206">
        <f t="shared" si="49"/>
        <v>0</v>
      </c>
      <c r="BL215" s="18" t="s">
        <v>215</v>
      </c>
      <c r="BM215" s="205" t="s">
        <v>4691</v>
      </c>
    </row>
    <row r="216" spans="1:65" s="2" customFormat="1" ht="16.5" customHeight="1">
      <c r="A216" s="35"/>
      <c r="B216" s="36"/>
      <c r="C216" s="193" t="s">
        <v>577</v>
      </c>
      <c r="D216" s="193" t="s">
        <v>211</v>
      </c>
      <c r="E216" s="194" t="s">
        <v>4616</v>
      </c>
      <c r="F216" s="195" t="s">
        <v>4617</v>
      </c>
      <c r="G216" s="196" t="s">
        <v>425</v>
      </c>
      <c r="H216" s="197">
        <v>240</v>
      </c>
      <c r="I216" s="198"/>
      <c r="J216" s="199">
        <f t="shared" si="40"/>
        <v>0</v>
      </c>
      <c r="K216" s="200"/>
      <c r="L216" s="40"/>
      <c r="M216" s="201" t="s">
        <v>1</v>
      </c>
      <c r="N216" s="202" t="s">
        <v>40</v>
      </c>
      <c r="O216" s="72"/>
      <c r="P216" s="203">
        <f t="shared" si="41"/>
        <v>0</v>
      </c>
      <c r="Q216" s="203">
        <v>0</v>
      </c>
      <c r="R216" s="203">
        <f t="shared" si="42"/>
        <v>0</v>
      </c>
      <c r="S216" s="203">
        <v>0</v>
      </c>
      <c r="T216" s="204">
        <f t="shared" si="43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5" t="s">
        <v>215</v>
      </c>
      <c r="AT216" s="205" t="s">
        <v>211</v>
      </c>
      <c r="AU216" s="205" t="s">
        <v>83</v>
      </c>
      <c r="AY216" s="18" t="s">
        <v>209</v>
      </c>
      <c r="BE216" s="206">
        <f t="shared" si="44"/>
        <v>0</v>
      </c>
      <c r="BF216" s="206">
        <f t="shared" si="45"/>
        <v>0</v>
      </c>
      <c r="BG216" s="206">
        <f t="shared" si="46"/>
        <v>0</v>
      </c>
      <c r="BH216" s="206">
        <f t="shared" si="47"/>
        <v>0</v>
      </c>
      <c r="BI216" s="206">
        <f t="shared" si="48"/>
        <v>0</v>
      </c>
      <c r="BJ216" s="18" t="s">
        <v>83</v>
      </c>
      <c r="BK216" s="206">
        <f t="shared" si="49"/>
        <v>0</v>
      </c>
      <c r="BL216" s="18" t="s">
        <v>215</v>
      </c>
      <c r="BM216" s="205" t="s">
        <v>4692</v>
      </c>
    </row>
    <row r="217" spans="1:65" s="2" customFormat="1" ht="16.5" customHeight="1">
      <c r="A217" s="35"/>
      <c r="B217" s="36"/>
      <c r="C217" s="193" t="s">
        <v>380</v>
      </c>
      <c r="D217" s="193" t="s">
        <v>211</v>
      </c>
      <c r="E217" s="194" t="s">
        <v>4619</v>
      </c>
      <c r="F217" s="195" t="s">
        <v>4620</v>
      </c>
      <c r="G217" s="196" t="s">
        <v>425</v>
      </c>
      <c r="H217" s="197">
        <v>320</v>
      </c>
      <c r="I217" s="198"/>
      <c r="J217" s="199">
        <f t="shared" si="40"/>
        <v>0</v>
      </c>
      <c r="K217" s="200"/>
      <c r="L217" s="40"/>
      <c r="M217" s="201" t="s">
        <v>1</v>
      </c>
      <c r="N217" s="202" t="s">
        <v>40</v>
      </c>
      <c r="O217" s="72"/>
      <c r="P217" s="203">
        <f t="shared" si="41"/>
        <v>0</v>
      </c>
      <c r="Q217" s="203">
        <v>0</v>
      </c>
      <c r="R217" s="203">
        <f t="shared" si="42"/>
        <v>0</v>
      </c>
      <c r="S217" s="203">
        <v>0</v>
      </c>
      <c r="T217" s="204">
        <f t="shared" si="43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5" t="s">
        <v>215</v>
      </c>
      <c r="AT217" s="205" t="s">
        <v>211</v>
      </c>
      <c r="AU217" s="205" t="s">
        <v>83</v>
      </c>
      <c r="AY217" s="18" t="s">
        <v>209</v>
      </c>
      <c r="BE217" s="206">
        <f t="shared" si="44"/>
        <v>0</v>
      </c>
      <c r="BF217" s="206">
        <f t="shared" si="45"/>
        <v>0</v>
      </c>
      <c r="BG217" s="206">
        <f t="shared" si="46"/>
        <v>0</v>
      </c>
      <c r="BH217" s="206">
        <f t="shared" si="47"/>
        <v>0</v>
      </c>
      <c r="BI217" s="206">
        <f t="shared" si="48"/>
        <v>0</v>
      </c>
      <c r="BJ217" s="18" t="s">
        <v>83</v>
      </c>
      <c r="BK217" s="206">
        <f t="shared" si="49"/>
        <v>0</v>
      </c>
      <c r="BL217" s="18" t="s">
        <v>215</v>
      </c>
      <c r="BM217" s="205" t="s">
        <v>4693</v>
      </c>
    </row>
    <row r="218" spans="1:65" s="2" customFormat="1" ht="16.5" customHeight="1">
      <c r="A218" s="35"/>
      <c r="B218" s="36"/>
      <c r="C218" s="193" t="s">
        <v>582</v>
      </c>
      <c r="D218" s="193" t="s">
        <v>211</v>
      </c>
      <c r="E218" s="194" t="s">
        <v>4622</v>
      </c>
      <c r="F218" s="195" t="s">
        <v>4623</v>
      </c>
      <c r="G218" s="196" t="s">
        <v>425</v>
      </c>
      <c r="H218" s="197">
        <v>20</v>
      </c>
      <c r="I218" s="198"/>
      <c r="J218" s="199">
        <f t="shared" si="40"/>
        <v>0</v>
      </c>
      <c r="K218" s="200"/>
      <c r="L218" s="40"/>
      <c r="M218" s="201" t="s">
        <v>1</v>
      </c>
      <c r="N218" s="202" t="s">
        <v>40</v>
      </c>
      <c r="O218" s="72"/>
      <c r="P218" s="203">
        <f t="shared" si="41"/>
        <v>0</v>
      </c>
      <c r="Q218" s="203">
        <v>0</v>
      </c>
      <c r="R218" s="203">
        <f t="shared" si="42"/>
        <v>0</v>
      </c>
      <c r="S218" s="203">
        <v>0</v>
      </c>
      <c r="T218" s="204">
        <f t="shared" si="43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5" t="s">
        <v>215</v>
      </c>
      <c r="AT218" s="205" t="s">
        <v>211</v>
      </c>
      <c r="AU218" s="205" t="s">
        <v>83</v>
      </c>
      <c r="AY218" s="18" t="s">
        <v>209</v>
      </c>
      <c r="BE218" s="206">
        <f t="shared" si="44"/>
        <v>0</v>
      </c>
      <c r="BF218" s="206">
        <f t="shared" si="45"/>
        <v>0</v>
      </c>
      <c r="BG218" s="206">
        <f t="shared" si="46"/>
        <v>0</v>
      </c>
      <c r="BH218" s="206">
        <f t="shared" si="47"/>
        <v>0</v>
      </c>
      <c r="BI218" s="206">
        <f t="shared" si="48"/>
        <v>0</v>
      </c>
      <c r="BJ218" s="18" t="s">
        <v>83</v>
      </c>
      <c r="BK218" s="206">
        <f t="shared" si="49"/>
        <v>0</v>
      </c>
      <c r="BL218" s="18" t="s">
        <v>215</v>
      </c>
      <c r="BM218" s="205" t="s">
        <v>4694</v>
      </c>
    </row>
    <row r="219" spans="1:65" s="2" customFormat="1" ht="16.5" customHeight="1">
      <c r="A219" s="35"/>
      <c r="B219" s="36"/>
      <c r="C219" s="193" t="s">
        <v>389</v>
      </c>
      <c r="D219" s="193" t="s">
        <v>211</v>
      </c>
      <c r="E219" s="194" t="s">
        <v>4625</v>
      </c>
      <c r="F219" s="195" t="s">
        <v>4626</v>
      </c>
      <c r="G219" s="196" t="s">
        <v>513</v>
      </c>
      <c r="H219" s="197">
        <v>6</v>
      </c>
      <c r="I219" s="198"/>
      <c r="J219" s="199">
        <f t="shared" si="40"/>
        <v>0</v>
      </c>
      <c r="K219" s="200"/>
      <c r="L219" s="40"/>
      <c r="M219" s="201" t="s">
        <v>1</v>
      </c>
      <c r="N219" s="202" t="s">
        <v>40</v>
      </c>
      <c r="O219" s="72"/>
      <c r="P219" s="203">
        <f t="shared" si="41"/>
        <v>0</v>
      </c>
      <c r="Q219" s="203">
        <v>0</v>
      </c>
      <c r="R219" s="203">
        <f t="shared" si="42"/>
        <v>0</v>
      </c>
      <c r="S219" s="203">
        <v>0</v>
      </c>
      <c r="T219" s="204">
        <f t="shared" si="43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5" t="s">
        <v>215</v>
      </c>
      <c r="AT219" s="205" t="s">
        <v>211</v>
      </c>
      <c r="AU219" s="205" t="s">
        <v>83</v>
      </c>
      <c r="AY219" s="18" t="s">
        <v>209</v>
      </c>
      <c r="BE219" s="206">
        <f t="shared" si="44"/>
        <v>0</v>
      </c>
      <c r="BF219" s="206">
        <f t="shared" si="45"/>
        <v>0</v>
      </c>
      <c r="BG219" s="206">
        <f t="shared" si="46"/>
        <v>0</v>
      </c>
      <c r="BH219" s="206">
        <f t="shared" si="47"/>
        <v>0</v>
      </c>
      <c r="BI219" s="206">
        <f t="shared" si="48"/>
        <v>0</v>
      </c>
      <c r="BJ219" s="18" t="s">
        <v>83</v>
      </c>
      <c r="BK219" s="206">
        <f t="shared" si="49"/>
        <v>0</v>
      </c>
      <c r="BL219" s="18" t="s">
        <v>215</v>
      </c>
      <c r="BM219" s="205" t="s">
        <v>4695</v>
      </c>
    </row>
    <row r="220" spans="1:65" s="2" customFormat="1" ht="16.5" customHeight="1">
      <c r="A220" s="35"/>
      <c r="B220" s="36"/>
      <c r="C220" s="193" t="s">
        <v>587</v>
      </c>
      <c r="D220" s="193" t="s">
        <v>211</v>
      </c>
      <c r="E220" s="194" t="s">
        <v>4628</v>
      </c>
      <c r="F220" s="195" t="s">
        <v>4629</v>
      </c>
      <c r="G220" s="196" t="s">
        <v>513</v>
      </c>
      <c r="H220" s="197">
        <v>20</v>
      </c>
      <c r="I220" s="198"/>
      <c r="J220" s="199">
        <f t="shared" si="40"/>
        <v>0</v>
      </c>
      <c r="K220" s="200"/>
      <c r="L220" s="40"/>
      <c r="M220" s="201" t="s">
        <v>1</v>
      </c>
      <c r="N220" s="202" t="s">
        <v>40</v>
      </c>
      <c r="O220" s="72"/>
      <c r="P220" s="203">
        <f t="shared" si="41"/>
        <v>0</v>
      </c>
      <c r="Q220" s="203">
        <v>0</v>
      </c>
      <c r="R220" s="203">
        <f t="shared" si="42"/>
        <v>0</v>
      </c>
      <c r="S220" s="203">
        <v>0</v>
      </c>
      <c r="T220" s="204">
        <f t="shared" si="43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5" t="s">
        <v>215</v>
      </c>
      <c r="AT220" s="205" t="s">
        <v>211</v>
      </c>
      <c r="AU220" s="205" t="s">
        <v>83</v>
      </c>
      <c r="AY220" s="18" t="s">
        <v>209</v>
      </c>
      <c r="BE220" s="206">
        <f t="shared" si="44"/>
        <v>0</v>
      </c>
      <c r="BF220" s="206">
        <f t="shared" si="45"/>
        <v>0</v>
      </c>
      <c r="BG220" s="206">
        <f t="shared" si="46"/>
        <v>0</v>
      </c>
      <c r="BH220" s="206">
        <f t="shared" si="47"/>
        <v>0</v>
      </c>
      <c r="BI220" s="206">
        <f t="shared" si="48"/>
        <v>0</v>
      </c>
      <c r="BJ220" s="18" t="s">
        <v>83</v>
      </c>
      <c r="BK220" s="206">
        <f t="shared" si="49"/>
        <v>0</v>
      </c>
      <c r="BL220" s="18" t="s">
        <v>215</v>
      </c>
      <c r="BM220" s="205" t="s">
        <v>4696</v>
      </c>
    </row>
    <row r="221" spans="1:65" s="2" customFormat="1" ht="24.2" customHeight="1">
      <c r="A221" s="35"/>
      <c r="B221" s="36"/>
      <c r="C221" s="193" t="s">
        <v>399</v>
      </c>
      <c r="D221" s="193" t="s">
        <v>211</v>
      </c>
      <c r="E221" s="194" t="s">
        <v>4631</v>
      </c>
      <c r="F221" s="195" t="s">
        <v>4632</v>
      </c>
      <c r="G221" s="196" t="s">
        <v>513</v>
      </c>
      <c r="H221" s="197">
        <v>2</v>
      </c>
      <c r="I221" s="198"/>
      <c r="J221" s="199">
        <f t="shared" si="40"/>
        <v>0</v>
      </c>
      <c r="K221" s="200"/>
      <c r="L221" s="40"/>
      <c r="M221" s="201" t="s">
        <v>1</v>
      </c>
      <c r="N221" s="202" t="s">
        <v>40</v>
      </c>
      <c r="O221" s="72"/>
      <c r="P221" s="203">
        <f t="shared" si="41"/>
        <v>0</v>
      </c>
      <c r="Q221" s="203">
        <v>0</v>
      </c>
      <c r="R221" s="203">
        <f t="shared" si="42"/>
        <v>0</v>
      </c>
      <c r="S221" s="203">
        <v>0</v>
      </c>
      <c r="T221" s="204">
        <f t="shared" si="43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5" t="s">
        <v>215</v>
      </c>
      <c r="AT221" s="205" t="s">
        <v>211</v>
      </c>
      <c r="AU221" s="205" t="s">
        <v>83</v>
      </c>
      <c r="AY221" s="18" t="s">
        <v>209</v>
      </c>
      <c r="BE221" s="206">
        <f t="shared" si="44"/>
        <v>0</v>
      </c>
      <c r="BF221" s="206">
        <f t="shared" si="45"/>
        <v>0</v>
      </c>
      <c r="BG221" s="206">
        <f t="shared" si="46"/>
        <v>0</v>
      </c>
      <c r="BH221" s="206">
        <f t="shared" si="47"/>
        <v>0</v>
      </c>
      <c r="BI221" s="206">
        <f t="shared" si="48"/>
        <v>0</v>
      </c>
      <c r="BJ221" s="18" t="s">
        <v>83</v>
      </c>
      <c r="BK221" s="206">
        <f t="shared" si="49"/>
        <v>0</v>
      </c>
      <c r="BL221" s="18" t="s">
        <v>215</v>
      </c>
      <c r="BM221" s="205" t="s">
        <v>4697</v>
      </c>
    </row>
    <row r="222" spans="1:65" s="2" customFormat="1" ht="21.75" customHeight="1">
      <c r="A222" s="35"/>
      <c r="B222" s="36"/>
      <c r="C222" s="193" t="s">
        <v>594</v>
      </c>
      <c r="D222" s="193" t="s">
        <v>211</v>
      </c>
      <c r="E222" s="194" t="s">
        <v>4634</v>
      </c>
      <c r="F222" s="195" t="s">
        <v>4635</v>
      </c>
      <c r="G222" s="196" t="s">
        <v>513</v>
      </c>
      <c r="H222" s="197">
        <v>6</v>
      </c>
      <c r="I222" s="198"/>
      <c r="J222" s="199">
        <f t="shared" si="40"/>
        <v>0</v>
      </c>
      <c r="K222" s="200"/>
      <c r="L222" s="40"/>
      <c r="M222" s="201" t="s">
        <v>1</v>
      </c>
      <c r="N222" s="202" t="s">
        <v>40</v>
      </c>
      <c r="O222" s="72"/>
      <c r="P222" s="203">
        <f t="shared" si="41"/>
        <v>0</v>
      </c>
      <c r="Q222" s="203">
        <v>0</v>
      </c>
      <c r="R222" s="203">
        <f t="shared" si="42"/>
        <v>0</v>
      </c>
      <c r="S222" s="203">
        <v>0</v>
      </c>
      <c r="T222" s="204">
        <f t="shared" si="43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5" t="s">
        <v>215</v>
      </c>
      <c r="AT222" s="205" t="s">
        <v>211</v>
      </c>
      <c r="AU222" s="205" t="s">
        <v>83</v>
      </c>
      <c r="AY222" s="18" t="s">
        <v>209</v>
      </c>
      <c r="BE222" s="206">
        <f t="shared" si="44"/>
        <v>0</v>
      </c>
      <c r="BF222" s="206">
        <f t="shared" si="45"/>
        <v>0</v>
      </c>
      <c r="BG222" s="206">
        <f t="shared" si="46"/>
        <v>0</v>
      </c>
      <c r="BH222" s="206">
        <f t="shared" si="47"/>
        <v>0</v>
      </c>
      <c r="BI222" s="206">
        <f t="shared" si="48"/>
        <v>0</v>
      </c>
      <c r="BJ222" s="18" t="s">
        <v>83</v>
      </c>
      <c r="BK222" s="206">
        <f t="shared" si="49"/>
        <v>0</v>
      </c>
      <c r="BL222" s="18" t="s">
        <v>215</v>
      </c>
      <c r="BM222" s="205" t="s">
        <v>4698</v>
      </c>
    </row>
    <row r="223" spans="1:65" s="2" customFormat="1" ht="16.5" customHeight="1">
      <c r="A223" s="35"/>
      <c r="B223" s="36"/>
      <c r="C223" s="193" t="s">
        <v>403</v>
      </c>
      <c r="D223" s="193" t="s">
        <v>211</v>
      </c>
      <c r="E223" s="194" t="s">
        <v>4637</v>
      </c>
      <c r="F223" s="195" t="s">
        <v>4638</v>
      </c>
      <c r="G223" s="196" t="s">
        <v>4394</v>
      </c>
      <c r="H223" s="197">
        <v>2</v>
      </c>
      <c r="I223" s="198"/>
      <c r="J223" s="199">
        <f t="shared" si="40"/>
        <v>0</v>
      </c>
      <c r="K223" s="200"/>
      <c r="L223" s="40"/>
      <c r="M223" s="201" t="s">
        <v>1</v>
      </c>
      <c r="N223" s="202" t="s">
        <v>40</v>
      </c>
      <c r="O223" s="72"/>
      <c r="P223" s="203">
        <f t="shared" si="41"/>
        <v>0</v>
      </c>
      <c r="Q223" s="203">
        <v>0</v>
      </c>
      <c r="R223" s="203">
        <f t="shared" si="42"/>
        <v>0</v>
      </c>
      <c r="S223" s="203">
        <v>0</v>
      </c>
      <c r="T223" s="204">
        <f t="shared" si="43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5" t="s">
        <v>215</v>
      </c>
      <c r="AT223" s="205" t="s">
        <v>211</v>
      </c>
      <c r="AU223" s="205" t="s">
        <v>83</v>
      </c>
      <c r="AY223" s="18" t="s">
        <v>209</v>
      </c>
      <c r="BE223" s="206">
        <f t="shared" si="44"/>
        <v>0</v>
      </c>
      <c r="BF223" s="206">
        <f t="shared" si="45"/>
        <v>0</v>
      </c>
      <c r="BG223" s="206">
        <f t="shared" si="46"/>
        <v>0</v>
      </c>
      <c r="BH223" s="206">
        <f t="shared" si="47"/>
        <v>0</v>
      </c>
      <c r="BI223" s="206">
        <f t="shared" si="48"/>
        <v>0</v>
      </c>
      <c r="BJ223" s="18" t="s">
        <v>83</v>
      </c>
      <c r="BK223" s="206">
        <f t="shared" si="49"/>
        <v>0</v>
      </c>
      <c r="BL223" s="18" t="s">
        <v>215</v>
      </c>
      <c r="BM223" s="205" t="s">
        <v>4699</v>
      </c>
    </row>
    <row r="224" spans="1:65" s="2" customFormat="1" ht="16.5" customHeight="1">
      <c r="A224" s="35"/>
      <c r="B224" s="36"/>
      <c r="C224" s="193" t="s">
        <v>603</v>
      </c>
      <c r="D224" s="193" t="s">
        <v>211</v>
      </c>
      <c r="E224" s="194" t="s">
        <v>4640</v>
      </c>
      <c r="F224" s="195" t="s">
        <v>4641</v>
      </c>
      <c r="G224" s="196" t="s">
        <v>2508</v>
      </c>
      <c r="H224" s="197">
        <v>22</v>
      </c>
      <c r="I224" s="198"/>
      <c r="J224" s="199">
        <f t="shared" si="40"/>
        <v>0</v>
      </c>
      <c r="K224" s="200"/>
      <c r="L224" s="40"/>
      <c r="M224" s="201" t="s">
        <v>1</v>
      </c>
      <c r="N224" s="202" t="s">
        <v>40</v>
      </c>
      <c r="O224" s="72"/>
      <c r="P224" s="203">
        <f t="shared" si="41"/>
        <v>0</v>
      </c>
      <c r="Q224" s="203">
        <v>0</v>
      </c>
      <c r="R224" s="203">
        <f t="shared" si="42"/>
        <v>0</v>
      </c>
      <c r="S224" s="203">
        <v>0</v>
      </c>
      <c r="T224" s="204">
        <f t="shared" si="43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5" t="s">
        <v>215</v>
      </c>
      <c r="AT224" s="205" t="s">
        <v>211</v>
      </c>
      <c r="AU224" s="205" t="s">
        <v>83</v>
      </c>
      <c r="AY224" s="18" t="s">
        <v>209</v>
      </c>
      <c r="BE224" s="206">
        <f t="shared" si="44"/>
        <v>0</v>
      </c>
      <c r="BF224" s="206">
        <f t="shared" si="45"/>
        <v>0</v>
      </c>
      <c r="BG224" s="206">
        <f t="shared" si="46"/>
        <v>0</v>
      </c>
      <c r="BH224" s="206">
        <f t="shared" si="47"/>
        <v>0</v>
      </c>
      <c r="BI224" s="206">
        <f t="shared" si="48"/>
        <v>0</v>
      </c>
      <c r="BJ224" s="18" t="s">
        <v>83</v>
      </c>
      <c r="BK224" s="206">
        <f t="shared" si="49"/>
        <v>0</v>
      </c>
      <c r="BL224" s="18" t="s">
        <v>215</v>
      </c>
      <c r="BM224" s="205" t="s">
        <v>4700</v>
      </c>
    </row>
    <row r="225" spans="1:65" s="2" customFormat="1" ht="24.2" customHeight="1">
      <c r="A225" s="35"/>
      <c r="B225" s="36"/>
      <c r="C225" s="193" t="s">
        <v>408</v>
      </c>
      <c r="D225" s="193" t="s">
        <v>211</v>
      </c>
      <c r="E225" s="194" t="s">
        <v>4643</v>
      </c>
      <c r="F225" s="195" t="s">
        <v>4644</v>
      </c>
      <c r="G225" s="196" t="s">
        <v>4394</v>
      </c>
      <c r="H225" s="197">
        <v>1</v>
      </c>
      <c r="I225" s="198"/>
      <c r="J225" s="199">
        <f t="shared" si="40"/>
        <v>0</v>
      </c>
      <c r="K225" s="200"/>
      <c r="L225" s="40"/>
      <c r="M225" s="201" t="s">
        <v>1</v>
      </c>
      <c r="N225" s="202" t="s">
        <v>40</v>
      </c>
      <c r="O225" s="72"/>
      <c r="P225" s="203">
        <f t="shared" si="41"/>
        <v>0</v>
      </c>
      <c r="Q225" s="203">
        <v>0</v>
      </c>
      <c r="R225" s="203">
        <f t="shared" si="42"/>
        <v>0</v>
      </c>
      <c r="S225" s="203">
        <v>0</v>
      </c>
      <c r="T225" s="204">
        <f t="shared" si="43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5" t="s">
        <v>215</v>
      </c>
      <c r="AT225" s="205" t="s">
        <v>211</v>
      </c>
      <c r="AU225" s="205" t="s">
        <v>83</v>
      </c>
      <c r="AY225" s="18" t="s">
        <v>209</v>
      </c>
      <c r="BE225" s="206">
        <f t="shared" si="44"/>
        <v>0</v>
      </c>
      <c r="BF225" s="206">
        <f t="shared" si="45"/>
        <v>0</v>
      </c>
      <c r="BG225" s="206">
        <f t="shared" si="46"/>
        <v>0</v>
      </c>
      <c r="BH225" s="206">
        <f t="shared" si="47"/>
        <v>0</v>
      </c>
      <c r="BI225" s="206">
        <f t="shared" si="48"/>
        <v>0</v>
      </c>
      <c r="BJ225" s="18" t="s">
        <v>83</v>
      </c>
      <c r="BK225" s="206">
        <f t="shared" si="49"/>
        <v>0</v>
      </c>
      <c r="BL225" s="18" t="s">
        <v>215</v>
      </c>
      <c r="BM225" s="205" t="s">
        <v>4701</v>
      </c>
    </row>
    <row r="226" spans="1:65" s="12" customFormat="1" ht="25.9" customHeight="1">
      <c r="B226" s="177"/>
      <c r="C226" s="178"/>
      <c r="D226" s="179" t="s">
        <v>74</v>
      </c>
      <c r="E226" s="180" t="s">
        <v>3646</v>
      </c>
      <c r="F226" s="180" t="s">
        <v>4702</v>
      </c>
      <c r="G226" s="178"/>
      <c r="H226" s="178"/>
      <c r="I226" s="181"/>
      <c r="J226" s="182">
        <f>BK226</f>
        <v>0</v>
      </c>
      <c r="K226" s="178"/>
      <c r="L226" s="183"/>
      <c r="M226" s="184"/>
      <c r="N226" s="185"/>
      <c r="O226" s="185"/>
      <c r="P226" s="186">
        <f>SUM(P227:P242)</f>
        <v>0</v>
      </c>
      <c r="Q226" s="185"/>
      <c r="R226" s="186">
        <f>SUM(R227:R242)</f>
        <v>0</v>
      </c>
      <c r="S226" s="185"/>
      <c r="T226" s="187">
        <f>SUM(T227:T242)</f>
        <v>0</v>
      </c>
      <c r="AR226" s="188" t="s">
        <v>83</v>
      </c>
      <c r="AT226" s="189" t="s">
        <v>74</v>
      </c>
      <c r="AU226" s="189" t="s">
        <v>75</v>
      </c>
      <c r="AY226" s="188" t="s">
        <v>209</v>
      </c>
      <c r="BK226" s="190">
        <f>SUM(BK227:BK242)</f>
        <v>0</v>
      </c>
    </row>
    <row r="227" spans="1:65" s="2" customFormat="1" ht="24.2" customHeight="1">
      <c r="A227" s="35"/>
      <c r="B227" s="36"/>
      <c r="C227" s="193" t="s">
        <v>610</v>
      </c>
      <c r="D227" s="193" t="s">
        <v>211</v>
      </c>
      <c r="E227" s="194" t="s">
        <v>4543</v>
      </c>
      <c r="F227" s="195" t="s">
        <v>4544</v>
      </c>
      <c r="G227" s="196" t="s">
        <v>513</v>
      </c>
      <c r="H227" s="197">
        <v>2</v>
      </c>
      <c r="I227" s="198"/>
      <c r="J227" s="199">
        <f t="shared" ref="J227:J242" si="50">ROUND(I227*H227,2)</f>
        <v>0</v>
      </c>
      <c r="K227" s="200"/>
      <c r="L227" s="40"/>
      <c r="M227" s="201" t="s">
        <v>1</v>
      </c>
      <c r="N227" s="202" t="s">
        <v>40</v>
      </c>
      <c r="O227" s="72"/>
      <c r="P227" s="203">
        <f t="shared" ref="P227:P242" si="51">O227*H227</f>
        <v>0</v>
      </c>
      <c r="Q227" s="203">
        <v>0</v>
      </c>
      <c r="R227" s="203">
        <f t="shared" ref="R227:R242" si="52">Q227*H227</f>
        <v>0</v>
      </c>
      <c r="S227" s="203">
        <v>0</v>
      </c>
      <c r="T227" s="204">
        <f t="shared" ref="T227:T242" si="53"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5" t="s">
        <v>215</v>
      </c>
      <c r="AT227" s="205" t="s">
        <v>211</v>
      </c>
      <c r="AU227" s="205" t="s">
        <v>83</v>
      </c>
      <c r="AY227" s="18" t="s">
        <v>209</v>
      </c>
      <c r="BE227" s="206">
        <f t="shared" ref="BE227:BE242" si="54">IF(N227="základní",J227,0)</f>
        <v>0</v>
      </c>
      <c r="BF227" s="206">
        <f t="shared" ref="BF227:BF242" si="55">IF(N227="snížená",J227,0)</f>
        <v>0</v>
      </c>
      <c r="BG227" s="206">
        <f t="shared" ref="BG227:BG242" si="56">IF(N227="zákl. přenesená",J227,0)</f>
        <v>0</v>
      </c>
      <c r="BH227" s="206">
        <f t="shared" ref="BH227:BH242" si="57">IF(N227="sníž. přenesená",J227,0)</f>
        <v>0</v>
      </c>
      <c r="BI227" s="206">
        <f t="shared" ref="BI227:BI242" si="58">IF(N227="nulová",J227,0)</f>
        <v>0</v>
      </c>
      <c r="BJ227" s="18" t="s">
        <v>83</v>
      </c>
      <c r="BK227" s="206">
        <f t="shared" ref="BK227:BK242" si="59">ROUND(I227*H227,2)</f>
        <v>0</v>
      </c>
      <c r="BL227" s="18" t="s">
        <v>215</v>
      </c>
      <c r="BM227" s="205" t="s">
        <v>4703</v>
      </c>
    </row>
    <row r="228" spans="1:65" s="2" customFormat="1" ht="24.2" customHeight="1">
      <c r="A228" s="35"/>
      <c r="B228" s="36"/>
      <c r="C228" s="193" t="s">
        <v>415</v>
      </c>
      <c r="D228" s="193" t="s">
        <v>211</v>
      </c>
      <c r="E228" s="194" t="s">
        <v>4546</v>
      </c>
      <c r="F228" s="195" t="s">
        <v>4547</v>
      </c>
      <c r="G228" s="196" t="s">
        <v>513</v>
      </c>
      <c r="H228" s="197">
        <v>1</v>
      </c>
      <c r="I228" s="198"/>
      <c r="J228" s="199">
        <f t="shared" si="50"/>
        <v>0</v>
      </c>
      <c r="K228" s="200"/>
      <c r="L228" s="40"/>
      <c r="M228" s="201" t="s">
        <v>1</v>
      </c>
      <c r="N228" s="202" t="s">
        <v>40</v>
      </c>
      <c r="O228" s="72"/>
      <c r="P228" s="203">
        <f t="shared" si="51"/>
        <v>0</v>
      </c>
      <c r="Q228" s="203">
        <v>0</v>
      </c>
      <c r="R228" s="203">
        <f t="shared" si="52"/>
        <v>0</v>
      </c>
      <c r="S228" s="203">
        <v>0</v>
      </c>
      <c r="T228" s="204">
        <f t="shared" si="53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5" t="s">
        <v>215</v>
      </c>
      <c r="AT228" s="205" t="s">
        <v>211</v>
      </c>
      <c r="AU228" s="205" t="s">
        <v>83</v>
      </c>
      <c r="AY228" s="18" t="s">
        <v>209</v>
      </c>
      <c r="BE228" s="206">
        <f t="shared" si="54"/>
        <v>0</v>
      </c>
      <c r="BF228" s="206">
        <f t="shared" si="55"/>
        <v>0</v>
      </c>
      <c r="BG228" s="206">
        <f t="shared" si="56"/>
        <v>0</v>
      </c>
      <c r="BH228" s="206">
        <f t="shared" si="57"/>
        <v>0</v>
      </c>
      <c r="BI228" s="206">
        <f t="shared" si="58"/>
        <v>0</v>
      </c>
      <c r="BJ228" s="18" t="s">
        <v>83</v>
      </c>
      <c r="BK228" s="206">
        <f t="shared" si="59"/>
        <v>0</v>
      </c>
      <c r="BL228" s="18" t="s">
        <v>215</v>
      </c>
      <c r="BM228" s="205" t="s">
        <v>4704</v>
      </c>
    </row>
    <row r="229" spans="1:65" s="2" customFormat="1" ht="24.2" customHeight="1">
      <c r="A229" s="35"/>
      <c r="B229" s="36"/>
      <c r="C229" s="193" t="s">
        <v>618</v>
      </c>
      <c r="D229" s="193" t="s">
        <v>211</v>
      </c>
      <c r="E229" s="194" t="s">
        <v>4549</v>
      </c>
      <c r="F229" s="195" t="s">
        <v>4550</v>
      </c>
      <c r="G229" s="196" t="s">
        <v>513</v>
      </c>
      <c r="H229" s="197">
        <v>1</v>
      </c>
      <c r="I229" s="198"/>
      <c r="J229" s="199">
        <f t="shared" si="50"/>
        <v>0</v>
      </c>
      <c r="K229" s="200"/>
      <c r="L229" s="40"/>
      <c r="M229" s="201" t="s">
        <v>1</v>
      </c>
      <c r="N229" s="202" t="s">
        <v>40</v>
      </c>
      <c r="O229" s="72"/>
      <c r="P229" s="203">
        <f t="shared" si="51"/>
        <v>0</v>
      </c>
      <c r="Q229" s="203">
        <v>0</v>
      </c>
      <c r="R229" s="203">
        <f t="shared" si="52"/>
        <v>0</v>
      </c>
      <c r="S229" s="203">
        <v>0</v>
      </c>
      <c r="T229" s="204">
        <f t="shared" si="53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5" t="s">
        <v>215</v>
      </c>
      <c r="AT229" s="205" t="s">
        <v>211</v>
      </c>
      <c r="AU229" s="205" t="s">
        <v>83</v>
      </c>
      <c r="AY229" s="18" t="s">
        <v>209</v>
      </c>
      <c r="BE229" s="206">
        <f t="shared" si="54"/>
        <v>0</v>
      </c>
      <c r="BF229" s="206">
        <f t="shared" si="55"/>
        <v>0</v>
      </c>
      <c r="BG229" s="206">
        <f t="shared" si="56"/>
        <v>0</v>
      </c>
      <c r="BH229" s="206">
        <f t="shared" si="57"/>
        <v>0</v>
      </c>
      <c r="BI229" s="206">
        <f t="shared" si="58"/>
        <v>0</v>
      </c>
      <c r="BJ229" s="18" t="s">
        <v>83</v>
      </c>
      <c r="BK229" s="206">
        <f t="shared" si="59"/>
        <v>0</v>
      </c>
      <c r="BL229" s="18" t="s">
        <v>215</v>
      </c>
      <c r="BM229" s="205" t="s">
        <v>4705</v>
      </c>
    </row>
    <row r="230" spans="1:65" s="2" customFormat="1" ht="24.2" customHeight="1">
      <c r="A230" s="35"/>
      <c r="B230" s="36"/>
      <c r="C230" s="193" t="s">
        <v>426</v>
      </c>
      <c r="D230" s="193" t="s">
        <v>211</v>
      </c>
      <c r="E230" s="194" t="s">
        <v>4552</v>
      </c>
      <c r="F230" s="195" t="s">
        <v>4553</v>
      </c>
      <c r="G230" s="196" t="s">
        <v>513</v>
      </c>
      <c r="H230" s="197">
        <v>1</v>
      </c>
      <c r="I230" s="198"/>
      <c r="J230" s="199">
        <f t="shared" si="50"/>
        <v>0</v>
      </c>
      <c r="K230" s="200"/>
      <c r="L230" s="40"/>
      <c r="M230" s="201" t="s">
        <v>1</v>
      </c>
      <c r="N230" s="202" t="s">
        <v>40</v>
      </c>
      <c r="O230" s="72"/>
      <c r="P230" s="203">
        <f t="shared" si="51"/>
        <v>0</v>
      </c>
      <c r="Q230" s="203">
        <v>0</v>
      </c>
      <c r="R230" s="203">
        <f t="shared" si="52"/>
        <v>0</v>
      </c>
      <c r="S230" s="203">
        <v>0</v>
      </c>
      <c r="T230" s="204">
        <f t="shared" si="53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5" t="s">
        <v>215</v>
      </c>
      <c r="AT230" s="205" t="s">
        <v>211</v>
      </c>
      <c r="AU230" s="205" t="s">
        <v>83</v>
      </c>
      <c r="AY230" s="18" t="s">
        <v>209</v>
      </c>
      <c r="BE230" s="206">
        <f t="shared" si="54"/>
        <v>0</v>
      </c>
      <c r="BF230" s="206">
        <f t="shared" si="55"/>
        <v>0</v>
      </c>
      <c r="BG230" s="206">
        <f t="shared" si="56"/>
        <v>0</v>
      </c>
      <c r="BH230" s="206">
        <f t="shared" si="57"/>
        <v>0</v>
      </c>
      <c r="BI230" s="206">
        <f t="shared" si="58"/>
        <v>0</v>
      </c>
      <c r="BJ230" s="18" t="s">
        <v>83</v>
      </c>
      <c r="BK230" s="206">
        <f t="shared" si="59"/>
        <v>0</v>
      </c>
      <c r="BL230" s="18" t="s">
        <v>215</v>
      </c>
      <c r="BM230" s="205" t="s">
        <v>4706</v>
      </c>
    </row>
    <row r="231" spans="1:65" s="2" customFormat="1" ht="24.2" customHeight="1">
      <c r="A231" s="35"/>
      <c r="B231" s="36"/>
      <c r="C231" s="193" t="s">
        <v>627</v>
      </c>
      <c r="D231" s="193" t="s">
        <v>211</v>
      </c>
      <c r="E231" s="194" t="s">
        <v>4555</v>
      </c>
      <c r="F231" s="195" t="s">
        <v>4556</v>
      </c>
      <c r="G231" s="196" t="s">
        <v>513</v>
      </c>
      <c r="H231" s="197">
        <v>2</v>
      </c>
      <c r="I231" s="198"/>
      <c r="J231" s="199">
        <f t="shared" si="50"/>
        <v>0</v>
      </c>
      <c r="K231" s="200"/>
      <c r="L231" s="40"/>
      <c r="M231" s="201" t="s">
        <v>1</v>
      </c>
      <c r="N231" s="202" t="s">
        <v>40</v>
      </c>
      <c r="O231" s="72"/>
      <c r="P231" s="203">
        <f t="shared" si="51"/>
        <v>0</v>
      </c>
      <c r="Q231" s="203">
        <v>0</v>
      </c>
      <c r="R231" s="203">
        <f t="shared" si="52"/>
        <v>0</v>
      </c>
      <c r="S231" s="203">
        <v>0</v>
      </c>
      <c r="T231" s="204">
        <f t="shared" si="53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5" t="s">
        <v>215</v>
      </c>
      <c r="AT231" s="205" t="s">
        <v>211</v>
      </c>
      <c r="AU231" s="205" t="s">
        <v>83</v>
      </c>
      <c r="AY231" s="18" t="s">
        <v>209</v>
      </c>
      <c r="BE231" s="206">
        <f t="shared" si="54"/>
        <v>0</v>
      </c>
      <c r="BF231" s="206">
        <f t="shared" si="55"/>
        <v>0</v>
      </c>
      <c r="BG231" s="206">
        <f t="shared" si="56"/>
        <v>0</v>
      </c>
      <c r="BH231" s="206">
        <f t="shared" si="57"/>
        <v>0</v>
      </c>
      <c r="BI231" s="206">
        <f t="shared" si="58"/>
        <v>0</v>
      </c>
      <c r="BJ231" s="18" t="s">
        <v>83</v>
      </c>
      <c r="BK231" s="206">
        <f t="shared" si="59"/>
        <v>0</v>
      </c>
      <c r="BL231" s="18" t="s">
        <v>215</v>
      </c>
      <c r="BM231" s="205" t="s">
        <v>4707</v>
      </c>
    </row>
    <row r="232" spans="1:65" s="2" customFormat="1" ht="24.2" customHeight="1">
      <c r="A232" s="35"/>
      <c r="B232" s="36"/>
      <c r="C232" s="193" t="s">
        <v>429</v>
      </c>
      <c r="D232" s="193" t="s">
        <v>211</v>
      </c>
      <c r="E232" s="194" t="s">
        <v>4558</v>
      </c>
      <c r="F232" s="195" t="s">
        <v>4559</v>
      </c>
      <c r="G232" s="196" t="s">
        <v>513</v>
      </c>
      <c r="H232" s="197">
        <v>8</v>
      </c>
      <c r="I232" s="198"/>
      <c r="J232" s="199">
        <f t="shared" si="50"/>
        <v>0</v>
      </c>
      <c r="K232" s="200"/>
      <c r="L232" s="40"/>
      <c r="M232" s="201" t="s">
        <v>1</v>
      </c>
      <c r="N232" s="202" t="s">
        <v>40</v>
      </c>
      <c r="O232" s="72"/>
      <c r="P232" s="203">
        <f t="shared" si="51"/>
        <v>0</v>
      </c>
      <c r="Q232" s="203">
        <v>0</v>
      </c>
      <c r="R232" s="203">
        <f t="shared" si="52"/>
        <v>0</v>
      </c>
      <c r="S232" s="203">
        <v>0</v>
      </c>
      <c r="T232" s="204">
        <f t="shared" si="53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5" t="s">
        <v>215</v>
      </c>
      <c r="AT232" s="205" t="s">
        <v>211</v>
      </c>
      <c r="AU232" s="205" t="s">
        <v>83</v>
      </c>
      <c r="AY232" s="18" t="s">
        <v>209</v>
      </c>
      <c r="BE232" s="206">
        <f t="shared" si="54"/>
        <v>0</v>
      </c>
      <c r="BF232" s="206">
        <f t="shared" si="55"/>
        <v>0</v>
      </c>
      <c r="BG232" s="206">
        <f t="shared" si="56"/>
        <v>0</v>
      </c>
      <c r="BH232" s="206">
        <f t="shared" si="57"/>
        <v>0</v>
      </c>
      <c r="BI232" s="206">
        <f t="shared" si="58"/>
        <v>0</v>
      </c>
      <c r="BJ232" s="18" t="s">
        <v>83</v>
      </c>
      <c r="BK232" s="206">
        <f t="shared" si="59"/>
        <v>0</v>
      </c>
      <c r="BL232" s="18" t="s">
        <v>215</v>
      </c>
      <c r="BM232" s="205" t="s">
        <v>4708</v>
      </c>
    </row>
    <row r="233" spans="1:65" s="2" customFormat="1" ht="16.5" customHeight="1">
      <c r="A233" s="35"/>
      <c r="B233" s="36"/>
      <c r="C233" s="193" t="s">
        <v>634</v>
      </c>
      <c r="D233" s="193" t="s">
        <v>211</v>
      </c>
      <c r="E233" s="194" t="s">
        <v>4561</v>
      </c>
      <c r="F233" s="195" t="s">
        <v>4562</v>
      </c>
      <c r="G233" s="196" t="s">
        <v>513</v>
      </c>
      <c r="H233" s="197">
        <v>1</v>
      </c>
      <c r="I233" s="198"/>
      <c r="J233" s="199">
        <f t="shared" si="50"/>
        <v>0</v>
      </c>
      <c r="K233" s="200"/>
      <c r="L233" s="40"/>
      <c r="M233" s="201" t="s">
        <v>1</v>
      </c>
      <c r="N233" s="202" t="s">
        <v>40</v>
      </c>
      <c r="O233" s="72"/>
      <c r="P233" s="203">
        <f t="shared" si="51"/>
        <v>0</v>
      </c>
      <c r="Q233" s="203">
        <v>0</v>
      </c>
      <c r="R233" s="203">
        <f t="shared" si="52"/>
        <v>0</v>
      </c>
      <c r="S233" s="203">
        <v>0</v>
      </c>
      <c r="T233" s="204">
        <f t="shared" si="53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5" t="s">
        <v>215</v>
      </c>
      <c r="AT233" s="205" t="s">
        <v>211</v>
      </c>
      <c r="AU233" s="205" t="s">
        <v>83</v>
      </c>
      <c r="AY233" s="18" t="s">
        <v>209</v>
      </c>
      <c r="BE233" s="206">
        <f t="shared" si="54"/>
        <v>0</v>
      </c>
      <c r="BF233" s="206">
        <f t="shared" si="55"/>
        <v>0</v>
      </c>
      <c r="BG233" s="206">
        <f t="shared" si="56"/>
        <v>0</v>
      </c>
      <c r="BH233" s="206">
        <f t="shared" si="57"/>
        <v>0</v>
      </c>
      <c r="BI233" s="206">
        <f t="shared" si="58"/>
        <v>0</v>
      </c>
      <c r="BJ233" s="18" t="s">
        <v>83</v>
      </c>
      <c r="BK233" s="206">
        <f t="shared" si="59"/>
        <v>0</v>
      </c>
      <c r="BL233" s="18" t="s">
        <v>215</v>
      </c>
      <c r="BM233" s="205" t="s">
        <v>4709</v>
      </c>
    </row>
    <row r="234" spans="1:65" s="2" customFormat="1" ht="16.5" customHeight="1">
      <c r="A234" s="35"/>
      <c r="B234" s="36"/>
      <c r="C234" s="193" t="s">
        <v>433</v>
      </c>
      <c r="D234" s="193" t="s">
        <v>211</v>
      </c>
      <c r="E234" s="194" t="s">
        <v>4564</v>
      </c>
      <c r="F234" s="195" t="s">
        <v>4565</v>
      </c>
      <c r="G234" s="196" t="s">
        <v>513</v>
      </c>
      <c r="H234" s="197">
        <v>1</v>
      </c>
      <c r="I234" s="198"/>
      <c r="J234" s="199">
        <f t="shared" si="50"/>
        <v>0</v>
      </c>
      <c r="K234" s="200"/>
      <c r="L234" s="40"/>
      <c r="M234" s="201" t="s">
        <v>1</v>
      </c>
      <c r="N234" s="202" t="s">
        <v>40</v>
      </c>
      <c r="O234" s="72"/>
      <c r="P234" s="203">
        <f t="shared" si="51"/>
        <v>0</v>
      </c>
      <c r="Q234" s="203">
        <v>0</v>
      </c>
      <c r="R234" s="203">
        <f t="shared" si="52"/>
        <v>0</v>
      </c>
      <c r="S234" s="203">
        <v>0</v>
      </c>
      <c r="T234" s="204">
        <f t="shared" si="53"/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5" t="s">
        <v>215</v>
      </c>
      <c r="AT234" s="205" t="s">
        <v>211</v>
      </c>
      <c r="AU234" s="205" t="s">
        <v>83</v>
      </c>
      <c r="AY234" s="18" t="s">
        <v>209</v>
      </c>
      <c r="BE234" s="206">
        <f t="shared" si="54"/>
        <v>0</v>
      </c>
      <c r="BF234" s="206">
        <f t="shared" si="55"/>
        <v>0</v>
      </c>
      <c r="BG234" s="206">
        <f t="shared" si="56"/>
        <v>0</v>
      </c>
      <c r="BH234" s="206">
        <f t="shared" si="57"/>
        <v>0</v>
      </c>
      <c r="BI234" s="206">
        <f t="shared" si="58"/>
        <v>0</v>
      </c>
      <c r="BJ234" s="18" t="s">
        <v>83</v>
      </c>
      <c r="BK234" s="206">
        <f t="shared" si="59"/>
        <v>0</v>
      </c>
      <c r="BL234" s="18" t="s">
        <v>215</v>
      </c>
      <c r="BM234" s="205" t="s">
        <v>4710</v>
      </c>
    </row>
    <row r="235" spans="1:65" s="2" customFormat="1" ht="16.5" customHeight="1">
      <c r="A235" s="35"/>
      <c r="B235" s="36"/>
      <c r="C235" s="193" t="s">
        <v>646</v>
      </c>
      <c r="D235" s="193" t="s">
        <v>211</v>
      </c>
      <c r="E235" s="194" t="s">
        <v>4567</v>
      </c>
      <c r="F235" s="195" t="s">
        <v>4568</v>
      </c>
      <c r="G235" s="196" t="s">
        <v>513</v>
      </c>
      <c r="H235" s="197">
        <v>4</v>
      </c>
      <c r="I235" s="198"/>
      <c r="J235" s="199">
        <f t="shared" si="50"/>
        <v>0</v>
      </c>
      <c r="K235" s="200"/>
      <c r="L235" s="40"/>
      <c r="M235" s="201" t="s">
        <v>1</v>
      </c>
      <c r="N235" s="202" t="s">
        <v>40</v>
      </c>
      <c r="O235" s="72"/>
      <c r="P235" s="203">
        <f t="shared" si="51"/>
        <v>0</v>
      </c>
      <c r="Q235" s="203">
        <v>0</v>
      </c>
      <c r="R235" s="203">
        <f t="shared" si="52"/>
        <v>0</v>
      </c>
      <c r="S235" s="203">
        <v>0</v>
      </c>
      <c r="T235" s="204">
        <f t="shared" si="53"/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5" t="s">
        <v>215</v>
      </c>
      <c r="AT235" s="205" t="s">
        <v>211</v>
      </c>
      <c r="AU235" s="205" t="s">
        <v>83</v>
      </c>
      <c r="AY235" s="18" t="s">
        <v>209</v>
      </c>
      <c r="BE235" s="206">
        <f t="shared" si="54"/>
        <v>0</v>
      </c>
      <c r="BF235" s="206">
        <f t="shared" si="55"/>
        <v>0</v>
      </c>
      <c r="BG235" s="206">
        <f t="shared" si="56"/>
        <v>0</v>
      </c>
      <c r="BH235" s="206">
        <f t="shared" si="57"/>
        <v>0</v>
      </c>
      <c r="BI235" s="206">
        <f t="shared" si="58"/>
        <v>0</v>
      </c>
      <c r="BJ235" s="18" t="s">
        <v>83</v>
      </c>
      <c r="BK235" s="206">
        <f t="shared" si="59"/>
        <v>0</v>
      </c>
      <c r="BL235" s="18" t="s">
        <v>215</v>
      </c>
      <c r="BM235" s="205" t="s">
        <v>4711</v>
      </c>
    </row>
    <row r="236" spans="1:65" s="2" customFormat="1" ht="16.5" customHeight="1">
      <c r="A236" s="35"/>
      <c r="B236" s="36"/>
      <c r="C236" s="193" t="s">
        <v>440</v>
      </c>
      <c r="D236" s="193" t="s">
        <v>211</v>
      </c>
      <c r="E236" s="194" t="s">
        <v>4570</v>
      </c>
      <c r="F236" s="195" t="s">
        <v>4571</v>
      </c>
      <c r="G236" s="196" t="s">
        <v>513</v>
      </c>
      <c r="H236" s="197">
        <v>1</v>
      </c>
      <c r="I236" s="198"/>
      <c r="J236" s="199">
        <f t="shared" si="50"/>
        <v>0</v>
      </c>
      <c r="K236" s="200"/>
      <c r="L236" s="40"/>
      <c r="M236" s="201" t="s">
        <v>1</v>
      </c>
      <c r="N236" s="202" t="s">
        <v>40</v>
      </c>
      <c r="O236" s="72"/>
      <c r="P236" s="203">
        <f t="shared" si="51"/>
        <v>0</v>
      </c>
      <c r="Q236" s="203">
        <v>0</v>
      </c>
      <c r="R236" s="203">
        <f t="shared" si="52"/>
        <v>0</v>
      </c>
      <c r="S236" s="203">
        <v>0</v>
      </c>
      <c r="T236" s="204">
        <f t="shared" si="53"/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5" t="s">
        <v>215</v>
      </c>
      <c r="AT236" s="205" t="s">
        <v>211</v>
      </c>
      <c r="AU236" s="205" t="s">
        <v>83</v>
      </c>
      <c r="AY236" s="18" t="s">
        <v>209</v>
      </c>
      <c r="BE236" s="206">
        <f t="shared" si="54"/>
        <v>0</v>
      </c>
      <c r="BF236" s="206">
        <f t="shared" si="55"/>
        <v>0</v>
      </c>
      <c r="BG236" s="206">
        <f t="shared" si="56"/>
        <v>0</v>
      </c>
      <c r="BH236" s="206">
        <f t="shared" si="57"/>
        <v>0</v>
      </c>
      <c r="BI236" s="206">
        <f t="shared" si="58"/>
        <v>0</v>
      </c>
      <c r="BJ236" s="18" t="s">
        <v>83</v>
      </c>
      <c r="BK236" s="206">
        <f t="shared" si="59"/>
        <v>0</v>
      </c>
      <c r="BL236" s="18" t="s">
        <v>215</v>
      </c>
      <c r="BM236" s="205" t="s">
        <v>4712</v>
      </c>
    </row>
    <row r="237" spans="1:65" s="2" customFormat="1" ht="16.5" customHeight="1">
      <c r="A237" s="35"/>
      <c r="B237" s="36"/>
      <c r="C237" s="193" t="s">
        <v>659</v>
      </c>
      <c r="D237" s="193" t="s">
        <v>211</v>
      </c>
      <c r="E237" s="194" t="s">
        <v>4573</v>
      </c>
      <c r="F237" s="195" t="s">
        <v>4574</v>
      </c>
      <c r="G237" s="196" t="s">
        <v>513</v>
      </c>
      <c r="H237" s="197">
        <v>1</v>
      </c>
      <c r="I237" s="198"/>
      <c r="J237" s="199">
        <f t="shared" si="50"/>
        <v>0</v>
      </c>
      <c r="K237" s="200"/>
      <c r="L237" s="40"/>
      <c r="M237" s="201" t="s">
        <v>1</v>
      </c>
      <c r="N237" s="202" t="s">
        <v>40</v>
      </c>
      <c r="O237" s="72"/>
      <c r="P237" s="203">
        <f t="shared" si="51"/>
        <v>0</v>
      </c>
      <c r="Q237" s="203">
        <v>0</v>
      </c>
      <c r="R237" s="203">
        <f t="shared" si="52"/>
        <v>0</v>
      </c>
      <c r="S237" s="203">
        <v>0</v>
      </c>
      <c r="T237" s="204">
        <f t="shared" si="53"/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5" t="s">
        <v>215</v>
      </c>
      <c r="AT237" s="205" t="s">
        <v>211</v>
      </c>
      <c r="AU237" s="205" t="s">
        <v>83</v>
      </c>
      <c r="AY237" s="18" t="s">
        <v>209</v>
      </c>
      <c r="BE237" s="206">
        <f t="shared" si="54"/>
        <v>0</v>
      </c>
      <c r="BF237" s="206">
        <f t="shared" si="55"/>
        <v>0</v>
      </c>
      <c r="BG237" s="206">
        <f t="shared" si="56"/>
        <v>0</v>
      </c>
      <c r="BH237" s="206">
        <f t="shared" si="57"/>
        <v>0</v>
      </c>
      <c r="BI237" s="206">
        <f t="shared" si="58"/>
        <v>0</v>
      </c>
      <c r="BJ237" s="18" t="s">
        <v>83</v>
      </c>
      <c r="BK237" s="206">
        <f t="shared" si="59"/>
        <v>0</v>
      </c>
      <c r="BL237" s="18" t="s">
        <v>215</v>
      </c>
      <c r="BM237" s="205" t="s">
        <v>4713</v>
      </c>
    </row>
    <row r="238" spans="1:65" s="2" customFormat="1" ht="16.5" customHeight="1">
      <c r="A238" s="35"/>
      <c r="B238" s="36"/>
      <c r="C238" s="193" t="s">
        <v>446</v>
      </c>
      <c r="D238" s="193" t="s">
        <v>211</v>
      </c>
      <c r="E238" s="194" t="s">
        <v>4576</v>
      </c>
      <c r="F238" s="195" t="s">
        <v>4577</v>
      </c>
      <c r="G238" s="196" t="s">
        <v>513</v>
      </c>
      <c r="H238" s="197">
        <v>3</v>
      </c>
      <c r="I238" s="198"/>
      <c r="J238" s="199">
        <f t="shared" si="50"/>
        <v>0</v>
      </c>
      <c r="K238" s="200"/>
      <c r="L238" s="40"/>
      <c r="M238" s="201" t="s">
        <v>1</v>
      </c>
      <c r="N238" s="202" t="s">
        <v>40</v>
      </c>
      <c r="O238" s="72"/>
      <c r="P238" s="203">
        <f t="shared" si="51"/>
        <v>0</v>
      </c>
      <c r="Q238" s="203">
        <v>0</v>
      </c>
      <c r="R238" s="203">
        <f t="shared" si="52"/>
        <v>0</v>
      </c>
      <c r="S238" s="203">
        <v>0</v>
      </c>
      <c r="T238" s="204">
        <f t="shared" si="53"/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5" t="s">
        <v>215</v>
      </c>
      <c r="AT238" s="205" t="s">
        <v>211</v>
      </c>
      <c r="AU238" s="205" t="s">
        <v>83</v>
      </c>
      <c r="AY238" s="18" t="s">
        <v>209</v>
      </c>
      <c r="BE238" s="206">
        <f t="shared" si="54"/>
        <v>0</v>
      </c>
      <c r="BF238" s="206">
        <f t="shared" si="55"/>
        <v>0</v>
      </c>
      <c r="BG238" s="206">
        <f t="shared" si="56"/>
        <v>0</v>
      </c>
      <c r="BH238" s="206">
        <f t="shared" si="57"/>
        <v>0</v>
      </c>
      <c r="BI238" s="206">
        <f t="shared" si="58"/>
        <v>0</v>
      </c>
      <c r="BJ238" s="18" t="s">
        <v>83</v>
      </c>
      <c r="BK238" s="206">
        <f t="shared" si="59"/>
        <v>0</v>
      </c>
      <c r="BL238" s="18" t="s">
        <v>215</v>
      </c>
      <c r="BM238" s="205" t="s">
        <v>4714</v>
      </c>
    </row>
    <row r="239" spans="1:65" s="2" customFormat="1" ht="16.5" customHeight="1">
      <c r="A239" s="35"/>
      <c r="B239" s="36"/>
      <c r="C239" s="193" t="s">
        <v>669</v>
      </c>
      <c r="D239" s="193" t="s">
        <v>211</v>
      </c>
      <c r="E239" s="194" t="s">
        <v>4579</v>
      </c>
      <c r="F239" s="195" t="s">
        <v>4580</v>
      </c>
      <c r="G239" s="196" t="s">
        <v>513</v>
      </c>
      <c r="H239" s="197">
        <v>2</v>
      </c>
      <c r="I239" s="198"/>
      <c r="J239" s="199">
        <f t="shared" si="50"/>
        <v>0</v>
      </c>
      <c r="K239" s="200"/>
      <c r="L239" s="40"/>
      <c r="M239" s="201" t="s">
        <v>1</v>
      </c>
      <c r="N239" s="202" t="s">
        <v>40</v>
      </c>
      <c r="O239" s="72"/>
      <c r="P239" s="203">
        <f t="shared" si="51"/>
        <v>0</v>
      </c>
      <c r="Q239" s="203">
        <v>0</v>
      </c>
      <c r="R239" s="203">
        <f t="shared" si="52"/>
        <v>0</v>
      </c>
      <c r="S239" s="203">
        <v>0</v>
      </c>
      <c r="T239" s="204">
        <f t="shared" si="53"/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5" t="s">
        <v>215</v>
      </c>
      <c r="AT239" s="205" t="s">
        <v>211</v>
      </c>
      <c r="AU239" s="205" t="s">
        <v>83</v>
      </c>
      <c r="AY239" s="18" t="s">
        <v>209</v>
      </c>
      <c r="BE239" s="206">
        <f t="shared" si="54"/>
        <v>0</v>
      </c>
      <c r="BF239" s="206">
        <f t="shared" si="55"/>
        <v>0</v>
      </c>
      <c r="BG239" s="206">
        <f t="shared" si="56"/>
        <v>0</v>
      </c>
      <c r="BH239" s="206">
        <f t="shared" si="57"/>
        <v>0</v>
      </c>
      <c r="BI239" s="206">
        <f t="shared" si="58"/>
        <v>0</v>
      </c>
      <c r="BJ239" s="18" t="s">
        <v>83</v>
      </c>
      <c r="BK239" s="206">
        <f t="shared" si="59"/>
        <v>0</v>
      </c>
      <c r="BL239" s="18" t="s">
        <v>215</v>
      </c>
      <c r="BM239" s="205" t="s">
        <v>4715</v>
      </c>
    </row>
    <row r="240" spans="1:65" s="2" customFormat="1" ht="24.2" customHeight="1">
      <c r="A240" s="35"/>
      <c r="B240" s="36"/>
      <c r="C240" s="193" t="s">
        <v>450</v>
      </c>
      <c r="D240" s="193" t="s">
        <v>211</v>
      </c>
      <c r="E240" s="194" t="s">
        <v>4582</v>
      </c>
      <c r="F240" s="195" t="s">
        <v>4583</v>
      </c>
      <c r="G240" s="196" t="s">
        <v>513</v>
      </c>
      <c r="H240" s="197">
        <v>2</v>
      </c>
      <c r="I240" s="198"/>
      <c r="J240" s="199">
        <f t="shared" si="50"/>
        <v>0</v>
      </c>
      <c r="K240" s="200"/>
      <c r="L240" s="40"/>
      <c r="M240" s="201" t="s">
        <v>1</v>
      </c>
      <c r="N240" s="202" t="s">
        <v>40</v>
      </c>
      <c r="O240" s="72"/>
      <c r="P240" s="203">
        <f t="shared" si="51"/>
        <v>0</v>
      </c>
      <c r="Q240" s="203">
        <v>0</v>
      </c>
      <c r="R240" s="203">
        <f t="shared" si="52"/>
        <v>0</v>
      </c>
      <c r="S240" s="203">
        <v>0</v>
      </c>
      <c r="T240" s="204">
        <f t="shared" si="53"/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5" t="s">
        <v>215</v>
      </c>
      <c r="AT240" s="205" t="s">
        <v>211</v>
      </c>
      <c r="AU240" s="205" t="s">
        <v>83</v>
      </c>
      <c r="AY240" s="18" t="s">
        <v>209</v>
      </c>
      <c r="BE240" s="206">
        <f t="shared" si="54"/>
        <v>0</v>
      </c>
      <c r="BF240" s="206">
        <f t="shared" si="55"/>
        <v>0</v>
      </c>
      <c r="BG240" s="206">
        <f t="shared" si="56"/>
        <v>0</v>
      </c>
      <c r="BH240" s="206">
        <f t="shared" si="57"/>
        <v>0</v>
      </c>
      <c r="BI240" s="206">
        <f t="shared" si="58"/>
        <v>0</v>
      </c>
      <c r="BJ240" s="18" t="s">
        <v>83</v>
      </c>
      <c r="BK240" s="206">
        <f t="shared" si="59"/>
        <v>0</v>
      </c>
      <c r="BL240" s="18" t="s">
        <v>215</v>
      </c>
      <c r="BM240" s="205" t="s">
        <v>4716</v>
      </c>
    </row>
    <row r="241" spans="1:65" s="2" customFormat="1" ht="16.5" customHeight="1">
      <c r="A241" s="35"/>
      <c r="B241" s="36"/>
      <c r="C241" s="193" t="s">
        <v>677</v>
      </c>
      <c r="D241" s="193" t="s">
        <v>211</v>
      </c>
      <c r="E241" s="194" t="s">
        <v>4585</v>
      </c>
      <c r="F241" s="195" t="s">
        <v>4586</v>
      </c>
      <c r="G241" s="196" t="s">
        <v>513</v>
      </c>
      <c r="H241" s="197">
        <v>1</v>
      </c>
      <c r="I241" s="198"/>
      <c r="J241" s="199">
        <f t="shared" si="50"/>
        <v>0</v>
      </c>
      <c r="K241" s="200"/>
      <c r="L241" s="40"/>
      <c r="M241" s="201" t="s">
        <v>1</v>
      </c>
      <c r="N241" s="202" t="s">
        <v>40</v>
      </c>
      <c r="O241" s="72"/>
      <c r="P241" s="203">
        <f t="shared" si="51"/>
        <v>0</v>
      </c>
      <c r="Q241" s="203">
        <v>0</v>
      </c>
      <c r="R241" s="203">
        <f t="shared" si="52"/>
        <v>0</v>
      </c>
      <c r="S241" s="203">
        <v>0</v>
      </c>
      <c r="T241" s="204">
        <f t="shared" si="53"/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5" t="s">
        <v>215</v>
      </c>
      <c r="AT241" s="205" t="s">
        <v>211</v>
      </c>
      <c r="AU241" s="205" t="s">
        <v>83</v>
      </c>
      <c r="AY241" s="18" t="s">
        <v>209</v>
      </c>
      <c r="BE241" s="206">
        <f t="shared" si="54"/>
        <v>0</v>
      </c>
      <c r="BF241" s="206">
        <f t="shared" si="55"/>
        <v>0</v>
      </c>
      <c r="BG241" s="206">
        <f t="shared" si="56"/>
        <v>0</v>
      </c>
      <c r="BH241" s="206">
        <f t="shared" si="57"/>
        <v>0</v>
      </c>
      <c r="BI241" s="206">
        <f t="shared" si="58"/>
        <v>0</v>
      </c>
      <c r="BJ241" s="18" t="s">
        <v>83</v>
      </c>
      <c r="BK241" s="206">
        <f t="shared" si="59"/>
        <v>0</v>
      </c>
      <c r="BL241" s="18" t="s">
        <v>215</v>
      </c>
      <c r="BM241" s="205" t="s">
        <v>4717</v>
      </c>
    </row>
    <row r="242" spans="1:65" s="2" customFormat="1" ht="24.2" customHeight="1">
      <c r="A242" s="35"/>
      <c r="B242" s="36"/>
      <c r="C242" s="193" t="s">
        <v>454</v>
      </c>
      <c r="D242" s="193" t="s">
        <v>211</v>
      </c>
      <c r="E242" s="194" t="s">
        <v>4588</v>
      </c>
      <c r="F242" s="195" t="s">
        <v>4589</v>
      </c>
      <c r="G242" s="196" t="s">
        <v>513</v>
      </c>
      <c r="H242" s="197">
        <v>1</v>
      </c>
      <c r="I242" s="198"/>
      <c r="J242" s="199">
        <f t="shared" si="50"/>
        <v>0</v>
      </c>
      <c r="K242" s="200"/>
      <c r="L242" s="40"/>
      <c r="M242" s="201" t="s">
        <v>1</v>
      </c>
      <c r="N242" s="202" t="s">
        <v>40</v>
      </c>
      <c r="O242" s="72"/>
      <c r="P242" s="203">
        <f t="shared" si="51"/>
        <v>0</v>
      </c>
      <c r="Q242" s="203">
        <v>0</v>
      </c>
      <c r="R242" s="203">
        <f t="shared" si="52"/>
        <v>0</v>
      </c>
      <c r="S242" s="203">
        <v>0</v>
      </c>
      <c r="T242" s="204">
        <f t="shared" si="53"/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5" t="s">
        <v>215</v>
      </c>
      <c r="AT242" s="205" t="s">
        <v>211</v>
      </c>
      <c r="AU242" s="205" t="s">
        <v>83</v>
      </c>
      <c r="AY242" s="18" t="s">
        <v>209</v>
      </c>
      <c r="BE242" s="206">
        <f t="shared" si="54"/>
        <v>0</v>
      </c>
      <c r="BF242" s="206">
        <f t="shared" si="55"/>
        <v>0</v>
      </c>
      <c r="BG242" s="206">
        <f t="shared" si="56"/>
        <v>0</v>
      </c>
      <c r="BH242" s="206">
        <f t="shared" si="57"/>
        <v>0</v>
      </c>
      <c r="BI242" s="206">
        <f t="shared" si="58"/>
        <v>0</v>
      </c>
      <c r="BJ242" s="18" t="s">
        <v>83</v>
      </c>
      <c r="BK242" s="206">
        <f t="shared" si="59"/>
        <v>0</v>
      </c>
      <c r="BL242" s="18" t="s">
        <v>215</v>
      </c>
      <c r="BM242" s="205" t="s">
        <v>4718</v>
      </c>
    </row>
    <row r="243" spans="1:65" s="12" customFormat="1" ht="25.9" customHeight="1">
      <c r="B243" s="177"/>
      <c r="C243" s="178"/>
      <c r="D243" s="179" t="s">
        <v>74</v>
      </c>
      <c r="E243" s="180" t="s">
        <v>3650</v>
      </c>
      <c r="F243" s="180" t="s">
        <v>4719</v>
      </c>
      <c r="G243" s="178"/>
      <c r="H243" s="178"/>
      <c r="I243" s="181"/>
      <c r="J243" s="182">
        <f>BK243</f>
        <v>0</v>
      </c>
      <c r="K243" s="178"/>
      <c r="L243" s="183"/>
      <c r="M243" s="184"/>
      <c r="N243" s="185"/>
      <c r="O243" s="185"/>
      <c r="P243" s="186">
        <f>SUM(P244:P261)</f>
        <v>0</v>
      </c>
      <c r="Q243" s="185"/>
      <c r="R243" s="186">
        <f>SUM(R244:R261)</f>
        <v>0</v>
      </c>
      <c r="S243" s="185"/>
      <c r="T243" s="187">
        <f>SUM(T244:T261)</f>
        <v>0</v>
      </c>
      <c r="AR243" s="188" t="s">
        <v>83</v>
      </c>
      <c r="AT243" s="189" t="s">
        <v>74</v>
      </c>
      <c r="AU243" s="189" t="s">
        <v>75</v>
      </c>
      <c r="AY243" s="188" t="s">
        <v>209</v>
      </c>
      <c r="BK243" s="190">
        <f>SUM(BK244:BK261)</f>
        <v>0</v>
      </c>
    </row>
    <row r="244" spans="1:65" s="2" customFormat="1" ht="24.2" customHeight="1">
      <c r="A244" s="35"/>
      <c r="B244" s="36"/>
      <c r="C244" s="193" t="s">
        <v>685</v>
      </c>
      <c r="D244" s="193" t="s">
        <v>211</v>
      </c>
      <c r="E244" s="194" t="s">
        <v>4592</v>
      </c>
      <c r="F244" s="195" t="s">
        <v>4593</v>
      </c>
      <c r="G244" s="196" t="s">
        <v>425</v>
      </c>
      <c r="H244" s="197">
        <v>6</v>
      </c>
      <c r="I244" s="198"/>
      <c r="J244" s="199">
        <f t="shared" ref="J244:J261" si="60">ROUND(I244*H244,2)</f>
        <v>0</v>
      </c>
      <c r="K244" s="200"/>
      <c r="L244" s="40"/>
      <c r="M244" s="201" t="s">
        <v>1</v>
      </c>
      <c r="N244" s="202" t="s">
        <v>40</v>
      </c>
      <c r="O244" s="72"/>
      <c r="P244" s="203">
        <f t="shared" ref="P244:P261" si="61">O244*H244</f>
        <v>0</v>
      </c>
      <c r="Q244" s="203">
        <v>0</v>
      </c>
      <c r="R244" s="203">
        <f t="shared" ref="R244:R261" si="62">Q244*H244</f>
        <v>0</v>
      </c>
      <c r="S244" s="203">
        <v>0</v>
      </c>
      <c r="T244" s="204">
        <f t="shared" ref="T244:T261" si="63"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5" t="s">
        <v>215</v>
      </c>
      <c r="AT244" s="205" t="s">
        <v>211</v>
      </c>
      <c r="AU244" s="205" t="s">
        <v>83</v>
      </c>
      <c r="AY244" s="18" t="s">
        <v>209</v>
      </c>
      <c r="BE244" s="206">
        <f t="shared" ref="BE244:BE261" si="64">IF(N244="základní",J244,0)</f>
        <v>0</v>
      </c>
      <c r="BF244" s="206">
        <f t="shared" ref="BF244:BF261" si="65">IF(N244="snížená",J244,0)</f>
        <v>0</v>
      </c>
      <c r="BG244" s="206">
        <f t="shared" ref="BG244:BG261" si="66">IF(N244="zákl. přenesená",J244,0)</f>
        <v>0</v>
      </c>
      <c r="BH244" s="206">
        <f t="shared" ref="BH244:BH261" si="67">IF(N244="sníž. přenesená",J244,0)</f>
        <v>0</v>
      </c>
      <c r="BI244" s="206">
        <f t="shared" ref="BI244:BI261" si="68">IF(N244="nulová",J244,0)</f>
        <v>0</v>
      </c>
      <c r="BJ244" s="18" t="s">
        <v>83</v>
      </c>
      <c r="BK244" s="206">
        <f t="shared" ref="BK244:BK261" si="69">ROUND(I244*H244,2)</f>
        <v>0</v>
      </c>
      <c r="BL244" s="18" t="s">
        <v>215</v>
      </c>
      <c r="BM244" s="205" t="s">
        <v>4720</v>
      </c>
    </row>
    <row r="245" spans="1:65" s="2" customFormat="1" ht="24.2" customHeight="1">
      <c r="A245" s="35"/>
      <c r="B245" s="36"/>
      <c r="C245" s="193" t="s">
        <v>457</v>
      </c>
      <c r="D245" s="193" t="s">
        <v>211</v>
      </c>
      <c r="E245" s="194" t="s">
        <v>4595</v>
      </c>
      <c r="F245" s="195" t="s">
        <v>4596</v>
      </c>
      <c r="G245" s="196" t="s">
        <v>425</v>
      </c>
      <c r="H245" s="197">
        <v>8</v>
      </c>
      <c r="I245" s="198"/>
      <c r="J245" s="199">
        <f t="shared" si="60"/>
        <v>0</v>
      </c>
      <c r="K245" s="200"/>
      <c r="L245" s="40"/>
      <c r="M245" s="201" t="s">
        <v>1</v>
      </c>
      <c r="N245" s="202" t="s">
        <v>40</v>
      </c>
      <c r="O245" s="72"/>
      <c r="P245" s="203">
        <f t="shared" si="61"/>
        <v>0</v>
      </c>
      <c r="Q245" s="203">
        <v>0</v>
      </c>
      <c r="R245" s="203">
        <f t="shared" si="62"/>
        <v>0</v>
      </c>
      <c r="S245" s="203">
        <v>0</v>
      </c>
      <c r="T245" s="204">
        <f t="shared" si="63"/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5" t="s">
        <v>215</v>
      </c>
      <c r="AT245" s="205" t="s">
        <v>211</v>
      </c>
      <c r="AU245" s="205" t="s">
        <v>83</v>
      </c>
      <c r="AY245" s="18" t="s">
        <v>209</v>
      </c>
      <c r="BE245" s="206">
        <f t="shared" si="64"/>
        <v>0</v>
      </c>
      <c r="BF245" s="206">
        <f t="shared" si="65"/>
        <v>0</v>
      </c>
      <c r="BG245" s="206">
        <f t="shared" si="66"/>
        <v>0</v>
      </c>
      <c r="BH245" s="206">
        <f t="shared" si="67"/>
        <v>0</v>
      </c>
      <c r="BI245" s="206">
        <f t="shared" si="68"/>
        <v>0</v>
      </c>
      <c r="BJ245" s="18" t="s">
        <v>83</v>
      </c>
      <c r="BK245" s="206">
        <f t="shared" si="69"/>
        <v>0</v>
      </c>
      <c r="BL245" s="18" t="s">
        <v>215</v>
      </c>
      <c r="BM245" s="205" t="s">
        <v>4721</v>
      </c>
    </row>
    <row r="246" spans="1:65" s="2" customFormat="1" ht="24.2" customHeight="1">
      <c r="A246" s="35"/>
      <c r="B246" s="36"/>
      <c r="C246" s="193" t="s">
        <v>696</v>
      </c>
      <c r="D246" s="193" t="s">
        <v>211</v>
      </c>
      <c r="E246" s="194" t="s">
        <v>4598</v>
      </c>
      <c r="F246" s="195" t="s">
        <v>4599</v>
      </c>
      <c r="G246" s="196" t="s">
        <v>425</v>
      </c>
      <c r="H246" s="197">
        <v>20</v>
      </c>
      <c r="I246" s="198"/>
      <c r="J246" s="199">
        <f t="shared" si="60"/>
        <v>0</v>
      </c>
      <c r="K246" s="200"/>
      <c r="L246" s="40"/>
      <c r="M246" s="201" t="s">
        <v>1</v>
      </c>
      <c r="N246" s="202" t="s">
        <v>40</v>
      </c>
      <c r="O246" s="72"/>
      <c r="P246" s="203">
        <f t="shared" si="61"/>
        <v>0</v>
      </c>
      <c r="Q246" s="203">
        <v>0</v>
      </c>
      <c r="R246" s="203">
        <f t="shared" si="62"/>
        <v>0</v>
      </c>
      <c r="S246" s="203">
        <v>0</v>
      </c>
      <c r="T246" s="204">
        <f t="shared" si="63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5" t="s">
        <v>215</v>
      </c>
      <c r="AT246" s="205" t="s">
        <v>211</v>
      </c>
      <c r="AU246" s="205" t="s">
        <v>83</v>
      </c>
      <c r="AY246" s="18" t="s">
        <v>209</v>
      </c>
      <c r="BE246" s="206">
        <f t="shared" si="64"/>
        <v>0</v>
      </c>
      <c r="BF246" s="206">
        <f t="shared" si="65"/>
        <v>0</v>
      </c>
      <c r="BG246" s="206">
        <f t="shared" si="66"/>
        <v>0</v>
      </c>
      <c r="BH246" s="206">
        <f t="shared" si="67"/>
        <v>0</v>
      </c>
      <c r="BI246" s="206">
        <f t="shared" si="68"/>
        <v>0</v>
      </c>
      <c r="BJ246" s="18" t="s">
        <v>83</v>
      </c>
      <c r="BK246" s="206">
        <f t="shared" si="69"/>
        <v>0</v>
      </c>
      <c r="BL246" s="18" t="s">
        <v>215</v>
      </c>
      <c r="BM246" s="205" t="s">
        <v>4722</v>
      </c>
    </row>
    <row r="247" spans="1:65" s="2" customFormat="1" ht="16.5" customHeight="1">
      <c r="A247" s="35"/>
      <c r="B247" s="36"/>
      <c r="C247" s="193" t="s">
        <v>461</v>
      </c>
      <c r="D247" s="193" t="s">
        <v>211</v>
      </c>
      <c r="E247" s="194" t="s">
        <v>4601</v>
      </c>
      <c r="F247" s="195" t="s">
        <v>4602</v>
      </c>
      <c r="G247" s="196" t="s">
        <v>513</v>
      </c>
      <c r="H247" s="197">
        <v>30</v>
      </c>
      <c r="I247" s="198"/>
      <c r="J247" s="199">
        <f t="shared" si="60"/>
        <v>0</v>
      </c>
      <c r="K247" s="200"/>
      <c r="L247" s="40"/>
      <c r="M247" s="201" t="s">
        <v>1</v>
      </c>
      <c r="N247" s="202" t="s">
        <v>40</v>
      </c>
      <c r="O247" s="72"/>
      <c r="P247" s="203">
        <f t="shared" si="61"/>
        <v>0</v>
      </c>
      <c r="Q247" s="203">
        <v>0</v>
      </c>
      <c r="R247" s="203">
        <f t="shared" si="62"/>
        <v>0</v>
      </c>
      <c r="S247" s="203">
        <v>0</v>
      </c>
      <c r="T247" s="204">
        <f t="shared" si="63"/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5" t="s">
        <v>215</v>
      </c>
      <c r="AT247" s="205" t="s">
        <v>211</v>
      </c>
      <c r="AU247" s="205" t="s">
        <v>83</v>
      </c>
      <c r="AY247" s="18" t="s">
        <v>209</v>
      </c>
      <c r="BE247" s="206">
        <f t="shared" si="64"/>
        <v>0</v>
      </c>
      <c r="BF247" s="206">
        <f t="shared" si="65"/>
        <v>0</v>
      </c>
      <c r="BG247" s="206">
        <f t="shared" si="66"/>
        <v>0</v>
      </c>
      <c r="BH247" s="206">
        <f t="shared" si="67"/>
        <v>0</v>
      </c>
      <c r="BI247" s="206">
        <f t="shared" si="68"/>
        <v>0</v>
      </c>
      <c r="BJ247" s="18" t="s">
        <v>83</v>
      </c>
      <c r="BK247" s="206">
        <f t="shared" si="69"/>
        <v>0</v>
      </c>
      <c r="BL247" s="18" t="s">
        <v>215</v>
      </c>
      <c r="BM247" s="205" t="s">
        <v>4723</v>
      </c>
    </row>
    <row r="248" spans="1:65" s="2" customFormat="1" ht="16.5" customHeight="1">
      <c r="A248" s="35"/>
      <c r="B248" s="36"/>
      <c r="C248" s="193" t="s">
        <v>708</v>
      </c>
      <c r="D248" s="193" t="s">
        <v>211</v>
      </c>
      <c r="E248" s="194" t="s">
        <v>4604</v>
      </c>
      <c r="F248" s="195" t="s">
        <v>4605</v>
      </c>
      <c r="G248" s="196" t="s">
        <v>425</v>
      </c>
      <c r="H248" s="197">
        <v>50</v>
      </c>
      <c r="I248" s="198"/>
      <c r="J248" s="199">
        <f t="shared" si="60"/>
        <v>0</v>
      </c>
      <c r="K248" s="200"/>
      <c r="L248" s="40"/>
      <c r="M248" s="201" t="s">
        <v>1</v>
      </c>
      <c r="N248" s="202" t="s">
        <v>40</v>
      </c>
      <c r="O248" s="72"/>
      <c r="P248" s="203">
        <f t="shared" si="61"/>
        <v>0</v>
      </c>
      <c r="Q248" s="203">
        <v>0</v>
      </c>
      <c r="R248" s="203">
        <f t="shared" si="62"/>
        <v>0</v>
      </c>
      <c r="S248" s="203">
        <v>0</v>
      </c>
      <c r="T248" s="204">
        <f t="shared" si="63"/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5" t="s">
        <v>215</v>
      </c>
      <c r="AT248" s="205" t="s">
        <v>211</v>
      </c>
      <c r="AU248" s="205" t="s">
        <v>83</v>
      </c>
      <c r="AY248" s="18" t="s">
        <v>209</v>
      </c>
      <c r="BE248" s="206">
        <f t="shared" si="64"/>
        <v>0</v>
      </c>
      <c r="BF248" s="206">
        <f t="shared" si="65"/>
        <v>0</v>
      </c>
      <c r="BG248" s="206">
        <f t="shared" si="66"/>
        <v>0</v>
      </c>
      <c r="BH248" s="206">
        <f t="shared" si="67"/>
        <v>0</v>
      </c>
      <c r="BI248" s="206">
        <f t="shared" si="68"/>
        <v>0</v>
      </c>
      <c r="BJ248" s="18" t="s">
        <v>83</v>
      </c>
      <c r="BK248" s="206">
        <f t="shared" si="69"/>
        <v>0</v>
      </c>
      <c r="BL248" s="18" t="s">
        <v>215</v>
      </c>
      <c r="BM248" s="205" t="s">
        <v>4724</v>
      </c>
    </row>
    <row r="249" spans="1:65" s="2" customFormat="1" ht="16.5" customHeight="1">
      <c r="A249" s="35"/>
      <c r="B249" s="36"/>
      <c r="C249" s="193" t="s">
        <v>464</v>
      </c>
      <c r="D249" s="193" t="s">
        <v>211</v>
      </c>
      <c r="E249" s="194" t="s">
        <v>4607</v>
      </c>
      <c r="F249" s="195" t="s">
        <v>4608</v>
      </c>
      <c r="G249" s="196" t="s">
        <v>425</v>
      </c>
      <c r="H249" s="197">
        <v>40</v>
      </c>
      <c r="I249" s="198"/>
      <c r="J249" s="199">
        <f t="shared" si="60"/>
        <v>0</v>
      </c>
      <c r="K249" s="200"/>
      <c r="L249" s="40"/>
      <c r="M249" s="201" t="s">
        <v>1</v>
      </c>
      <c r="N249" s="202" t="s">
        <v>40</v>
      </c>
      <c r="O249" s="72"/>
      <c r="P249" s="203">
        <f t="shared" si="61"/>
        <v>0</v>
      </c>
      <c r="Q249" s="203">
        <v>0</v>
      </c>
      <c r="R249" s="203">
        <f t="shared" si="62"/>
        <v>0</v>
      </c>
      <c r="S249" s="203">
        <v>0</v>
      </c>
      <c r="T249" s="204">
        <f t="shared" si="63"/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5" t="s">
        <v>215</v>
      </c>
      <c r="AT249" s="205" t="s">
        <v>211</v>
      </c>
      <c r="AU249" s="205" t="s">
        <v>83</v>
      </c>
      <c r="AY249" s="18" t="s">
        <v>209</v>
      </c>
      <c r="BE249" s="206">
        <f t="shared" si="64"/>
        <v>0</v>
      </c>
      <c r="BF249" s="206">
        <f t="shared" si="65"/>
        <v>0</v>
      </c>
      <c r="BG249" s="206">
        <f t="shared" si="66"/>
        <v>0</v>
      </c>
      <c r="BH249" s="206">
        <f t="shared" si="67"/>
        <v>0</v>
      </c>
      <c r="BI249" s="206">
        <f t="shared" si="68"/>
        <v>0</v>
      </c>
      <c r="BJ249" s="18" t="s">
        <v>83</v>
      </c>
      <c r="BK249" s="206">
        <f t="shared" si="69"/>
        <v>0</v>
      </c>
      <c r="BL249" s="18" t="s">
        <v>215</v>
      </c>
      <c r="BM249" s="205" t="s">
        <v>4725</v>
      </c>
    </row>
    <row r="250" spans="1:65" s="2" customFormat="1" ht="16.5" customHeight="1">
      <c r="A250" s="35"/>
      <c r="B250" s="36"/>
      <c r="C250" s="193" t="s">
        <v>719</v>
      </c>
      <c r="D250" s="193" t="s">
        <v>211</v>
      </c>
      <c r="E250" s="194" t="s">
        <v>4610</v>
      </c>
      <c r="F250" s="195" t="s">
        <v>4611</v>
      </c>
      <c r="G250" s="196" t="s">
        <v>425</v>
      </c>
      <c r="H250" s="197">
        <v>0</v>
      </c>
      <c r="I250" s="198"/>
      <c r="J250" s="199">
        <f t="shared" si="60"/>
        <v>0</v>
      </c>
      <c r="K250" s="200"/>
      <c r="L250" s="40"/>
      <c r="M250" s="201" t="s">
        <v>1</v>
      </c>
      <c r="N250" s="202" t="s">
        <v>40</v>
      </c>
      <c r="O250" s="72"/>
      <c r="P250" s="203">
        <f t="shared" si="61"/>
        <v>0</v>
      </c>
      <c r="Q250" s="203">
        <v>0</v>
      </c>
      <c r="R250" s="203">
        <f t="shared" si="62"/>
        <v>0</v>
      </c>
      <c r="S250" s="203">
        <v>0</v>
      </c>
      <c r="T250" s="204">
        <f t="shared" si="63"/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5" t="s">
        <v>215</v>
      </c>
      <c r="AT250" s="205" t="s">
        <v>211</v>
      </c>
      <c r="AU250" s="205" t="s">
        <v>83</v>
      </c>
      <c r="AY250" s="18" t="s">
        <v>209</v>
      </c>
      <c r="BE250" s="206">
        <f t="shared" si="64"/>
        <v>0</v>
      </c>
      <c r="BF250" s="206">
        <f t="shared" si="65"/>
        <v>0</v>
      </c>
      <c r="BG250" s="206">
        <f t="shared" si="66"/>
        <v>0</v>
      </c>
      <c r="BH250" s="206">
        <f t="shared" si="67"/>
        <v>0</v>
      </c>
      <c r="BI250" s="206">
        <f t="shared" si="68"/>
        <v>0</v>
      </c>
      <c r="BJ250" s="18" t="s">
        <v>83</v>
      </c>
      <c r="BK250" s="206">
        <f t="shared" si="69"/>
        <v>0</v>
      </c>
      <c r="BL250" s="18" t="s">
        <v>215</v>
      </c>
      <c r="BM250" s="205" t="s">
        <v>4726</v>
      </c>
    </row>
    <row r="251" spans="1:65" s="2" customFormat="1" ht="16.5" customHeight="1">
      <c r="A251" s="35"/>
      <c r="B251" s="36"/>
      <c r="C251" s="193" t="s">
        <v>469</v>
      </c>
      <c r="D251" s="193" t="s">
        <v>211</v>
      </c>
      <c r="E251" s="194" t="s">
        <v>4613</v>
      </c>
      <c r="F251" s="195" t="s">
        <v>4614</v>
      </c>
      <c r="G251" s="196" t="s">
        <v>425</v>
      </c>
      <c r="H251" s="197">
        <v>160</v>
      </c>
      <c r="I251" s="198"/>
      <c r="J251" s="199">
        <f t="shared" si="60"/>
        <v>0</v>
      </c>
      <c r="K251" s="200"/>
      <c r="L251" s="40"/>
      <c r="M251" s="201" t="s">
        <v>1</v>
      </c>
      <c r="N251" s="202" t="s">
        <v>40</v>
      </c>
      <c r="O251" s="72"/>
      <c r="P251" s="203">
        <f t="shared" si="61"/>
        <v>0</v>
      </c>
      <c r="Q251" s="203">
        <v>0</v>
      </c>
      <c r="R251" s="203">
        <f t="shared" si="62"/>
        <v>0</v>
      </c>
      <c r="S251" s="203">
        <v>0</v>
      </c>
      <c r="T251" s="204">
        <f t="shared" si="63"/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5" t="s">
        <v>215</v>
      </c>
      <c r="AT251" s="205" t="s">
        <v>211</v>
      </c>
      <c r="AU251" s="205" t="s">
        <v>83</v>
      </c>
      <c r="AY251" s="18" t="s">
        <v>209</v>
      </c>
      <c r="BE251" s="206">
        <f t="shared" si="64"/>
        <v>0</v>
      </c>
      <c r="BF251" s="206">
        <f t="shared" si="65"/>
        <v>0</v>
      </c>
      <c r="BG251" s="206">
        <f t="shared" si="66"/>
        <v>0</v>
      </c>
      <c r="BH251" s="206">
        <f t="shared" si="67"/>
        <v>0</v>
      </c>
      <c r="BI251" s="206">
        <f t="shared" si="68"/>
        <v>0</v>
      </c>
      <c r="BJ251" s="18" t="s">
        <v>83</v>
      </c>
      <c r="BK251" s="206">
        <f t="shared" si="69"/>
        <v>0</v>
      </c>
      <c r="BL251" s="18" t="s">
        <v>215</v>
      </c>
      <c r="BM251" s="205" t="s">
        <v>4727</v>
      </c>
    </row>
    <row r="252" spans="1:65" s="2" customFormat="1" ht="16.5" customHeight="1">
      <c r="A252" s="35"/>
      <c r="B252" s="36"/>
      <c r="C252" s="193" t="s">
        <v>728</v>
      </c>
      <c r="D252" s="193" t="s">
        <v>211</v>
      </c>
      <c r="E252" s="194" t="s">
        <v>4616</v>
      </c>
      <c r="F252" s="195" t="s">
        <v>4617</v>
      </c>
      <c r="G252" s="196" t="s">
        <v>425</v>
      </c>
      <c r="H252" s="197">
        <v>100</v>
      </c>
      <c r="I252" s="198"/>
      <c r="J252" s="199">
        <f t="shared" si="60"/>
        <v>0</v>
      </c>
      <c r="K252" s="200"/>
      <c r="L252" s="40"/>
      <c r="M252" s="201" t="s">
        <v>1</v>
      </c>
      <c r="N252" s="202" t="s">
        <v>40</v>
      </c>
      <c r="O252" s="72"/>
      <c r="P252" s="203">
        <f t="shared" si="61"/>
        <v>0</v>
      </c>
      <c r="Q252" s="203">
        <v>0</v>
      </c>
      <c r="R252" s="203">
        <f t="shared" si="62"/>
        <v>0</v>
      </c>
      <c r="S252" s="203">
        <v>0</v>
      </c>
      <c r="T252" s="204">
        <f t="shared" si="63"/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5" t="s">
        <v>215</v>
      </c>
      <c r="AT252" s="205" t="s">
        <v>211</v>
      </c>
      <c r="AU252" s="205" t="s">
        <v>83</v>
      </c>
      <c r="AY252" s="18" t="s">
        <v>209</v>
      </c>
      <c r="BE252" s="206">
        <f t="shared" si="64"/>
        <v>0</v>
      </c>
      <c r="BF252" s="206">
        <f t="shared" si="65"/>
        <v>0</v>
      </c>
      <c r="BG252" s="206">
        <f t="shared" si="66"/>
        <v>0</v>
      </c>
      <c r="BH252" s="206">
        <f t="shared" si="67"/>
        <v>0</v>
      </c>
      <c r="BI252" s="206">
        <f t="shared" si="68"/>
        <v>0</v>
      </c>
      <c r="BJ252" s="18" t="s">
        <v>83</v>
      </c>
      <c r="BK252" s="206">
        <f t="shared" si="69"/>
        <v>0</v>
      </c>
      <c r="BL252" s="18" t="s">
        <v>215</v>
      </c>
      <c r="BM252" s="205" t="s">
        <v>4728</v>
      </c>
    </row>
    <row r="253" spans="1:65" s="2" customFormat="1" ht="16.5" customHeight="1">
      <c r="A253" s="35"/>
      <c r="B253" s="36"/>
      <c r="C253" s="193" t="s">
        <v>473</v>
      </c>
      <c r="D253" s="193" t="s">
        <v>211</v>
      </c>
      <c r="E253" s="194" t="s">
        <v>4619</v>
      </c>
      <c r="F253" s="195" t="s">
        <v>4620</v>
      </c>
      <c r="G253" s="196" t="s">
        <v>425</v>
      </c>
      <c r="H253" s="197">
        <v>180</v>
      </c>
      <c r="I253" s="198"/>
      <c r="J253" s="199">
        <f t="shared" si="60"/>
        <v>0</v>
      </c>
      <c r="K253" s="200"/>
      <c r="L253" s="40"/>
      <c r="M253" s="201" t="s">
        <v>1</v>
      </c>
      <c r="N253" s="202" t="s">
        <v>40</v>
      </c>
      <c r="O253" s="72"/>
      <c r="P253" s="203">
        <f t="shared" si="61"/>
        <v>0</v>
      </c>
      <c r="Q253" s="203">
        <v>0</v>
      </c>
      <c r="R253" s="203">
        <f t="shared" si="62"/>
        <v>0</v>
      </c>
      <c r="S253" s="203">
        <v>0</v>
      </c>
      <c r="T253" s="204">
        <f t="shared" si="63"/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05" t="s">
        <v>215</v>
      </c>
      <c r="AT253" s="205" t="s">
        <v>211</v>
      </c>
      <c r="AU253" s="205" t="s">
        <v>83</v>
      </c>
      <c r="AY253" s="18" t="s">
        <v>209</v>
      </c>
      <c r="BE253" s="206">
        <f t="shared" si="64"/>
        <v>0</v>
      </c>
      <c r="BF253" s="206">
        <f t="shared" si="65"/>
        <v>0</v>
      </c>
      <c r="BG253" s="206">
        <f t="shared" si="66"/>
        <v>0</v>
      </c>
      <c r="BH253" s="206">
        <f t="shared" si="67"/>
        <v>0</v>
      </c>
      <c r="BI253" s="206">
        <f t="shared" si="68"/>
        <v>0</v>
      </c>
      <c r="BJ253" s="18" t="s">
        <v>83</v>
      </c>
      <c r="BK253" s="206">
        <f t="shared" si="69"/>
        <v>0</v>
      </c>
      <c r="BL253" s="18" t="s">
        <v>215</v>
      </c>
      <c r="BM253" s="205" t="s">
        <v>4729</v>
      </c>
    </row>
    <row r="254" spans="1:65" s="2" customFormat="1" ht="16.5" customHeight="1">
      <c r="A254" s="35"/>
      <c r="B254" s="36"/>
      <c r="C254" s="193" t="s">
        <v>739</v>
      </c>
      <c r="D254" s="193" t="s">
        <v>211</v>
      </c>
      <c r="E254" s="194" t="s">
        <v>4622</v>
      </c>
      <c r="F254" s="195" t="s">
        <v>4623</v>
      </c>
      <c r="G254" s="196" t="s">
        <v>425</v>
      </c>
      <c r="H254" s="197">
        <v>10</v>
      </c>
      <c r="I254" s="198"/>
      <c r="J254" s="199">
        <f t="shared" si="60"/>
        <v>0</v>
      </c>
      <c r="K254" s="200"/>
      <c r="L254" s="40"/>
      <c r="M254" s="201" t="s">
        <v>1</v>
      </c>
      <c r="N254" s="202" t="s">
        <v>40</v>
      </c>
      <c r="O254" s="72"/>
      <c r="P254" s="203">
        <f t="shared" si="61"/>
        <v>0</v>
      </c>
      <c r="Q254" s="203">
        <v>0</v>
      </c>
      <c r="R254" s="203">
        <f t="shared" si="62"/>
        <v>0</v>
      </c>
      <c r="S254" s="203">
        <v>0</v>
      </c>
      <c r="T254" s="204">
        <f t="shared" si="63"/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5" t="s">
        <v>215</v>
      </c>
      <c r="AT254" s="205" t="s">
        <v>211</v>
      </c>
      <c r="AU254" s="205" t="s">
        <v>83</v>
      </c>
      <c r="AY254" s="18" t="s">
        <v>209</v>
      </c>
      <c r="BE254" s="206">
        <f t="shared" si="64"/>
        <v>0</v>
      </c>
      <c r="BF254" s="206">
        <f t="shared" si="65"/>
        <v>0</v>
      </c>
      <c r="BG254" s="206">
        <f t="shared" si="66"/>
        <v>0</v>
      </c>
      <c r="BH254" s="206">
        <f t="shared" si="67"/>
        <v>0</v>
      </c>
      <c r="BI254" s="206">
        <f t="shared" si="68"/>
        <v>0</v>
      </c>
      <c r="BJ254" s="18" t="s">
        <v>83</v>
      </c>
      <c r="BK254" s="206">
        <f t="shared" si="69"/>
        <v>0</v>
      </c>
      <c r="BL254" s="18" t="s">
        <v>215</v>
      </c>
      <c r="BM254" s="205" t="s">
        <v>4730</v>
      </c>
    </row>
    <row r="255" spans="1:65" s="2" customFormat="1" ht="16.5" customHeight="1">
      <c r="A255" s="35"/>
      <c r="B255" s="36"/>
      <c r="C255" s="193" t="s">
        <v>479</v>
      </c>
      <c r="D255" s="193" t="s">
        <v>211</v>
      </c>
      <c r="E255" s="194" t="s">
        <v>4625</v>
      </c>
      <c r="F255" s="195" t="s">
        <v>4626</v>
      </c>
      <c r="G255" s="196" t="s">
        <v>513</v>
      </c>
      <c r="H255" s="197">
        <v>4</v>
      </c>
      <c r="I255" s="198"/>
      <c r="J255" s="199">
        <f t="shared" si="60"/>
        <v>0</v>
      </c>
      <c r="K255" s="200"/>
      <c r="L255" s="40"/>
      <c r="M255" s="201" t="s">
        <v>1</v>
      </c>
      <c r="N255" s="202" t="s">
        <v>40</v>
      </c>
      <c r="O255" s="72"/>
      <c r="P255" s="203">
        <f t="shared" si="61"/>
        <v>0</v>
      </c>
      <c r="Q255" s="203">
        <v>0</v>
      </c>
      <c r="R255" s="203">
        <f t="shared" si="62"/>
        <v>0</v>
      </c>
      <c r="S255" s="203">
        <v>0</v>
      </c>
      <c r="T255" s="204">
        <f t="shared" si="63"/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05" t="s">
        <v>215</v>
      </c>
      <c r="AT255" s="205" t="s">
        <v>211</v>
      </c>
      <c r="AU255" s="205" t="s">
        <v>83</v>
      </c>
      <c r="AY255" s="18" t="s">
        <v>209</v>
      </c>
      <c r="BE255" s="206">
        <f t="shared" si="64"/>
        <v>0</v>
      </c>
      <c r="BF255" s="206">
        <f t="shared" si="65"/>
        <v>0</v>
      </c>
      <c r="BG255" s="206">
        <f t="shared" si="66"/>
        <v>0</v>
      </c>
      <c r="BH255" s="206">
        <f t="shared" si="67"/>
        <v>0</v>
      </c>
      <c r="BI255" s="206">
        <f t="shared" si="68"/>
        <v>0</v>
      </c>
      <c r="BJ255" s="18" t="s">
        <v>83</v>
      </c>
      <c r="BK255" s="206">
        <f t="shared" si="69"/>
        <v>0</v>
      </c>
      <c r="BL255" s="18" t="s">
        <v>215</v>
      </c>
      <c r="BM255" s="205" t="s">
        <v>4731</v>
      </c>
    </row>
    <row r="256" spans="1:65" s="2" customFormat="1" ht="16.5" customHeight="1">
      <c r="A256" s="35"/>
      <c r="B256" s="36"/>
      <c r="C256" s="193" t="s">
        <v>744</v>
      </c>
      <c r="D256" s="193" t="s">
        <v>211</v>
      </c>
      <c r="E256" s="194" t="s">
        <v>4628</v>
      </c>
      <c r="F256" s="195" t="s">
        <v>4629</v>
      </c>
      <c r="G256" s="196" t="s">
        <v>513</v>
      </c>
      <c r="H256" s="197">
        <v>10</v>
      </c>
      <c r="I256" s="198"/>
      <c r="J256" s="199">
        <f t="shared" si="60"/>
        <v>0</v>
      </c>
      <c r="K256" s="200"/>
      <c r="L256" s="40"/>
      <c r="M256" s="201" t="s">
        <v>1</v>
      </c>
      <c r="N256" s="202" t="s">
        <v>40</v>
      </c>
      <c r="O256" s="72"/>
      <c r="P256" s="203">
        <f t="shared" si="61"/>
        <v>0</v>
      </c>
      <c r="Q256" s="203">
        <v>0</v>
      </c>
      <c r="R256" s="203">
        <f t="shared" si="62"/>
        <v>0</v>
      </c>
      <c r="S256" s="203">
        <v>0</v>
      </c>
      <c r="T256" s="204">
        <f t="shared" si="63"/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5" t="s">
        <v>215</v>
      </c>
      <c r="AT256" s="205" t="s">
        <v>211</v>
      </c>
      <c r="AU256" s="205" t="s">
        <v>83</v>
      </c>
      <c r="AY256" s="18" t="s">
        <v>209</v>
      </c>
      <c r="BE256" s="206">
        <f t="shared" si="64"/>
        <v>0</v>
      </c>
      <c r="BF256" s="206">
        <f t="shared" si="65"/>
        <v>0</v>
      </c>
      <c r="BG256" s="206">
        <f t="shared" si="66"/>
        <v>0</v>
      </c>
      <c r="BH256" s="206">
        <f t="shared" si="67"/>
        <v>0</v>
      </c>
      <c r="BI256" s="206">
        <f t="shared" si="68"/>
        <v>0</v>
      </c>
      <c r="BJ256" s="18" t="s">
        <v>83</v>
      </c>
      <c r="BK256" s="206">
        <f t="shared" si="69"/>
        <v>0</v>
      </c>
      <c r="BL256" s="18" t="s">
        <v>215</v>
      </c>
      <c r="BM256" s="205" t="s">
        <v>4732</v>
      </c>
    </row>
    <row r="257" spans="1:65" s="2" customFormat="1" ht="24.2" customHeight="1">
      <c r="A257" s="35"/>
      <c r="B257" s="36"/>
      <c r="C257" s="193" t="s">
        <v>486</v>
      </c>
      <c r="D257" s="193" t="s">
        <v>211</v>
      </c>
      <c r="E257" s="194" t="s">
        <v>4631</v>
      </c>
      <c r="F257" s="195" t="s">
        <v>4632</v>
      </c>
      <c r="G257" s="196" t="s">
        <v>513</v>
      </c>
      <c r="H257" s="197">
        <v>1</v>
      </c>
      <c r="I257" s="198"/>
      <c r="J257" s="199">
        <f t="shared" si="60"/>
        <v>0</v>
      </c>
      <c r="K257" s="200"/>
      <c r="L257" s="40"/>
      <c r="M257" s="201" t="s">
        <v>1</v>
      </c>
      <c r="N257" s="202" t="s">
        <v>40</v>
      </c>
      <c r="O257" s="72"/>
      <c r="P257" s="203">
        <f t="shared" si="61"/>
        <v>0</v>
      </c>
      <c r="Q257" s="203">
        <v>0</v>
      </c>
      <c r="R257" s="203">
        <f t="shared" si="62"/>
        <v>0</v>
      </c>
      <c r="S257" s="203">
        <v>0</v>
      </c>
      <c r="T257" s="204">
        <f t="shared" si="63"/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05" t="s">
        <v>215</v>
      </c>
      <c r="AT257" s="205" t="s">
        <v>211</v>
      </c>
      <c r="AU257" s="205" t="s">
        <v>83</v>
      </c>
      <c r="AY257" s="18" t="s">
        <v>209</v>
      </c>
      <c r="BE257" s="206">
        <f t="shared" si="64"/>
        <v>0</v>
      </c>
      <c r="BF257" s="206">
        <f t="shared" si="65"/>
        <v>0</v>
      </c>
      <c r="BG257" s="206">
        <f t="shared" si="66"/>
        <v>0</v>
      </c>
      <c r="BH257" s="206">
        <f t="shared" si="67"/>
        <v>0</v>
      </c>
      <c r="BI257" s="206">
        <f t="shared" si="68"/>
        <v>0</v>
      </c>
      <c r="BJ257" s="18" t="s">
        <v>83</v>
      </c>
      <c r="BK257" s="206">
        <f t="shared" si="69"/>
        <v>0</v>
      </c>
      <c r="BL257" s="18" t="s">
        <v>215</v>
      </c>
      <c r="BM257" s="205" t="s">
        <v>4733</v>
      </c>
    </row>
    <row r="258" spans="1:65" s="2" customFormat="1" ht="21.75" customHeight="1">
      <c r="A258" s="35"/>
      <c r="B258" s="36"/>
      <c r="C258" s="193" t="s">
        <v>755</v>
      </c>
      <c r="D258" s="193" t="s">
        <v>211</v>
      </c>
      <c r="E258" s="194" t="s">
        <v>4634</v>
      </c>
      <c r="F258" s="195" t="s">
        <v>4635</v>
      </c>
      <c r="G258" s="196" t="s">
        <v>513</v>
      </c>
      <c r="H258" s="197">
        <v>4</v>
      </c>
      <c r="I258" s="198"/>
      <c r="J258" s="199">
        <f t="shared" si="60"/>
        <v>0</v>
      </c>
      <c r="K258" s="200"/>
      <c r="L258" s="40"/>
      <c r="M258" s="201" t="s">
        <v>1</v>
      </c>
      <c r="N258" s="202" t="s">
        <v>40</v>
      </c>
      <c r="O258" s="72"/>
      <c r="P258" s="203">
        <f t="shared" si="61"/>
        <v>0</v>
      </c>
      <c r="Q258" s="203">
        <v>0</v>
      </c>
      <c r="R258" s="203">
        <f t="shared" si="62"/>
        <v>0</v>
      </c>
      <c r="S258" s="203">
        <v>0</v>
      </c>
      <c r="T258" s="204">
        <f t="shared" si="63"/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05" t="s">
        <v>215</v>
      </c>
      <c r="AT258" s="205" t="s">
        <v>211</v>
      </c>
      <c r="AU258" s="205" t="s">
        <v>83</v>
      </c>
      <c r="AY258" s="18" t="s">
        <v>209</v>
      </c>
      <c r="BE258" s="206">
        <f t="shared" si="64"/>
        <v>0</v>
      </c>
      <c r="BF258" s="206">
        <f t="shared" si="65"/>
        <v>0</v>
      </c>
      <c r="BG258" s="206">
        <f t="shared" si="66"/>
        <v>0</v>
      </c>
      <c r="BH258" s="206">
        <f t="shared" si="67"/>
        <v>0</v>
      </c>
      <c r="BI258" s="206">
        <f t="shared" si="68"/>
        <v>0</v>
      </c>
      <c r="BJ258" s="18" t="s">
        <v>83</v>
      </c>
      <c r="BK258" s="206">
        <f t="shared" si="69"/>
        <v>0</v>
      </c>
      <c r="BL258" s="18" t="s">
        <v>215</v>
      </c>
      <c r="BM258" s="205" t="s">
        <v>4734</v>
      </c>
    </row>
    <row r="259" spans="1:65" s="2" customFormat="1" ht="24.2" customHeight="1">
      <c r="A259" s="35"/>
      <c r="B259" s="36"/>
      <c r="C259" s="193" t="s">
        <v>494</v>
      </c>
      <c r="D259" s="193" t="s">
        <v>211</v>
      </c>
      <c r="E259" s="194" t="s">
        <v>4662</v>
      </c>
      <c r="F259" s="195" t="s">
        <v>4644</v>
      </c>
      <c r="G259" s="196" t="s">
        <v>4394</v>
      </c>
      <c r="H259" s="197">
        <v>1</v>
      </c>
      <c r="I259" s="198"/>
      <c r="J259" s="199">
        <f t="shared" si="60"/>
        <v>0</v>
      </c>
      <c r="K259" s="200"/>
      <c r="L259" s="40"/>
      <c r="M259" s="201" t="s">
        <v>1</v>
      </c>
      <c r="N259" s="202" t="s">
        <v>40</v>
      </c>
      <c r="O259" s="72"/>
      <c r="P259" s="203">
        <f t="shared" si="61"/>
        <v>0</v>
      </c>
      <c r="Q259" s="203">
        <v>0</v>
      </c>
      <c r="R259" s="203">
        <f t="shared" si="62"/>
        <v>0</v>
      </c>
      <c r="S259" s="203">
        <v>0</v>
      </c>
      <c r="T259" s="204">
        <f t="shared" si="63"/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5" t="s">
        <v>215</v>
      </c>
      <c r="AT259" s="205" t="s">
        <v>211</v>
      </c>
      <c r="AU259" s="205" t="s">
        <v>83</v>
      </c>
      <c r="AY259" s="18" t="s">
        <v>209</v>
      </c>
      <c r="BE259" s="206">
        <f t="shared" si="64"/>
        <v>0</v>
      </c>
      <c r="BF259" s="206">
        <f t="shared" si="65"/>
        <v>0</v>
      </c>
      <c r="BG259" s="206">
        <f t="shared" si="66"/>
        <v>0</v>
      </c>
      <c r="BH259" s="206">
        <f t="shared" si="67"/>
        <v>0</v>
      </c>
      <c r="BI259" s="206">
        <f t="shared" si="68"/>
        <v>0</v>
      </c>
      <c r="BJ259" s="18" t="s">
        <v>83</v>
      </c>
      <c r="BK259" s="206">
        <f t="shared" si="69"/>
        <v>0</v>
      </c>
      <c r="BL259" s="18" t="s">
        <v>215</v>
      </c>
      <c r="BM259" s="205" t="s">
        <v>4735</v>
      </c>
    </row>
    <row r="260" spans="1:65" s="2" customFormat="1" ht="16.5" customHeight="1">
      <c r="A260" s="35"/>
      <c r="B260" s="36"/>
      <c r="C260" s="193" t="s">
        <v>767</v>
      </c>
      <c r="D260" s="193" t="s">
        <v>211</v>
      </c>
      <c r="E260" s="194" t="s">
        <v>4637</v>
      </c>
      <c r="F260" s="195" t="s">
        <v>4638</v>
      </c>
      <c r="G260" s="196" t="s">
        <v>4394</v>
      </c>
      <c r="H260" s="197">
        <v>1</v>
      </c>
      <c r="I260" s="198"/>
      <c r="J260" s="199">
        <f t="shared" si="60"/>
        <v>0</v>
      </c>
      <c r="K260" s="200"/>
      <c r="L260" s="40"/>
      <c r="M260" s="201" t="s">
        <v>1</v>
      </c>
      <c r="N260" s="202" t="s">
        <v>40</v>
      </c>
      <c r="O260" s="72"/>
      <c r="P260" s="203">
        <f t="shared" si="61"/>
        <v>0</v>
      </c>
      <c r="Q260" s="203">
        <v>0</v>
      </c>
      <c r="R260" s="203">
        <f t="shared" si="62"/>
        <v>0</v>
      </c>
      <c r="S260" s="203">
        <v>0</v>
      </c>
      <c r="T260" s="204">
        <f t="shared" si="63"/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05" t="s">
        <v>215</v>
      </c>
      <c r="AT260" s="205" t="s">
        <v>211</v>
      </c>
      <c r="AU260" s="205" t="s">
        <v>83</v>
      </c>
      <c r="AY260" s="18" t="s">
        <v>209</v>
      </c>
      <c r="BE260" s="206">
        <f t="shared" si="64"/>
        <v>0</v>
      </c>
      <c r="BF260" s="206">
        <f t="shared" si="65"/>
        <v>0</v>
      </c>
      <c r="BG260" s="206">
        <f t="shared" si="66"/>
        <v>0</v>
      </c>
      <c r="BH260" s="206">
        <f t="shared" si="67"/>
        <v>0</v>
      </c>
      <c r="BI260" s="206">
        <f t="shared" si="68"/>
        <v>0</v>
      </c>
      <c r="BJ260" s="18" t="s">
        <v>83</v>
      </c>
      <c r="BK260" s="206">
        <f t="shared" si="69"/>
        <v>0</v>
      </c>
      <c r="BL260" s="18" t="s">
        <v>215</v>
      </c>
      <c r="BM260" s="205" t="s">
        <v>4736</v>
      </c>
    </row>
    <row r="261" spans="1:65" s="2" customFormat="1" ht="16.5" customHeight="1">
      <c r="A261" s="35"/>
      <c r="B261" s="36"/>
      <c r="C261" s="193" t="s">
        <v>498</v>
      </c>
      <c r="D261" s="193" t="s">
        <v>211</v>
      </c>
      <c r="E261" s="194" t="s">
        <v>4640</v>
      </c>
      <c r="F261" s="195" t="s">
        <v>4641</v>
      </c>
      <c r="G261" s="196" t="s">
        <v>2508</v>
      </c>
      <c r="H261" s="197">
        <v>16</v>
      </c>
      <c r="I261" s="198"/>
      <c r="J261" s="199">
        <f t="shared" si="60"/>
        <v>0</v>
      </c>
      <c r="K261" s="200"/>
      <c r="L261" s="40"/>
      <c r="M261" s="201" t="s">
        <v>1</v>
      </c>
      <c r="N261" s="202" t="s">
        <v>40</v>
      </c>
      <c r="O261" s="72"/>
      <c r="P261" s="203">
        <f t="shared" si="61"/>
        <v>0</v>
      </c>
      <c r="Q261" s="203">
        <v>0</v>
      </c>
      <c r="R261" s="203">
        <f t="shared" si="62"/>
        <v>0</v>
      </c>
      <c r="S261" s="203">
        <v>0</v>
      </c>
      <c r="T261" s="204">
        <f t="shared" si="63"/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05" t="s">
        <v>215</v>
      </c>
      <c r="AT261" s="205" t="s">
        <v>211</v>
      </c>
      <c r="AU261" s="205" t="s">
        <v>83</v>
      </c>
      <c r="AY261" s="18" t="s">
        <v>209</v>
      </c>
      <c r="BE261" s="206">
        <f t="shared" si="64"/>
        <v>0</v>
      </c>
      <c r="BF261" s="206">
        <f t="shared" si="65"/>
        <v>0</v>
      </c>
      <c r="BG261" s="206">
        <f t="shared" si="66"/>
        <v>0</v>
      </c>
      <c r="BH261" s="206">
        <f t="shared" si="67"/>
        <v>0</v>
      </c>
      <c r="BI261" s="206">
        <f t="shared" si="68"/>
        <v>0</v>
      </c>
      <c r="BJ261" s="18" t="s">
        <v>83</v>
      </c>
      <c r="BK261" s="206">
        <f t="shared" si="69"/>
        <v>0</v>
      </c>
      <c r="BL261" s="18" t="s">
        <v>215</v>
      </c>
      <c r="BM261" s="205" t="s">
        <v>4737</v>
      </c>
    </row>
    <row r="262" spans="1:65" s="12" customFormat="1" ht="25.9" customHeight="1">
      <c r="B262" s="177"/>
      <c r="C262" s="178"/>
      <c r="D262" s="179" t="s">
        <v>74</v>
      </c>
      <c r="E262" s="180" t="s">
        <v>3685</v>
      </c>
      <c r="F262" s="180" t="s">
        <v>4738</v>
      </c>
      <c r="G262" s="178"/>
      <c r="H262" s="178"/>
      <c r="I262" s="181"/>
      <c r="J262" s="182">
        <f>BK262</f>
        <v>0</v>
      </c>
      <c r="K262" s="178"/>
      <c r="L262" s="183"/>
      <c r="M262" s="184"/>
      <c r="N262" s="185"/>
      <c r="O262" s="185"/>
      <c r="P262" s="186">
        <f>SUM(P263:P278)</f>
        <v>0</v>
      </c>
      <c r="Q262" s="185"/>
      <c r="R262" s="186">
        <f>SUM(R263:R278)</f>
        <v>0</v>
      </c>
      <c r="S262" s="185"/>
      <c r="T262" s="187">
        <f>SUM(T263:T278)</f>
        <v>0</v>
      </c>
      <c r="AR262" s="188" t="s">
        <v>83</v>
      </c>
      <c r="AT262" s="189" t="s">
        <v>74</v>
      </c>
      <c r="AU262" s="189" t="s">
        <v>75</v>
      </c>
      <c r="AY262" s="188" t="s">
        <v>209</v>
      </c>
      <c r="BK262" s="190">
        <f>SUM(BK263:BK278)</f>
        <v>0</v>
      </c>
    </row>
    <row r="263" spans="1:65" s="2" customFormat="1" ht="24.2" customHeight="1">
      <c r="A263" s="35"/>
      <c r="B263" s="36"/>
      <c r="C263" s="193" t="s">
        <v>780</v>
      </c>
      <c r="D263" s="193" t="s">
        <v>211</v>
      </c>
      <c r="E263" s="194" t="s">
        <v>4543</v>
      </c>
      <c r="F263" s="195" t="s">
        <v>4544</v>
      </c>
      <c r="G263" s="196" t="s">
        <v>513</v>
      </c>
      <c r="H263" s="197">
        <v>4</v>
      </c>
      <c r="I263" s="198"/>
      <c r="J263" s="199">
        <f t="shared" ref="J263:J278" si="70">ROUND(I263*H263,2)</f>
        <v>0</v>
      </c>
      <c r="K263" s="200"/>
      <c r="L263" s="40"/>
      <c r="M263" s="201" t="s">
        <v>1</v>
      </c>
      <c r="N263" s="202" t="s">
        <v>40</v>
      </c>
      <c r="O263" s="72"/>
      <c r="P263" s="203">
        <f t="shared" ref="P263:P278" si="71">O263*H263</f>
        <v>0</v>
      </c>
      <c r="Q263" s="203">
        <v>0</v>
      </c>
      <c r="R263" s="203">
        <f t="shared" ref="R263:R278" si="72">Q263*H263</f>
        <v>0</v>
      </c>
      <c r="S263" s="203">
        <v>0</v>
      </c>
      <c r="T263" s="204">
        <f t="shared" ref="T263:T278" si="73"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05" t="s">
        <v>215</v>
      </c>
      <c r="AT263" s="205" t="s">
        <v>211</v>
      </c>
      <c r="AU263" s="205" t="s">
        <v>83</v>
      </c>
      <c r="AY263" s="18" t="s">
        <v>209</v>
      </c>
      <c r="BE263" s="206">
        <f t="shared" ref="BE263:BE278" si="74">IF(N263="základní",J263,0)</f>
        <v>0</v>
      </c>
      <c r="BF263" s="206">
        <f t="shared" ref="BF263:BF278" si="75">IF(N263="snížená",J263,0)</f>
        <v>0</v>
      </c>
      <c r="BG263" s="206">
        <f t="shared" ref="BG263:BG278" si="76">IF(N263="zákl. přenesená",J263,0)</f>
        <v>0</v>
      </c>
      <c r="BH263" s="206">
        <f t="shared" ref="BH263:BH278" si="77">IF(N263="sníž. přenesená",J263,0)</f>
        <v>0</v>
      </c>
      <c r="BI263" s="206">
        <f t="shared" ref="BI263:BI278" si="78">IF(N263="nulová",J263,0)</f>
        <v>0</v>
      </c>
      <c r="BJ263" s="18" t="s">
        <v>83</v>
      </c>
      <c r="BK263" s="206">
        <f t="shared" ref="BK263:BK278" si="79">ROUND(I263*H263,2)</f>
        <v>0</v>
      </c>
      <c r="BL263" s="18" t="s">
        <v>215</v>
      </c>
      <c r="BM263" s="205" t="s">
        <v>4739</v>
      </c>
    </row>
    <row r="264" spans="1:65" s="2" customFormat="1" ht="24.2" customHeight="1">
      <c r="A264" s="35"/>
      <c r="B264" s="36"/>
      <c r="C264" s="193" t="s">
        <v>502</v>
      </c>
      <c r="D264" s="193" t="s">
        <v>211</v>
      </c>
      <c r="E264" s="194" t="s">
        <v>4546</v>
      </c>
      <c r="F264" s="195" t="s">
        <v>4547</v>
      </c>
      <c r="G264" s="196" t="s">
        <v>513</v>
      </c>
      <c r="H264" s="197">
        <v>2</v>
      </c>
      <c r="I264" s="198"/>
      <c r="J264" s="199">
        <f t="shared" si="70"/>
        <v>0</v>
      </c>
      <c r="K264" s="200"/>
      <c r="L264" s="40"/>
      <c r="M264" s="201" t="s">
        <v>1</v>
      </c>
      <c r="N264" s="202" t="s">
        <v>40</v>
      </c>
      <c r="O264" s="72"/>
      <c r="P264" s="203">
        <f t="shared" si="71"/>
        <v>0</v>
      </c>
      <c r="Q264" s="203">
        <v>0</v>
      </c>
      <c r="R264" s="203">
        <f t="shared" si="72"/>
        <v>0</v>
      </c>
      <c r="S264" s="203">
        <v>0</v>
      </c>
      <c r="T264" s="204">
        <f t="shared" si="73"/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05" t="s">
        <v>215</v>
      </c>
      <c r="AT264" s="205" t="s">
        <v>211</v>
      </c>
      <c r="AU264" s="205" t="s">
        <v>83</v>
      </c>
      <c r="AY264" s="18" t="s">
        <v>209</v>
      </c>
      <c r="BE264" s="206">
        <f t="shared" si="74"/>
        <v>0</v>
      </c>
      <c r="BF264" s="206">
        <f t="shared" si="75"/>
        <v>0</v>
      </c>
      <c r="BG264" s="206">
        <f t="shared" si="76"/>
        <v>0</v>
      </c>
      <c r="BH264" s="206">
        <f t="shared" si="77"/>
        <v>0</v>
      </c>
      <c r="BI264" s="206">
        <f t="shared" si="78"/>
        <v>0</v>
      </c>
      <c r="BJ264" s="18" t="s">
        <v>83</v>
      </c>
      <c r="BK264" s="206">
        <f t="shared" si="79"/>
        <v>0</v>
      </c>
      <c r="BL264" s="18" t="s">
        <v>215</v>
      </c>
      <c r="BM264" s="205" t="s">
        <v>4740</v>
      </c>
    </row>
    <row r="265" spans="1:65" s="2" customFormat="1" ht="24.2" customHeight="1">
      <c r="A265" s="35"/>
      <c r="B265" s="36"/>
      <c r="C265" s="193" t="s">
        <v>792</v>
      </c>
      <c r="D265" s="193" t="s">
        <v>211</v>
      </c>
      <c r="E265" s="194" t="s">
        <v>4549</v>
      </c>
      <c r="F265" s="195" t="s">
        <v>4550</v>
      </c>
      <c r="G265" s="196" t="s">
        <v>513</v>
      </c>
      <c r="H265" s="197">
        <v>2</v>
      </c>
      <c r="I265" s="198"/>
      <c r="J265" s="199">
        <f t="shared" si="70"/>
        <v>0</v>
      </c>
      <c r="K265" s="200"/>
      <c r="L265" s="40"/>
      <c r="M265" s="201" t="s">
        <v>1</v>
      </c>
      <c r="N265" s="202" t="s">
        <v>40</v>
      </c>
      <c r="O265" s="72"/>
      <c r="P265" s="203">
        <f t="shared" si="71"/>
        <v>0</v>
      </c>
      <c r="Q265" s="203">
        <v>0</v>
      </c>
      <c r="R265" s="203">
        <f t="shared" si="72"/>
        <v>0</v>
      </c>
      <c r="S265" s="203">
        <v>0</v>
      </c>
      <c r="T265" s="204">
        <f t="shared" si="73"/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5" t="s">
        <v>215</v>
      </c>
      <c r="AT265" s="205" t="s">
        <v>211</v>
      </c>
      <c r="AU265" s="205" t="s">
        <v>83</v>
      </c>
      <c r="AY265" s="18" t="s">
        <v>209</v>
      </c>
      <c r="BE265" s="206">
        <f t="shared" si="74"/>
        <v>0</v>
      </c>
      <c r="BF265" s="206">
        <f t="shared" si="75"/>
        <v>0</v>
      </c>
      <c r="BG265" s="206">
        <f t="shared" si="76"/>
        <v>0</v>
      </c>
      <c r="BH265" s="206">
        <f t="shared" si="77"/>
        <v>0</v>
      </c>
      <c r="BI265" s="206">
        <f t="shared" si="78"/>
        <v>0</v>
      </c>
      <c r="BJ265" s="18" t="s">
        <v>83</v>
      </c>
      <c r="BK265" s="206">
        <f t="shared" si="79"/>
        <v>0</v>
      </c>
      <c r="BL265" s="18" t="s">
        <v>215</v>
      </c>
      <c r="BM265" s="205" t="s">
        <v>4741</v>
      </c>
    </row>
    <row r="266" spans="1:65" s="2" customFormat="1" ht="24.2" customHeight="1">
      <c r="A266" s="35"/>
      <c r="B266" s="36"/>
      <c r="C266" s="193" t="s">
        <v>799</v>
      </c>
      <c r="D266" s="193" t="s">
        <v>211</v>
      </c>
      <c r="E266" s="194" t="s">
        <v>4552</v>
      </c>
      <c r="F266" s="195" t="s">
        <v>4553</v>
      </c>
      <c r="G266" s="196" t="s">
        <v>513</v>
      </c>
      <c r="H266" s="197">
        <v>2</v>
      </c>
      <c r="I266" s="198"/>
      <c r="J266" s="199">
        <f t="shared" si="70"/>
        <v>0</v>
      </c>
      <c r="K266" s="200"/>
      <c r="L266" s="40"/>
      <c r="M266" s="201" t="s">
        <v>1</v>
      </c>
      <c r="N266" s="202" t="s">
        <v>40</v>
      </c>
      <c r="O266" s="72"/>
      <c r="P266" s="203">
        <f t="shared" si="71"/>
        <v>0</v>
      </c>
      <c r="Q266" s="203">
        <v>0</v>
      </c>
      <c r="R266" s="203">
        <f t="shared" si="72"/>
        <v>0</v>
      </c>
      <c r="S266" s="203">
        <v>0</v>
      </c>
      <c r="T266" s="204">
        <f t="shared" si="73"/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05" t="s">
        <v>215</v>
      </c>
      <c r="AT266" s="205" t="s">
        <v>211</v>
      </c>
      <c r="AU266" s="205" t="s">
        <v>83</v>
      </c>
      <c r="AY266" s="18" t="s">
        <v>209</v>
      </c>
      <c r="BE266" s="206">
        <f t="shared" si="74"/>
        <v>0</v>
      </c>
      <c r="BF266" s="206">
        <f t="shared" si="75"/>
        <v>0</v>
      </c>
      <c r="BG266" s="206">
        <f t="shared" si="76"/>
        <v>0</v>
      </c>
      <c r="BH266" s="206">
        <f t="shared" si="77"/>
        <v>0</v>
      </c>
      <c r="BI266" s="206">
        <f t="shared" si="78"/>
        <v>0</v>
      </c>
      <c r="BJ266" s="18" t="s">
        <v>83</v>
      </c>
      <c r="BK266" s="206">
        <f t="shared" si="79"/>
        <v>0</v>
      </c>
      <c r="BL266" s="18" t="s">
        <v>215</v>
      </c>
      <c r="BM266" s="205" t="s">
        <v>4742</v>
      </c>
    </row>
    <row r="267" spans="1:65" s="2" customFormat="1" ht="24.2" customHeight="1">
      <c r="A267" s="35"/>
      <c r="B267" s="36"/>
      <c r="C267" s="193" t="s">
        <v>807</v>
      </c>
      <c r="D267" s="193" t="s">
        <v>211</v>
      </c>
      <c r="E267" s="194" t="s">
        <v>4555</v>
      </c>
      <c r="F267" s="195" t="s">
        <v>4556</v>
      </c>
      <c r="G267" s="196" t="s">
        <v>513</v>
      </c>
      <c r="H267" s="197">
        <v>4</v>
      </c>
      <c r="I267" s="198"/>
      <c r="J267" s="199">
        <f t="shared" si="70"/>
        <v>0</v>
      </c>
      <c r="K267" s="200"/>
      <c r="L267" s="40"/>
      <c r="M267" s="201" t="s">
        <v>1</v>
      </c>
      <c r="N267" s="202" t="s">
        <v>40</v>
      </c>
      <c r="O267" s="72"/>
      <c r="P267" s="203">
        <f t="shared" si="71"/>
        <v>0</v>
      </c>
      <c r="Q267" s="203">
        <v>0</v>
      </c>
      <c r="R267" s="203">
        <f t="shared" si="72"/>
        <v>0</v>
      </c>
      <c r="S267" s="203">
        <v>0</v>
      </c>
      <c r="T267" s="204">
        <f t="shared" si="73"/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05" t="s">
        <v>215</v>
      </c>
      <c r="AT267" s="205" t="s">
        <v>211</v>
      </c>
      <c r="AU267" s="205" t="s">
        <v>83</v>
      </c>
      <c r="AY267" s="18" t="s">
        <v>209</v>
      </c>
      <c r="BE267" s="206">
        <f t="shared" si="74"/>
        <v>0</v>
      </c>
      <c r="BF267" s="206">
        <f t="shared" si="75"/>
        <v>0</v>
      </c>
      <c r="BG267" s="206">
        <f t="shared" si="76"/>
        <v>0</v>
      </c>
      <c r="BH267" s="206">
        <f t="shared" si="77"/>
        <v>0</v>
      </c>
      <c r="BI267" s="206">
        <f t="shared" si="78"/>
        <v>0</v>
      </c>
      <c r="BJ267" s="18" t="s">
        <v>83</v>
      </c>
      <c r="BK267" s="206">
        <f t="shared" si="79"/>
        <v>0</v>
      </c>
      <c r="BL267" s="18" t="s">
        <v>215</v>
      </c>
      <c r="BM267" s="205" t="s">
        <v>4743</v>
      </c>
    </row>
    <row r="268" spans="1:65" s="2" customFormat="1" ht="24.2" customHeight="1">
      <c r="A268" s="35"/>
      <c r="B268" s="36"/>
      <c r="C268" s="193" t="s">
        <v>815</v>
      </c>
      <c r="D268" s="193" t="s">
        <v>211</v>
      </c>
      <c r="E268" s="194" t="s">
        <v>4558</v>
      </c>
      <c r="F268" s="195" t="s">
        <v>4559</v>
      </c>
      <c r="G268" s="196" t="s">
        <v>513</v>
      </c>
      <c r="H268" s="197">
        <v>8</v>
      </c>
      <c r="I268" s="198"/>
      <c r="J268" s="199">
        <f t="shared" si="70"/>
        <v>0</v>
      </c>
      <c r="K268" s="200"/>
      <c r="L268" s="40"/>
      <c r="M268" s="201" t="s">
        <v>1</v>
      </c>
      <c r="N268" s="202" t="s">
        <v>40</v>
      </c>
      <c r="O268" s="72"/>
      <c r="P268" s="203">
        <f t="shared" si="71"/>
        <v>0</v>
      </c>
      <c r="Q268" s="203">
        <v>0</v>
      </c>
      <c r="R268" s="203">
        <f t="shared" si="72"/>
        <v>0</v>
      </c>
      <c r="S268" s="203">
        <v>0</v>
      </c>
      <c r="T268" s="204">
        <f t="shared" si="73"/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05" t="s">
        <v>215</v>
      </c>
      <c r="AT268" s="205" t="s">
        <v>211</v>
      </c>
      <c r="AU268" s="205" t="s">
        <v>83</v>
      </c>
      <c r="AY268" s="18" t="s">
        <v>209</v>
      </c>
      <c r="BE268" s="206">
        <f t="shared" si="74"/>
        <v>0</v>
      </c>
      <c r="BF268" s="206">
        <f t="shared" si="75"/>
        <v>0</v>
      </c>
      <c r="BG268" s="206">
        <f t="shared" si="76"/>
        <v>0</v>
      </c>
      <c r="BH268" s="206">
        <f t="shared" si="77"/>
        <v>0</v>
      </c>
      <c r="BI268" s="206">
        <f t="shared" si="78"/>
        <v>0</v>
      </c>
      <c r="BJ268" s="18" t="s">
        <v>83</v>
      </c>
      <c r="BK268" s="206">
        <f t="shared" si="79"/>
        <v>0</v>
      </c>
      <c r="BL268" s="18" t="s">
        <v>215</v>
      </c>
      <c r="BM268" s="205" t="s">
        <v>4744</v>
      </c>
    </row>
    <row r="269" spans="1:65" s="2" customFormat="1" ht="16.5" customHeight="1">
      <c r="A269" s="35"/>
      <c r="B269" s="36"/>
      <c r="C269" s="193" t="s">
        <v>828</v>
      </c>
      <c r="D269" s="193" t="s">
        <v>211</v>
      </c>
      <c r="E269" s="194" t="s">
        <v>4561</v>
      </c>
      <c r="F269" s="195" t="s">
        <v>4562</v>
      </c>
      <c r="G269" s="196" t="s">
        <v>513</v>
      </c>
      <c r="H269" s="197">
        <v>4</v>
      </c>
      <c r="I269" s="198"/>
      <c r="J269" s="199">
        <f t="shared" si="70"/>
        <v>0</v>
      </c>
      <c r="K269" s="200"/>
      <c r="L269" s="40"/>
      <c r="M269" s="201" t="s">
        <v>1</v>
      </c>
      <c r="N269" s="202" t="s">
        <v>40</v>
      </c>
      <c r="O269" s="72"/>
      <c r="P269" s="203">
        <f t="shared" si="71"/>
        <v>0</v>
      </c>
      <c r="Q269" s="203">
        <v>0</v>
      </c>
      <c r="R269" s="203">
        <f t="shared" si="72"/>
        <v>0</v>
      </c>
      <c r="S269" s="203">
        <v>0</v>
      </c>
      <c r="T269" s="204">
        <f t="shared" si="73"/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05" t="s">
        <v>215</v>
      </c>
      <c r="AT269" s="205" t="s">
        <v>211</v>
      </c>
      <c r="AU269" s="205" t="s">
        <v>83</v>
      </c>
      <c r="AY269" s="18" t="s">
        <v>209</v>
      </c>
      <c r="BE269" s="206">
        <f t="shared" si="74"/>
        <v>0</v>
      </c>
      <c r="BF269" s="206">
        <f t="shared" si="75"/>
        <v>0</v>
      </c>
      <c r="BG269" s="206">
        <f t="shared" si="76"/>
        <v>0</v>
      </c>
      <c r="BH269" s="206">
        <f t="shared" si="77"/>
        <v>0</v>
      </c>
      <c r="BI269" s="206">
        <f t="shared" si="78"/>
        <v>0</v>
      </c>
      <c r="BJ269" s="18" t="s">
        <v>83</v>
      </c>
      <c r="BK269" s="206">
        <f t="shared" si="79"/>
        <v>0</v>
      </c>
      <c r="BL269" s="18" t="s">
        <v>215</v>
      </c>
      <c r="BM269" s="205" t="s">
        <v>4745</v>
      </c>
    </row>
    <row r="270" spans="1:65" s="2" customFormat="1" ht="16.5" customHeight="1">
      <c r="A270" s="35"/>
      <c r="B270" s="36"/>
      <c r="C270" s="193" t="s">
        <v>524</v>
      </c>
      <c r="D270" s="193" t="s">
        <v>211</v>
      </c>
      <c r="E270" s="194" t="s">
        <v>4564</v>
      </c>
      <c r="F270" s="195" t="s">
        <v>4565</v>
      </c>
      <c r="G270" s="196" t="s">
        <v>513</v>
      </c>
      <c r="H270" s="197">
        <v>4</v>
      </c>
      <c r="I270" s="198"/>
      <c r="J270" s="199">
        <f t="shared" si="70"/>
        <v>0</v>
      </c>
      <c r="K270" s="200"/>
      <c r="L270" s="40"/>
      <c r="M270" s="201" t="s">
        <v>1</v>
      </c>
      <c r="N270" s="202" t="s">
        <v>40</v>
      </c>
      <c r="O270" s="72"/>
      <c r="P270" s="203">
        <f t="shared" si="71"/>
        <v>0</v>
      </c>
      <c r="Q270" s="203">
        <v>0</v>
      </c>
      <c r="R270" s="203">
        <f t="shared" si="72"/>
        <v>0</v>
      </c>
      <c r="S270" s="203">
        <v>0</v>
      </c>
      <c r="T270" s="204">
        <f t="shared" si="73"/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05" t="s">
        <v>215</v>
      </c>
      <c r="AT270" s="205" t="s">
        <v>211</v>
      </c>
      <c r="AU270" s="205" t="s">
        <v>83</v>
      </c>
      <c r="AY270" s="18" t="s">
        <v>209</v>
      </c>
      <c r="BE270" s="206">
        <f t="shared" si="74"/>
        <v>0</v>
      </c>
      <c r="BF270" s="206">
        <f t="shared" si="75"/>
        <v>0</v>
      </c>
      <c r="BG270" s="206">
        <f t="shared" si="76"/>
        <v>0</v>
      </c>
      <c r="BH270" s="206">
        <f t="shared" si="77"/>
        <v>0</v>
      </c>
      <c r="BI270" s="206">
        <f t="shared" si="78"/>
        <v>0</v>
      </c>
      <c r="BJ270" s="18" t="s">
        <v>83</v>
      </c>
      <c r="BK270" s="206">
        <f t="shared" si="79"/>
        <v>0</v>
      </c>
      <c r="BL270" s="18" t="s">
        <v>215</v>
      </c>
      <c r="BM270" s="205" t="s">
        <v>4746</v>
      </c>
    </row>
    <row r="271" spans="1:65" s="2" customFormat="1" ht="16.5" customHeight="1">
      <c r="A271" s="35"/>
      <c r="B271" s="36"/>
      <c r="C271" s="193" t="s">
        <v>840</v>
      </c>
      <c r="D271" s="193" t="s">
        <v>211</v>
      </c>
      <c r="E271" s="194" t="s">
        <v>4567</v>
      </c>
      <c r="F271" s="195" t="s">
        <v>4568</v>
      </c>
      <c r="G271" s="196" t="s">
        <v>513</v>
      </c>
      <c r="H271" s="197">
        <v>8</v>
      </c>
      <c r="I271" s="198"/>
      <c r="J271" s="199">
        <f t="shared" si="70"/>
        <v>0</v>
      </c>
      <c r="K271" s="200"/>
      <c r="L271" s="40"/>
      <c r="M271" s="201" t="s">
        <v>1</v>
      </c>
      <c r="N271" s="202" t="s">
        <v>40</v>
      </c>
      <c r="O271" s="72"/>
      <c r="P271" s="203">
        <f t="shared" si="71"/>
        <v>0</v>
      </c>
      <c r="Q271" s="203">
        <v>0</v>
      </c>
      <c r="R271" s="203">
        <f t="shared" si="72"/>
        <v>0</v>
      </c>
      <c r="S271" s="203">
        <v>0</v>
      </c>
      <c r="T271" s="204">
        <f t="shared" si="73"/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05" t="s">
        <v>215</v>
      </c>
      <c r="AT271" s="205" t="s">
        <v>211</v>
      </c>
      <c r="AU271" s="205" t="s">
        <v>83</v>
      </c>
      <c r="AY271" s="18" t="s">
        <v>209</v>
      </c>
      <c r="BE271" s="206">
        <f t="shared" si="74"/>
        <v>0</v>
      </c>
      <c r="BF271" s="206">
        <f t="shared" si="75"/>
        <v>0</v>
      </c>
      <c r="BG271" s="206">
        <f t="shared" si="76"/>
        <v>0</v>
      </c>
      <c r="BH271" s="206">
        <f t="shared" si="77"/>
        <v>0</v>
      </c>
      <c r="BI271" s="206">
        <f t="shared" si="78"/>
        <v>0</v>
      </c>
      <c r="BJ271" s="18" t="s">
        <v>83</v>
      </c>
      <c r="BK271" s="206">
        <f t="shared" si="79"/>
        <v>0</v>
      </c>
      <c r="BL271" s="18" t="s">
        <v>215</v>
      </c>
      <c r="BM271" s="205" t="s">
        <v>4747</v>
      </c>
    </row>
    <row r="272" spans="1:65" s="2" customFormat="1" ht="16.5" customHeight="1">
      <c r="A272" s="35"/>
      <c r="B272" s="36"/>
      <c r="C272" s="193" t="s">
        <v>532</v>
      </c>
      <c r="D272" s="193" t="s">
        <v>211</v>
      </c>
      <c r="E272" s="194" t="s">
        <v>4570</v>
      </c>
      <c r="F272" s="195" t="s">
        <v>4571</v>
      </c>
      <c r="G272" s="196" t="s">
        <v>513</v>
      </c>
      <c r="H272" s="197">
        <v>2</v>
      </c>
      <c r="I272" s="198"/>
      <c r="J272" s="199">
        <f t="shared" si="70"/>
        <v>0</v>
      </c>
      <c r="K272" s="200"/>
      <c r="L272" s="40"/>
      <c r="M272" s="201" t="s">
        <v>1</v>
      </c>
      <c r="N272" s="202" t="s">
        <v>40</v>
      </c>
      <c r="O272" s="72"/>
      <c r="P272" s="203">
        <f t="shared" si="71"/>
        <v>0</v>
      </c>
      <c r="Q272" s="203">
        <v>0</v>
      </c>
      <c r="R272" s="203">
        <f t="shared" si="72"/>
        <v>0</v>
      </c>
      <c r="S272" s="203">
        <v>0</v>
      </c>
      <c r="T272" s="204">
        <f t="shared" si="73"/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05" t="s">
        <v>215</v>
      </c>
      <c r="AT272" s="205" t="s">
        <v>211</v>
      </c>
      <c r="AU272" s="205" t="s">
        <v>83</v>
      </c>
      <c r="AY272" s="18" t="s">
        <v>209</v>
      </c>
      <c r="BE272" s="206">
        <f t="shared" si="74"/>
        <v>0</v>
      </c>
      <c r="BF272" s="206">
        <f t="shared" si="75"/>
        <v>0</v>
      </c>
      <c r="BG272" s="206">
        <f t="shared" si="76"/>
        <v>0</v>
      </c>
      <c r="BH272" s="206">
        <f t="shared" si="77"/>
        <v>0</v>
      </c>
      <c r="BI272" s="206">
        <f t="shared" si="78"/>
        <v>0</v>
      </c>
      <c r="BJ272" s="18" t="s">
        <v>83</v>
      </c>
      <c r="BK272" s="206">
        <f t="shared" si="79"/>
        <v>0</v>
      </c>
      <c r="BL272" s="18" t="s">
        <v>215</v>
      </c>
      <c r="BM272" s="205" t="s">
        <v>4748</v>
      </c>
    </row>
    <row r="273" spans="1:65" s="2" customFormat="1" ht="16.5" customHeight="1">
      <c r="A273" s="35"/>
      <c r="B273" s="36"/>
      <c r="C273" s="193" t="s">
        <v>847</v>
      </c>
      <c r="D273" s="193" t="s">
        <v>211</v>
      </c>
      <c r="E273" s="194" t="s">
        <v>4573</v>
      </c>
      <c r="F273" s="195" t="s">
        <v>4574</v>
      </c>
      <c r="G273" s="196" t="s">
        <v>513</v>
      </c>
      <c r="H273" s="197">
        <v>2</v>
      </c>
      <c r="I273" s="198"/>
      <c r="J273" s="199">
        <f t="shared" si="70"/>
        <v>0</v>
      </c>
      <c r="K273" s="200"/>
      <c r="L273" s="40"/>
      <c r="M273" s="201" t="s">
        <v>1</v>
      </c>
      <c r="N273" s="202" t="s">
        <v>40</v>
      </c>
      <c r="O273" s="72"/>
      <c r="P273" s="203">
        <f t="shared" si="71"/>
        <v>0</v>
      </c>
      <c r="Q273" s="203">
        <v>0</v>
      </c>
      <c r="R273" s="203">
        <f t="shared" si="72"/>
        <v>0</v>
      </c>
      <c r="S273" s="203">
        <v>0</v>
      </c>
      <c r="T273" s="204">
        <f t="shared" si="73"/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05" t="s">
        <v>215</v>
      </c>
      <c r="AT273" s="205" t="s">
        <v>211</v>
      </c>
      <c r="AU273" s="205" t="s">
        <v>83</v>
      </c>
      <c r="AY273" s="18" t="s">
        <v>209</v>
      </c>
      <c r="BE273" s="206">
        <f t="shared" si="74"/>
        <v>0</v>
      </c>
      <c r="BF273" s="206">
        <f t="shared" si="75"/>
        <v>0</v>
      </c>
      <c r="BG273" s="206">
        <f t="shared" si="76"/>
        <v>0</v>
      </c>
      <c r="BH273" s="206">
        <f t="shared" si="77"/>
        <v>0</v>
      </c>
      <c r="BI273" s="206">
        <f t="shared" si="78"/>
        <v>0</v>
      </c>
      <c r="BJ273" s="18" t="s">
        <v>83</v>
      </c>
      <c r="BK273" s="206">
        <f t="shared" si="79"/>
        <v>0</v>
      </c>
      <c r="BL273" s="18" t="s">
        <v>215</v>
      </c>
      <c r="BM273" s="205" t="s">
        <v>4749</v>
      </c>
    </row>
    <row r="274" spans="1:65" s="2" customFormat="1" ht="16.5" customHeight="1">
      <c r="A274" s="35"/>
      <c r="B274" s="36"/>
      <c r="C274" s="193" t="s">
        <v>536</v>
      </c>
      <c r="D274" s="193" t="s">
        <v>211</v>
      </c>
      <c r="E274" s="194" t="s">
        <v>4576</v>
      </c>
      <c r="F274" s="195" t="s">
        <v>4577</v>
      </c>
      <c r="G274" s="196" t="s">
        <v>513</v>
      </c>
      <c r="H274" s="197">
        <v>3</v>
      </c>
      <c r="I274" s="198"/>
      <c r="J274" s="199">
        <f t="shared" si="70"/>
        <v>0</v>
      </c>
      <c r="K274" s="200"/>
      <c r="L274" s="40"/>
      <c r="M274" s="201" t="s">
        <v>1</v>
      </c>
      <c r="N274" s="202" t="s">
        <v>40</v>
      </c>
      <c r="O274" s="72"/>
      <c r="P274" s="203">
        <f t="shared" si="71"/>
        <v>0</v>
      </c>
      <c r="Q274" s="203">
        <v>0</v>
      </c>
      <c r="R274" s="203">
        <f t="shared" si="72"/>
        <v>0</v>
      </c>
      <c r="S274" s="203">
        <v>0</v>
      </c>
      <c r="T274" s="204">
        <f t="shared" si="73"/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05" t="s">
        <v>215</v>
      </c>
      <c r="AT274" s="205" t="s">
        <v>211</v>
      </c>
      <c r="AU274" s="205" t="s">
        <v>83</v>
      </c>
      <c r="AY274" s="18" t="s">
        <v>209</v>
      </c>
      <c r="BE274" s="206">
        <f t="shared" si="74"/>
        <v>0</v>
      </c>
      <c r="BF274" s="206">
        <f t="shared" si="75"/>
        <v>0</v>
      </c>
      <c r="BG274" s="206">
        <f t="shared" si="76"/>
        <v>0</v>
      </c>
      <c r="BH274" s="206">
        <f t="shared" si="77"/>
        <v>0</v>
      </c>
      <c r="BI274" s="206">
        <f t="shared" si="78"/>
        <v>0</v>
      </c>
      <c r="BJ274" s="18" t="s">
        <v>83</v>
      </c>
      <c r="BK274" s="206">
        <f t="shared" si="79"/>
        <v>0</v>
      </c>
      <c r="BL274" s="18" t="s">
        <v>215</v>
      </c>
      <c r="BM274" s="205" t="s">
        <v>4750</v>
      </c>
    </row>
    <row r="275" spans="1:65" s="2" customFormat="1" ht="16.5" customHeight="1">
      <c r="A275" s="35"/>
      <c r="B275" s="36"/>
      <c r="C275" s="193" t="s">
        <v>854</v>
      </c>
      <c r="D275" s="193" t="s">
        <v>211</v>
      </c>
      <c r="E275" s="194" t="s">
        <v>4579</v>
      </c>
      <c r="F275" s="195" t="s">
        <v>4580</v>
      </c>
      <c r="G275" s="196" t="s">
        <v>513</v>
      </c>
      <c r="H275" s="197">
        <v>4</v>
      </c>
      <c r="I275" s="198"/>
      <c r="J275" s="199">
        <f t="shared" si="70"/>
        <v>0</v>
      </c>
      <c r="K275" s="200"/>
      <c r="L275" s="40"/>
      <c r="M275" s="201" t="s">
        <v>1</v>
      </c>
      <c r="N275" s="202" t="s">
        <v>40</v>
      </c>
      <c r="O275" s="72"/>
      <c r="P275" s="203">
        <f t="shared" si="71"/>
        <v>0</v>
      </c>
      <c r="Q275" s="203">
        <v>0</v>
      </c>
      <c r="R275" s="203">
        <f t="shared" si="72"/>
        <v>0</v>
      </c>
      <c r="S275" s="203">
        <v>0</v>
      </c>
      <c r="T275" s="204">
        <f t="shared" si="73"/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05" t="s">
        <v>215</v>
      </c>
      <c r="AT275" s="205" t="s">
        <v>211</v>
      </c>
      <c r="AU275" s="205" t="s">
        <v>83</v>
      </c>
      <c r="AY275" s="18" t="s">
        <v>209</v>
      </c>
      <c r="BE275" s="206">
        <f t="shared" si="74"/>
        <v>0</v>
      </c>
      <c r="BF275" s="206">
        <f t="shared" si="75"/>
        <v>0</v>
      </c>
      <c r="BG275" s="206">
        <f t="shared" si="76"/>
        <v>0</v>
      </c>
      <c r="BH275" s="206">
        <f t="shared" si="77"/>
        <v>0</v>
      </c>
      <c r="BI275" s="206">
        <f t="shared" si="78"/>
        <v>0</v>
      </c>
      <c r="BJ275" s="18" t="s">
        <v>83</v>
      </c>
      <c r="BK275" s="206">
        <f t="shared" si="79"/>
        <v>0</v>
      </c>
      <c r="BL275" s="18" t="s">
        <v>215</v>
      </c>
      <c r="BM275" s="205" t="s">
        <v>4751</v>
      </c>
    </row>
    <row r="276" spans="1:65" s="2" customFormat="1" ht="24.2" customHeight="1">
      <c r="A276" s="35"/>
      <c r="B276" s="36"/>
      <c r="C276" s="193" t="s">
        <v>539</v>
      </c>
      <c r="D276" s="193" t="s">
        <v>211</v>
      </c>
      <c r="E276" s="194" t="s">
        <v>4582</v>
      </c>
      <c r="F276" s="195" t="s">
        <v>4583</v>
      </c>
      <c r="G276" s="196" t="s">
        <v>513</v>
      </c>
      <c r="H276" s="197">
        <v>4</v>
      </c>
      <c r="I276" s="198"/>
      <c r="J276" s="199">
        <f t="shared" si="70"/>
        <v>0</v>
      </c>
      <c r="K276" s="200"/>
      <c r="L276" s="40"/>
      <c r="M276" s="201" t="s">
        <v>1</v>
      </c>
      <c r="N276" s="202" t="s">
        <v>40</v>
      </c>
      <c r="O276" s="72"/>
      <c r="P276" s="203">
        <f t="shared" si="71"/>
        <v>0</v>
      </c>
      <c r="Q276" s="203">
        <v>0</v>
      </c>
      <c r="R276" s="203">
        <f t="shared" si="72"/>
        <v>0</v>
      </c>
      <c r="S276" s="203">
        <v>0</v>
      </c>
      <c r="T276" s="204">
        <f t="shared" si="73"/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05" t="s">
        <v>215</v>
      </c>
      <c r="AT276" s="205" t="s">
        <v>211</v>
      </c>
      <c r="AU276" s="205" t="s">
        <v>83</v>
      </c>
      <c r="AY276" s="18" t="s">
        <v>209</v>
      </c>
      <c r="BE276" s="206">
        <f t="shared" si="74"/>
        <v>0</v>
      </c>
      <c r="BF276" s="206">
        <f t="shared" si="75"/>
        <v>0</v>
      </c>
      <c r="BG276" s="206">
        <f t="shared" si="76"/>
        <v>0</v>
      </c>
      <c r="BH276" s="206">
        <f t="shared" si="77"/>
        <v>0</v>
      </c>
      <c r="BI276" s="206">
        <f t="shared" si="78"/>
        <v>0</v>
      </c>
      <c r="BJ276" s="18" t="s">
        <v>83</v>
      </c>
      <c r="BK276" s="206">
        <f t="shared" si="79"/>
        <v>0</v>
      </c>
      <c r="BL276" s="18" t="s">
        <v>215</v>
      </c>
      <c r="BM276" s="205" t="s">
        <v>4752</v>
      </c>
    </row>
    <row r="277" spans="1:65" s="2" customFormat="1" ht="16.5" customHeight="1">
      <c r="A277" s="35"/>
      <c r="B277" s="36"/>
      <c r="C277" s="193" t="s">
        <v>861</v>
      </c>
      <c r="D277" s="193" t="s">
        <v>211</v>
      </c>
      <c r="E277" s="194" t="s">
        <v>4585</v>
      </c>
      <c r="F277" s="195" t="s">
        <v>4586</v>
      </c>
      <c r="G277" s="196" t="s">
        <v>513</v>
      </c>
      <c r="H277" s="197">
        <v>2</v>
      </c>
      <c r="I277" s="198"/>
      <c r="J277" s="199">
        <f t="shared" si="70"/>
        <v>0</v>
      </c>
      <c r="K277" s="200"/>
      <c r="L277" s="40"/>
      <c r="M277" s="201" t="s">
        <v>1</v>
      </c>
      <c r="N277" s="202" t="s">
        <v>40</v>
      </c>
      <c r="O277" s="72"/>
      <c r="P277" s="203">
        <f t="shared" si="71"/>
        <v>0</v>
      </c>
      <c r="Q277" s="203">
        <v>0</v>
      </c>
      <c r="R277" s="203">
        <f t="shared" si="72"/>
        <v>0</v>
      </c>
      <c r="S277" s="203">
        <v>0</v>
      </c>
      <c r="T277" s="204">
        <f t="shared" si="73"/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05" t="s">
        <v>215</v>
      </c>
      <c r="AT277" s="205" t="s">
        <v>211</v>
      </c>
      <c r="AU277" s="205" t="s">
        <v>83</v>
      </c>
      <c r="AY277" s="18" t="s">
        <v>209</v>
      </c>
      <c r="BE277" s="206">
        <f t="shared" si="74"/>
        <v>0</v>
      </c>
      <c r="BF277" s="206">
        <f t="shared" si="75"/>
        <v>0</v>
      </c>
      <c r="BG277" s="206">
        <f t="shared" si="76"/>
        <v>0</v>
      </c>
      <c r="BH277" s="206">
        <f t="shared" si="77"/>
        <v>0</v>
      </c>
      <c r="BI277" s="206">
        <f t="shared" si="78"/>
        <v>0</v>
      </c>
      <c r="BJ277" s="18" t="s">
        <v>83</v>
      </c>
      <c r="BK277" s="206">
        <f t="shared" si="79"/>
        <v>0</v>
      </c>
      <c r="BL277" s="18" t="s">
        <v>215</v>
      </c>
      <c r="BM277" s="205" t="s">
        <v>4753</v>
      </c>
    </row>
    <row r="278" spans="1:65" s="2" customFormat="1" ht="24.2" customHeight="1">
      <c r="A278" s="35"/>
      <c r="B278" s="36"/>
      <c r="C278" s="193" t="s">
        <v>544</v>
      </c>
      <c r="D278" s="193" t="s">
        <v>211</v>
      </c>
      <c r="E278" s="194" t="s">
        <v>4588</v>
      </c>
      <c r="F278" s="195" t="s">
        <v>4589</v>
      </c>
      <c r="G278" s="196" t="s">
        <v>513</v>
      </c>
      <c r="H278" s="197">
        <v>2</v>
      </c>
      <c r="I278" s="198"/>
      <c r="J278" s="199">
        <f t="shared" si="70"/>
        <v>0</v>
      </c>
      <c r="K278" s="200"/>
      <c r="L278" s="40"/>
      <c r="M278" s="201" t="s">
        <v>1</v>
      </c>
      <c r="N278" s="202" t="s">
        <v>40</v>
      </c>
      <c r="O278" s="72"/>
      <c r="P278" s="203">
        <f t="shared" si="71"/>
        <v>0</v>
      </c>
      <c r="Q278" s="203">
        <v>0</v>
      </c>
      <c r="R278" s="203">
        <f t="shared" si="72"/>
        <v>0</v>
      </c>
      <c r="S278" s="203">
        <v>0</v>
      </c>
      <c r="T278" s="204">
        <f t="shared" si="73"/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05" t="s">
        <v>215</v>
      </c>
      <c r="AT278" s="205" t="s">
        <v>211</v>
      </c>
      <c r="AU278" s="205" t="s">
        <v>83</v>
      </c>
      <c r="AY278" s="18" t="s">
        <v>209</v>
      </c>
      <c r="BE278" s="206">
        <f t="shared" si="74"/>
        <v>0</v>
      </c>
      <c r="BF278" s="206">
        <f t="shared" si="75"/>
        <v>0</v>
      </c>
      <c r="BG278" s="206">
        <f t="shared" si="76"/>
        <v>0</v>
      </c>
      <c r="BH278" s="206">
        <f t="shared" si="77"/>
        <v>0</v>
      </c>
      <c r="BI278" s="206">
        <f t="shared" si="78"/>
        <v>0</v>
      </c>
      <c r="BJ278" s="18" t="s">
        <v>83</v>
      </c>
      <c r="BK278" s="206">
        <f t="shared" si="79"/>
        <v>0</v>
      </c>
      <c r="BL278" s="18" t="s">
        <v>215</v>
      </c>
      <c r="BM278" s="205" t="s">
        <v>4754</v>
      </c>
    </row>
    <row r="279" spans="1:65" s="12" customFormat="1" ht="25.9" customHeight="1">
      <c r="B279" s="177"/>
      <c r="C279" s="178"/>
      <c r="D279" s="179" t="s">
        <v>74</v>
      </c>
      <c r="E279" s="180" t="s">
        <v>3692</v>
      </c>
      <c r="F279" s="180" t="s">
        <v>4755</v>
      </c>
      <c r="G279" s="178"/>
      <c r="H279" s="178"/>
      <c r="I279" s="181"/>
      <c r="J279" s="182">
        <f>BK279</f>
        <v>0</v>
      </c>
      <c r="K279" s="178"/>
      <c r="L279" s="183"/>
      <c r="M279" s="184"/>
      <c r="N279" s="185"/>
      <c r="O279" s="185"/>
      <c r="P279" s="186">
        <f>SUM(P280:P297)</f>
        <v>0</v>
      </c>
      <c r="Q279" s="185"/>
      <c r="R279" s="186">
        <f>SUM(R280:R297)</f>
        <v>0</v>
      </c>
      <c r="S279" s="185"/>
      <c r="T279" s="187">
        <f>SUM(T280:T297)</f>
        <v>0</v>
      </c>
      <c r="AR279" s="188" t="s">
        <v>83</v>
      </c>
      <c r="AT279" s="189" t="s">
        <v>74</v>
      </c>
      <c r="AU279" s="189" t="s">
        <v>75</v>
      </c>
      <c r="AY279" s="188" t="s">
        <v>209</v>
      </c>
      <c r="BK279" s="190">
        <f>SUM(BK280:BK297)</f>
        <v>0</v>
      </c>
    </row>
    <row r="280" spans="1:65" s="2" customFormat="1" ht="24.2" customHeight="1">
      <c r="A280" s="35"/>
      <c r="B280" s="36"/>
      <c r="C280" s="193" t="s">
        <v>868</v>
      </c>
      <c r="D280" s="193" t="s">
        <v>211</v>
      </c>
      <c r="E280" s="194" t="s">
        <v>4592</v>
      </c>
      <c r="F280" s="195" t="s">
        <v>4593</v>
      </c>
      <c r="G280" s="196" t="s">
        <v>425</v>
      </c>
      <c r="H280" s="197">
        <v>12</v>
      </c>
      <c r="I280" s="198"/>
      <c r="J280" s="199">
        <f t="shared" ref="J280:J297" si="80">ROUND(I280*H280,2)</f>
        <v>0</v>
      </c>
      <c r="K280" s="200"/>
      <c r="L280" s="40"/>
      <c r="M280" s="201" t="s">
        <v>1</v>
      </c>
      <c r="N280" s="202" t="s">
        <v>40</v>
      </c>
      <c r="O280" s="72"/>
      <c r="P280" s="203">
        <f t="shared" ref="P280:P297" si="81">O280*H280</f>
        <v>0</v>
      </c>
      <c r="Q280" s="203">
        <v>0</v>
      </c>
      <c r="R280" s="203">
        <f t="shared" ref="R280:R297" si="82">Q280*H280</f>
        <v>0</v>
      </c>
      <c r="S280" s="203">
        <v>0</v>
      </c>
      <c r="T280" s="204">
        <f t="shared" ref="T280:T297" si="83"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05" t="s">
        <v>215</v>
      </c>
      <c r="AT280" s="205" t="s">
        <v>211</v>
      </c>
      <c r="AU280" s="205" t="s">
        <v>83</v>
      </c>
      <c r="AY280" s="18" t="s">
        <v>209</v>
      </c>
      <c r="BE280" s="206">
        <f t="shared" ref="BE280:BE297" si="84">IF(N280="základní",J280,0)</f>
        <v>0</v>
      </c>
      <c r="BF280" s="206">
        <f t="shared" ref="BF280:BF297" si="85">IF(N280="snížená",J280,0)</f>
        <v>0</v>
      </c>
      <c r="BG280" s="206">
        <f t="shared" ref="BG280:BG297" si="86">IF(N280="zákl. přenesená",J280,0)</f>
        <v>0</v>
      </c>
      <c r="BH280" s="206">
        <f t="shared" ref="BH280:BH297" si="87">IF(N280="sníž. přenesená",J280,0)</f>
        <v>0</v>
      </c>
      <c r="BI280" s="206">
        <f t="shared" ref="BI280:BI297" si="88">IF(N280="nulová",J280,0)</f>
        <v>0</v>
      </c>
      <c r="BJ280" s="18" t="s">
        <v>83</v>
      </c>
      <c r="BK280" s="206">
        <f t="shared" ref="BK280:BK297" si="89">ROUND(I280*H280,2)</f>
        <v>0</v>
      </c>
      <c r="BL280" s="18" t="s">
        <v>215</v>
      </c>
      <c r="BM280" s="205" t="s">
        <v>4756</v>
      </c>
    </row>
    <row r="281" spans="1:65" s="2" customFormat="1" ht="24.2" customHeight="1">
      <c r="A281" s="35"/>
      <c r="B281" s="36"/>
      <c r="C281" s="193" t="s">
        <v>549</v>
      </c>
      <c r="D281" s="193" t="s">
        <v>211</v>
      </c>
      <c r="E281" s="194" t="s">
        <v>4595</v>
      </c>
      <c r="F281" s="195" t="s">
        <v>4596</v>
      </c>
      <c r="G281" s="196" t="s">
        <v>425</v>
      </c>
      <c r="H281" s="197">
        <v>20</v>
      </c>
      <c r="I281" s="198"/>
      <c r="J281" s="199">
        <f t="shared" si="80"/>
        <v>0</v>
      </c>
      <c r="K281" s="200"/>
      <c r="L281" s="40"/>
      <c r="M281" s="201" t="s">
        <v>1</v>
      </c>
      <c r="N281" s="202" t="s">
        <v>40</v>
      </c>
      <c r="O281" s="72"/>
      <c r="P281" s="203">
        <f t="shared" si="81"/>
        <v>0</v>
      </c>
      <c r="Q281" s="203">
        <v>0</v>
      </c>
      <c r="R281" s="203">
        <f t="shared" si="82"/>
        <v>0</v>
      </c>
      <c r="S281" s="203">
        <v>0</v>
      </c>
      <c r="T281" s="204">
        <f t="shared" si="83"/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05" t="s">
        <v>215</v>
      </c>
      <c r="AT281" s="205" t="s">
        <v>211</v>
      </c>
      <c r="AU281" s="205" t="s">
        <v>83</v>
      </c>
      <c r="AY281" s="18" t="s">
        <v>209</v>
      </c>
      <c r="BE281" s="206">
        <f t="shared" si="84"/>
        <v>0</v>
      </c>
      <c r="BF281" s="206">
        <f t="shared" si="85"/>
        <v>0</v>
      </c>
      <c r="BG281" s="206">
        <f t="shared" si="86"/>
        <v>0</v>
      </c>
      <c r="BH281" s="206">
        <f t="shared" si="87"/>
        <v>0</v>
      </c>
      <c r="BI281" s="206">
        <f t="shared" si="88"/>
        <v>0</v>
      </c>
      <c r="BJ281" s="18" t="s">
        <v>83</v>
      </c>
      <c r="BK281" s="206">
        <f t="shared" si="89"/>
        <v>0</v>
      </c>
      <c r="BL281" s="18" t="s">
        <v>215</v>
      </c>
      <c r="BM281" s="205" t="s">
        <v>4757</v>
      </c>
    </row>
    <row r="282" spans="1:65" s="2" customFormat="1" ht="24.2" customHeight="1">
      <c r="A282" s="35"/>
      <c r="B282" s="36"/>
      <c r="C282" s="193" t="s">
        <v>880</v>
      </c>
      <c r="D282" s="193" t="s">
        <v>211</v>
      </c>
      <c r="E282" s="194" t="s">
        <v>4598</v>
      </c>
      <c r="F282" s="195" t="s">
        <v>4599</v>
      </c>
      <c r="G282" s="196" t="s">
        <v>425</v>
      </c>
      <c r="H282" s="197">
        <v>80</v>
      </c>
      <c r="I282" s="198"/>
      <c r="J282" s="199">
        <f t="shared" si="80"/>
        <v>0</v>
      </c>
      <c r="K282" s="200"/>
      <c r="L282" s="40"/>
      <c r="M282" s="201" t="s">
        <v>1</v>
      </c>
      <c r="N282" s="202" t="s">
        <v>40</v>
      </c>
      <c r="O282" s="72"/>
      <c r="P282" s="203">
        <f t="shared" si="81"/>
        <v>0</v>
      </c>
      <c r="Q282" s="203">
        <v>0</v>
      </c>
      <c r="R282" s="203">
        <f t="shared" si="82"/>
        <v>0</v>
      </c>
      <c r="S282" s="203">
        <v>0</v>
      </c>
      <c r="T282" s="204">
        <f t="shared" si="83"/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05" t="s">
        <v>215</v>
      </c>
      <c r="AT282" s="205" t="s">
        <v>211</v>
      </c>
      <c r="AU282" s="205" t="s">
        <v>83</v>
      </c>
      <c r="AY282" s="18" t="s">
        <v>209</v>
      </c>
      <c r="BE282" s="206">
        <f t="shared" si="84"/>
        <v>0</v>
      </c>
      <c r="BF282" s="206">
        <f t="shared" si="85"/>
        <v>0</v>
      </c>
      <c r="BG282" s="206">
        <f t="shared" si="86"/>
        <v>0</v>
      </c>
      <c r="BH282" s="206">
        <f t="shared" si="87"/>
        <v>0</v>
      </c>
      <c r="BI282" s="206">
        <f t="shared" si="88"/>
        <v>0</v>
      </c>
      <c r="BJ282" s="18" t="s">
        <v>83</v>
      </c>
      <c r="BK282" s="206">
        <f t="shared" si="89"/>
        <v>0</v>
      </c>
      <c r="BL282" s="18" t="s">
        <v>215</v>
      </c>
      <c r="BM282" s="205" t="s">
        <v>4758</v>
      </c>
    </row>
    <row r="283" spans="1:65" s="2" customFormat="1" ht="16.5" customHeight="1">
      <c r="A283" s="35"/>
      <c r="B283" s="36"/>
      <c r="C283" s="193" t="s">
        <v>556</v>
      </c>
      <c r="D283" s="193" t="s">
        <v>211</v>
      </c>
      <c r="E283" s="194" t="s">
        <v>4601</v>
      </c>
      <c r="F283" s="195" t="s">
        <v>4602</v>
      </c>
      <c r="G283" s="196" t="s">
        <v>513</v>
      </c>
      <c r="H283" s="197">
        <v>60</v>
      </c>
      <c r="I283" s="198"/>
      <c r="J283" s="199">
        <f t="shared" si="80"/>
        <v>0</v>
      </c>
      <c r="K283" s="200"/>
      <c r="L283" s="40"/>
      <c r="M283" s="201" t="s">
        <v>1</v>
      </c>
      <c r="N283" s="202" t="s">
        <v>40</v>
      </c>
      <c r="O283" s="72"/>
      <c r="P283" s="203">
        <f t="shared" si="81"/>
        <v>0</v>
      </c>
      <c r="Q283" s="203">
        <v>0</v>
      </c>
      <c r="R283" s="203">
        <f t="shared" si="82"/>
        <v>0</v>
      </c>
      <c r="S283" s="203">
        <v>0</v>
      </c>
      <c r="T283" s="204">
        <f t="shared" si="83"/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05" t="s">
        <v>215</v>
      </c>
      <c r="AT283" s="205" t="s">
        <v>211</v>
      </c>
      <c r="AU283" s="205" t="s">
        <v>83</v>
      </c>
      <c r="AY283" s="18" t="s">
        <v>209</v>
      </c>
      <c r="BE283" s="206">
        <f t="shared" si="84"/>
        <v>0</v>
      </c>
      <c r="BF283" s="206">
        <f t="shared" si="85"/>
        <v>0</v>
      </c>
      <c r="BG283" s="206">
        <f t="shared" si="86"/>
        <v>0</v>
      </c>
      <c r="BH283" s="206">
        <f t="shared" si="87"/>
        <v>0</v>
      </c>
      <c r="BI283" s="206">
        <f t="shared" si="88"/>
        <v>0</v>
      </c>
      <c r="BJ283" s="18" t="s">
        <v>83</v>
      </c>
      <c r="BK283" s="206">
        <f t="shared" si="89"/>
        <v>0</v>
      </c>
      <c r="BL283" s="18" t="s">
        <v>215</v>
      </c>
      <c r="BM283" s="205" t="s">
        <v>4759</v>
      </c>
    </row>
    <row r="284" spans="1:65" s="2" customFormat="1" ht="16.5" customHeight="1">
      <c r="A284" s="35"/>
      <c r="B284" s="36"/>
      <c r="C284" s="193" t="s">
        <v>891</v>
      </c>
      <c r="D284" s="193" t="s">
        <v>211</v>
      </c>
      <c r="E284" s="194" t="s">
        <v>4604</v>
      </c>
      <c r="F284" s="195" t="s">
        <v>4605</v>
      </c>
      <c r="G284" s="196" t="s">
        <v>425</v>
      </c>
      <c r="H284" s="197">
        <v>100</v>
      </c>
      <c r="I284" s="198"/>
      <c r="J284" s="199">
        <f t="shared" si="80"/>
        <v>0</v>
      </c>
      <c r="K284" s="200"/>
      <c r="L284" s="40"/>
      <c r="M284" s="201" t="s">
        <v>1</v>
      </c>
      <c r="N284" s="202" t="s">
        <v>40</v>
      </c>
      <c r="O284" s="72"/>
      <c r="P284" s="203">
        <f t="shared" si="81"/>
        <v>0</v>
      </c>
      <c r="Q284" s="203">
        <v>0</v>
      </c>
      <c r="R284" s="203">
        <f t="shared" si="82"/>
        <v>0</v>
      </c>
      <c r="S284" s="203">
        <v>0</v>
      </c>
      <c r="T284" s="204">
        <f t="shared" si="83"/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05" t="s">
        <v>215</v>
      </c>
      <c r="AT284" s="205" t="s">
        <v>211</v>
      </c>
      <c r="AU284" s="205" t="s">
        <v>83</v>
      </c>
      <c r="AY284" s="18" t="s">
        <v>209</v>
      </c>
      <c r="BE284" s="206">
        <f t="shared" si="84"/>
        <v>0</v>
      </c>
      <c r="BF284" s="206">
        <f t="shared" si="85"/>
        <v>0</v>
      </c>
      <c r="BG284" s="206">
        <f t="shared" si="86"/>
        <v>0</v>
      </c>
      <c r="BH284" s="206">
        <f t="shared" si="87"/>
        <v>0</v>
      </c>
      <c r="BI284" s="206">
        <f t="shared" si="88"/>
        <v>0</v>
      </c>
      <c r="BJ284" s="18" t="s">
        <v>83</v>
      </c>
      <c r="BK284" s="206">
        <f t="shared" si="89"/>
        <v>0</v>
      </c>
      <c r="BL284" s="18" t="s">
        <v>215</v>
      </c>
      <c r="BM284" s="205" t="s">
        <v>4760</v>
      </c>
    </row>
    <row r="285" spans="1:65" s="2" customFormat="1" ht="16.5" customHeight="1">
      <c r="A285" s="35"/>
      <c r="B285" s="36"/>
      <c r="C285" s="193" t="s">
        <v>560</v>
      </c>
      <c r="D285" s="193" t="s">
        <v>211</v>
      </c>
      <c r="E285" s="194" t="s">
        <v>4607</v>
      </c>
      <c r="F285" s="195" t="s">
        <v>4608</v>
      </c>
      <c r="G285" s="196" t="s">
        <v>425</v>
      </c>
      <c r="H285" s="197">
        <v>80</v>
      </c>
      <c r="I285" s="198"/>
      <c r="J285" s="199">
        <f t="shared" si="80"/>
        <v>0</v>
      </c>
      <c r="K285" s="200"/>
      <c r="L285" s="40"/>
      <c r="M285" s="201" t="s">
        <v>1</v>
      </c>
      <c r="N285" s="202" t="s">
        <v>40</v>
      </c>
      <c r="O285" s="72"/>
      <c r="P285" s="203">
        <f t="shared" si="81"/>
        <v>0</v>
      </c>
      <c r="Q285" s="203">
        <v>0</v>
      </c>
      <c r="R285" s="203">
        <f t="shared" si="82"/>
        <v>0</v>
      </c>
      <c r="S285" s="203">
        <v>0</v>
      </c>
      <c r="T285" s="204">
        <f t="shared" si="83"/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05" t="s">
        <v>215</v>
      </c>
      <c r="AT285" s="205" t="s">
        <v>211</v>
      </c>
      <c r="AU285" s="205" t="s">
        <v>83</v>
      </c>
      <c r="AY285" s="18" t="s">
        <v>209</v>
      </c>
      <c r="BE285" s="206">
        <f t="shared" si="84"/>
        <v>0</v>
      </c>
      <c r="BF285" s="206">
        <f t="shared" si="85"/>
        <v>0</v>
      </c>
      <c r="BG285" s="206">
        <f t="shared" si="86"/>
        <v>0</v>
      </c>
      <c r="BH285" s="206">
        <f t="shared" si="87"/>
        <v>0</v>
      </c>
      <c r="BI285" s="206">
        <f t="shared" si="88"/>
        <v>0</v>
      </c>
      <c r="BJ285" s="18" t="s">
        <v>83</v>
      </c>
      <c r="BK285" s="206">
        <f t="shared" si="89"/>
        <v>0</v>
      </c>
      <c r="BL285" s="18" t="s">
        <v>215</v>
      </c>
      <c r="BM285" s="205" t="s">
        <v>4761</v>
      </c>
    </row>
    <row r="286" spans="1:65" s="2" customFormat="1" ht="16.5" customHeight="1">
      <c r="A286" s="35"/>
      <c r="B286" s="36"/>
      <c r="C286" s="193" t="s">
        <v>902</v>
      </c>
      <c r="D286" s="193" t="s">
        <v>211</v>
      </c>
      <c r="E286" s="194" t="s">
        <v>4610</v>
      </c>
      <c r="F286" s="195" t="s">
        <v>4611</v>
      </c>
      <c r="G286" s="196" t="s">
        <v>425</v>
      </c>
      <c r="H286" s="197">
        <v>0</v>
      </c>
      <c r="I286" s="198"/>
      <c r="J286" s="199">
        <f t="shared" si="80"/>
        <v>0</v>
      </c>
      <c r="K286" s="200"/>
      <c r="L286" s="40"/>
      <c r="M286" s="201" t="s">
        <v>1</v>
      </c>
      <c r="N286" s="202" t="s">
        <v>40</v>
      </c>
      <c r="O286" s="72"/>
      <c r="P286" s="203">
        <f t="shared" si="81"/>
        <v>0</v>
      </c>
      <c r="Q286" s="203">
        <v>0</v>
      </c>
      <c r="R286" s="203">
        <f t="shared" si="82"/>
        <v>0</v>
      </c>
      <c r="S286" s="203">
        <v>0</v>
      </c>
      <c r="T286" s="204">
        <f t="shared" si="83"/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05" t="s">
        <v>215</v>
      </c>
      <c r="AT286" s="205" t="s">
        <v>211</v>
      </c>
      <c r="AU286" s="205" t="s">
        <v>83</v>
      </c>
      <c r="AY286" s="18" t="s">
        <v>209</v>
      </c>
      <c r="BE286" s="206">
        <f t="shared" si="84"/>
        <v>0</v>
      </c>
      <c r="BF286" s="206">
        <f t="shared" si="85"/>
        <v>0</v>
      </c>
      <c r="BG286" s="206">
        <f t="shared" si="86"/>
        <v>0</v>
      </c>
      <c r="BH286" s="206">
        <f t="shared" si="87"/>
        <v>0</v>
      </c>
      <c r="BI286" s="206">
        <f t="shared" si="88"/>
        <v>0</v>
      </c>
      <c r="BJ286" s="18" t="s">
        <v>83</v>
      </c>
      <c r="BK286" s="206">
        <f t="shared" si="89"/>
        <v>0</v>
      </c>
      <c r="BL286" s="18" t="s">
        <v>215</v>
      </c>
      <c r="BM286" s="205" t="s">
        <v>4762</v>
      </c>
    </row>
    <row r="287" spans="1:65" s="2" customFormat="1" ht="16.5" customHeight="1">
      <c r="A287" s="35"/>
      <c r="B287" s="36"/>
      <c r="C287" s="193" t="s">
        <v>563</v>
      </c>
      <c r="D287" s="193" t="s">
        <v>211</v>
      </c>
      <c r="E287" s="194" t="s">
        <v>4613</v>
      </c>
      <c r="F287" s="195" t="s">
        <v>4614</v>
      </c>
      <c r="G287" s="196" t="s">
        <v>425</v>
      </c>
      <c r="H287" s="197">
        <v>260</v>
      </c>
      <c r="I287" s="198"/>
      <c r="J287" s="199">
        <f t="shared" si="80"/>
        <v>0</v>
      </c>
      <c r="K287" s="200"/>
      <c r="L287" s="40"/>
      <c r="M287" s="201" t="s">
        <v>1</v>
      </c>
      <c r="N287" s="202" t="s">
        <v>40</v>
      </c>
      <c r="O287" s="72"/>
      <c r="P287" s="203">
        <f t="shared" si="81"/>
        <v>0</v>
      </c>
      <c r="Q287" s="203">
        <v>0</v>
      </c>
      <c r="R287" s="203">
        <f t="shared" si="82"/>
        <v>0</v>
      </c>
      <c r="S287" s="203">
        <v>0</v>
      </c>
      <c r="T287" s="204">
        <f t="shared" si="83"/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05" t="s">
        <v>215</v>
      </c>
      <c r="AT287" s="205" t="s">
        <v>211</v>
      </c>
      <c r="AU287" s="205" t="s">
        <v>83</v>
      </c>
      <c r="AY287" s="18" t="s">
        <v>209</v>
      </c>
      <c r="BE287" s="206">
        <f t="shared" si="84"/>
        <v>0</v>
      </c>
      <c r="BF287" s="206">
        <f t="shared" si="85"/>
        <v>0</v>
      </c>
      <c r="BG287" s="206">
        <f t="shared" si="86"/>
        <v>0</v>
      </c>
      <c r="BH287" s="206">
        <f t="shared" si="87"/>
        <v>0</v>
      </c>
      <c r="BI287" s="206">
        <f t="shared" si="88"/>
        <v>0</v>
      </c>
      <c r="BJ287" s="18" t="s">
        <v>83</v>
      </c>
      <c r="BK287" s="206">
        <f t="shared" si="89"/>
        <v>0</v>
      </c>
      <c r="BL287" s="18" t="s">
        <v>215</v>
      </c>
      <c r="BM287" s="205" t="s">
        <v>4763</v>
      </c>
    </row>
    <row r="288" spans="1:65" s="2" customFormat="1" ht="16.5" customHeight="1">
      <c r="A288" s="35"/>
      <c r="B288" s="36"/>
      <c r="C288" s="193" t="s">
        <v>911</v>
      </c>
      <c r="D288" s="193" t="s">
        <v>211</v>
      </c>
      <c r="E288" s="194" t="s">
        <v>4616</v>
      </c>
      <c r="F288" s="195" t="s">
        <v>4617</v>
      </c>
      <c r="G288" s="196" t="s">
        <v>425</v>
      </c>
      <c r="H288" s="197">
        <v>240</v>
      </c>
      <c r="I288" s="198"/>
      <c r="J288" s="199">
        <f t="shared" si="80"/>
        <v>0</v>
      </c>
      <c r="K288" s="200"/>
      <c r="L288" s="40"/>
      <c r="M288" s="201" t="s">
        <v>1</v>
      </c>
      <c r="N288" s="202" t="s">
        <v>40</v>
      </c>
      <c r="O288" s="72"/>
      <c r="P288" s="203">
        <f t="shared" si="81"/>
        <v>0</v>
      </c>
      <c r="Q288" s="203">
        <v>0</v>
      </c>
      <c r="R288" s="203">
        <f t="shared" si="82"/>
        <v>0</v>
      </c>
      <c r="S288" s="203">
        <v>0</v>
      </c>
      <c r="T288" s="204">
        <f t="shared" si="83"/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05" t="s">
        <v>215</v>
      </c>
      <c r="AT288" s="205" t="s">
        <v>211</v>
      </c>
      <c r="AU288" s="205" t="s">
        <v>83</v>
      </c>
      <c r="AY288" s="18" t="s">
        <v>209</v>
      </c>
      <c r="BE288" s="206">
        <f t="shared" si="84"/>
        <v>0</v>
      </c>
      <c r="BF288" s="206">
        <f t="shared" si="85"/>
        <v>0</v>
      </c>
      <c r="BG288" s="206">
        <f t="shared" si="86"/>
        <v>0</v>
      </c>
      <c r="BH288" s="206">
        <f t="shared" si="87"/>
        <v>0</v>
      </c>
      <c r="BI288" s="206">
        <f t="shared" si="88"/>
        <v>0</v>
      </c>
      <c r="BJ288" s="18" t="s">
        <v>83</v>
      </c>
      <c r="BK288" s="206">
        <f t="shared" si="89"/>
        <v>0</v>
      </c>
      <c r="BL288" s="18" t="s">
        <v>215</v>
      </c>
      <c r="BM288" s="205" t="s">
        <v>4764</v>
      </c>
    </row>
    <row r="289" spans="1:65" s="2" customFormat="1" ht="16.5" customHeight="1">
      <c r="A289" s="35"/>
      <c r="B289" s="36"/>
      <c r="C289" s="193" t="s">
        <v>567</v>
      </c>
      <c r="D289" s="193" t="s">
        <v>211</v>
      </c>
      <c r="E289" s="194" t="s">
        <v>4619</v>
      </c>
      <c r="F289" s="195" t="s">
        <v>4620</v>
      </c>
      <c r="G289" s="196" t="s">
        <v>425</v>
      </c>
      <c r="H289" s="197">
        <v>420</v>
      </c>
      <c r="I289" s="198"/>
      <c r="J289" s="199">
        <f t="shared" si="80"/>
        <v>0</v>
      </c>
      <c r="K289" s="200"/>
      <c r="L289" s="40"/>
      <c r="M289" s="201" t="s">
        <v>1</v>
      </c>
      <c r="N289" s="202" t="s">
        <v>40</v>
      </c>
      <c r="O289" s="72"/>
      <c r="P289" s="203">
        <f t="shared" si="81"/>
        <v>0</v>
      </c>
      <c r="Q289" s="203">
        <v>0</v>
      </c>
      <c r="R289" s="203">
        <f t="shared" si="82"/>
        <v>0</v>
      </c>
      <c r="S289" s="203">
        <v>0</v>
      </c>
      <c r="T289" s="204">
        <f t="shared" si="83"/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05" t="s">
        <v>215</v>
      </c>
      <c r="AT289" s="205" t="s">
        <v>211</v>
      </c>
      <c r="AU289" s="205" t="s">
        <v>83</v>
      </c>
      <c r="AY289" s="18" t="s">
        <v>209</v>
      </c>
      <c r="BE289" s="206">
        <f t="shared" si="84"/>
        <v>0</v>
      </c>
      <c r="BF289" s="206">
        <f t="shared" si="85"/>
        <v>0</v>
      </c>
      <c r="BG289" s="206">
        <f t="shared" si="86"/>
        <v>0</v>
      </c>
      <c r="BH289" s="206">
        <f t="shared" si="87"/>
        <v>0</v>
      </c>
      <c r="BI289" s="206">
        <f t="shared" si="88"/>
        <v>0</v>
      </c>
      <c r="BJ289" s="18" t="s">
        <v>83</v>
      </c>
      <c r="BK289" s="206">
        <f t="shared" si="89"/>
        <v>0</v>
      </c>
      <c r="BL289" s="18" t="s">
        <v>215</v>
      </c>
      <c r="BM289" s="205" t="s">
        <v>4765</v>
      </c>
    </row>
    <row r="290" spans="1:65" s="2" customFormat="1" ht="16.5" customHeight="1">
      <c r="A290" s="35"/>
      <c r="B290" s="36"/>
      <c r="C290" s="193" t="s">
        <v>919</v>
      </c>
      <c r="D290" s="193" t="s">
        <v>211</v>
      </c>
      <c r="E290" s="194" t="s">
        <v>4622</v>
      </c>
      <c r="F290" s="195" t="s">
        <v>4623</v>
      </c>
      <c r="G290" s="196" t="s">
        <v>425</v>
      </c>
      <c r="H290" s="197">
        <v>20</v>
      </c>
      <c r="I290" s="198"/>
      <c r="J290" s="199">
        <f t="shared" si="80"/>
        <v>0</v>
      </c>
      <c r="K290" s="200"/>
      <c r="L290" s="40"/>
      <c r="M290" s="201" t="s">
        <v>1</v>
      </c>
      <c r="N290" s="202" t="s">
        <v>40</v>
      </c>
      <c r="O290" s="72"/>
      <c r="P290" s="203">
        <f t="shared" si="81"/>
        <v>0</v>
      </c>
      <c r="Q290" s="203">
        <v>0</v>
      </c>
      <c r="R290" s="203">
        <f t="shared" si="82"/>
        <v>0</v>
      </c>
      <c r="S290" s="203">
        <v>0</v>
      </c>
      <c r="T290" s="204">
        <f t="shared" si="83"/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05" t="s">
        <v>215</v>
      </c>
      <c r="AT290" s="205" t="s">
        <v>211</v>
      </c>
      <c r="AU290" s="205" t="s">
        <v>83</v>
      </c>
      <c r="AY290" s="18" t="s">
        <v>209</v>
      </c>
      <c r="BE290" s="206">
        <f t="shared" si="84"/>
        <v>0</v>
      </c>
      <c r="BF290" s="206">
        <f t="shared" si="85"/>
        <v>0</v>
      </c>
      <c r="BG290" s="206">
        <f t="shared" si="86"/>
        <v>0</v>
      </c>
      <c r="BH290" s="206">
        <f t="shared" si="87"/>
        <v>0</v>
      </c>
      <c r="BI290" s="206">
        <f t="shared" si="88"/>
        <v>0</v>
      </c>
      <c r="BJ290" s="18" t="s">
        <v>83</v>
      </c>
      <c r="BK290" s="206">
        <f t="shared" si="89"/>
        <v>0</v>
      </c>
      <c r="BL290" s="18" t="s">
        <v>215</v>
      </c>
      <c r="BM290" s="205" t="s">
        <v>4766</v>
      </c>
    </row>
    <row r="291" spans="1:65" s="2" customFormat="1" ht="16.5" customHeight="1">
      <c r="A291" s="35"/>
      <c r="B291" s="36"/>
      <c r="C291" s="193" t="s">
        <v>571</v>
      </c>
      <c r="D291" s="193" t="s">
        <v>211</v>
      </c>
      <c r="E291" s="194" t="s">
        <v>4625</v>
      </c>
      <c r="F291" s="195" t="s">
        <v>4626</v>
      </c>
      <c r="G291" s="196" t="s">
        <v>513</v>
      </c>
      <c r="H291" s="197">
        <v>6</v>
      </c>
      <c r="I291" s="198"/>
      <c r="J291" s="199">
        <f t="shared" si="80"/>
        <v>0</v>
      </c>
      <c r="K291" s="200"/>
      <c r="L291" s="40"/>
      <c r="M291" s="201" t="s">
        <v>1</v>
      </c>
      <c r="N291" s="202" t="s">
        <v>40</v>
      </c>
      <c r="O291" s="72"/>
      <c r="P291" s="203">
        <f t="shared" si="81"/>
        <v>0</v>
      </c>
      <c r="Q291" s="203">
        <v>0</v>
      </c>
      <c r="R291" s="203">
        <f t="shared" si="82"/>
        <v>0</v>
      </c>
      <c r="S291" s="203">
        <v>0</v>
      </c>
      <c r="T291" s="204">
        <f t="shared" si="83"/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05" t="s">
        <v>215</v>
      </c>
      <c r="AT291" s="205" t="s">
        <v>211</v>
      </c>
      <c r="AU291" s="205" t="s">
        <v>83</v>
      </c>
      <c r="AY291" s="18" t="s">
        <v>209</v>
      </c>
      <c r="BE291" s="206">
        <f t="shared" si="84"/>
        <v>0</v>
      </c>
      <c r="BF291" s="206">
        <f t="shared" si="85"/>
        <v>0</v>
      </c>
      <c r="BG291" s="206">
        <f t="shared" si="86"/>
        <v>0</v>
      </c>
      <c r="BH291" s="206">
        <f t="shared" si="87"/>
        <v>0</v>
      </c>
      <c r="BI291" s="206">
        <f t="shared" si="88"/>
        <v>0</v>
      </c>
      <c r="BJ291" s="18" t="s">
        <v>83</v>
      </c>
      <c r="BK291" s="206">
        <f t="shared" si="89"/>
        <v>0</v>
      </c>
      <c r="BL291" s="18" t="s">
        <v>215</v>
      </c>
      <c r="BM291" s="205" t="s">
        <v>4767</v>
      </c>
    </row>
    <row r="292" spans="1:65" s="2" customFormat="1" ht="16.5" customHeight="1">
      <c r="A292" s="35"/>
      <c r="B292" s="36"/>
      <c r="C292" s="193" t="s">
        <v>928</v>
      </c>
      <c r="D292" s="193" t="s">
        <v>211</v>
      </c>
      <c r="E292" s="194" t="s">
        <v>4628</v>
      </c>
      <c r="F292" s="195" t="s">
        <v>4629</v>
      </c>
      <c r="G292" s="196" t="s">
        <v>513</v>
      </c>
      <c r="H292" s="197">
        <v>20</v>
      </c>
      <c r="I292" s="198"/>
      <c r="J292" s="199">
        <f t="shared" si="80"/>
        <v>0</v>
      </c>
      <c r="K292" s="200"/>
      <c r="L292" s="40"/>
      <c r="M292" s="201" t="s">
        <v>1</v>
      </c>
      <c r="N292" s="202" t="s">
        <v>40</v>
      </c>
      <c r="O292" s="72"/>
      <c r="P292" s="203">
        <f t="shared" si="81"/>
        <v>0</v>
      </c>
      <c r="Q292" s="203">
        <v>0</v>
      </c>
      <c r="R292" s="203">
        <f t="shared" si="82"/>
        <v>0</v>
      </c>
      <c r="S292" s="203">
        <v>0</v>
      </c>
      <c r="T292" s="204">
        <f t="shared" si="83"/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05" t="s">
        <v>215</v>
      </c>
      <c r="AT292" s="205" t="s">
        <v>211</v>
      </c>
      <c r="AU292" s="205" t="s">
        <v>83</v>
      </c>
      <c r="AY292" s="18" t="s">
        <v>209</v>
      </c>
      <c r="BE292" s="206">
        <f t="shared" si="84"/>
        <v>0</v>
      </c>
      <c r="BF292" s="206">
        <f t="shared" si="85"/>
        <v>0</v>
      </c>
      <c r="BG292" s="206">
        <f t="shared" si="86"/>
        <v>0</v>
      </c>
      <c r="BH292" s="206">
        <f t="shared" si="87"/>
        <v>0</v>
      </c>
      <c r="BI292" s="206">
        <f t="shared" si="88"/>
        <v>0</v>
      </c>
      <c r="BJ292" s="18" t="s">
        <v>83</v>
      </c>
      <c r="BK292" s="206">
        <f t="shared" si="89"/>
        <v>0</v>
      </c>
      <c r="BL292" s="18" t="s">
        <v>215</v>
      </c>
      <c r="BM292" s="205" t="s">
        <v>4768</v>
      </c>
    </row>
    <row r="293" spans="1:65" s="2" customFormat="1" ht="24.2" customHeight="1">
      <c r="A293" s="35"/>
      <c r="B293" s="36"/>
      <c r="C293" s="193" t="s">
        <v>575</v>
      </c>
      <c r="D293" s="193" t="s">
        <v>211</v>
      </c>
      <c r="E293" s="194" t="s">
        <v>4631</v>
      </c>
      <c r="F293" s="195" t="s">
        <v>4632</v>
      </c>
      <c r="G293" s="196" t="s">
        <v>513</v>
      </c>
      <c r="H293" s="197">
        <v>4</v>
      </c>
      <c r="I293" s="198"/>
      <c r="J293" s="199">
        <f t="shared" si="80"/>
        <v>0</v>
      </c>
      <c r="K293" s="200"/>
      <c r="L293" s="40"/>
      <c r="M293" s="201" t="s">
        <v>1</v>
      </c>
      <c r="N293" s="202" t="s">
        <v>40</v>
      </c>
      <c r="O293" s="72"/>
      <c r="P293" s="203">
        <f t="shared" si="81"/>
        <v>0</v>
      </c>
      <c r="Q293" s="203">
        <v>0</v>
      </c>
      <c r="R293" s="203">
        <f t="shared" si="82"/>
        <v>0</v>
      </c>
      <c r="S293" s="203">
        <v>0</v>
      </c>
      <c r="T293" s="204">
        <f t="shared" si="83"/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05" t="s">
        <v>215</v>
      </c>
      <c r="AT293" s="205" t="s">
        <v>211</v>
      </c>
      <c r="AU293" s="205" t="s">
        <v>83</v>
      </c>
      <c r="AY293" s="18" t="s">
        <v>209</v>
      </c>
      <c r="BE293" s="206">
        <f t="shared" si="84"/>
        <v>0</v>
      </c>
      <c r="BF293" s="206">
        <f t="shared" si="85"/>
        <v>0</v>
      </c>
      <c r="BG293" s="206">
        <f t="shared" si="86"/>
        <v>0</v>
      </c>
      <c r="BH293" s="206">
        <f t="shared" si="87"/>
        <v>0</v>
      </c>
      <c r="BI293" s="206">
        <f t="shared" si="88"/>
        <v>0</v>
      </c>
      <c r="BJ293" s="18" t="s">
        <v>83</v>
      </c>
      <c r="BK293" s="206">
        <f t="shared" si="89"/>
        <v>0</v>
      </c>
      <c r="BL293" s="18" t="s">
        <v>215</v>
      </c>
      <c r="BM293" s="205" t="s">
        <v>4769</v>
      </c>
    </row>
    <row r="294" spans="1:65" s="2" customFormat="1" ht="21.75" customHeight="1">
      <c r="A294" s="35"/>
      <c r="B294" s="36"/>
      <c r="C294" s="193" t="s">
        <v>944</v>
      </c>
      <c r="D294" s="193" t="s">
        <v>211</v>
      </c>
      <c r="E294" s="194" t="s">
        <v>4634</v>
      </c>
      <c r="F294" s="195" t="s">
        <v>4635</v>
      </c>
      <c r="G294" s="196" t="s">
        <v>513</v>
      </c>
      <c r="H294" s="197">
        <v>6</v>
      </c>
      <c r="I294" s="198"/>
      <c r="J294" s="199">
        <f t="shared" si="80"/>
        <v>0</v>
      </c>
      <c r="K294" s="200"/>
      <c r="L294" s="40"/>
      <c r="M294" s="201" t="s">
        <v>1</v>
      </c>
      <c r="N294" s="202" t="s">
        <v>40</v>
      </c>
      <c r="O294" s="72"/>
      <c r="P294" s="203">
        <f t="shared" si="81"/>
        <v>0</v>
      </c>
      <c r="Q294" s="203">
        <v>0</v>
      </c>
      <c r="R294" s="203">
        <f t="shared" si="82"/>
        <v>0</v>
      </c>
      <c r="S294" s="203">
        <v>0</v>
      </c>
      <c r="T294" s="204">
        <f t="shared" si="83"/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05" t="s">
        <v>215</v>
      </c>
      <c r="AT294" s="205" t="s">
        <v>211</v>
      </c>
      <c r="AU294" s="205" t="s">
        <v>83</v>
      </c>
      <c r="AY294" s="18" t="s">
        <v>209</v>
      </c>
      <c r="BE294" s="206">
        <f t="shared" si="84"/>
        <v>0</v>
      </c>
      <c r="BF294" s="206">
        <f t="shared" si="85"/>
        <v>0</v>
      </c>
      <c r="BG294" s="206">
        <f t="shared" si="86"/>
        <v>0</v>
      </c>
      <c r="BH294" s="206">
        <f t="shared" si="87"/>
        <v>0</v>
      </c>
      <c r="BI294" s="206">
        <f t="shared" si="88"/>
        <v>0</v>
      </c>
      <c r="BJ294" s="18" t="s">
        <v>83</v>
      </c>
      <c r="BK294" s="206">
        <f t="shared" si="89"/>
        <v>0</v>
      </c>
      <c r="BL294" s="18" t="s">
        <v>215</v>
      </c>
      <c r="BM294" s="205" t="s">
        <v>4770</v>
      </c>
    </row>
    <row r="295" spans="1:65" s="2" customFormat="1" ht="16.5" customHeight="1">
      <c r="A295" s="35"/>
      <c r="B295" s="36"/>
      <c r="C295" s="193" t="s">
        <v>578</v>
      </c>
      <c r="D295" s="193" t="s">
        <v>211</v>
      </c>
      <c r="E295" s="194" t="s">
        <v>4637</v>
      </c>
      <c r="F295" s="195" t="s">
        <v>4638</v>
      </c>
      <c r="G295" s="196" t="s">
        <v>4394</v>
      </c>
      <c r="H295" s="197">
        <v>2</v>
      </c>
      <c r="I295" s="198"/>
      <c r="J295" s="199">
        <f t="shared" si="80"/>
        <v>0</v>
      </c>
      <c r="K295" s="200"/>
      <c r="L295" s="40"/>
      <c r="M295" s="201" t="s">
        <v>1</v>
      </c>
      <c r="N295" s="202" t="s">
        <v>40</v>
      </c>
      <c r="O295" s="72"/>
      <c r="P295" s="203">
        <f t="shared" si="81"/>
        <v>0</v>
      </c>
      <c r="Q295" s="203">
        <v>0</v>
      </c>
      <c r="R295" s="203">
        <f t="shared" si="82"/>
        <v>0</v>
      </c>
      <c r="S295" s="203">
        <v>0</v>
      </c>
      <c r="T295" s="204">
        <f t="shared" si="83"/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05" t="s">
        <v>215</v>
      </c>
      <c r="AT295" s="205" t="s">
        <v>211</v>
      </c>
      <c r="AU295" s="205" t="s">
        <v>83</v>
      </c>
      <c r="AY295" s="18" t="s">
        <v>209</v>
      </c>
      <c r="BE295" s="206">
        <f t="shared" si="84"/>
        <v>0</v>
      </c>
      <c r="BF295" s="206">
        <f t="shared" si="85"/>
        <v>0</v>
      </c>
      <c r="BG295" s="206">
        <f t="shared" si="86"/>
        <v>0</v>
      </c>
      <c r="BH295" s="206">
        <f t="shared" si="87"/>
        <v>0</v>
      </c>
      <c r="BI295" s="206">
        <f t="shared" si="88"/>
        <v>0</v>
      </c>
      <c r="BJ295" s="18" t="s">
        <v>83</v>
      </c>
      <c r="BK295" s="206">
        <f t="shared" si="89"/>
        <v>0</v>
      </c>
      <c r="BL295" s="18" t="s">
        <v>215</v>
      </c>
      <c r="BM295" s="205" t="s">
        <v>4771</v>
      </c>
    </row>
    <row r="296" spans="1:65" s="2" customFormat="1" ht="16.5" customHeight="1">
      <c r="A296" s="35"/>
      <c r="B296" s="36"/>
      <c r="C296" s="193" t="s">
        <v>955</v>
      </c>
      <c r="D296" s="193" t="s">
        <v>211</v>
      </c>
      <c r="E296" s="194" t="s">
        <v>4640</v>
      </c>
      <c r="F296" s="195" t="s">
        <v>4641</v>
      </c>
      <c r="G296" s="196" t="s">
        <v>2508</v>
      </c>
      <c r="H296" s="197">
        <v>22</v>
      </c>
      <c r="I296" s="198"/>
      <c r="J296" s="199">
        <f t="shared" si="80"/>
        <v>0</v>
      </c>
      <c r="K296" s="200"/>
      <c r="L296" s="40"/>
      <c r="M296" s="201" t="s">
        <v>1</v>
      </c>
      <c r="N296" s="202" t="s">
        <v>40</v>
      </c>
      <c r="O296" s="72"/>
      <c r="P296" s="203">
        <f t="shared" si="81"/>
        <v>0</v>
      </c>
      <c r="Q296" s="203">
        <v>0</v>
      </c>
      <c r="R296" s="203">
        <f t="shared" si="82"/>
        <v>0</v>
      </c>
      <c r="S296" s="203">
        <v>0</v>
      </c>
      <c r="T296" s="204">
        <f t="shared" si="83"/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05" t="s">
        <v>215</v>
      </c>
      <c r="AT296" s="205" t="s">
        <v>211</v>
      </c>
      <c r="AU296" s="205" t="s">
        <v>83</v>
      </c>
      <c r="AY296" s="18" t="s">
        <v>209</v>
      </c>
      <c r="BE296" s="206">
        <f t="shared" si="84"/>
        <v>0</v>
      </c>
      <c r="BF296" s="206">
        <f t="shared" si="85"/>
        <v>0</v>
      </c>
      <c r="BG296" s="206">
        <f t="shared" si="86"/>
        <v>0</v>
      </c>
      <c r="BH296" s="206">
        <f t="shared" si="87"/>
        <v>0</v>
      </c>
      <c r="BI296" s="206">
        <f t="shared" si="88"/>
        <v>0</v>
      </c>
      <c r="BJ296" s="18" t="s">
        <v>83</v>
      </c>
      <c r="BK296" s="206">
        <f t="shared" si="89"/>
        <v>0</v>
      </c>
      <c r="BL296" s="18" t="s">
        <v>215</v>
      </c>
      <c r="BM296" s="205" t="s">
        <v>4772</v>
      </c>
    </row>
    <row r="297" spans="1:65" s="2" customFormat="1" ht="24.2" customHeight="1">
      <c r="A297" s="35"/>
      <c r="B297" s="36"/>
      <c r="C297" s="193" t="s">
        <v>581</v>
      </c>
      <c r="D297" s="193" t="s">
        <v>211</v>
      </c>
      <c r="E297" s="194" t="s">
        <v>4643</v>
      </c>
      <c r="F297" s="195" t="s">
        <v>4644</v>
      </c>
      <c r="G297" s="196" t="s">
        <v>4394</v>
      </c>
      <c r="H297" s="197">
        <v>1</v>
      </c>
      <c r="I297" s="198"/>
      <c r="J297" s="199">
        <f t="shared" si="80"/>
        <v>0</v>
      </c>
      <c r="K297" s="200"/>
      <c r="L297" s="40"/>
      <c r="M297" s="201" t="s">
        <v>1</v>
      </c>
      <c r="N297" s="202" t="s">
        <v>40</v>
      </c>
      <c r="O297" s="72"/>
      <c r="P297" s="203">
        <f t="shared" si="81"/>
        <v>0</v>
      </c>
      <c r="Q297" s="203">
        <v>0</v>
      </c>
      <c r="R297" s="203">
        <f t="shared" si="82"/>
        <v>0</v>
      </c>
      <c r="S297" s="203">
        <v>0</v>
      </c>
      <c r="T297" s="204">
        <f t="shared" si="83"/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05" t="s">
        <v>215</v>
      </c>
      <c r="AT297" s="205" t="s">
        <v>211</v>
      </c>
      <c r="AU297" s="205" t="s">
        <v>83</v>
      </c>
      <c r="AY297" s="18" t="s">
        <v>209</v>
      </c>
      <c r="BE297" s="206">
        <f t="shared" si="84"/>
        <v>0</v>
      </c>
      <c r="BF297" s="206">
        <f t="shared" si="85"/>
        <v>0</v>
      </c>
      <c r="BG297" s="206">
        <f t="shared" si="86"/>
        <v>0</v>
      </c>
      <c r="BH297" s="206">
        <f t="shared" si="87"/>
        <v>0</v>
      </c>
      <c r="BI297" s="206">
        <f t="shared" si="88"/>
        <v>0</v>
      </c>
      <c r="BJ297" s="18" t="s">
        <v>83</v>
      </c>
      <c r="BK297" s="206">
        <f t="shared" si="89"/>
        <v>0</v>
      </c>
      <c r="BL297" s="18" t="s">
        <v>215</v>
      </c>
      <c r="BM297" s="205" t="s">
        <v>4773</v>
      </c>
    </row>
    <row r="298" spans="1:65" s="12" customFormat="1" ht="25.9" customHeight="1">
      <c r="B298" s="177"/>
      <c r="C298" s="178"/>
      <c r="D298" s="179" t="s">
        <v>74</v>
      </c>
      <c r="E298" s="180" t="s">
        <v>3708</v>
      </c>
      <c r="F298" s="180" t="s">
        <v>4774</v>
      </c>
      <c r="G298" s="178"/>
      <c r="H298" s="178"/>
      <c r="I298" s="181"/>
      <c r="J298" s="182">
        <f>BK298</f>
        <v>0</v>
      </c>
      <c r="K298" s="178"/>
      <c r="L298" s="183"/>
      <c r="M298" s="184"/>
      <c r="N298" s="185"/>
      <c r="O298" s="185"/>
      <c r="P298" s="186">
        <f>SUM(P299:P314)</f>
        <v>0</v>
      </c>
      <c r="Q298" s="185"/>
      <c r="R298" s="186">
        <f>SUM(R299:R314)</f>
        <v>0</v>
      </c>
      <c r="S298" s="185"/>
      <c r="T298" s="187">
        <f>SUM(T299:T314)</f>
        <v>0</v>
      </c>
      <c r="AR298" s="188" t="s">
        <v>83</v>
      </c>
      <c r="AT298" s="189" t="s">
        <v>74</v>
      </c>
      <c r="AU298" s="189" t="s">
        <v>75</v>
      </c>
      <c r="AY298" s="188" t="s">
        <v>209</v>
      </c>
      <c r="BK298" s="190">
        <f>SUM(BK299:BK314)</f>
        <v>0</v>
      </c>
    </row>
    <row r="299" spans="1:65" s="2" customFormat="1" ht="24.2" customHeight="1">
      <c r="A299" s="35"/>
      <c r="B299" s="36"/>
      <c r="C299" s="193" t="s">
        <v>964</v>
      </c>
      <c r="D299" s="193" t="s">
        <v>211</v>
      </c>
      <c r="E299" s="194" t="s">
        <v>4543</v>
      </c>
      <c r="F299" s="195" t="s">
        <v>4544</v>
      </c>
      <c r="G299" s="196" t="s">
        <v>513</v>
      </c>
      <c r="H299" s="197">
        <v>4</v>
      </c>
      <c r="I299" s="198"/>
      <c r="J299" s="199">
        <f t="shared" ref="J299:J314" si="90">ROUND(I299*H299,2)</f>
        <v>0</v>
      </c>
      <c r="K299" s="200"/>
      <c r="L299" s="40"/>
      <c r="M299" s="201" t="s">
        <v>1</v>
      </c>
      <c r="N299" s="202" t="s">
        <v>40</v>
      </c>
      <c r="O299" s="72"/>
      <c r="P299" s="203">
        <f t="shared" ref="P299:P314" si="91">O299*H299</f>
        <v>0</v>
      </c>
      <c r="Q299" s="203">
        <v>0</v>
      </c>
      <c r="R299" s="203">
        <f t="shared" ref="R299:R314" si="92">Q299*H299</f>
        <v>0</v>
      </c>
      <c r="S299" s="203">
        <v>0</v>
      </c>
      <c r="T299" s="204">
        <f t="shared" ref="T299:T314" si="93"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05" t="s">
        <v>215</v>
      </c>
      <c r="AT299" s="205" t="s">
        <v>211</v>
      </c>
      <c r="AU299" s="205" t="s">
        <v>83</v>
      </c>
      <c r="AY299" s="18" t="s">
        <v>209</v>
      </c>
      <c r="BE299" s="206">
        <f t="shared" ref="BE299:BE314" si="94">IF(N299="základní",J299,0)</f>
        <v>0</v>
      </c>
      <c r="BF299" s="206">
        <f t="shared" ref="BF299:BF314" si="95">IF(N299="snížená",J299,0)</f>
        <v>0</v>
      </c>
      <c r="BG299" s="206">
        <f t="shared" ref="BG299:BG314" si="96">IF(N299="zákl. přenesená",J299,0)</f>
        <v>0</v>
      </c>
      <c r="BH299" s="206">
        <f t="shared" ref="BH299:BH314" si="97">IF(N299="sníž. přenesená",J299,0)</f>
        <v>0</v>
      </c>
      <c r="BI299" s="206">
        <f t="shared" ref="BI299:BI314" si="98">IF(N299="nulová",J299,0)</f>
        <v>0</v>
      </c>
      <c r="BJ299" s="18" t="s">
        <v>83</v>
      </c>
      <c r="BK299" s="206">
        <f t="shared" ref="BK299:BK314" si="99">ROUND(I299*H299,2)</f>
        <v>0</v>
      </c>
      <c r="BL299" s="18" t="s">
        <v>215</v>
      </c>
      <c r="BM299" s="205" t="s">
        <v>4775</v>
      </c>
    </row>
    <row r="300" spans="1:65" s="2" customFormat="1" ht="24.2" customHeight="1">
      <c r="A300" s="35"/>
      <c r="B300" s="36"/>
      <c r="C300" s="193" t="s">
        <v>583</v>
      </c>
      <c r="D300" s="193" t="s">
        <v>211</v>
      </c>
      <c r="E300" s="194" t="s">
        <v>4546</v>
      </c>
      <c r="F300" s="195" t="s">
        <v>4547</v>
      </c>
      <c r="G300" s="196" t="s">
        <v>513</v>
      </c>
      <c r="H300" s="197">
        <v>2</v>
      </c>
      <c r="I300" s="198"/>
      <c r="J300" s="199">
        <f t="shared" si="90"/>
        <v>0</v>
      </c>
      <c r="K300" s="200"/>
      <c r="L300" s="40"/>
      <c r="M300" s="201" t="s">
        <v>1</v>
      </c>
      <c r="N300" s="202" t="s">
        <v>40</v>
      </c>
      <c r="O300" s="72"/>
      <c r="P300" s="203">
        <f t="shared" si="91"/>
        <v>0</v>
      </c>
      <c r="Q300" s="203">
        <v>0</v>
      </c>
      <c r="R300" s="203">
        <f t="shared" si="92"/>
        <v>0</v>
      </c>
      <c r="S300" s="203">
        <v>0</v>
      </c>
      <c r="T300" s="204">
        <f t="shared" si="93"/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05" t="s">
        <v>215</v>
      </c>
      <c r="AT300" s="205" t="s">
        <v>211</v>
      </c>
      <c r="AU300" s="205" t="s">
        <v>83</v>
      </c>
      <c r="AY300" s="18" t="s">
        <v>209</v>
      </c>
      <c r="BE300" s="206">
        <f t="shared" si="94"/>
        <v>0</v>
      </c>
      <c r="BF300" s="206">
        <f t="shared" si="95"/>
        <v>0</v>
      </c>
      <c r="BG300" s="206">
        <f t="shared" si="96"/>
        <v>0</v>
      </c>
      <c r="BH300" s="206">
        <f t="shared" si="97"/>
        <v>0</v>
      </c>
      <c r="BI300" s="206">
        <f t="shared" si="98"/>
        <v>0</v>
      </c>
      <c r="BJ300" s="18" t="s">
        <v>83</v>
      </c>
      <c r="BK300" s="206">
        <f t="shared" si="99"/>
        <v>0</v>
      </c>
      <c r="BL300" s="18" t="s">
        <v>215</v>
      </c>
      <c r="BM300" s="205" t="s">
        <v>4776</v>
      </c>
    </row>
    <row r="301" spans="1:65" s="2" customFormat="1" ht="24.2" customHeight="1">
      <c r="A301" s="35"/>
      <c r="B301" s="36"/>
      <c r="C301" s="193" t="s">
        <v>972</v>
      </c>
      <c r="D301" s="193" t="s">
        <v>211</v>
      </c>
      <c r="E301" s="194" t="s">
        <v>4549</v>
      </c>
      <c r="F301" s="195" t="s">
        <v>4550</v>
      </c>
      <c r="G301" s="196" t="s">
        <v>513</v>
      </c>
      <c r="H301" s="197">
        <v>2</v>
      </c>
      <c r="I301" s="198"/>
      <c r="J301" s="199">
        <f t="shared" si="90"/>
        <v>0</v>
      </c>
      <c r="K301" s="200"/>
      <c r="L301" s="40"/>
      <c r="M301" s="201" t="s">
        <v>1</v>
      </c>
      <c r="N301" s="202" t="s">
        <v>40</v>
      </c>
      <c r="O301" s="72"/>
      <c r="P301" s="203">
        <f t="shared" si="91"/>
        <v>0</v>
      </c>
      <c r="Q301" s="203">
        <v>0</v>
      </c>
      <c r="R301" s="203">
        <f t="shared" si="92"/>
        <v>0</v>
      </c>
      <c r="S301" s="203">
        <v>0</v>
      </c>
      <c r="T301" s="204">
        <f t="shared" si="93"/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05" t="s">
        <v>215</v>
      </c>
      <c r="AT301" s="205" t="s">
        <v>211</v>
      </c>
      <c r="AU301" s="205" t="s">
        <v>83</v>
      </c>
      <c r="AY301" s="18" t="s">
        <v>209</v>
      </c>
      <c r="BE301" s="206">
        <f t="shared" si="94"/>
        <v>0</v>
      </c>
      <c r="BF301" s="206">
        <f t="shared" si="95"/>
        <v>0</v>
      </c>
      <c r="BG301" s="206">
        <f t="shared" si="96"/>
        <v>0</v>
      </c>
      <c r="BH301" s="206">
        <f t="shared" si="97"/>
        <v>0</v>
      </c>
      <c r="BI301" s="206">
        <f t="shared" si="98"/>
        <v>0</v>
      </c>
      <c r="BJ301" s="18" t="s">
        <v>83</v>
      </c>
      <c r="BK301" s="206">
        <f t="shared" si="99"/>
        <v>0</v>
      </c>
      <c r="BL301" s="18" t="s">
        <v>215</v>
      </c>
      <c r="BM301" s="205" t="s">
        <v>4777</v>
      </c>
    </row>
    <row r="302" spans="1:65" s="2" customFormat="1" ht="24.2" customHeight="1">
      <c r="A302" s="35"/>
      <c r="B302" s="36"/>
      <c r="C302" s="193" t="s">
        <v>586</v>
      </c>
      <c r="D302" s="193" t="s">
        <v>211</v>
      </c>
      <c r="E302" s="194" t="s">
        <v>4552</v>
      </c>
      <c r="F302" s="195" t="s">
        <v>4553</v>
      </c>
      <c r="G302" s="196" t="s">
        <v>513</v>
      </c>
      <c r="H302" s="197">
        <v>2</v>
      </c>
      <c r="I302" s="198"/>
      <c r="J302" s="199">
        <f t="shared" si="90"/>
        <v>0</v>
      </c>
      <c r="K302" s="200"/>
      <c r="L302" s="40"/>
      <c r="M302" s="201" t="s">
        <v>1</v>
      </c>
      <c r="N302" s="202" t="s">
        <v>40</v>
      </c>
      <c r="O302" s="72"/>
      <c r="P302" s="203">
        <f t="shared" si="91"/>
        <v>0</v>
      </c>
      <c r="Q302" s="203">
        <v>0</v>
      </c>
      <c r="R302" s="203">
        <f t="shared" si="92"/>
        <v>0</v>
      </c>
      <c r="S302" s="203">
        <v>0</v>
      </c>
      <c r="T302" s="204">
        <f t="shared" si="93"/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05" t="s">
        <v>215</v>
      </c>
      <c r="AT302" s="205" t="s">
        <v>211</v>
      </c>
      <c r="AU302" s="205" t="s">
        <v>83</v>
      </c>
      <c r="AY302" s="18" t="s">
        <v>209</v>
      </c>
      <c r="BE302" s="206">
        <f t="shared" si="94"/>
        <v>0</v>
      </c>
      <c r="BF302" s="206">
        <f t="shared" si="95"/>
        <v>0</v>
      </c>
      <c r="BG302" s="206">
        <f t="shared" si="96"/>
        <v>0</v>
      </c>
      <c r="BH302" s="206">
        <f t="shared" si="97"/>
        <v>0</v>
      </c>
      <c r="BI302" s="206">
        <f t="shared" si="98"/>
        <v>0</v>
      </c>
      <c r="BJ302" s="18" t="s">
        <v>83</v>
      </c>
      <c r="BK302" s="206">
        <f t="shared" si="99"/>
        <v>0</v>
      </c>
      <c r="BL302" s="18" t="s">
        <v>215</v>
      </c>
      <c r="BM302" s="205" t="s">
        <v>4778</v>
      </c>
    </row>
    <row r="303" spans="1:65" s="2" customFormat="1" ht="24.2" customHeight="1">
      <c r="A303" s="35"/>
      <c r="B303" s="36"/>
      <c r="C303" s="193" t="s">
        <v>982</v>
      </c>
      <c r="D303" s="193" t="s">
        <v>211</v>
      </c>
      <c r="E303" s="194" t="s">
        <v>4555</v>
      </c>
      <c r="F303" s="195" t="s">
        <v>4556</v>
      </c>
      <c r="G303" s="196" t="s">
        <v>513</v>
      </c>
      <c r="H303" s="197">
        <v>4</v>
      </c>
      <c r="I303" s="198"/>
      <c r="J303" s="199">
        <f t="shared" si="90"/>
        <v>0</v>
      </c>
      <c r="K303" s="200"/>
      <c r="L303" s="40"/>
      <c r="M303" s="201" t="s">
        <v>1</v>
      </c>
      <c r="N303" s="202" t="s">
        <v>40</v>
      </c>
      <c r="O303" s="72"/>
      <c r="P303" s="203">
        <f t="shared" si="91"/>
        <v>0</v>
      </c>
      <c r="Q303" s="203">
        <v>0</v>
      </c>
      <c r="R303" s="203">
        <f t="shared" si="92"/>
        <v>0</v>
      </c>
      <c r="S303" s="203">
        <v>0</v>
      </c>
      <c r="T303" s="204">
        <f t="shared" si="93"/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05" t="s">
        <v>215</v>
      </c>
      <c r="AT303" s="205" t="s">
        <v>211</v>
      </c>
      <c r="AU303" s="205" t="s">
        <v>83</v>
      </c>
      <c r="AY303" s="18" t="s">
        <v>209</v>
      </c>
      <c r="BE303" s="206">
        <f t="shared" si="94"/>
        <v>0</v>
      </c>
      <c r="BF303" s="206">
        <f t="shared" si="95"/>
        <v>0</v>
      </c>
      <c r="BG303" s="206">
        <f t="shared" si="96"/>
        <v>0</v>
      </c>
      <c r="BH303" s="206">
        <f t="shared" si="97"/>
        <v>0</v>
      </c>
      <c r="BI303" s="206">
        <f t="shared" si="98"/>
        <v>0</v>
      </c>
      <c r="BJ303" s="18" t="s">
        <v>83</v>
      </c>
      <c r="BK303" s="206">
        <f t="shared" si="99"/>
        <v>0</v>
      </c>
      <c r="BL303" s="18" t="s">
        <v>215</v>
      </c>
      <c r="BM303" s="205" t="s">
        <v>4779</v>
      </c>
    </row>
    <row r="304" spans="1:65" s="2" customFormat="1" ht="24.2" customHeight="1">
      <c r="A304" s="35"/>
      <c r="B304" s="36"/>
      <c r="C304" s="193" t="s">
        <v>590</v>
      </c>
      <c r="D304" s="193" t="s">
        <v>211</v>
      </c>
      <c r="E304" s="194" t="s">
        <v>4558</v>
      </c>
      <c r="F304" s="195" t="s">
        <v>4559</v>
      </c>
      <c r="G304" s="196" t="s">
        <v>513</v>
      </c>
      <c r="H304" s="197">
        <v>0</v>
      </c>
      <c r="I304" s="198"/>
      <c r="J304" s="199">
        <f t="shared" si="90"/>
        <v>0</v>
      </c>
      <c r="K304" s="200"/>
      <c r="L304" s="40"/>
      <c r="M304" s="201" t="s">
        <v>1</v>
      </c>
      <c r="N304" s="202" t="s">
        <v>40</v>
      </c>
      <c r="O304" s="72"/>
      <c r="P304" s="203">
        <f t="shared" si="91"/>
        <v>0</v>
      </c>
      <c r="Q304" s="203">
        <v>0</v>
      </c>
      <c r="R304" s="203">
        <f t="shared" si="92"/>
        <v>0</v>
      </c>
      <c r="S304" s="203">
        <v>0</v>
      </c>
      <c r="T304" s="204">
        <f t="shared" si="93"/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05" t="s">
        <v>215</v>
      </c>
      <c r="AT304" s="205" t="s">
        <v>211</v>
      </c>
      <c r="AU304" s="205" t="s">
        <v>83</v>
      </c>
      <c r="AY304" s="18" t="s">
        <v>209</v>
      </c>
      <c r="BE304" s="206">
        <f t="shared" si="94"/>
        <v>0</v>
      </c>
      <c r="BF304" s="206">
        <f t="shared" si="95"/>
        <v>0</v>
      </c>
      <c r="BG304" s="206">
        <f t="shared" si="96"/>
        <v>0</v>
      </c>
      <c r="BH304" s="206">
        <f t="shared" si="97"/>
        <v>0</v>
      </c>
      <c r="BI304" s="206">
        <f t="shared" si="98"/>
        <v>0</v>
      </c>
      <c r="BJ304" s="18" t="s">
        <v>83</v>
      </c>
      <c r="BK304" s="206">
        <f t="shared" si="99"/>
        <v>0</v>
      </c>
      <c r="BL304" s="18" t="s">
        <v>215</v>
      </c>
      <c r="BM304" s="205" t="s">
        <v>4780</v>
      </c>
    </row>
    <row r="305" spans="1:65" s="2" customFormat="1" ht="16.5" customHeight="1">
      <c r="A305" s="35"/>
      <c r="B305" s="36"/>
      <c r="C305" s="193" t="s">
        <v>991</v>
      </c>
      <c r="D305" s="193" t="s">
        <v>211</v>
      </c>
      <c r="E305" s="194" t="s">
        <v>4561</v>
      </c>
      <c r="F305" s="195" t="s">
        <v>4562</v>
      </c>
      <c r="G305" s="196" t="s">
        <v>513</v>
      </c>
      <c r="H305" s="197">
        <v>2</v>
      </c>
      <c r="I305" s="198"/>
      <c r="J305" s="199">
        <f t="shared" si="90"/>
        <v>0</v>
      </c>
      <c r="K305" s="200"/>
      <c r="L305" s="40"/>
      <c r="M305" s="201" t="s">
        <v>1</v>
      </c>
      <c r="N305" s="202" t="s">
        <v>40</v>
      </c>
      <c r="O305" s="72"/>
      <c r="P305" s="203">
        <f t="shared" si="91"/>
        <v>0</v>
      </c>
      <c r="Q305" s="203">
        <v>0</v>
      </c>
      <c r="R305" s="203">
        <f t="shared" si="92"/>
        <v>0</v>
      </c>
      <c r="S305" s="203">
        <v>0</v>
      </c>
      <c r="T305" s="204">
        <f t="shared" si="93"/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05" t="s">
        <v>215</v>
      </c>
      <c r="AT305" s="205" t="s">
        <v>211</v>
      </c>
      <c r="AU305" s="205" t="s">
        <v>83</v>
      </c>
      <c r="AY305" s="18" t="s">
        <v>209</v>
      </c>
      <c r="BE305" s="206">
        <f t="shared" si="94"/>
        <v>0</v>
      </c>
      <c r="BF305" s="206">
        <f t="shared" si="95"/>
        <v>0</v>
      </c>
      <c r="BG305" s="206">
        <f t="shared" si="96"/>
        <v>0</v>
      </c>
      <c r="BH305" s="206">
        <f t="shared" si="97"/>
        <v>0</v>
      </c>
      <c r="BI305" s="206">
        <f t="shared" si="98"/>
        <v>0</v>
      </c>
      <c r="BJ305" s="18" t="s">
        <v>83</v>
      </c>
      <c r="BK305" s="206">
        <f t="shared" si="99"/>
        <v>0</v>
      </c>
      <c r="BL305" s="18" t="s">
        <v>215</v>
      </c>
      <c r="BM305" s="205" t="s">
        <v>4781</v>
      </c>
    </row>
    <row r="306" spans="1:65" s="2" customFormat="1" ht="16.5" customHeight="1">
      <c r="A306" s="35"/>
      <c r="B306" s="36"/>
      <c r="C306" s="193" t="s">
        <v>593</v>
      </c>
      <c r="D306" s="193" t="s">
        <v>211</v>
      </c>
      <c r="E306" s="194" t="s">
        <v>4564</v>
      </c>
      <c r="F306" s="195" t="s">
        <v>4565</v>
      </c>
      <c r="G306" s="196" t="s">
        <v>513</v>
      </c>
      <c r="H306" s="197">
        <v>2</v>
      </c>
      <c r="I306" s="198"/>
      <c r="J306" s="199">
        <f t="shared" si="90"/>
        <v>0</v>
      </c>
      <c r="K306" s="200"/>
      <c r="L306" s="40"/>
      <c r="M306" s="201" t="s">
        <v>1</v>
      </c>
      <c r="N306" s="202" t="s">
        <v>40</v>
      </c>
      <c r="O306" s="72"/>
      <c r="P306" s="203">
        <f t="shared" si="91"/>
        <v>0</v>
      </c>
      <c r="Q306" s="203">
        <v>0</v>
      </c>
      <c r="R306" s="203">
        <f t="shared" si="92"/>
        <v>0</v>
      </c>
      <c r="S306" s="203">
        <v>0</v>
      </c>
      <c r="T306" s="204">
        <f t="shared" si="93"/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05" t="s">
        <v>215</v>
      </c>
      <c r="AT306" s="205" t="s">
        <v>211</v>
      </c>
      <c r="AU306" s="205" t="s">
        <v>83</v>
      </c>
      <c r="AY306" s="18" t="s">
        <v>209</v>
      </c>
      <c r="BE306" s="206">
        <f t="shared" si="94"/>
        <v>0</v>
      </c>
      <c r="BF306" s="206">
        <f t="shared" si="95"/>
        <v>0</v>
      </c>
      <c r="BG306" s="206">
        <f t="shared" si="96"/>
        <v>0</v>
      </c>
      <c r="BH306" s="206">
        <f t="shared" si="97"/>
        <v>0</v>
      </c>
      <c r="BI306" s="206">
        <f t="shared" si="98"/>
        <v>0</v>
      </c>
      <c r="BJ306" s="18" t="s">
        <v>83</v>
      </c>
      <c r="BK306" s="206">
        <f t="shared" si="99"/>
        <v>0</v>
      </c>
      <c r="BL306" s="18" t="s">
        <v>215</v>
      </c>
      <c r="BM306" s="205" t="s">
        <v>4782</v>
      </c>
    </row>
    <row r="307" spans="1:65" s="2" customFormat="1" ht="16.5" customHeight="1">
      <c r="A307" s="35"/>
      <c r="B307" s="36"/>
      <c r="C307" s="193" t="s">
        <v>1003</v>
      </c>
      <c r="D307" s="193" t="s">
        <v>211</v>
      </c>
      <c r="E307" s="194" t="s">
        <v>4567</v>
      </c>
      <c r="F307" s="195" t="s">
        <v>4568</v>
      </c>
      <c r="G307" s="196" t="s">
        <v>513</v>
      </c>
      <c r="H307" s="197">
        <v>8</v>
      </c>
      <c r="I307" s="198"/>
      <c r="J307" s="199">
        <f t="shared" si="90"/>
        <v>0</v>
      </c>
      <c r="K307" s="200"/>
      <c r="L307" s="40"/>
      <c r="M307" s="201" t="s">
        <v>1</v>
      </c>
      <c r="N307" s="202" t="s">
        <v>40</v>
      </c>
      <c r="O307" s="72"/>
      <c r="P307" s="203">
        <f t="shared" si="91"/>
        <v>0</v>
      </c>
      <c r="Q307" s="203">
        <v>0</v>
      </c>
      <c r="R307" s="203">
        <f t="shared" si="92"/>
        <v>0</v>
      </c>
      <c r="S307" s="203">
        <v>0</v>
      </c>
      <c r="T307" s="204">
        <f t="shared" si="93"/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05" t="s">
        <v>215</v>
      </c>
      <c r="AT307" s="205" t="s">
        <v>211</v>
      </c>
      <c r="AU307" s="205" t="s">
        <v>83</v>
      </c>
      <c r="AY307" s="18" t="s">
        <v>209</v>
      </c>
      <c r="BE307" s="206">
        <f t="shared" si="94"/>
        <v>0</v>
      </c>
      <c r="BF307" s="206">
        <f t="shared" si="95"/>
        <v>0</v>
      </c>
      <c r="BG307" s="206">
        <f t="shared" si="96"/>
        <v>0</v>
      </c>
      <c r="BH307" s="206">
        <f t="shared" si="97"/>
        <v>0</v>
      </c>
      <c r="BI307" s="206">
        <f t="shared" si="98"/>
        <v>0</v>
      </c>
      <c r="BJ307" s="18" t="s">
        <v>83</v>
      </c>
      <c r="BK307" s="206">
        <f t="shared" si="99"/>
        <v>0</v>
      </c>
      <c r="BL307" s="18" t="s">
        <v>215</v>
      </c>
      <c r="BM307" s="205" t="s">
        <v>4783</v>
      </c>
    </row>
    <row r="308" spans="1:65" s="2" customFormat="1" ht="16.5" customHeight="1">
      <c r="A308" s="35"/>
      <c r="B308" s="36"/>
      <c r="C308" s="193" t="s">
        <v>597</v>
      </c>
      <c r="D308" s="193" t="s">
        <v>211</v>
      </c>
      <c r="E308" s="194" t="s">
        <v>4570</v>
      </c>
      <c r="F308" s="195" t="s">
        <v>4571</v>
      </c>
      <c r="G308" s="196" t="s">
        <v>513</v>
      </c>
      <c r="H308" s="197">
        <v>2</v>
      </c>
      <c r="I308" s="198"/>
      <c r="J308" s="199">
        <f t="shared" si="90"/>
        <v>0</v>
      </c>
      <c r="K308" s="200"/>
      <c r="L308" s="40"/>
      <c r="M308" s="201" t="s">
        <v>1</v>
      </c>
      <c r="N308" s="202" t="s">
        <v>40</v>
      </c>
      <c r="O308" s="72"/>
      <c r="P308" s="203">
        <f t="shared" si="91"/>
        <v>0</v>
      </c>
      <c r="Q308" s="203">
        <v>0</v>
      </c>
      <c r="R308" s="203">
        <f t="shared" si="92"/>
        <v>0</v>
      </c>
      <c r="S308" s="203">
        <v>0</v>
      </c>
      <c r="T308" s="204">
        <f t="shared" si="93"/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05" t="s">
        <v>215</v>
      </c>
      <c r="AT308" s="205" t="s">
        <v>211</v>
      </c>
      <c r="AU308" s="205" t="s">
        <v>83</v>
      </c>
      <c r="AY308" s="18" t="s">
        <v>209</v>
      </c>
      <c r="BE308" s="206">
        <f t="shared" si="94"/>
        <v>0</v>
      </c>
      <c r="BF308" s="206">
        <f t="shared" si="95"/>
        <v>0</v>
      </c>
      <c r="BG308" s="206">
        <f t="shared" si="96"/>
        <v>0</v>
      </c>
      <c r="BH308" s="206">
        <f t="shared" si="97"/>
        <v>0</v>
      </c>
      <c r="BI308" s="206">
        <f t="shared" si="98"/>
        <v>0</v>
      </c>
      <c r="BJ308" s="18" t="s">
        <v>83</v>
      </c>
      <c r="BK308" s="206">
        <f t="shared" si="99"/>
        <v>0</v>
      </c>
      <c r="BL308" s="18" t="s">
        <v>215</v>
      </c>
      <c r="BM308" s="205" t="s">
        <v>4784</v>
      </c>
    </row>
    <row r="309" spans="1:65" s="2" customFormat="1" ht="16.5" customHeight="1">
      <c r="A309" s="35"/>
      <c r="B309" s="36"/>
      <c r="C309" s="193" t="s">
        <v>1011</v>
      </c>
      <c r="D309" s="193" t="s">
        <v>211</v>
      </c>
      <c r="E309" s="194" t="s">
        <v>4573</v>
      </c>
      <c r="F309" s="195" t="s">
        <v>4574</v>
      </c>
      <c r="G309" s="196" t="s">
        <v>513</v>
      </c>
      <c r="H309" s="197">
        <v>2</v>
      </c>
      <c r="I309" s="198"/>
      <c r="J309" s="199">
        <f t="shared" si="90"/>
        <v>0</v>
      </c>
      <c r="K309" s="200"/>
      <c r="L309" s="40"/>
      <c r="M309" s="201" t="s">
        <v>1</v>
      </c>
      <c r="N309" s="202" t="s">
        <v>40</v>
      </c>
      <c r="O309" s="72"/>
      <c r="P309" s="203">
        <f t="shared" si="91"/>
        <v>0</v>
      </c>
      <c r="Q309" s="203">
        <v>0</v>
      </c>
      <c r="R309" s="203">
        <f t="shared" si="92"/>
        <v>0</v>
      </c>
      <c r="S309" s="203">
        <v>0</v>
      </c>
      <c r="T309" s="204">
        <f t="shared" si="93"/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05" t="s">
        <v>215</v>
      </c>
      <c r="AT309" s="205" t="s">
        <v>211</v>
      </c>
      <c r="AU309" s="205" t="s">
        <v>83</v>
      </c>
      <c r="AY309" s="18" t="s">
        <v>209</v>
      </c>
      <c r="BE309" s="206">
        <f t="shared" si="94"/>
        <v>0</v>
      </c>
      <c r="BF309" s="206">
        <f t="shared" si="95"/>
        <v>0</v>
      </c>
      <c r="BG309" s="206">
        <f t="shared" si="96"/>
        <v>0</v>
      </c>
      <c r="BH309" s="206">
        <f t="shared" si="97"/>
        <v>0</v>
      </c>
      <c r="BI309" s="206">
        <f t="shared" si="98"/>
        <v>0</v>
      </c>
      <c r="BJ309" s="18" t="s">
        <v>83</v>
      </c>
      <c r="BK309" s="206">
        <f t="shared" si="99"/>
        <v>0</v>
      </c>
      <c r="BL309" s="18" t="s">
        <v>215</v>
      </c>
      <c r="BM309" s="205" t="s">
        <v>4785</v>
      </c>
    </row>
    <row r="310" spans="1:65" s="2" customFormat="1" ht="16.5" customHeight="1">
      <c r="A310" s="35"/>
      <c r="B310" s="36"/>
      <c r="C310" s="193" t="s">
        <v>602</v>
      </c>
      <c r="D310" s="193" t="s">
        <v>211</v>
      </c>
      <c r="E310" s="194" t="s">
        <v>4576</v>
      </c>
      <c r="F310" s="195" t="s">
        <v>4577</v>
      </c>
      <c r="G310" s="196" t="s">
        <v>513</v>
      </c>
      <c r="H310" s="197">
        <v>3</v>
      </c>
      <c r="I310" s="198"/>
      <c r="J310" s="199">
        <f t="shared" si="90"/>
        <v>0</v>
      </c>
      <c r="K310" s="200"/>
      <c r="L310" s="40"/>
      <c r="M310" s="201" t="s">
        <v>1</v>
      </c>
      <c r="N310" s="202" t="s">
        <v>40</v>
      </c>
      <c r="O310" s="72"/>
      <c r="P310" s="203">
        <f t="shared" si="91"/>
        <v>0</v>
      </c>
      <c r="Q310" s="203">
        <v>0</v>
      </c>
      <c r="R310" s="203">
        <f t="shared" si="92"/>
        <v>0</v>
      </c>
      <c r="S310" s="203">
        <v>0</v>
      </c>
      <c r="T310" s="204">
        <f t="shared" si="93"/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05" t="s">
        <v>215</v>
      </c>
      <c r="AT310" s="205" t="s">
        <v>211</v>
      </c>
      <c r="AU310" s="205" t="s">
        <v>83</v>
      </c>
      <c r="AY310" s="18" t="s">
        <v>209</v>
      </c>
      <c r="BE310" s="206">
        <f t="shared" si="94"/>
        <v>0</v>
      </c>
      <c r="BF310" s="206">
        <f t="shared" si="95"/>
        <v>0</v>
      </c>
      <c r="BG310" s="206">
        <f t="shared" si="96"/>
        <v>0</v>
      </c>
      <c r="BH310" s="206">
        <f t="shared" si="97"/>
        <v>0</v>
      </c>
      <c r="BI310" s="206">
        <f t="shared" si="98"/>
        <v>0</v>
      </c>
      <c r="BJ310" s="18" t="s">
        <v>83</v>
      </c>
      <c r="BK310" s="206">
        <f t="shared" si="99"/>
        <v>0</v>
      </c>
      <c r="BL310" s="18" t="s">
        <v>215</v>
      </c>
      <c r="BM310" s="205" t="s">
        <v>4786</v>
      </c>
    </row>
    <row r="311" spans="1:65" s="2" customFormat="1" ht="16.5" customHeight="1">
      <c r="A311" s="35"/>
      <c r="B311" s="36"/>
      <c r="C311" s="193" t="s">
        <v>1018</v>
      </c>
      <c r="D311" s="193" t="s">
        <v>211</v>
      </c>
      <c r="E311" s="194" t="s">
        <v>4579</v>
      </c>
      <c r="F311" s="195" t="s">
        <v>4580</v>
      </c>
      <c r="G311" s="196" t="s">
        <v>513</v>
      </c>
      <c r="H311" s="197">
        <v>4</v>
      </c>
      <c r="I311" s="198"/>
      <c r="J311" s="199">
        <f t="shared" si="90"/>
        <v>0</v>
      </c>
      <c r="K311" s="200"/>
      <c r="L311" s="40"/>
      <c r="M311" s="201" t="s">
        <v>1</v>
      </c>
      <c r="N311" s="202" t="s">
        <v>40</v>
      </c>
      <c r="O311" s="72"/>
      <c r="P311" s="203">
        <f t="shared" si="91"/>
        <v>0</v>
      </c>
      <c r="Q311" s="203">
        <v>0</v>
      </c>
      <c r="R311" s="203">
        <f t="shared" si="92"/>
        <v>0</v>
      </c>
      <c r="S311" s="203">
        <v>0</v>
      </c>
      <c r="T311" s="204">
        <f t="shared" si="93"/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205" t="s">
        <v>215</v>
      </c>
      <c r="AT311" s="205" t="s">
        <v>211</v>
      </c>
      <c r="AU311" s="205" t="s">
        <v>83</v>
      </c>
      <c r="AY311" s="18" t="s">
        <v>209</v>
      </c>
      <c r="BE311" s="206">
        <f t="shared" si="94"/>
        <v>0</v>
      </c>
      <c r="BF311" s="206">
        <f t="shared" si="95"/>
        <v>0</v>
      </c>
      <c r="BG311" s="206">
        <f t="shared" si="96"/>
        <v>0</v>
      </c>
      <c r="BH311" s="206">
        <f t="shared" si="97"/>
        <v>0</v>
      </c>
      <c r="BI311" s="206">
        <f t="shared" si="98"/>
        <v>0</v>
      </c>
      <c r="BJ311" s="18" t="s">
        <v>83</v>
      </c>
      <c r="BK311" s="206">
        <f t="shared" si="99"/>
        <v>0</v>
      </c>
      <c r="BL311" s="18" t="s">
        <v>215</v>
      </c>
      <c r="BM311" s="205" t="s">
        <v>4787</v>
      </c>
    </row>
    <row r="312" spans="1:65" s="2" customFormat="1" ht="24.2" customHeight="1">
      <c r="A312" s="35"/>
      <c r="B312" s="36"/>
      <c r="C312" s="193" t="s">
        <v>606</v>
      </c>
      <c r="D312" s="193" t="s">
        <v>211</v>
      </c>
      <c r="E312" s="194" t="s">
        <v>4582</v>
      </c>
      <c r="F312" s="195" t="s">
        <v>4583</v>
      </c>
      <c r="G312" s="196" t="s">
        <v>513</v>
      </c>
      <c r="H312" s="197">
        <v>4</v>
      </c>
      <c r="I312" s="198"/>
      <c r="J312" s="199">
        <f t="shared" si="90"/>
        <v>0</v>
      </c>
      <c r="K312" s="200"/>
      <c r="L312" s="40"/>
      <c r="M312" s="201" t="s">
        <v>1</v>
      </c>
      <c r="N312" s="202" t="s">
        <v>40</v>
      </c>
      <c r="O312" s="72"/>
      <c r="P312" s="203">
        <f t="shared" si="91"/>
        <v>0</v>
      </c>
      <c r="Q312" s="203">
        <v>0</v>
      </c>
      <c r="R312" s="203">
        <f t="shared" si="92"/>
        <v>0</v>
      </c>
      <c r="S312" s="203">
        <v>0</v>
      </c>
      <c r="T312" s="204">
        <f t="shared" si="93"/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05" t="s">
        <v>215</v>
      </c>
      <c r="AT312" s="205" t="s">
        <v>211</v>
      </c>
      <c r="AU312" s="205" t="s">
        <v>83</v>
      </c>
      <c r="AY312" s="18" t="s">
        <v>209</v>
      </c>
      <c r="BE312" s="206">
        <f t="shared" si="94"/>
        <v>0</v>
      </c>
      <c r="BF312" s="206">
        <f t="shared" si="95"/>
        <v>0</v>
      </c>
      <c r="BG312" s="206">
        <f t="shared" si="96"/>
        <v>0</v>
      </c>
      <c r="BH312" s="206">
        <f t="shared" si="97"/>
        <v>0</v>
      </c>
      <c r="BI312" s="206">
        <f t="shared" si="98"/>
        <v>0</v>
      </c>
      <c r="BJ312" s="18" t="s">
        <v>83</v>
      </c>
      <c r="BK312" s="206">
        <f t="shared" si="99"/>
        <v>0</v>
      </c>
      <c r="BL312" s="18" t="s">
        <v>215</v>
      </c>
      <c r="BM312" s="205" t="s">
        <v>4788</v>
      </c>
    </row>
    <row r="313" spans="1:65" s="2" customFormat="1" ht="16.5" customHeight="1">
      <c r="A313" s="35"/>
      <c r="B313" s="36"/>
      <c r="C313" s="193" t="s">
        <v>1031</v>
      </c>
      <c r="D313" s="193" t="s">
        <v>211</v>
      </c>
      <c r="E313" s="194" t="s">
        <v>4585</v>
      </c>
      <c r="F313" s="195" t="s">
        <v>4586</v>
      </c>
      <c r="G313" s="196" t="s">
        <v>513</v>
      </c>
      <c r="H313" s="197">
        <v>2</v>
      </c>
      <c r="I313" s="198"/>
      <c r="J313" s="199">
        <f t="shared" si="90"/>
        <v>0</v>
      </c>
      <c r="K313" s="200"/>
      <c r="L313" s="40"/>
      <c r="M313" s="201" t="s">
        <v>1</v>
      </c>
      <c r="N313" s="202" t="s">
        <v>40</v>
      </c>
      <c r="O313" s="72"/>
      <c r="P313" s="203">
        <f t="shared" si="91"/>
        <v>0</v>
      </c>
      <c r="Q313" s="203">
        <v>0</v>
      </c>
      <c r="R313" s="203">
        <f t="shared" si="92"/>
        <v>0</v>
      </c>
      <c r="S313" s="203">
        <v>0</v>
      </c>
      <c r="T313" s="204">
        <f t="shared" si="93"/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05" t="s">
        <v>215</v>
      </c>
      <c r="AT313" s="205" t="s">
        <v>211</v>
      </c>
      <c r="AU313" s="205" t="s">
        <v>83</v>
      </c>
      <c r="AY313" s="18" t="s">
        <v>209</v>
      </c>
      <c r="BE313" s="206">
        <f t="shared" si="94"/>
        <v>0</v>
      </c>
      <c r="BF313" s="206">
        <f t="shared" si="95"/>
        <v>0</v>
      </c>
      <c r="BG313" s="206">
        <f t="shared" si="96"/>
        <v>0</v>
      </c>
      <c r="BH313" s="206">
        <f t="shared" si="97"/>
        <v>0</v>
      </c>
      <c r="BI313" s="206">
        <f t="shared" si="98"/>
        <v>0</v>
      </c>
      <c r="BJ313" s="18" t="s">
        <v>83</v>
      </c>
      <c r="BK313" s="206">
        <f t="shared" si="99"/>
        <v>0</v>
      </c>
      <c r="BL313" s="18" t="s">
        <v>215</v>
      </c>
      <c r="BM313" s="205" t="s">
        <v>4789</v>
      </c>
    </row>
    <row r="314" spans="1:65" s="2" customFormat="1" ht="24.2" customHeight="1">
      <c r="A314" s="35"/>
      <c r="B314" s="36"/>
      <c r="C314" s="193" t="s">
        <v>609</v>
      </c>
      <c r="D314" s="193" t="s">
        <v>211</v>
      </c>
      <c r="E314" s="194" t="s">
        <v>4588</v>
      </c>
      <c r="F314" s="195" t="s">
        <v>4589</v>
      </c>
      <c r="G314" s="196" t="s">
        <v>513</v>
      </c>
      <c r="H314" s="197">
        <v>2</v>
      </c>
      <c r="I314" s="198"/>
      <c r="J314" s="199">
        <f t="shared" si="90"/>
        <v>0</v>
      </c>
      <c r="K314" s="200"/>
      <c r="L314" s="40"/>
      <c r="M314" s="267" t="s">
        <v>1</v>
      </c>
      <c r="N314" s="268" t="s">
        <v>40</v>
      </c>
      <c r="O314" s="269"/>
      <c r="P314" s="270">
        <f t="shared" si="91"/>
        <v>0</v>
      </c>
      <c r="Q314" s="270">
        <v>0</v>
      </c>
      <c r="R314" s="270">
        <f t="shared" si="92"/>
        <v>0</v>
      </c>
      <c r="S314" s="270">
        <v>0</v>
      </c>
      <c r="T314" s="271">
        <f t="shared" si="93"/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05" t="s">
        <v>215</v>
      </c>
      <c r="AT314" s="205" t="s">
        <v>211</v>
      </c>
      <c r="AU314" s="205" t="s">
        <v>83</v>
      </c>
      <c r="AY314" s="18" t="s">
        <v>209</v>
      </c>
      <c r="BE314" s="206">
        <f t="shared" si="94"/>
        <v>0</v>
      </c>
      <c r="BF314" s="206">
        <f t="shared" si="95"/>
        <v>0</v>
      </c>
      <c r="BG314" s="206">
        <f t="shared" si="96"/>
        <v>0</v>
      </c>
      <c r="BH314" s="206">
        <f t="shared" si="97"/>
        <v>0</v>
      </c>
      <c r="BI314" s="206">
        <f t="shared" si="98"/>
        <v>0</v>
      </c>
      <c r="BJ314" s="18" t="s">
        <v>83</v>
      </c>
      <c r="BK314" s="206">
        <f t="shared" si="99"/>
        <v>0</v>
      </c>
      <c r="BL314" s="18" t="s">
        <v>215</v>
      </c>
      <c r="BM314" s="205" t="s">
        <v>4790</v>
      </c>
    </row>
    <row r="315" spans="1:65" s="2" customFormat="1" ht="6.95" customHeight="1">
      <c r="A315" s="35"/>
      <c r="B315" s="55"/>
      <c r="C315" s="56"/>
      <c r="D315" s="56"/>
      <c r="E315" s="56"/>
      <c r="F315" s="56"/>
      <c r="G315" s="56"/>
      <c r="H315" s="56"/>
      <c r="I315" s="56"/>
      <c r="J315" s="56"/>
      <c r="K315" s="56"/>
      <c r="L315" s="40"/>
      <c r="M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</row>
  </sheetData>
  <sheetProtection algorithmName="SHA-512" hashValue="FAN3csC8CHLOMYr2aKaYS4TZRf25NB20KJRx38km+NDLqw0b5hONIJqp8C46JfbHHI+1ChRMmRSmw6IokWOqOQ==" saltValue="aGtmQ7aAB70yRD69scYx8sZsAYr1iPCYQ3EC26sbn6CKO9Idd38shQx/aCGjZCsqxSx9KhWgT7jvqigJWbklJQ==" spinCount="100000" sheet="1" objects="1" scenarios="1" formatColumns="0" formatRows="0" autoFilter="0"/>
  <autoFilter ref="C133:K314" xr:uid="{00000000-0009-0000-0000-000012000000}"/>
  <mergeCells count="15">
    <mergeCell ref="E120:H120"/>
    <mergeCell ref="E124:H124"/>
    <mergeCell ref="E122:H122"/>
    <mergeCell ref="E126:H126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2:BM72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8" t="s">
        <v>148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152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23" t="str">
        <f>'Rekapitulace stavby'!K6</f>
        <v>OU - STAVEBNÍ ÚPRAVY BUDOVY E, ČS.LEGIÍ 9, OSTRAVA - AKTUALIZACE/REVIZE 7.7.2022</v>
      </c>
      <c r="F7" s="324"/>
      <c r="G7" s="324"/>
      <c r="H7" s="324"/>
      <c r="L7" s="21"/>
    </row>
    <row r="8" spans="1:46" s="1" customFormat="1" ht="12" customHeight="1">
      <c r="B8" s="21"/>
      <c r="D8" s="120" t="s">
        <v>153</v>
      </c>
      <c r="L8" s="21"/>
    </row>
    <row r="9" spans="1:46" s="2" customFormat="1" ht="16.5" customHeight="1">
      <c r="A9" s="35"/>
      <c r="B9" s="40"/>
      <c r="C9" s="35"/>
      <c r="D9" s="35"/>
      <c r="E9" s="323" t="s">
        <v>2838</v>
      </c>
      <c r="F9" s="326"/>
      <c r="G9" s="326"/>
      <c r="H9" s="326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2839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25" t="s">
        <v>4791</v>
      </c>
      <c r="F11" s="326"/>
      <c r="G11" s="326"/>
      <c r="H11" s="326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17</v>
      </c>
      <c r="E13" s="35"/>
      <c r="F13" s="111" t="s">
        <v>1</v>
      </c>
      <c r="G13" s="35"/>
      <c r="H13" s="35"/>
      <c r="I13" s="120" t="s">
        <v>18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19</v>
      </c>
      <c r="E14" s="35"/>
      <c r="F14" s="111" t="s">
        <v>33</v>
      </c>
      <c r="G14" s="35"/>
      <c r="H14" s="35"/>
      <c r="I14" s="120" t="s">
        <v>21</v>
      </c>
      <c r="J14" s="121" t="str">
        <f>'Rekapitulace stavby'!AN8</f>
        <v>30. 3. 2022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23</v>
      </c>
      <c r="E16" s="35"/>
      <c r="F16" s="35"/>
      <c r="G16" s="35"/>
      <c r="H16" s="35"/>
      <c r="I16" s="120" t="s">
        <v>24</v>
      </c>
      <c r="J16" s="111" t="str">
        <f>IF('Rekapitulace stavby'!AN10="","",'Rekapitulace stavby'!AN10)</f>
        <v/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tr">
        <f>IF('Rekapitulace stavby'!E11="","",'Rekapitulace stavby'!E11)</f>
        <v>Ostravská univerzita</v>
      </c>
      <c r="F17" s="35"/>
      <c r="G17" s="35"/>
      <c r="H17" s="35"/>
      <c r="I17" s="120" t="s">
        <v>26</v>
      </c>
      <c r="J17" s="111" t="str">
        <f>IF('Rekapitulace stavby'!AN11="","",'Rekapitulace stavby'!AN11)</f>
        <v/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27</v>
      </c>
      <c r="E19" s="35"/>
      <c r="F19" s="35"/>
      <c r="G19" s="35"/>
      <c r="H19" s="35"/>
      <c r="I19" s="120" t="s">
        <v>24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27" t="str">
        <f>'Rekapitulace stavby'!E14</f>
        <v>Vyplň údaj</v>
      </c>
      <c r="F20" s="328"/>
      <c r="G20" s="328"/>
      <c r="H20" s="328"/>
      <c r="I20" s="120" t="s">
        <v>26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29</v>
      </c>
      <c r="E22" s="35"/>
      <c r="F22" s="35"/>
      <c r="G22" s="35"/>
      <c r="H22" s="35"/>
      <c r="I22" s="120" t="s">
        <v>24</v>
      </c>
      <c r="J22" s="111" t="str">
        <f>IF('Rekapitulace stavby'!AN16="","",'Rekapitulace stavby'!AN16)</f>
        <v/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tr">
        <f>IF('Rekapitulace stavby'!E17="","",'Rekapitulace stavby'!E17)</f>
        <v>MARPO s.r.o.</v>
      </c>
      <c r="F23" s="35"/>
      <c r="G23" s="35"/>
      <c r="H23" s="35"/>
      <c r="I23" s="120" t="s">
        <v>26</v>
      </c>
      <c r="J23" s="111" t="str">
        <f>IF('Rekapitulace stavby'!AN17="","",'Rekapitulace stavby'!AN17)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32</v>
      </c>
      <c r="E25" s="35"/>
      <c r="F25" s="35"/>
      <c r="G25" s="35"/>
      <c r="H25" s="35"/>
      <c r="I25" s="120" t="s">
        <v>24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0" t="s">
        <v>26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34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29" t="s">
        <v>1</v>
      </c>
      <c r="F29" s="329"/>
      <c r="G29" s="329"/>
      <c r="H29" s="32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35</v>
      </c>
      <c r="E32" s="35"/>
      <c r="F32" s="35"/>
      <c r="G32" s="35"/>
      <c r="H32" s="35"/>
      <c r="I32" s="35"/>
      <c r="J32" s="127">
        <f>ROUND(J165,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37</v>
      </c>
      <c r="G34" s="35"/>
      <c r="H34" s="35"/>
      <c r="I34" s="128" t="s">
        <v>36</v>
      </c>
      <c r="J34" s="128" t="s">
        <v>38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39</v>
      </c>
      <c r="E35" s="120" t="s">
        <v>40</v>
      </c>
      <c r="F35" s="130">
        <f>ROUND((SUM(BE165:BE725)),  2)</f>
        <v>0</v>
      </c>
      <c r="G35" s="35"/>
      <c r="H35" s="35"/>
      <c r="I35" s="131">
        <v>0.21</v>
      </c>
      <c r="J35" s="130">
        <f>ROUND(((SUM(BE165:BE725))*I35),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41</v>
      </c>
      <c r="F36" s="130">
        <f>ROUND((SUM(BF165:BF725)),  2)</f>
        <v>0</v>
      </c>
      <c r="G36" s="35"/>
      <c r="H36" s="35"/>
      <c r="I36" s="131">
        <v>0.15</v>
      </c>
      <c r="J36" s="130">
        <f>ROUND(((SUM(BF165:BF725))*I36),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42</v>
      </c>
      <c r="F37" s="130">
        <f>ROUND((SUM(BG165:BG725)),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43</v>
      </c>
      <c r="F38" s="130">
        <f>ROUND((SUM(BH165:BH725)),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44</v>
      </c>
      <c r="F39" s="130">
        <f>ROUND((SUM(BI165:BI725)),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45</v>
      </c>
      <c r="E41" s="134"/>
      <c r="F41" s="134"/>
      <c r="G41" s="135" t="s">
        <v>46</v>
      </c>
      <c r="H41" s="136" t="s">
        <v>47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155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0" t="str">
        <f>E7</f>
        <v>OU - STAVEBNÍ ÚPRAVY BUDOVY E, ČS.LEGIÍ 9, OSTRAVA - AKTUALIZACE/REVIZE 7.7.2022</v>
      </c>
      <c r="F85" s="331"/>
      <c r="G85" s="331"/>
      <c r="H85" s="33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153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0" t="s">
        <v>2838</v>
      </c>
      <c r="F87" s="332"/>
      <c r="G87" s="332"/>
      <c r="H87" s="33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2839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78" t="str">
        <f>E11</f>
        <v>D.1.4.6 - VZDUCHOTECHNIKA A OCHLAZOVÁNÍ</v>
      </c>
      <c r="F89" s="332"/>
      <c r="G89" s="332"/>
      <c r="H89" s="332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19</v>
      </c>
      <c r="D91" s="37"/>
      <c r="E91" s="37"/>
      <c r="F91" s="28" t="str">
        <f>F14</f>
        <v xml:space="preserve"> </v>
      </c>
      <c r="G91" s="37"/>
      <c r="H91" s="37"/>
      <c r="I91" s="30" t="s">
        <v>21</v>
      </c>
      <c r="J91" s="67" t="str">
        <f>IF(J14="","",J14)</f>
        <v>30. 3. 2022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23</v>
      </c>
      <c r="D93" s="37"/>
      <c r="E93" s="37"/>
      <c r="F93" s="28" t="str">
        <f>E17</f>
        <v>Ostravská univerzita</v>
      </c>
      <c r="G93" s="37"/>
      <c r="H93" s="37"/>
      <c r="I93" s="30" t="s">
        <v>29</v>
      </c>
      <c r="J93" s="33" t="str">
        <f>E23</f>
        <v>MARPO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27</v>
      </c>
      <c r="D94" s="37"/>
      <c r="E94" s="37"/>
      <c r="F94" s="28" t="str">
        <f>IF(E20="","",E20)</f>
        <v>Vyplň údaj</v>
      </c>
      <c r="G94" s="37"/>
      <c r="H94" s="37"/>
      <c r="I94" s="30" t="s">
        <v>32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156</v>
      </c>
      <c r="D96" s="151"/>
      <c r="E96" s="151"/>
      <c r="F96" s="151"/>
      <c r="G96" s="151"/>
      <c r="H96" s="151"/>
      <c r="I96" s="151"/>
      <c r="J96" s="152" t="s">
        <v>157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158</v>
      </c>
      <c r="D98" s="37"/>
      <c r="E98" s="37"/>
      <c r="F98" s="37"/>
      <c r="G98" s="37"/>
      <c r="H98" s="37"/>
      <c r="I98" s="37"/>
      <c r="J98" s="85">
        <f>J165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159</v>
      </c>
    </row>
    <row r="99" spans="1:47" s="9" customFormat="1" ht="24.95" customHeight="1">
      <c r="B99" s="154"/>
      <c r="C99" s="155"/>
      <c r="D99" s="156" t="s">
        <v>4792</v>
      </c>
      <c r="E99" s="157"/>
      <c r="F99" s="157"/>
      <c r="G99" s="157"/>
      <c r="H99" s="157"/>
      <c r="I99" s="157"/>
      <c r="J99" s="158">
        <f>J166</f>
        <v>0</v>
      </c>
      <c r="K99" s="155"/>
      <c r="L99" s="159"/>
    </row>
    <row r="100" spans="1:47" s="10" customFormat="1" ht="19.899999999999999" customHeight="1">
      <c r="B100" s="160"/>
      <c r="C100" s="105"/>
      <c r="D100" s="161" t="s">
        <v>4793</v>
      </c>
      <c r="E100" s="162"/>
      <c r="F100" s="162"/>
      <c r="G100" s="162"/>
      <c r="H100" s="162"/>
      <c r="I100" s="162"/>
      <c r="J100" s="163">
        <f>J167</f>
        <v>0</v>
      </c>
      <c r="K100" s="105"/>
      <c r="L100" s="164"/>
    </row>
    <row r="101" spans="1:47" s="10" customFormat="1" ht="19.899999999999999" customHeight="1">
      <c r="B101" s="160"/>
      <c r="C101" s="105"/>
      <c r="D101" s="161" t="s">
        <v>4794</v>
      </c>
      <c r="E101" s="162"/>
      <c r="F101" s="162"/>
      <c r="G101" s="162"/>
      <c r="H101" s="162"/>
      <c r="I101" s="162"/>
      <c r="J101" s="163">
        <f>J217</f>
        <v>0</v>
      </c>
      <c r="K101" s="105"/>
      <c r="L101" s="164"/>
    </row>
    <row r="102" spans="1:47" s="10" customFormat="1" ht="19.899999999999999" customHeight="1">
      <c r="B102" s="160"/>
      <c r="C102" s="105"/>
      <c r="D102" s="161" t="s">
        <v>4795</v>
      </c>
      <c r="E102" s="162"/>
      <c r="F102" s="162"/>
      <c r="G102" s="162"/>
      <c r="H102" s="162"/>
      <c r="I102" s="162"/>
      <c r="J102" s="163">
        <f>J232</f>
        <v>0</v>
      </c>
      <c r="K102" s="105"/>
      <c r="L102" s="164"/>
    </row>
    <row r="103" spans="1:47" s="9" customFormat="1" ht="24.95" customHeight="1">
      <c r="B103" s="154"/>
      <c r="C103" s="155"/>
      <c r="D103" s="156" t="s">
        <v>4796</v>
      </c>
      <c r="E103" s="157"/>
      <c r="F103" s="157"/>
      <c r="G103" s="157"/>
      <c r="H103" s="157"/>
      <c r="I103" s="157"/>
      <c r="J103" s="158">
        <f>J236</f>
        <v>0</v>
      </c>
      <c r="K103" s="155"/>
      <c r="L103" s="159"/>
    </row>
    <row r="104" spans="1:47" s="10" customFormat="1" ht="19.899999999999999" customHeight="1">
      <c r="B104" s="160"/>
      <c r="C104" s="105"/>
      <c r="D104" s="161" t="s">
        <v>4797</v>
      </c>
      <c r="E104" s="162"/>
      <c r="F104" s="162"/>
      <c r="G104" s="162"/>
      <c r="H104" s="162"/>
      <c r="I104" s="162"/>
      <c r="J104" s="163">
        <f>J237</f>
        <v>0</v>
      </c>
      <c r="K104" s="105"/>
      <c r="L104" s="164"/>
    </row>
    <row r="105" spans="1:47" s="10" customFormat="1" ht="19.899999999999999" customHeight="1">
      <c r="B105" s="160"/>
      <c r="C105" s="105"/>
      <c r="D105" s="161" t="s">
        <v>4798</v>
      </c>
      <c r="E105" s="162"/>
      <c r="F105" s="162"/>
      <c r="G105" s="162"/>
      <c r="H105" s="162"/>
      <c r="I105" s="162"/>
      <c r="J105" s="163">
        <f>J271</f>
        <v>0</v>
      </c>
      <c r="K105" s="105"/>
      <c r="L105" s="164"/>
    </row>
    <row r="106" spans="1:47" s="10" customFormat="1" ht="19.899999999999999" customHeight="1">
      <c r="B106" s="160"/>
      <c r="C106" s="105"/>
      <c r="D106" s="161" t="s">
        <v>4799</v>
      </c>
      <c r="E106" s="162"/>
      <c r="F106" s="162"/>
      <c r="G106" s="162"/>
      <c r="H106" s="162"/>
      <c r="I106" s="162"/>
      <c r="J106" s="163">
        <f>J282</f>
        <v>0</v>
      </c>
      <c r="K106" s="105"/>
      <c r="L106" s="164"/>
    </row>
    <row r="107" spans="1:47" s="9" customFormat="1" ht="24.95" customHeight="1">
      <c r="B107" s="154"/>
      <c r="C107" s="155"/>
      <c r="D107" s="156" t="s">
        <v>4800</v>
      </c>
      <c r="E107" s="157"/>
      <c r="F107" s="157"/>
      <c r="G107" s="157"/>
      <c r="H107" s="157"/>
      <c r="I107" s="157"/>
      <c r="J107" s="158">
        <f>J287</f>
        <v>0</v>
      </c>
      <c r="K107" s="155"/>
      <c r="L107" s="159"/>
    </row>
    <row r="108" spans="1:47" s="10" customFormat="1" ht="19.899999999999999" customHeight="1">
      <c r="B108" s="160"/>
      <c r="C108" s="105"/>
      <c r="D108" s="161" t="s">
        <v>4801</v>
      </c>
      <c r="E108" s="162"/>
      <c r="F108" s="162"/>
      <c r="G108" s="162"/>
      <c r="H108" s="162"/>
      <c r="I108" s="162"/>
      <c r="J108" s="163">
        <f>J288</f>
        <v>0</v>
      </c>
      <c r="K108" s="105"/>
      <c r="L108" s="164"/>
    </row>
    <row r="109" spans="1:47" s="10" customFormat="1" ht="19.899999999999999" customHeight="1">
      <c r="B109" s="160"/>
      <c r="C109" s="105"/>
      <c r="D109" s="161" t="s">
        <v>4802</v>
      </c>
      <c r="E109" s="162"/>
      <c r="F109" s="162"/>
      <c r="G109" s="162"/>
      <c r="H109" s="162"/>
      <c r="I109" s="162"/>
      <c r="J109" s="163">
        <f>J322</f>
        <v>0</v>
      </c>
      <c r="K109" s="105"/>
      <c r="L109" s="164"/>
    </row>
    <row r="110" spans="1:47" s="10" customFormat="1" ht="19.899999999999999" customHeight="1">
      <c r="B110" s="160"/>
      <c r="C110" s="105"/>
      <c r="D110" s="161" t="s">
        <v>4803</v>
      </c>
      <c r="E110" s="162"/>
      <c r="F110" s="162"/>
      <c r="G110" s="162"/>
      <c r="H110" s="162"/>
      <c r="I110" s="162"/>
      <c r="J110" s="163">
        <f>J333</f>
        <v>0</v>
      </c>
      <c r="K110" s="105"/>
      <c r="L110" s="164"/>
    </row>
    <row r="111" spans="1:47" s="9" customFormat="1" ht="24.95" customHeight="1">
      <c r="B111" s="154"/>
      <c r="C111" s="155"/>
      <c r="D111" s="156" t="s">
        <v>4804</v>
      </c>
      <c r="E111" s="157"/>
      <c r="F111" s="157"/>
      <c r="G111" s="157"/>
      <c r="H111" s="157"/>
      <c r="I111" s="157"/>
      <c r="J111" s="158">
        <f>J337</f>
        <v>0</v>
      </c>
      <c r="K111" s="155"/>
      <c r="L111" s="159"/>
    </row>
    <row r="112" spans="1:47" s="10" customFormat="1" ht="19.899999999999999" customHeight="1">
      <c r="B112" s="160"/>
      <c r="C112" s="105"/>
      <c r="D112" s="161" t="s">
        <v>4805</v>
      </c>
      <c r="E112" s="162"/>
      <c r="F112" s="162"/>
      <c r="G112" s="162"/>
      <c r="H112" s="162"/>
      <c r="I112" s="162"/>
      <c r="J112" s="163">
        <f>J338</f>
        <v>0</v>
      </c>
      <c r="K112" s="105"/>
      <c r="L112" s="164"/>
    </row>
    <row r="113" spans="2:12" s="10" customFormat="1" ht="19.899999999999999" customHeight="1">
      <c r="B113" s="160"/>
      <c r="C113" s="105"/>
      <c r="D113" s="161" t="s">
        <v>4806</v>
      </c>
      <c r="E113" s="162"/>
      <c r="F113" s="162"/>
      <c r="G113" s="162"/>
      <c r="H113" s="162"/>
      <c r="I113" s="162"/>
      <c r="J113" s="163">
        <f>J382</f>
        <v>0</v>
      </c>
      <c r="K113" s="105"/>
      <c r="L113" s="164"/>
    </row>
    <row r="114" spans="2:12" s="10" customFormat="1" ht="19.899999999999999" customHeight="1">
      <c r="B114" s="160"/>
      <c r="C114" s="105"/>
      <c r="D114" s="161" t="s">
        <v>4807</v>
      </c>
      <c r="E114" s="162"/>
      <c r="F114" s="162"/>
      <c r="G114" s="162"/>
      <c r="H114" s="162"/>
      <c r="I114" s="162"/>
      <c r="J114" s="163">
        <f>J397</f>
        <v>0</v>
      </c>
      <c r="K114" s="105"/>
      <c r="L114" s="164"/>
    </row>
    <row r="115" spans="2:12" s="9" customFormat="1" ht="24.95" customHeight="1">
      <c r="B115" s="154"/>
      <c r="C115" s="155"/>
      <c r="D115" s="156" t="s">
        <v>4808</v>
      </c>
      <c r="E115" s="157"/>
      <c r="F115" s="157"/>
      <c r="G115" s="157"/>
      <c r="H115" s="157"/>
      <c r="I115" s="157"/>
      <c r="J115" s="158">
        <f>J402</f>
        <v>0</v>
      </c>
      <c r="K115" s="155"/>
      <c r="L115" s="159"/>
    </row>
    <row r="116" spans="2:12" s="10" customFormat="1" ht="19.899999999999999" customHeight="1">
      <c r="B116" s="160"/>
      <c r="C116" s="105"/>
      <c r="D116" s="161" t="s">
        <v>4809</v>
      </c>
      <c r="E116" s="162"/>
      <c r="F116" s="162"/>
      <c r="G116" s="162"/>
      <c r="H116" s="162"/>
      <c r="I116" s="162"/>
      <c r="J116" s="163">
        <f>J403</f>
        <v>0</v>
      </c>
      <c r="K116" s="105"/>
      <c r="L116" s="164"/>
    </row>
    <row r="117" spans="2:12" s="10" customFormat="1" ht="19.899999999999999" customHeight="1">
      <c r="B117" s="160"/>
      <c r="C117" s="105"/>
      <c r="D117" s="161" t="s">
        <v>4810</v>
      </c>
      <c r="E117" s="162"/>
      <c r="F117" s="162"/>
      <c r="G117" s="162"/>
      <c r="H117" s="162"/>
      <c r="I117" s="162"/>
      <c r="J117" s="163">
        <f>J439</f>
        <v>0</v>
      </c>
      <c r="K117" s="105"/>
      <c r="L117" s="164"/>
    </row>
    <row r="118" spans="2:12" s="10" customFormat="1" ht="19.899999999999999" customHeight="1">
      <c r="B118" s="160"/>
      <c r="C118" s="105"/>
      <c r="D118" s="161" t="s">
        <v>4811</v>
      </c>
      <c r="E118" s="162"/>
      <c r="F118" s="162"/>
      <c r="G118" s="162"/>
      <c r="H118" s="162"/>
      <c r="I118" s="162"/>
      <c r="J118" s="163">
        <f>J450</f>
        <v>0</v>
      </c>
      <c r="K118" s="105"/>
      <c r="L118" s="164"/>
    </row>
    <row r="119" spans="2:12" s="9" customFormat="1" ht="24.95" customHeight="1">
      <c r="B119" s="154"/>
      <c r="C119" s="155"/>
      <c r="D119" s="156" t="s">
        <v>4812</v>
      </c>
      <c r="E119" s="157"/>
      <c r="F119" s="157"/>
      <c r="G119" s="157"/>
      <c r="H119" s="157"/>
      <c r="I119" s="157"/>
      <c r="J119" s="158">
        <f>J454</f>
        <v>0</v>
      </c>
      <c r="K119" s="155"/>
      <c r="L119" s="159"/>
    </row>
    <row r="120" spans="2:12" s="10" customFormat="1" ht="19.899999999999999" customHeight="1">
      <c r="B120" s="160"/>
      <c r="C120" s="105"/>
      <c r="D120" s="161" t="s">
        <v>4813</v>
      </c>
      <c r="E120" s="162"/>
      <c r="F120" s="162"/>
      <c r="G120" s="162"/>
      <c r="H120" s="162"/>
      <c r="I120" s="162"/>
      <c r="J120" s="163">
        <f>J455</f>
        <v>0</v>
      </c>
      <c r="K120" s="105"/>
      <c r="L120" s="164"/>
    </row>
    <row r="121" spans="2:12" s="10" customFormat="1" ht="19.899999999999999" customHeight="1">
      <c r="B121" s="160"/>
      <c r="C121" s="105"/>
      <c r="D121" s="161" t="s">
        <v>4814</v>
      </c>
      <c r="E121" s="162"/>
      <c r="F121" s="162"/>
      <c r="G121" s="162"/>
      <c r="H121" s="162"/>
      <c r="I121" s="162"/>
      <c r="J121" s="163">
        <f>J487</f>
        <v>0</v>
      </c>
      <c r="K121" s="105"/>
      <c r="L121" s="164"/>
    </row>
    <row r="122" spans="2:12" s="10" customFormat="1" ht="19.899999999999999" customHeight="1">
      <c r="B122" s="160"/>
      <c r="C122" s="105"/>
      <c r="D122" s="161" t="s">
        <v>4815</v>
      </c>
      <c r="E122" s="162"/>
      <c r="F122" s="162"/>
      <c r="G122" s="162"/>
      <c r="H122" s="162"/>
      <c r="I122" s="162"/>
      <c r="J122" s="163">
        <f>J498</f>
        <v>0</v>
      </c>
      <c r="K122" s="105"/>
      <c r="L122" s="164"/>
    </row>
    <row r="123" spans="2:12" s="9" customFormat="1" ht="24.95" customHeight="1">
      <c r="B123" s="154"/>
      <c r="C123" s="155"/>
      <c r="D123" s="156" t="s">
        <v>4816</v>
      </c>
      <c r="E123" s="157"/>
      <c r="F123" s="157"/>
      <c r="G123" s="157"/>
      <c r="H123" s="157"/>
      <c r="I123" s="157"/>
      <c r="J123" s="158">
        <f>J502</f>
        <v>0</v>
      </c>
      <c r="K123" s="155"/>
      <c r="L123" s="159"/>
    </row>
    <row r="124" spans="2:12" s="10" customFormat="1" ht="19.899999999999999" customHeight="1">
      <c r="B124" s="160"/>
      <c r="C124" s="105"/>
      <c r="D124" s="161" t="s">
        <v>4817</v>
      </c>
      <c r="E124" s="162"/>
      <c r="F124" s="162"/>
      <c r="G124" s="162"/>
      <c r="H124" s="162"/>
      <c r="I124" s="162"/>
      <c r="J124" s="163">
        <f>J503</f>
        <v>0</v>
      </c>
      <c r="K124" s="105"/>
      <c r="L124" s="164"/>
    </row>
    <row r="125" spans="2:12" s="10" customFormat="1" ht="19.899999999999999" customHeight="1">
      <c r="B125" s="160"/>
      <c r="C125" s="105"/>
      <c r="D125" s="161" t="s">
        <v>4818</v>
      </c>
      <c r="E125" s="162"/>
      <c r="F125" s="162"/>
      <c r="G125" s="162"/>
      <c r="H125" s="162"/>
      <c r="I125" s="162"/>
      <c r="J125" s="163">
        <f>J542</f>
        <v>0</v>
      </c>
      <c r="K125" s="105"/>
      <c r="L125" s="164"/>
    </row>
    <row r="126" spans="2:12" s="10" customFormat="1" ht="19.899999999999999" customHeight="1">
      <c r="B126" s="160"/>
      <c r="C126" s="105"/>
      <c r="D126" s="161" t="s">
        <v>4819</v>
      </c>
      <c r="E126" s="162"/>
      <c r="F126" s="162"/>
      <c r="G126" s="162"/>
      <c r="H126" s="162"/>
      <c r="I126" s="162"/>
      <c r="J126" s="163">
        <f>J555</f>
        <v>0</v>
      </c>
      <c r="K126" s="105"/>
      <c r="L126" s="164"/>
    </row>
    <row r="127" spans="2:12" s="9" customFormat="1" ht="24.95" customHeight="1">
      <c r="B127" s="154"/>
      <c r="C127" s="155"/>
      <c r="D127" s="156" t="s">
        <v>4820</v>
      </c>
      <c r="E127" s="157"/>
      <c r="F127" s="157"/>
      <c r="G127" s="157"/>
      <c r="H127" s="157"/>
      <c r="I127" s="157"/>
      <c r="J127" s="158">
        <f>J559</f>
        <v>0</v>
      </c>
      <c r="K127" s="155"/>
      <c r="L127" s="159"/>
    </row>
    <row r="128" spans="2:12" s="10" customFormat="1" ht="19.899999999999999" customHeight="1">
      <c r="B128" s="160"/>
      <c r="C128" s="105"/>
      <c r="D128" s="161" t="s">
        <v>4821</v>
      </c>
      <c r="E128" s="162"/>
      <c r="F128" s="162"/>
      <c r="G128" s="162"/>
      <c r="H128" s="162"/>
      <c r="I128" s="162"/>
      <c r="J128" s="163">
        <f>J560</f>
        <v>0</v>
      </c>
      <c r="K128" s="105"/>
      <c r="L128" s="164"/>
    </row>
    <row r="129" spans="1:31" s="10" customFormat="1" ht="19.899999999999999" customHeight="1">
      <c r="B129" s="160"/>
      <c r="C129" s="105"/>
      <c r="D129" s="161" t="s">
        <v>4822</v>
      </c>
      <c r="E129" s="162"/>
      <c r="F129" s="162"/>
      <c r="G129" s="162"/>
      <c r="H129" s="162"/>
      <c r="I129" s="162"/>
      <c r="J129" s="163">
        <f>J594</f>
        <v>0</v>
      </c>
      <c r="K129" s="105"/>
      <c r="L129" s="164"/>
    </row>
    <row r="130" spans="1:31" s="10" customFormat="1" ht="19.899999999999999" customHeight="1">
      <c r="B130" s="160"/>
      <c r="C130" s="105"/>
      <c r="D130" s="161" t="s">
        <v>4823</v>
      </c>
      <c r="E130" s="162"/>
      <c r="F130" s="162"/>
      <c r="G130" s="162"/>
      <c r="H130" s="162"/>
      <c r="I130" s="162"/>
      <c r="J130" s="163">
        <f>J605</f>
        <v>0</v>
      </c>
      <c r="K130" s="105"/>
      <c r="L130" s="164"/>
    </row>
    <row r="131" spans="1:31" s="9" customFormat="1" ht="24.95" customHeight="1">
      <c r="B131" s="154"/>
      <c r="C131" s="155"/>
      <c r="D131" s="156" t="s">
        <v>4824</v>
      </c>
      <c r="E131" s="157"/>
      <c r="F131" s="157"/>
      <c r="G131" s="157"/>
      <c r="H131" s="157"/>
      <c r="I131" s="157"/>
      <c r="J131" s="158">
        <f>J609</f>
        <v>0</v>
      </c>
      <c r="K131" s="155"/>
      <c r="L131" s="159"/>
    </row>
    <row r="132" spans="1:31" s="10" customFormat="1" ht="19.899999999999999" customHeight="1">
      <c r="B132" s="160"/>
      <c r="C132" s="105"/>
      <c r="D132" s="161" t="s">
        <v>4825</v>
      </c>
      <c r="E132" s="162"/>
      <c r="F132" s="162"/>
      <c r="G132" s="162"/>
      <c r="H132" s="162"/>
      <c r="I132" s="162"/>
      <c r="J132" s="163">
        <f>J610</f>
        <v>0</v>
      </c>
      <c r="K132" s="105"/>
      <c r="L132" s="164"/>
    </row>
    <row r="133" spans="1:31" s="10" customFormat="1" ht="19.899999999999999" customHeight="1">
      <c r="B133" s="160"/>
      <c r="C133" s="105"/>
      <c r="D133" s="161" t="s">
        <v>4826</v>
      </c>
      <c r="E133" s="162"/>
      <c r="F133" s="162"/>
      <c r="G133" s="162"/>
      <c r="H133" s="162"/>
      <c r="I133" s="162"/>
      <c r="J133" s="163">
        <f>J649</f>
        <v>0</v>
      </c>
      <c r="K133" s="105"/>
      <c r="L133" s="164"/>
    </row>
    <row r="134" spans="1:31" s="10" customFormat="1" ht="19.899999999999999" customHeight="1">
      <c r="B134" s="160"/>
      <c r="C134" s="105"/>
      <c r="D134" s="161" t="s">
        <v>4827</v>
      </c>
      <c r="E134" s="162"/>
      <c r="F134" s="162"/>
      <c r="G134" s="162"/>
      <c r="H134" s="162"/>
      <c r="I134" s="162"/>
      <c r="J134" s="163">
        <f>J664</f>
        <v>0</v>
      </c>
      <c r="K134" s="105"/>
      <c r="L134" s="164"/>
    </row>
    <row r="135" spans="1:31" s="9" customFormat="1" ht="24.95" customHeight="1">
      <c r="B135" s="154"/>
      <c r="C135" s="155"/>
      <c r="D135" s="156" t="s">
        <v>4828</v>
      </c>
      <c r="E135" s="157"/>
      <c r="F135" s="157"/>
      <c r="G135" s="157"/>
      <c r="H135" s="157"/>
      <c r="I135" s="157"/>
      <c r="J135" s="158">
        <f>J668</f>
        <v>0</v>
      </c>
      <c r="K135" s="155"/>
      <c r="L135" s="159"/>
    </row>
    <row r="136" spans="1:31" s="10" customFormat="1" ht="19.899999999999999" customHeight="1">
      <c r="B136" s="160"/>
      <c r="C136" s="105"/>
      <c r="D136" s="161" t="s">
        <v>4829</v>
      </c>
      <c r="E136" s="162"/>
      <c r="F136" s="162"/>
      <c r="G136" s="162"/>
      <c r="H136" s="162"/>
      <c r="I136" s="162"/>
      <c r="J136" s="163">
        <f>J669</f>
        <v>0</v>
      </c>
      <c r="K136" s="105"/>
      <c r="L136" s="164"/>
    </row>
    <row r="137" spans="1:31" s="10" customFormat="1" ht="19.899999999999999" customHeight="1">
      <c r="B137" s="160"/>
      <c r="C137" s="105"/>
      <c r="D137" s="161" t="s">
        <v>4830</v>
      </c>
      <c r="E137" s="162"/>
      <c r="F137" s="162"/>
      <c r="G137" s="162"/>
      <c r="H137" s="162"/>
      <c r="I137" s="162"/>
      <c r="J137" s="163">
        <f>J690</f>
        <v>0</v>
      </c>
      <c r="K137" s="105"/>
      <c r="L137" s="164"/>
    </row>
    <row r="138" spans="1:31" s="9" customFormat="1" ht="24.95" customHeight="1">
      <c r="B138" s="154"/>
      <c r="C138" s="155"/>
      <c r="D138" s="156" t="s">
        <v>4831</v>
      </c>
      <c r="E138" s="157"/>
      <c r="F138" s="157"/>
      <c r="G138" s="157"/>
      <c r="H138" s="157"/>
      <c r="I138" s="157"/>
      <c r="J138" s="158">
        <f>J695</f>
        <v>0</v>
      </c>
      <c r="K138" s="155"/>
      <c r="L138" s="159"/>
    </row>
    <row r="139" spans="1:31" s="10" customFormat="1" ht="19.899999999999999" customHeight="1">
      <c r="B139" s="160"/>
      <c r="C139" s="105"/>
      <c r="D139" s="161" t="s">
        <v>4832</v>
      </c>
      <c r="E139" s="162"/>
      <c r="F139" s="162"/>
      <c r="G139" s="162"/>
      <c r="H139" s="162"/>
      <c r="I139" s="162"/>
      <c r="J139" s="163">
        <f>J696</f>
        <v>0</v>
      </c>
      <c r="K139" s="105"/>
      <c r="L139" s="164"/>
    </row>
    <row r="140" spans="1:31" s="10" customFormat="1" ht="19.899999999999999" customHeight="1">
      <c r="B140" s="160"/>
      <c r="C140" s="105"/>
      <c r="D140" s="161" t="s">
        <v>4833</v>
      </c>
      <c r="E140" s="162"/>
      <c r="F140" s="162"/>
      <c r="G140" s="162"/>
      <c r="H140" s="162"/>
      <c r="I140" s="162"/>
      <c r="J140" s="163">
        <f>J710</f>
        <v>0</v>
      </c>
      <c r="K140" s="105"/>
      <c r="L140" s="164"/>
    </row>
    <row r="141" spans="1:31" s="10" customFormat="1" ht="19.899999999999999" customHeight="1">
      <c r="B141" s="160"/>
      <c r="C141" s="105"/>
      <c r="D141" s="161" t="s">
        <v>4834</v>
      </c>
      <c r="E141" s="162"/>
      <c r="F141" s="162"/>
      <c r="G141" s="162"/>
      <c r="H141" s="162"/>
      <c r="I141" s="162"/>
      <c r="J141" s="163">
        <f>J715</f>
        <v>0</v>
      </c>
      <c r="K141" s="105"/>
      <c r="L141" s="164"/>
    </row>
    <row r="142" spans="1:31" s="9" customFormat="1" ht="24.95" customHeight="1">
      <c r="B142" s="154"/>
      <c r="C142" s="155"/>
      <c r="D142" s="156" t="s">
        <v>4835</v>
      </c>
      <c r="E142" s="157"/>
      <c r="F142" s="157"/>
      <c r="G142" s="157"/>
      <c r="H142" s="157"/>
      <c r="I142" s="157"/>
      <c r="J142" s="158">
        <f>J717</f>
        <v>0</v>
      </c>
      <c r="K142" s="155"/>
      <c r="L142" s="159"/>
    </row>
    <row r="143" spans="1:31" s="10" customFormat="1" ht="19.899999999999999" customHeight="1">
      <c r="B143" s="160"/>
      <c r="C143" s="105"/>
      <c r="D143" s="161" t="s">
        <v>4836</v>
      </c>
      <c r="E143" s="162"/>
      <c r="F143" s="162"/>
      <c r="G143" s="162"/>
      <c r="H143" s="162"/>
      <c r="I143" s="162"/>
      <c r="J143" s="163">
        <f>J718</f>
        <v>0</v>
      </c>
      <c r="K143" s="105"/>
      <c r="L143" s="164"/>
    </row>
    <row r="144" spans="1:31" s="2" customFormat="1" ht="21.75" customHeight="1">
      <c r="A144" s="35"/>
      <c r="B144" s="36"/>
      <c r="C144" s="37"/>
      <c r="D144" s="37"/>
      <c r="E144" s="37"/>
      <c r="F144" s="37"/>
      <c r="G144" s="37"/>
      <c r="H144" s="37"/>
      <c r="I144" s="37"/>
      <c r="J144" s="37"/>
      <c r="K144" s="37"/>
      <c r="L144" s="52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</row>
    <row r="145" spans="1:31" s="2" customFormat="1" ht="6.95" customHeight="1">
      <c r="A145" s="35"/>
      <c r="B145" s="55"/>
      <c r="C145" s="56"/>
      <c r="D145" s="56"/>
      <c r="E145" s="56"/>
      <c r="F145" s="56"/>
      <c r="G145" s="56"/>
      <c r="H145" s="56"/>
      <c r="I145" s="56"/>
      <c r="J145" s="56"/>
      <c r="K145" s="56"/>
      <c r="L145" s="52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</row>
    <row r="149" spans="1:31" s="2" customFormat="1" ht="6.95" customHeight="1">
      <c r="A149" s="35"/>
      <c r="B149" s="57"/>
      <c r="C149" s="58"/>
      <c r="D149" s="58"/>
      <c r="E149" s="58"/>
      <c r="F149" s="58"/>
      <c r="G149" s="58"/>
      <c r="H149" s="58"/>
      <c r="I149" s="58"/>
      <c r="J149" s="58"/>
      <c r="K149" s="58"/>
      <c r="L149" s="52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</row>
    <row r="150" spans="1:31" s="2" customFormat="1" ht="24.95" customHeight="1">
      <c r="A150" s="35"/>
      <c r="B150" s="36"/>
      <c r="C150" s="24" t="s">
        <v>194</v>
      </c>
      <c r="D150" s="37"/>
      <c r="E150" s="37"/>
      <c r="F150" s="37"/>
      <c r="G150" s="37"/>
      <c r="H150" s="37"/>
      <c r="I150" s="37"/>
      <c r="J150" s="37"/>
      <c r="K150" s="37"/>
      <c r="L150" s="52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</row>
    <row r="151" spans="1:31" s="2" customFormat="1" ht="6.95" customHeight="1">
      <c r="A151" s="35"/>
      <c r="B151" s="36"/>
      <c r="C151" s="37"/>
      <c r="D151" s="37"/>
      <c r="E151" s="37"/>
      <c r="F151" s="37"/>
      <c r="G151" s="37"/>
      <c r="H151" s="37"/>
      <c r="I151" s="37"/>
      <c r="J151" s="37"/>
      <c r="K151" s="37"/>
      <c r="L151" s="52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</row>
    <row r="152" spans="1:31" s="2" customFormat="1" ht="12" customHeight="1">
      <c r="A152" s="35"/>
      <c r="B152" s="36"/>
      <c r="C152" s="30" t="s">
        <v>16</v>
      </c>
      <c r="D152" s="37"/>
      <c r="E152" s="37"/>
      <c r="F152" s="37"/>
      <c r="G152" s="37"/>
      <c r="H152" s="37"/>
      <c r="I152" s="37"/>
      <c r="J152" s="37"/>
      <c r="K152" s="37"/>
      <c r="L152" s="52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</row>
    <row r="153" spans="1:31" s="2" customFormat="1" ht="16.5" customHeight="1">
      <c r="A153" s="35"/>
      <c r="B153" s="36"/>
      <c r="C153" s="37"/>
      <c r="D153" s="37"/>
      <c r="E153" s="330" t="str">
        <f>E7</f>
        <v>OU - STAVEBNÍ ÚPRAVY BUDOVY E, ČS.LEGIÍ 9, OSTRAVA - AKTUALIZACE/REVIZE 7.7.2022</v>
      </c>
      <c r="F153" s="331"/>
      <c r="G153" s="331"/>
      <c r="H153" s="331"/>
      <c r="I153" s="37"/>
      <c r="J153" s="37"/>
      <c r="K153" s="37"/>
      <c r="L153" s="52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</row>
    <row r="154" spans="1:31" s="1" customFormat="1" ht="12" customHeight="1">
      <c r="B154" s="22"/>
      <c r="C154" s="30" t="s">
        <v>153</v>
      </c>
      <c r="D154" s="23"/>
      <c r="E154" s="23"/>
      <c r="F154" s="23"/>
      <c r="G154" s="23"/>
      <c r="H154" s="23"/>
      <c r="I154" s="23"/>
      <c r="J154" s="23"/>
      <c r="K154" s="23"/>
      <c r="L154" s="21"/>
    </row>
    <row r="155" spans="1:31" s="2" customFormat="1" ht="16.5" customHeight="1">
      <c r="A155" s="35"/>
      <c r="B155" s="36"/>
      <c r="C155" s="37"/>
      <c r="D155" s="37"/>
      <c r="E155" s="330" t="s">
        <v>2838</v>
      </c>
      <c r="F155" s="332"/>
      <c r="G155" s="332"/>
      <c r="H155" s="332"/>
      <c r="I155" s="37"/>
      <c r="J155" s="37"/>
      <c r="K155" s="37"/>
      <c r="L155" s="52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</row>
    <row r="156" spans="1:31" s="2" customFormat="1" ht="12" customHeight="1">
      <c r="A156" s="35"/>
      <c r="B156" s="36"/>
      <c r="C156" s="30" t="s">
        <v>2839</v>
      </c>
      <c r="D156" s="37"/>
      <c r="E156" s="37"/>
      <c r="F156" s="37"/>
      <c r="G156" s="37"/>
      <c r="H156" s="37"/>
      <c r="I156" s="37"/>
      <c r="J156" s="37"/>
      <c r="K156" s="37"/>
      <c r="L156" s="52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</row>
    <row r="157" spans="1:31" s="2" customFormat="1" ht="16.5" customHeight="1">
      <c r="A157" s="35"/>
      <c r="B157" s="36"/>
      <c r="C157" s="37"/>
      <c r="D157" s="37"/>
      <c r="E157" s="278" t="str">
        <f>E11</f>
        <v>D.1.4.6 - VZDUCHOTECHNIKA A OCHLAZOVÁNÍ</v>
      </c>
      <c r="F157" s="332"/>
      <c r="G157" s="332"/>
      <c r="H157" s="332"/>
      <c r="I157" s="37"/>
      <c r="J157" s="37"/>
      <c r="K157" s="37"/>
      <c r="L157" s="52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</row>
    <row r="158" spans="1:31" s="2" customFormat="1" ht="6.95" customHeight="1">
      <c r="A158" s="35"/>
      <c r="B158" s="36"/>
      <c r="C158" s="37"/>
      <c r="D158" s="37"/>
      <c r="E158" s="37"/>
      <c r="F158" s="37"/>
      <c r="G158" s="37"/>
      <c r="H158" s="37"/>
      <c r="I158" s="37"/>
      <c r="J158" s="37"/>
      <c r="K158" s="37"/>
      <c r="L158" s="52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</row>
    <row r="159" spans="1:31" s="2" customFormat="1" ht="12" customHeight="1">
      <c r="A159" s="35"/>
      <c r="B159" s="36"/>
      <c r="C159" s="30" t="s">
        <v>19</v>
      </c>
      <c r="D159" s="37"/>
      <c r="E159" s="37"/>
      <c r="F159" s="28" t="str">
        <f>F14</f>
        <v xml:space="preserve"> </v>
      </c>
      <c r="G159" s="37"/>
      <c r="H159" s="37"/>
      <c r="I159" s="30" t="s">
        <v>21</v>
      </c>
      <c r="J159" s="67" t="str">
        <f>IF(J14="","",J14)</f>
        <v>30. 3. 2022</v>
      </c>
      <c r="K159" s="37"/>
      <c r="L159" s="52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</row>
    <row r="160" spans="1:31" s="2" customFormat="1" ht="6.95" customHeight="1">
      <c r="A160" s="35"/>
      <c r="B160" s="36"/>
      <c r="C160" s="37"/>
      <c r="D160" s="37"/>
      <c r="E160" s="37"/>
      <c r="F160" s="37"/>
      <c r="G160" s="37"/>
      <c r="H160" s="37"/>
      <c r="I160" s="37"/>
      <c r="J160" s="37"/>
      <c r="K160" s="37"/>
      <c r="L160" s="52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</row>
    <row r="161" spans="1:65" s="2" customFormat="1" ht="15.2" customHeight="1">
      <c r="A161" s="35"/>
      <c r="B161" s="36"/>
      <c r="C161" s="30" t="s">
        <v>23</v>
      </c>
      <c r="D161" s="37"/>
      <c r="E161" s="37"/>
      <c r="F161" s="28" t="str">
        <f>E17</f>
        <v>Ostravská univerzita</v>
      </c>
      <c r="G161" s="37"/>
      <c r="H161" s="37"/>
      <c r="I161" s="30" t="s">
        <v>29</v>
      </c>
      <c r="J161" s="33" t="str">
        <f>E23</f>
        <v>MARPO s.r.o.</v>
      </c>
      <c r="K161" s="37"/>
      <c r="L161" s="52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</row>
    <row r="162" spans="1:65" s="2" customFormat="1" ht="15.2" customHeight="1">
      <c r="A162" s="35"/>
      <c r="B162" s="36"/>
      <c r="C162" s="30" t="s">
        <v>27</v>
      </c>
      <c r="D162" s="37"/>
      <c r="E162" s="37"/>
      <c r="F162" s="28" t="str">
        <f>IF(E20="","",E20)</f>
        <v>Vyplň údaj</v>
      </c>
      <c r="G162" s="37"/>
      <c r="H162" s="37"/>
      <c r="I162" s="30" t="s">
        <v>32</v>
      </c>
      <c r="J162" s="33" t="str">
        <f>E26</f>
        <v xml:space="preserve"> </v>
      </c>
      <c r="K162" s="37"/>
      <c r="L162" s="52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</row>
    <row r="163" spans="1:65" s="2" customFormat="1" ht="10.35" customHeight="1">
      <c r="A163" s="35"/>
      <c r="B163" s="36"/>
      <c r="C163" s="37"/>
      <c r="D163" s="37"/>
      <c r="E163" s="37"/>
      <c r="F163" s="37"/>
      <c r="G163" s="37"/>
      <c r="H163" s="37"/>
      <c r="I163" s="37"/>
      <c r="J163" s="37"/>
      <c r="K163" s="37"/>
      <c r="L163" s="52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</row>
    <row r="164" spans="1:65" s="11" customFormat="1" ht="29.25" customHeight="1">
      <c r="A164" s="165"/>
      <c r="B164" s="166"/>
      <c r="C164" s="167" t="s">
        <v>195</v>
      </c>
      <c r="D164" s="168" t="s">
        <v>60</v>
      </c>
      <c r="E164" s="168" t="s">
        <v>56</v>
      </c>
      <c r="F164" s="168" t="s">
        <v>57</v>
      </c>
      <c r="G164" s="168" t="s">
        <v>196</v>
      </c>
      <c r="H164" s="168" t="s">
        <v>197</v>
      </c>
      <c r="I164" s="168" t="s">
        <v>198</v>
      </c>
      <c r="J164" s="169" t="s">
        <v>157</v>
      </c>
      <c r="K164" s="170" t="s">
        <v>199</v>
      </c>
      <c r="L164" s="171"/>
      <c r="M164" s="76" t="s">
        <v>1</v>
      </c>
      <c r="N164" s="77" t="s">
        <v>39</v>
      </c>
      <c r="O164" s="77" t="s">
        <v>200</v>
      </c>
      <c r="P164" s="77" t="s">
        <v>201</v>
      </c>
      <c r="Q164" s="77" t="s">
        <v>202</v>
      </c>
      <c r="R164" s="77" t="s">
        <v>203</v>
      </c>
      <c r="S164" s="77" t="s">
        <v>204</v>
      </c>
      <c r="T164" s="78" t="s">
        <v>205</v>
      </c>
      <c r="U164" s="165"/>
      <c r="V164" s="165"/>
      <c r="W164" s="165"/>
      <c r="X164" s="165"/>
      <c r="Y164" s="165"/>
      <c r="Z164" s="165"/>
      <c r="AA164" s="165"/>
      <c r="AB164" s="165"/>
      <c r="AC164" s="165"/>
      <c r="AD164" s="165"/>
      <c r="AE164" s="165"/>
    </row>
    <row r="165" spans="1:65" s="2" customFormat="1" ht="22.9" customHeight="1">
      <c r="A165" s="35"/>
      <c r="B165" s="36"/>
      <c r="C165" s="83" t="s">
        <v>206</v>
      </c>
      <c r="D165" s="37"/>
      <c r="E165" s="37"/>
      <c r="F165" s="37"/>
      <c r="G165" s="37"/>
      <c r="H165" s="37"/>
      <c r="I165" s="37"/>
      <c r="J165" s="172">
        <f>BK165</f>
        <v>0</v>
      </c>
      <c r="K165" s="37"/>
      <c r="L165" s="40"/>
      <c r="M165" s="79"/>
      <c r="N165" s="173"/>
      <c r="O165" s="80"/>
      <c r="P165" s="174">
        <f>P166+P236+P287+P337+P402+P454+P502+P559+P609+P668+P695+P717</f>
        <v>0</v>
      </c>
      <c r="Q165" s="80"/>
      <c r="R165" s="174">
        <f>R166+R236+R287+R337+R402+R454+R502+R559+R609+R668+R695+R717</f>
        <v>0</v>
      </c>
      <c r="S165" s="80"/>
      <c r="T165" s="175">
        <f>T166+T236+T287+T337+T402+T454+T502+T559+T609+T668+T695+T717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74</v>
      </c>
      <c r="AU165" s="18" t="s">
        <v>159</v>
      </c>
      <c r="BK165" s="176">
        <f>BK166+BK236+BK287+BK337+BK402+BK454+BK502+BK559+BK609+BK668+BK695+BK717</f>
        <v>0</v>
      </c>
    </row>
    <row r="166" spans="1:65" s="12" customFormat="1" ht="25.9" customHeight="1">
      <c r="B166" s="177"/>
      <c r="C166" s="178"/>
      <c r="D166" s="179" t="s">
        <v>74</v>
      </c>
      <c r="E166" s="180" t="s">
        <v>4837</v>
      </c>
      <c r="F166" s="180" t="s">
        <v>4838</v>
      </c>
      <c r="G166" s="178"/>
      <c r="H166" s="178"/>
      <c r="I166" s="181"/>
      <c r="J166" s="182">
        <f>BK166</f>
        <v>0</v>
      </c>
      <c r="K166" s="178"/>
      <c r="L166" s="183"/>
      <c r="M166" s="184"/>
      <c r="N166" s="185"/>
      <c r="O166" s="185"/>
      <c r="P166" s="186">
        <f>P167+P217+P232</f>
        <v>0</v>
      </c>
      <c r="Q166" s="185"/>
      <c r="R166" s="186">
        <f>R167+R217+R232</f>
        <v>0</v>
      </c>
      <c r="S166" s="185"/>
      <c r="T166" s="187">
        <f>T167+T217+T232</f>
        <v>0</v>
      </c>
      <c r="AR166" s="188" t="s">
        <v>83</v>
      </c>
      <c r="AT166" s="189" t="s">
        <v>74</v>
      </c>
      <c r="AU166" s="189" t="s">
        <v>75</v>
      </c>
      <c r="AY166" s="188" t="s">
        <v>209</v>
      </c>
      <c r="BK166" s="190">
        <f>BK167+BK217+BK232</f>
        <v>0</v>
      </c>
    </row>
    <row r="167" spans="1:65" s="12" customFormat="1" ht="22.9" customHeight="1">
      <c r="B167" s="177"/>
      <c r="C167" s="178"/>
      <c r="D167" s="179" t="s">
        <v>74</v>
      </c>
      <c r="E167" s="191" t="s">
        <v>4839</v>
      </c>
      <c r="F167" s="191" t="s">
        <v>4840</v>
      </c>
      <c r="G167" s="178"/>
      <c r="H167" s="178"/>
      <c r="I167" s="181"/>
      <c r="J167" s="192">
        <f>BK167</f>
        <v>0</v>
      </c>
      <c r="K167" s="178"/>
      <c r="L167" s="183"/>
      <c r="M167" s="184"/>
      <c r="N167" s="185"/>
      <c r="O167" s="185"/>
      <c r="P167" s="186">
        <f>SUM(P168:P216)</f>
        <v>0</v>
      </c>
      <c r="Q167" s="185"/>
      <c r="R167" s="186">
        <f>SUM(R168:R216)</f>
        <v>0</v>
      </c>
      <c r="S167" s="185"/>
      <c r="T167" s="187">
        <f>SUM(T168:T216)</f>
        <v>0</v>
      </c>
      <c r="AR167" s="188" t="s">
        <v>83</v>
      </c>
      <c r="AT167" s="189" t="s">
        <v>74</v>
      </c>
      <c r="AU167" s="189" t="s">
        <v>83</v>
      </c>
      <c r="AY167" s="188" t="s">
        <v>209</v>
      </c>
      <c r="BK167" s="190">
        <f>SUM(BK168:BK216)</f>
        <v>0</v>
      </c>
    </row>
    <row r="168" spans="1:65" s="2" customFormat="1" ht="66.75" customHeight="1">
      <c r="A168" s="35"/>
      <c r="B168" s="36"/>
      <c r="C168" s="244" t="s">
        <v>83</v>
      </c>
      <c r="D168" s="244" t="s">
        <v>287</v>
      </c>
      <c r="E168" s="245" t="s">
        <v>4841</v>
      </c>
      <c r="F168" s="246" t="s">
        <v>4842</v>
      </c>
      <c r="G168" s="247" t="s">
        <v>513</v>
      </c>
      <c r="H168" s="248">
        <v>1</v>
      </c>
      <c r="I168" s="249"/>
      <c r="J168" s="250">
        <f t="shared" ref="J168:J199" si="0">ROUND(I168*H168,2)</f>
        <v>0</v>
      </c>
      <c r="K168" s="251"/>
      <c r="L168" s="252"/>
      <c r="M168" s="253" t="s">
        <v>1</v>
      </c>
      <c r="N168" s="254" t="s">
        <v>40</v>
      </c>
      <c r="O168" s="72"/>
      <c r="P168" s="203">
        <f t="shared" ref="P168:P199" si="1">O168*H168</f>
        <v>0</v>
      </c>
      <c r="Q168" s="203">
        <v>0</v>
      </c>
      <c r="R168" s="203">
        <f t="shared" ref="R168:R199" si="2">Q168*H168</f>
        <v>0</v>
      </c>
      <c r="S168" s="203">
        <v>0</v>
      </c>
      <c r="T168" s="204">
        <f t="shared" ref="T168:T199" si="3"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229</v>
      </c>
      <c r="AT168" s="205" t="s">
        <v>287</v>
      </c>
      <c r="AU168" s="205" t="s">
        <v>85</v>
      </c>
      <c r="AY168" s="18" t="s">
        <v>209</v>
      </c>
      <c r="BE168" s="206">
        <f t="shared" ref="BE168:BE199" si="4">IF(N168="základní",J168,0)</f>
        <v>0</v>
      </c>
      <c r="BF168" s="206">
        <f t="shared" ref="BF168:BF199" si="5">IF(N168="snížená",J168,0)</f>
        <v>0</v>
      </c>
      <c r="BG168" s="206">
        <f t="shared" ref="BG168:BG199" si="6">IF(N168="zákl. přenesená",J168,0)</f>
        <v>0</v>
      </c>
      <c r="BH168" s="206">
        <f t="shared" ref="BH168:BH199" si="7">IF(N168="sníž. přenesená",J168,0)</f>
        <v>0</v>
      </c>
      <c r="BI168" s="206">
        <f t="shared" ref="BI168:BI199" si="8">IF(N168="nulová",J168,0)</f>
        <v>0</v>
      </c>
      <c r="BJ168" s="18" t="s">
        <v>83</v>
      </c>
      <c r="BK168" s="206">
        <f t="shared" ref="BK168:BK199" si="9">ROUND(I168*H168,2)</f>
        <v>0</v>
      </c>
      <c r="BL168" s="18" t="s">
        <v>215</v>
      </c>
      <c r="BM168" s="205" t="s">
        <v>85</v>
      </c>
    </row>
    <row r="169" spans="1:65" s="2" customFormat="1" ht="16.5" customHeight="1">
      <c r="A169" s="35"/>
      <c r="B169" s="36"/>
      <c r="C169" s="244" t="s">
        <v>85</v>
      </c>
      <c r="D169" s="244" t="s">
        <v>287</v>
      </c>
      <c r="E169" s="245" t="s">
        <v>4843</v>
      </c>
      <c r="F169" s="246" t="s">
        <v>4844</v>
      </c>
      <c r="G169" s="247" t="s">
        <v>513</v>
      </c>
      <c r="H169" s="248">
        <v>1</v>
      </c>
      <c r="I169" s="249"/>
      <c r="J169" s="250">
        <f t="shared" si="0"/>
        <v>0</v>
      </c>
      <c r="K169" s="251"/>
      <c r="L169" s="252"/>
      <c r="M169" s="253" t="s">
        <v>1</v>
      </c>
      <c r="N169" s="254" t="s">
        <v>40</v>
      </c>
      <c r="O169" s="72"/>
      <c r="P169" s="203">
        <f t="shared" si="1"/>
        <v>0</v>
      </c>
      <c r="Q169" s="203">
        <v>0</v>
      </c>
      <c r="R169" s="203">
        <f t="shared" si="2"/>
        <v>0</v>
      </c>
      <c r="S169" s="203">
        <v>0</v>
      </c>
      <c r="T169" s="204">
        <f t="shared" si="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229</v>
      </c>
      <c r="AT169" s="205" t="s">
        <v>287</v>
      </c>
      <c r="AU169" s="205" t="s">
        <v>85</v>
      </c>
      <c r="AY169" s="18" t="s">
        <v>209</v>
      </c>
      <c r="BE169" s="206">
        <f t="shared" si="4"/>
        <v>0</v>
      </c>
      <c r="BF169" s="206">
        <f t="shared" si="5"/>
        <v>0</v>
      </c>
      <c r="BG169" s="206">
        <f t="shared" si="6"/>
        <v>0</v>
      </c>
      <c r="BH169" s="206">
        <f t="shared" si="7"/>
        <v>0</v>
      </c>
      <c r="BI169" s="206">
        <f t="shared" si="8"/>
        <v>0</v>
      </c>
      <c r="BJ169" s="18" t="s">
        <v>83</v>
      </c>
      <c r="BK169" s="206">
        <f t="shared" si="9"/>
        <v>0</v>
      </c>
      <c r="BL169" s="18" t="s">
        <v>215</v>
      </c>
      <c r="BM169" s="205" t="s">
        <v>215</v>
      </c>
    </row>
    <row r="170" spans="1:65" s="2" customFormat="1" ht="16.5" customHeight="1">
      <c r="A170" s="35"/>
      <c r="B170" s="36"/>
      <c r="C170" s="193" t="s">
        <v>106</v>
      </c>
      <c r="D170" s="193" t="s">
        <v>211</v>
      </c>
      <c r="E170" s="194" t="s">
        <v>4845</v>
      </c>
      <c r="F170" s="195" t="s">
        <v>4846</v>
      </c>
      <c r="G170" s="196" t="s">
        <v>513</v>
      </c>
      <c r="H170" s="197">
        <v>1</v>
      </c>
      <c r="I170" s="198"/>
      <c r="J170" s="199">
        <f t="shared" si="0"/>
        <v>0</v>
      </c>
      <c r="K170" s="200"/>
      <c r="L170" s="40"/>
      <c r="M170" s="201" t="s">
        <v>1</v>
      </c>
      <c r="N170" s="202" t="s">
        <v>40</v>
      </c>
      <c r="O170" s="72"/>
      <c r="P170" s="203">
        <f t="shared" si="1"/>
        <v>0</v>
      </c>
      <c r="Q170" s="203">
        <v>0</v>
      </c>
      <c r="R170" s="203">
        <f t="shared" si="2"/>
        <v>0</v>
      </c>
      <c r="S170" s="203">
        <v>0</v>
      </c>
      <c r="T170" s="204">
        <f t="shared" si="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215</v>
      </c>
      <c r="AT170" s="205" t="s">
        <v>211</v>
      </c>
      <c r="AU170" s="205" t="s">
        <v>85</v>
      </c>
      <c r="AY170" s="18" t="s">
        <v>209</v>
      </c>
      <c r="BE170" s="206">
        <f t="shared" si="4"/>
        <v>0</v>
      </c>
      <c r="BF170" s="206">
        <f t="shared" si="5"/>
        <v>0</v>
      </c>
      <c r="BG170" s="206">
        <f t="shared" si="6"/>
        <v>0</v>
      </c>
      <c r="BH170" s="206">
        <f t="shared" si="7"/>
        <v>0</v>
      </c>
      <c r="BI170" s="206">
        <f t="shared" si="8"/>
        <v>0</v>
      </c>
      <c r="BJ170" s="18" t="s">
        <v>83</v>
      </c>
      <c r="BK170" s="206">
        <f t="shared" si="9"/>
        <v>0</v>
      </c>
      <c r="BL170" s="18" t="s">
        <v>215</v>
      </c>
      <c r="BM170" s="205" t="s">
        <v>224</v>
      </c>
    </row>
    <row r="171" spans="1:65" s="2" customFormat="1" ht="37.9" customHeight="1">
      <c r="A171" s="35"/>
      <c r="B171" s="36"/>
      <c r="C171" s="244" t="s">
        <v>215</v>
      </c>
      <c r="D171" s="244" t="s">
        <v>287</v>
      </c>
      <c r="E171" s="245" t="s">
        <v>4847</v>
      </c>
      <c r="F171" s="246" t="s">
        <v>4848</v>
      </c>
      <c r="G171" s="247" t="s">
        <v>513</v>
      </c>
      <c r="H171" s="248">
        <v>1</v>
      </c>
      <c r="I171" s="249"/>
      <c r="J171" s="250">
        <f t="shared" si="0"/>
        <v>0</v>
      </c>
      <c r="K171" s="251"/>
      <c r="L171" s="252"/>
      <c r="M171" s="253" t="s">
        <v>1</v>
      </c>
      <c r="N171" s="254" t="s">
        <v>40</v>
      </c>
      <c r="O171" s="72"/>
      <c r="P171" s="203">
        <f t="shared" si="1"/>
        <v>0</v>
      </c>
      <c r="Q171" s="203">
        <v>0</v>
      </c>
      <c r="R171" s="203">
        <f t="shared" si="2"/>
        <v>0</v>
      </c>
      <c r="S171" s="203">
        <v>0</v>
      </c>
      <c r="T171" s="204">
        <f t="shared" si="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229</v>
      </c>
      <c r="AT171" s="205" t="s">
        <v>287</v>
      </c>
      <c r="AU171" s="205" t="s">
        <v>85</v>
      </c>
      <c r="AY171" s="18" t="s">
        <v>209</v>
      </c>
      <c r="BE171" s="206">
        <f t="shared" si="4"/>
        <v>0</v>
      </c>
      <c r="BF171" s="206">
        <f t="shared" si="5"/>
        <v>0</v>
      </c>
      <c r="BG171" s="206">
        <f t="shared" si="6"/>
        <v>0</v>
      </c>
      <c r="BH171" s="206">
        <f t="shared" si="7"/>
        <v>0</v>
      </c>
      <c r="BI171" s="206">
        <f t="shared" si="8"/>
        <v>0</v>
      </c>
      <c r="BJ171" s="18" t="s">
        <v>83</v>
      </c>
      <c r="BK171" s="206">
        <f t="shared" si="9"/>
        <v>0</v>
      </c>
      <c r="BL171" s="18" t="s">
        <v>215</v>
      </c>
      <c r="BM171" s="205" t="s">
        <v>229</v>
      </c>
    </row>
    <row r="172" spans="1:65" s="2" customFormat="1" ht="49.15" customHeight="1">
      <c r="A172" s="35"/>
      <c r="B172" s="36"/>
      <c r="C172" s="244" t="s">
        <v>232</v>
      </c>
      <c r="D172" s="244" t="s">
        <v>287</v>
      </c>
      <c r="E172" s="245" t="s">
        <v>4849</v>
      </c>
      <c r="F172" s="246" t="s">
        <v>4850</v>
      </c>
      <c r="G172" s="247" t="s">
        <v>513</v>
      </c>
      <c r="H172" s="248">
        <v>1</v>
      </c>
      <c r="I172" s="249"/>
      <c r="J172" s="250">
        <f t="shared" si="0"/>
        <v>0</v>
      </c>
      <c r="K172" s="251"/>
      <c r="L172" s="252"/>
      <c r="M172" s="253" t="s">
        <v>1</v>
      </c>
      <c r="N172" s="254" t="s">
        <v>40</v>
      </c>
      <c r="O172" s="72"/>
      <c r="P172" s="203">
        <f t="shared" si="1"/>
        <v>0</v>
      </c>
      <c r="Q172" s="203">
        <v>0</v>
      </c>
      <c r="R172" s="203">
        <f t="shared" si="2"/>
        <v>0</v>
      </c>
      <c r="S172" s="203">
        <v>0</v>
      </c>
      <c r="T172" s="204">
        <f t="shared" si="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229</v>
      </c>
      <c r="AT172" s="205" t="s">
        <v>287</v>
      </c>
      <c r="AU172" s="205" t="s">
        <v>85</v>
      </c>
      <c r="AY172" s="18" t="s">
        <v>209</v>
      </c>
      <c r="BE172" s="206">
        <f t="shared" si="4"/>
        <v>0</v>
      </c>
      <c r="BF172" s="206">
        <f t="shared" si="5"/>
        <v>0</v>
      </c>
      <c r="BG172" s="206">
        <f t="shared" si="6"/>
        <v>0</v>
      </c>
      <c r="BH172" s="206">
        <f t="shared" si="7"/>
        <v>0</v>
      </c>
      <c r="BI172" s="206">
        <f t="shared" si="8"/>
        <v>0</v>
      </c>
      <c r="BJ172" s="18" t="s">
        <v>83</v>
      </c>
      <c r="BK172" s="206">
        <f t="shared" si="9"/>
        <v>0</v>
      </c>
      <c r="BL172" s="18" t="s">
        <v>215</v>
      </c>
      <c r="BM172" s="205" t="s">
        <v>235</v>
      </c>
    </row>
    <row r="173" spans="1:65" s="2" customFormat="1" ht="16.5" customHeight="1">
      <c r="A173" s="35"/>
      <c r="B173" s="36"/>
      <c r="C173" s="244" t="s">
        <v>224</v>
      </c>
      <c r="D173" s="244" t="s">
        <v>287</v>
      </c>
      <c r="E173" s="245" t="s">
        <v>4851</v>
      </c>
      <c r="F173" s="246" t="s">
        <v>4852</v>
      </c>
      <c r="G173" s="247" t="s">
        <v>513</v>
      </c>
      <c r="H173" s="248">
        <v>1</v>
      </c>
      <c r="I173" s="249"/>
      <c r="J173" s="250">
        <f t="shared" si="0"/>
        <v>0</v>
      </c>
      <c r="K173" s="251"/>
      <c r="L173" s="252"/>
      <c r="M173" s="253" t="s">
        <v>1</v>
      </c>
      <c r="N173" s="254" t="s">
        <v>40</v>
      </c>
      <c r="O173" s="72"/>
      <c r="P173" s="203">
        <f t="shared" si="1"/>
        <v>0</v>
      </c>
      <c r="Q173" s="203">
        <v>0</v>
      </c>
      <c r="R173" s="203">
        <f t="shared" si="2"/>
        <v>0</v>
      </c>
      <c r="S173" s="203">
        <v>0</v>
      </c>
      <c r="T173" s="204">
        <f t="shared" si="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229</v>
      </c>
      <c r="AT173" s="205" t="s">
        <v>287</v>
      </c>
      <c r="AU173" s="205" t="s">
        <v>85</v>
      </c>
      <c r="AY173" s="18" t="s">
        <v>209</v>
      </c>
      <c r="BE173" s="206">
        <f t="shared" si="4"/>
        <v>0</v>
      </c>
      <c r="BF173" s="206">
        <f t="shared" si="5"/>
        <v>0</v>
      </c>
      <c r="BG173" s="206">
        <f t="shared" si="6"/>
        <v>0</v>
      </c>
      <c r="BH173" s="206">
        <f t="shared" si="7"/>
        <v>0</v>
      </c>
      <c r="BI173" s="206">
        <f t="shared" si="8"/>
        <v>0</v>
      </c>
      <c r="BJ173" s="18" t="s">
        <v>83</v>
      </c>
      <c r="BK173" s="206">
        <f t="shared" si="9"/>
        <v>0</v>
      </c>
      <c r="BL173" s="18" t="s">
        <v>215</v>
      </c>
      <c r="BM173" s="205" t="s">
        <v>240</v>
      </c>
    </row>
    <row r="174" spans="1:65" s="2" customFormat="1" ht="16.5" customHeight="1">
      <c r="A174" s="35"/>
      <c r="B174" s="36"/>
      <c r="C174" s="244" t="s">
        <v>241</v>
      </c>
      <c r="D174" s="244" t="s">
        <v>287</v>
      </c>
      <c r="E174" s="245" t="s">
        <v>4853</v>
      </c>
      <c r="F174" s="246" t="s">
        <v>4854</v>
      </c>
      <c r="G174" s="247" t="s">
        <v>513</v>
      </c>
      <c r="H174" s="248">
        <v>1</v>
      </c>
      <c r="I174" s="249"/>
      <c r="J174" s="250">
        <f t="shared" si="0"/>
        <v>0</v>
      </c>
      <c r="K174" s="251"/>
      <c r="L174" s="252"/>
      <c r="M174" s="253" t="s">
        <v>1</v>
      </c>
      <c r="N174" s="254" t="s">
        <v>40</v>
      </c>
      <c r="O174" s="72"/>
      <c r="P174" s="203">
        <f t="shared" si="1"/>
        <v>0</v>
      </c>
      <c r="Q174" s="203">
        <v>0</v>
      </c>
      <c r="R174" s="203">
        <f t="shared" si="2"/>
        <v>0</v>
      </c>
      <c r="S174" s="203">
        <v>0</v>
      </c>
      <c r="T174" s="204">
        <f t="shared" si="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229</v>
      </c>
      <c r="AT174" s="205" t="s">
        <v>287</v>
      </c>
      <c r="AU174" s="205" t="s">
        <v>85</v>
      </c>
      <c r="AY174" s="18" t="s">
        <v>209</v>
      </c>
      <c r="BE174" s="206">
        <f t="shared" si="4"/>
        <v>0</v>
      </c>
      <c r="BF174" s="206">
        <f t="shared" si="5"/>
        <v>0</v>
      </c>
      <c r="BG174" s="206">
        <f t="shared" si="6"/>
        <v>0</v>
      </c>
      <c r="BH174" s="206">
        <f t="shared" si="7"/>
        <v>0</v>
      </c>
      <c r="BI174" s="206">
        <f t="shared" si="8"/>
        <v>0</v>
      </c>
      <c r="BJ174" s="18" t="s">
        <v>83</v>
      </c>
      <c r="BK174" s="206">
        <f t="shared" si="9"/>
        <v>0</v>
      </c>
      <c r="BL174" s="18" t="s">
        <v>215</v>
      </c>
      <c r="BM174" s="205" t="s">
        <v>244</v>
      </c>
    </row>
    <row r="175" spans="1:65" s="2" customFormat="1" ht="24.2" customHeight="1">
      <c r="A175" s="35"/>
      <c r="B175" s="36"/>
      <c r="C175" s="244" t="s">
        <v>229</v>
      </c>
      <c r="D175" s="244" t="s">
        <v>287</v>
      </c>
      <c r="E175" s="245" t="s">
        <v>4855</v>
      </c>
      <c r="F175" s="246" t="s">
        <v>4856</v>
      </c>
      <c r="G175" s="247" t="s">
        <v>513</v>
      </c>
      <c r="H175" s="248">
        <v>1</v>
      </c>
      <c r="I175" s="249"/>
      <c r="J175" s="250">
        <f t="shared" si="0"/>
        <v>0</v>
      </c>
      <c r="K175" s="251"/>
      <c r="L175" s="252"/>
      <c r="M175" s="253" t="s">
        <v>1</v>
      </c>
      <c r="N175" s="254" t="s">
        <v>40</v>
      </c>
      <c r="O175" s="72"/>
      <c r="P175" s="203">
        <f t="shared" si="1"/>
        <v>0</v>
      </c>
      <c r="Q175" s="203">
        <v>0</v>
      </c>
      <c r="R175" s="203">
        <f t="shared" si="2"/>
        <v>0</v>
      </c>
      <c r="S175" s="203">
        <v>0</v>
      </c>
      <c r="T175" s="204">
        <f t="shared" si="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229</v>
      </c>
      <c r="AT175" s="205" t="s">
        <v>287</v>
      </c>
      <c r="AU175" s="205" t="s">
        <v>85</v>
      </c>
      <c r="AY175" s="18" t="s">
        <v>209</v>
      </c>
      <c r="BE175" s="206">
        <f t="shared" si="4"/>
        <v>0</v>
      </c>
      <c r="BF175" s="206">
        <f t="shared" si="5"/>
        <v>0</v>
      </c>
      <c r="BG175" s="206">
        <f t="shared" si="6"/>
        <v>0</v>
      </c>
      <c r="BH175" s="206">
        <f t="shared" si="7"/>
        <v>0</v>
      </c>
      <c r="BI175" s="206">
        <f t="shared" si="8"/>
        <v>0</v>
      </c>
      <c r="BJ175" s="18" t="s">
        <v>83</v>
      </c>
      <c r="BK175" s="206">
        <f t="shared" si="9"/>
        <v>0</v>
      </c>
      <c r="BL175" s="18" t="s">
        <v>215</v>
      </c>
      <c r="BM175" s="205" t="s">
        <v>247</v>
      </c>
    </row>
    <row r="176" spans="1:65" s="2" customFormat="1" ht="16.5" customHeight="1">
      <c r="A176" s="35"/>
      <c r="B176" s="36"/>
      <c r="C176" s="244" t="s">
        <v>249</v>
      </c>
      <c r="D176" s="244" t="s">
        <v>287</v>
      </c>
      <c r="E176" s="245" t="s">
        <v>4857</v>
      </c>
      <c r="F176" s="246" t="s">
        <v>4858</v>
      </c>
      <c r="G176" s="247" t="s">
        <v>1512</v>
      </c>
      <c r="H176" s="248">
        <v>35</v>
      </c>
      <c r="I176" s="249"/>
      <c r="J176" s="250">
        <f t="shared" si="0"/>
        <v>0</v>
      </c>
      <c r="K176" s="251"/>
      <c r="L176" s="252"/>
      <c r="M176" s="253" t="s">
        <v>1</v>
      </c>
      <c r="N176" s="254" t="s">
        <v>40</v>
      </c>
      <c r="O176" s="72"/>
      <c r="P176" s="203">
        <f t="shared" si="1"/>
        <v>0</v>
      </c>
      <c r="Q176" s="203">
        <v>0</v>
      </c>
      <c r="R176" s="203">
        <f t="shared" si="2"/>
        <v>0</v>
      </c>
      <c r="S176" s="203">
        <v>0</v>
      </c>
      <c r="T176" s="204">
        <f t="shared" si="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229</v>
      </c>
      <c r="AT176" s="205" t="s">
        <v>287</v>
      </c>
      <c r="AU176" s="205" t="s">
        <v>85</v>
      </c>
      <c r="AY176" s="18" t="s">
        <v>209</v>
      </c>
      <c r="BE176" s="206">
        <f t="shared" si="4"/>
        <v>0</v>
      </c>
      <c r="BF176" s="206">
        <f t="shared" si="5"/>
        <v>0</v>
      </c>
      <c r="BG176" s="206">
        <f t="shared" si="6"/>
        <v>0</v>
      </c>
      <c r="BH176" s="206">
        <f t="shared" si="7"/>
        <v>0</v>
      </c>
      <c r="BI176" s="206">
        <f t="shared" si="8"/>
        <v>0</v>
      </c>
      <c r="BJ176" s="18" t="s">
        <v>83</v>
      </c>
      <c r="BK176" s="206">
        <f t="shared" si="9"/>
        <v>0</v>
      </c>
      <c r="BL176" s="18" t="s">
        <v>215</v>
      </c>
      <c r="BM176" s="205" t="s">
        <v>252</v>
      </c>
    </row>
    <row r="177" spans="1:65" s="2" customFormat="1" ht="16.5" customHeight="1">
      <c r="A177" s="35"/>
      <c r="B177" s="36"/>
      <c r="C177" s="244" t="s">
        <v>235</v>
      </c>
      <c r="D177" s="244" t="s">
        <v>287</v>
      </c>
      <c r="E177" s="245" t="s">
        <v>4859</v>
      </c>
      <c r="F177" s="246" t="s">
        <v>4860</v>
      </c>
      <c r="G177" s="247" t="s">
        <v>513</v>
      </c>
      <c r="H177" s="248">
        <v>1</v>
      </c>
      <c r="I177" s="249"/>
      <c r="J177" s="250">
        <f t="shared" si="0"/>
        <v>0</v>
      </c>
      <c r="K177" s="251"/>
      <c r="L177" s="252"/>
      <c r="M177" s="253" t="s">
        <v>1</v>
      </c>
      <c r="N177" s="254" t="s">
        <v>40</v>
      </c>
      <c r="O177" s="72"/>
      <c r="P177" s="203">
        <f t="shared" si="1"/>
        <v>0</v>
      </c>
      <c r="Q177" s="203">
        <v>0</v>
      </c>
      <c r="R177" s="203">
        <f t="shared" si="2"/>
        <v>0</v>
      </c>
      <c r="S177" s="203">
        <v>0</v>
      </c>
      <c r="T177" s="204">
        <f t="shared" si="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229</v>
      </c>
      <c r="AT177" s="205" t="s">
        <v>287</v>
      </c>
      <c r="AU177" s="205" t="s">
        <v>85</v>
      </c>
      <c r="AY177" s="18" t="s">
        <v>209</v>
      </c>
      <c r="BE177" s="206">
        <f t="shared" si="4"/>
        <v>0</v>
      </c>
      <c r="BF177" s="206">
        <f t="shared" si="5"/>
        <v>0</v>
      </c>
      <c r="BG177" s="206">
        <f t="shared" si="6"/>
        <v>0</v>
      </c>
      <c r="BH177" s="206">
        <f t="shared" si="7"/>
        <v>0</v>
      </c>
      <c r="BI177" s="206">
        <f t="shared" si="8"/>
        <v>0</v>
      </c>
      <c r="BJ177" s="18" t="s">
        <v>83</v>
      </c>
      <c r="BK177" s="206">
        <f t="shared" si="9"/>
        <v>0</v>
      </c>
      <c r="BL177" s="18" t="s">
        <v>215</v>
      </c>
      <c r="BM177" s="205" t="s">
        <v>258</v>
      </c>
    </row>
    <row r="178" spans="1:65" s="2" customFormat="1" ht="16.5" customHeight="1">
      <c r="A178" s="35"/>
      <c r="B178" s="36"/>
      <c r="C178" s="244" t="s">
        <v>259</v>
      </c>
      <c r="D178" s="244" t="s">
        <v>287</v>
      </c>
      <c r="E178" s="245" t="s">
        <v>4861</v>
      </c>
      <c r="F178" s="246" t="s">
        <v>4862</v>
      </c>
      <c r="G178" s="247" t="s">
        <v>513</v>
      </c>
      <c r="H178" s="248">
        <v>2</v>
      </c>
      <c r="I178" s="249"/>
      <c r="J178" s="250">
        <f t="shared" si="0"/>
        <v>0</v>
      </c>
      <c r="K178" s="251"/>
      <c r="L178" s="252"/>
      <c r="M178" s="253" t="s">
        <v>1</v>
      </c>
      <c r="N178" s="254" t="s">
        <v>40</v>
      </c>
      <c r="O178" s="72"/>
      <c r="P178" s="203">
        <f t="shared" si="1"/>
        <v>0</v>
      </c>
      <c r="Q178" s="203">
        <v>0</v>
      </c>
      <c r="R178" s="203">
        <f t="shared" si="2"/>
        <v>0</v>
      </c>
      <c r="S178" s="203">
        <v>0</v>
      </c>
      <c r="T178" s="204">
        <f t="shared" si="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229</v>
      </c>
      <c r="AT178" s="205" t="s">
        <v>287</v>
      </c>
      <c r="AU178" s="205" t="s">
        <v>85</v>
      </c>
      <c r="AY178" s="18" t="s">
        <v>209</v>
      </c>
      <c r="BE178" s="206">
        <f t="shared" si="4"/>
        <v>0</v>
      </c>
      <c r="BF178" s="206">
        <f t="shared" si="5"/>
        <v>0</v>
      </c>
      <c r="BG178" s="206">
        <f t="shared" si="6"/>
        <v>0</v>
      </c>
      <c r="BH178" s="206">
        <f t="shared" si="7"/>
        <v>0</v>
      </c>
      <c r="BI178" s="206">
        <f t="shared" si="8"/>
        <v>0</v>
      </c>
      <c r="BJ178" s="18" t="s">
        <v>83</v>
      </c>
      <c r="BK178" s="206">
        <f t="shared" si="9"/>
        <v>0</v>
      </c>
      <c r="BL178" s="18" t="s">
        <v>215</v>
      </c>
      <c r="BM178" s="205" t="s">
        <v>260</v>
      </c>
    </row>
    <row r="179" spans="1:65" s="2" customFormat="1" ht="16.5" customHeight="1">
      <c r="A179" s="35"/>
      <c r="B179" s="36"/>
      <c r="C179" s="244" t="s">
        <v>240</v>
      </c>
      <c r="D179" s="244" t="s">
        <v>287</v>
      </c>
      <c r="E179" s="245" t="s">
        <v>4863</v>
      </c>
      <c r="F179" s="246" t="s">
        <v>4864</v>
      </c>
      <c r="G179" s="247" t="s">
        <v>513</v>
      </c>
      <c r="H179" s="248">
        <v>1</v>
      </c>
      <c r="I179" s="249"/>
      <c r="J179" s="250">
        <f t="shared" si="0"/>
        <v>0</v>
      </c>
      <c r="K179" s="251"/>
      <c r="L179" s="252"/>
      <c r="M179" s="253" t="s">
        <v>1</v>
      </c>
      <c r="N179" s="254" t="s">
        <v>40</v>
      </c>
      <c r="O179" s="72"/>
      <c r="P179" s="203">
        <f t="shared" si="1"/>
        <v>0</v>
      </c>
      <c r="Q179" s="203">
        <v>0</v>
      </c>
      <c r="R179" s="203">
        <f t="shared" si="2"/>
        <v>0</v>
      </c>
      <c r="S179" s="203">
        <v>0</v>
      </c>
      <c r="T179" s="204">
        <f t="shared" si="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229</v>
      </c>
      <c r="AT179" s="205" t="s">
        <v>287</v>
      </c>
      <c r="AU179" s="205" t="s">
        <v>85</v>
      </c>
      <c r="AY179" s="18" t="s">
        <v>209</v>
      </c>
      <c r="BE179" s="206">
        <f t="shared" si="4"/>
        <v>0</v>
      </c>
      <c r="BF179" s="206">
        <f t="shared" si="5"/>
        <v>0</v>
      </c>
      <c r="BG179" s="206">
        <f t="shared" si="6"/>
        <v>0</v>
      </c>
      <c r="BH179" s="206">
        <f t="shared" si="7"/>
        <v>0</v>
      </c>
      <c r="BI179" s="206">
        <f t="shared" si="8"/>
        <v>0</v>
      </c>
      <c r="BJ179" s="18" t="s">
        <v>83</v>
      </c>
      <c r="BK179" s="206">
        <f t="shared" si="9"/>
        <v>0</v>
      </c>
      <c r="BL179" s="18" t="s">
        <v>215</v>
      </c>
      <c r="BM179" s="205" t="s">
        <v>263</v>
      </c>
    </row>
    <row r="180" spans="1:65" s="2" customFormat="1" ht="16.5" customHeight="1">
      <c r="A180" s="35"/>
      <c r="B180" s="36"/>
      <c r="C180" s="244" t="s">
        <v>265</v>
      </c>
      <c r="D180" s="244" t="s">
        <v>287</v>
      </c>
      <c r="E180" s="245" t="s">
        <v>4865</v>
      </c>
      <c r="F180" s="246" t="s">
        <v>4866</v>
      </c>
      <c r="G180" s="247" t="s">
        <v>513</v>
      </c>
      <c r="H180" s="248">
        <v>1</v>
      </c>
      <c r="I180" s="249"/>
      <c r="J180" s="250">
        <f t="shared" si="0"/>
        <v>0</v>
      </c>
      <c r="K180" s="251"/>
      <c r="L180" s="252"/>
      <c r="M180" s="253" t="s">
        <v>1</v>
      </c>
      <c r="N180" s="254" t="s">
        <v>40</v>
      </c>
      <c r="O180" s="72"/>
      <c r="P180" s="203">
        <f t="shared" si="1"/>
        <v>0</v>
      </c>
      <c r="Q180" s="203">
        <v>0</v>
      </c>
      <c r="R180" s="203">
        <f t="shared" si="2"/>
        <v>0</v>
      </c>
      <c r="S180" s="203">
        <v>0</v>
      </c>
      <c r="T180" s="204">
        <f t="shared" si="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5" t="s">
        <v>229</v>
      </c>
      <c r="AT180" s="205" t="s">
        <v>287</v>
      </c>
      <c r="AU180" s="205" t="s">
        <v>85</v>
      </c>
      <c r="AY180" s="18" t="s">
        <v>209</v>
      </c>
      <c r="BE180" s="206">
        <f t="shared" si="4"/>
        <v>0</v>
      </c>
      <c r="BF180" s="206">
        <f t="shared" si="5"/>
        <v>0</v>
      </c>
      <c r="BG180" s="206">
        <f t="shared" si="6"/>
        <v>0</v>
      </c>
      <c r="BH180" s="206">
        <f t="shared" si="7"/>
        <v>0</v>
      </c>
      <c r="BI180" s="206">
        <f t="shared" si="8"/>
        <v>0</v>
      </c>
      <c r="BJ180" s="18" t="s">
        <v>83</v>
      </c>
      <c r="BK180" s="206">
        <f t="shared" si="9"/>
        <v>0</v>
      </c>
      <c r="BL180" s="18" t="s">
        <v>215</v>
      </c>
      <c r="BM180" s="205" t="s">
        <v>266</v>
      </c>
    </row>
    <row r="181" spans="1:65" s="2" customFormat="1" ht="24.2" customHeight="1">
      <c r="A181" s="35"/>
      <c r="B181" s="36"/>
      <c r="C181" s="244" t="s">
        <v>244</v>
      </c>
      <c r="D181" s="244" t="s">
        <v>287</v>
      </c>
      <c r="E181" s="245" t="s">
        <v>4867</v>
      </c>
      <c r="F181" s="246" t="s">
        <v>4868</v>
      </c>
      <c r="G181" s="247" t="s">
        <v>513</v>
      </c>
      <c r="H181" s="248">
        <v>1</v>
      </c>
      <c r="I181" s="249"/>
      <c r="J181" s="250">
        <f t="shared" si="0"/>
        <v>0</v>
      </c>
      <c r="K181" s="251"/>
      <c r="L181" s="252"/>
      <c r="M181" s="253" t="s">
        <v>1</v>
      </c>
      <c r="N181" s="254" t="s">
        <v>40</v>
      </c>
      <c r="O181" s="72"/>
      <c r="P181" s="203">
        <f t="shared" si="1"/>
        <v>0</v>
      </c>
      <c r="Q181" s="203">
        <v>0</v>
      </c>
      <c r="R181" s="203">
        <f t="shared" si="2"/>
        <v>0</v>
      </c>
      <c r="S181" s="203">
        <v>0</v>
      </c>
      <c r="T181" s="204">
        <f t="shared" si="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229</v>
      </c>
      <c r="AT181" s="205" t="s">
        <v>287</v>
      </c>
      <c r="AU181" s="205" t="s">
        <v>85</v>
      </c>
      <c r="AY181" s="18" t="s">
        <v>209</v>
      </c>
      <c r="BE181" s="206">
        <f t="shared" si="4"/>
        <v>0</v>
      </c>
      <c r="BF181" s="206">
        <f t="shared" si="5"/>
        <v>0</v>
      </c>
      <c r="BG181" s="206">
        <f t="shared" si="6"/>
        <v>0</v>
      </c>
      <c r="BH181" s="206">
        <f t="shared" si="7"/>
        <v>0</v>
      </c>
      <c r="BI181" s="206">
        <f t="shared" si="8"/>
        <v>0</v>
      </c>
      <c r="BJ181" s="18" t="s">
        <v>83</v>
      </c>
      <c r="BK181" s="206">
        <f t="shared" si="9"/>
        <v>0</v>
      </c>
      <c r="BL181" s="18" t="s">
        <v>215</v>
      </c>
      <c r="BM181" s="205" t="s">
        <v>271</v>
      </c>
    </row>
    <row r="182" spans="1:65" s="2" customFormat="1" ht="16.5" customHeight="1">
      <c r="A182" s="35"/>
      <c r="B182" s="36"/>
      <c r="C182" s="244" t="s">
        <v>8</v>
      </c>
      <c r="D182" s="244" t="s">
        <v>287</v>
      </c>
      <c r="E182" s="245" t="s">
        <v>4869</v>
      </c>
      <c r="F182" s="246" t="s">
        <v>4870</v>
      </c>
      <c r="G182" s="247" t="s">
        <v>324</v>
      </c>
      <c r="H182" s="248">
        <v>1</v>
      </c>
      <c r="I182" s="249"/>
      <c r="J182" s="250">
        <f t="shared" si="0"/>
        <v>0</v>
      </c>
      <c r="K182" s="251"/>
      <c r="L182" s="252"/>
      <c r="M182" s="253" t="s">
        <v>1</v>
      </c>
      <c r="N182" s="254" t="s">
        <v>40</v>
      </c>
      <c r="O182" s="72"/>
      <c r="P182" s="203">
        <f t="shared" si="1"/>
        <v>0</v>
      </c>
      <c r="Q182" s="203">
        <v>0</v>
      </c>
      <c r="R182" s="203">
        <f t="shared" si="2"/>
        <v>0</v>
      </c>
      <c r="S182" s="203">
        <v>0</v>
      </c>
      <c r="T182" s="204">
        <f t="shared" si="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229</v>
      </c>
      <c r="AT182" s="205" t="s">
        <v>287</v>
      </c>
      <c r="AU182" s="205" t="s">
        <v>85</v>
      </c>
      <c r="AY182" s="18" t="s">
        <v>209</v>
      </c>
      <c r="BE182" s="206">
        <f t="shared" si="4"/>
        <v>0</v>
      </c>
      <c r="BF182" s="206">
        <f t="shared" si="5"/>
        <v>0</v>
      </c>
      <c r="BG182" s="206">
        <f t="shared" si="6"/>
        <v>0</v>
      </c>
      <c r="BH182" s="206">
        <f t="shared" si="7"/>
        <v>0</v>
      </c>
      <c r="BI182" s="206">
        <f t="shared" si="8"/>
        <v>0</v>
      </c>
      <c r="BJ182" s="18" t="s">
        <v>83</v>
      </c>
      <c r="BK182" s="206">
        <f t="shared" si="9"/>
        <v>0</v>
      </c>
      <c r="BL182" s="18" t="s">
        <v>215</v>
      </c>
      <c r="BM182" s="205" t="s">
        <v>273</v>
      </c>
    </row>
    <row r="183" spans="1:65" s="2" customFormat="1" ht="16.5" customHeight="1">
      <c r="A183" s="35"/>
      <c r="B183" s="36"/>
      <c r="C183" s="193" t="s">
        <v>247</v>
      </c>
      <c r="D183" s="193" t="s">
        <v>211</v>
      </c>
      <c r="E183" s="194" t="s">
        <v>4871</v>
      </c>
      <c r="F183" s="195" t="s">
        <v>4872</v>
      </c>
      <c r="G183" s="196" t="s">
        <v>513</v>
      </c>
      <c r="H183" s="197">
        <v>1</v>
      </c>
      <c r="I183" s="198"/>
      <c r="J183" s="199">
        <f t="shared" si="0"/>
        <v>0</v>
      </c>
      <c r="K183" s="200"/>
      <c r="L183" s="40"/>
      <c r="M183" s="201" t="s">
        <v>1</v>
      </c>
      <c r="N183" s="202" t="s">
        <v>40</v>
      </c>
      <c r="O183" s="72"/>
      <c r="P183" s="203">
        <f t="shared" si="1"/>
        <v>0</v>
      </c>
      <c r="Q183" s="203">
        <v>0</v>
      </c>
      <c r="R183" s="203">
        <f t="shared" si="2"/>
        <v>0</v>
      </c>
      <c r="S183" s="203">
        <v>0</v>
      </c>
      <c r="T183" s="204">
        <f t="shared" si="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215</v>
      </c>
      <c r="AT183" s="205" t="s">
        <v>211</v>
      </c>
      <c r="AU183" s="205" t="s">
        <v>85</v>
      </c>
      <c r="AY183" s="18" t="s">
        <v>209</v>
      </c>
      <c r="BE183" s="206">
        <f t="shared" si="4"/>
        <v>0</v>
      </c>
      <c r="BF183" s="206">
        <f t="shared" si="5"/>
        <v>0</v>
      </c>
      <c r="BG183" s="206">
        <f t="shared" si="6"/>
        <v>0</v>
      </c>
      <c r="BH183" s="206">
        <f t="shared" si="7"/>
        <v>0</v>
      </c>
      <c r="BI183" s="206">
        <f t="shared" si="8"/>
        <v>0</v>
      </c>
      <c r="BJ183" s="18" t="s">
        <v>83</v>
      </c>
      <c r="BK183" s="206">
        <f t="shared" si="9"/>
        <v>0</v>
      </c>
      <c r="BL183" s="18" t="s">
        <v>215</v>
      </c>
      <c r="BM183" s="205" t="s">
        <v>277</v>
      </c>
    </row>
    <row r="184" spans="1:65" s="2" customFormat="1" ht="33" customHeight="1">
      <c r="A184" s="35"/>
      <c r="B184" s="36"/>
      <c r="C184" s="244" t="s">
        <v>278</v>
      </c>
      <c r="D184" s="244" t="s">
        <v>287</v>
      </c>
      <c r="E184" s="245" t="s">
        <v>4873</v>
      </c>
      <c r="F184" s="246" t="s">
        <v>4874</v>
      </c>
      <c r="G184" s="247" t="s">
        <v>513</v>
      </c>
      <c r="H184" s="248">
        <v>4</v>
      </c>
      <c r="I184" s="249"/>
      <c r="J184" s="250">
        <f t="shared" si="0"/>
        <v>0</v>
      </c>
      <c r="K184" s="251"/>
      <c r="L184" s="252"/>
      <c r="M184" s="253" t="s">
        <v>1</v>
      </c>
      <c r="N184" s="254" t="s">
        <v>40</v>
      </c>
      <c r="O184" s="72"/>
      <c r="P184" s="203">
        <f t="shared" si="1"/>
        <v>0</v>
      </c>
      <c r="Q184" s="203">
        <v>0</v>
      </c>
      <c r="R184" s="203">
        <f t="shared" si="2"/>
        <v>0</v>
      </c>
      <c r="S184" s="203">
        <v>0</v>
      </c>
      <c r="T184" s="204">
        <f t="shared" si="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229</v>
      </c>
      <c r="AT184" s="205" t="s">
        <v>287</v>
      </c>
      <c r="AU184" s="205" t="s">
        <v>85</v>
      </c>
      <c r="AY184" s="18" t="s">
        <v>209</v>
      </c>
      <c r="BE184" s="206">
        <f t="shared" si="4"/>
        <v>0</v>
      </c>
      <c r="BF184" s="206">
        <f t="shared" si="5"/>
        <v>0</v>
      </c>
      <c r="BG184" s="206">
        <f t="shared" si="6"/>
        <v>0</v>
      </c>
      <c r="BH184" s="206">
        <f t="shared" si="7"/>
        <v>0</v>
      </c>
      <c r="BI184" s="206">
        <f t="shared" si="8"/>
        <v>0</v>
      </c>
      <c r="BJ184" s="18" t="s">
        <v>83</v>
      </c>
      <c r="BK184" s="206">
        <f t="shared" si="9"/>
        <v>0</v>
      </c>
      <c r="BL184" s="18" t="s">
        <v>215</v>
      </c>
      <c r="BM184" s="205" t="s">
        <v>279</v>
      </c>
    </row>
    <row r="185" spans="1:65" s="2" customFormat="1" ht="16.5" customHeight="1">
      <c r="A185" s="35"/>
      <c r="B185" s="36"/>
      <c r="C185" s="244" t="s">
        <v>252</v>
      </c>
      <c r="D185" s="244" t="s">
        <v>287</v>
      </c>
      <c r="E185" s="245" t="s">
        <v>4875</v>
      </c>
      <c r="F185" s="246" t="s">
        <v>4876</v>
      </c>
      <c r="G185" s="247" t="s">
        <v>513</v>
      </c>
      <c r="H185" s="248">
        <v>2</v>
      </c>
      <c r="I185" s="249"/>
      <c r="J185" s="250">
        <f t="shared" si="0"/>
        <v>0</v>
      </c>
      <c r="K185" s="251"/>
      <c r="L185" s="252"/>
      <c r="M185" s="253" t="s">
        <v>1</v>
      </c>
      <c r="N185" s="254" t="s">
        <v>40</v>
      </c>
      <c r="O185" s="72"/>
      <c r="P185" s="203">
        <f t="shared" si="1"/>
        <v>0</v>
      </c>
      <c r="Q185" s="203">
        <v>0</v>
      </c>
      <c r="R185" s="203">
        <f t="shared" si="2"/>
        <v>0</v>
      </c>
      <c r="S185" s="203">
        <v>0</v>
      </c>
      <c r="T185" s="204">
        <f t="shared" si="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229</v>
      </c>
      <c r="AT185" s="205" t="s">
        <v>287</v>
      </c>
      <c r="AU185" s="205" t="s">
        <v>85</v>
      </c>
      <c r="AY185" s="18" t="s">
        <v>209</v>
      </c>
      <c r="BE185" s="206">
        <f t="shared" si="4"/>
        <v>0</v>
      </c>
      <c r="BF185" s="206">
        <f t="shared" si="5"/>
        <v>0</v>
      </c>
      <c r="BG185" s="206">
        <f t="shared" si="6"/>
        <v>0</v>
      </c>
      <c r="BH185" s="206">
        <f t="shared" si="7"/>
        <v>0</v>
      </c>
      <c r="BI185" s="206">
        <f t="shared" si="8"/>
        <v>0</v>
      </c>
      <c r="BJ185" s="18" t="s">
        <v>83</v>
      </c>
      <c r="BK185" s="206">
        <f t="shared" si="9"/>
        <v>0</v>
      </c>
      <c r="BL185" s="18" t="s">
        <v>215</v>
      </c>
      <c r="BM185" s="205" t="s">
        <v>282</v>
      </c>
    </row>
    <row r="186" spans="1:65" s="2" customFormat="1" ht="16.5" customHeight="1">
      <c r="A186" s="35"/>
      <c r="B186" s="36"/>
      <c r="C186" s="193" t="s">
        <v>284</v>
      </c>
      <c r="D186" s="193" t="s">
        <v>211</v>
      </c>
      <c r="E186" s="194" t="s">
        <v>4877</v>
      </c>
      <c r="F186" s="195" t="s">
        <v>4846</v>
      </c>
      <c r="G186" s="196" t="s">
        <v>513</v>
      </c>
      <c r="H186" s="197">
        <v>1</v>
      </c>
      <c r="I186" s="198"/>
      <c r="J186" s="199">
        <f t="shared" si="0"/>
        <v>0</v>
      </c>
      <c r="K186" s="200"/>
      <c r="L186" s="40"/>
      <c r="M186" s="201" t="s">
        <v>1</v>
      </c>
      <c r="N186" s="202" t="s">
        <v>40</v>
      </c>
      <c r="O186" s="72"/>
      <c r="P186" s="203">
        <f t="shared" si="1"/>
        <v>0</v>
      </c>
      <c r="Q186" s="203">
        <v>0</v>
      </c>
      <c r="R186" s="203">
        <f t="shared" si="2"/>
        <v>0</v>
      </c>
      <c r="S186" s="203">
        <v>0</v>
      </c>
      <c r="T186" s="204">
        <f t="shared" si="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215</v>
      </c>
      <c r="AT186" s="205" t="s">
        <v>211</v>
      </c>
      <c r="AU186" s="205" t="s">
        <v>85</v>
      </c>
      <c r="AY186" s="18" t="s">
        <v>209</v>
      </c>
      <c r="BE186" s="206">
        <f t="shared" si="4"/>
        <v>0</v>
      </c>
      <c r="BF186" s="206">
        <f t="shared" si="5"/>
        <v>0</v>
      </c>
      <c r="BG186" s="206">
        <f t="shared" si="6"/>
        <v>0</v>
      </c>
      <c r="BH186" s="206">
        <f t="shared" si="7"/>
        <v>0</v>
      </c>
      <c r="BI186" s="206">
        <f t="shared" si="8"/>
        <v>0</v>
      </c>
      <c r="BJ186" s="18" t="s">
        <v>83</v>
      </c>
      <c r="BK186" s="206">
        <f t="shared" si="9"/>
        <v>0</v>
      </c>
      <c r="BL186" s="18" t="s">
        <v>215</v>
      </c>
      <c r="BM186" s="205" t="s">
        <v>285</v>
      </c>
    </row>
    <row r="187" spans="1:65" s="2" customFormat="1" ht="24.2" customHeight="1">
      <c r="A187" s="35"/>
      <c r="B187" s="36"/>
      <c r="C187" s="244" t="s">
        <v>258</v>
      </c>
      <c r="D187" s="244" t="s">
        <v>287</v>
      </c>
      <c r="E187" s="245" t="s">
        <v>4878</v>
      </c>
      <c r="F187" s="246" t="s">
        <v>4879</v>
      </c>
      <c r="G187" s="247" t="s">
        <v>513</v>
      </c>
      <c r="H187" s="248">
        <v>1</v>
      </c>
      <c r="I187" s="249"/>
      <c r="J187" s="250">
        <f t="shared" si="0"/>
        <v>0</v>
      </c>
      <c r="K187" s="251"/>
      <c r="L187" s="252"/>
      <c r="M187" s="253" t="s">
        <v>1</v>
      </c>
      <c r="N187" s="254" t="s">
        <v>40</v>
      </c>
      <c r="O187" s="72"/>
      <c r="P187" s="203">
        <f t="shared" si="1"/>
        <v>0</v>
      </c>
      <c r="Q187" s="203">
        <v>0</v>
      </c>
      <c r="R187" s="203">
        <f t="shared" si="2"/>
        <v>0</v>
      </c>
      <c r="S187" s="203">
        <v>0</v>
      </c>
      <c r="T187" s="204">
        <f t="shared" si="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229</v>
      </c>
      <c r="AT187" s="205" t="s">
        <v>287</v>
      </c>
      <c r="AU187" s="205" t="s">
        <v>85</v>
      </c>
      <c r="AY187" s="18" t="s">
        <v>209</v>
      </c>
      <c r="BE187" s="206">
        <f t="shared" si="4"/>
        <v>0</v>
      </c>
      <c r="BF187" s="206">
        <f t="shared" si="5"/>
        <v>0</v>
      </c>
      <c r="BG187" s="206">
        <f t="shared" si="6"/>
        <v>0</v>
      </c>
      <c r="BH187" s="206">
        <f t="shared" si="7"/>
        <v>0</v>
      </c>
      <c r="BI187" s="206">
        <f t="shared" si="8"/>
        <v>0</v>
      </c>
      <c r="BJ187" s="18" t="s">
        <v>83</v>
      </c>
      <c r="BK187" s="206">
        <f t="shared" si="9"/>
        <v>0</v>
      </c>
      <c r="BL187" s="18" t="s">
        <v>215</v>
      </c>
      <c r="BM187" s="205" t="s">
        <v>290</v>
      </c>
    </row>
    <row r="188" spans="1:65" s="2" customFormat="1" ht="24.2" customHeight="1">
      <c r="A188" s="35"/>
      <c r="B188" s="36"/>
      <c r="C188" s="244" t="s">
        <v>7</v>
      </c>
      <c r="D188" s="244" t="s">
        <v>287</v>
      </c>
      <c r="E188" s="245" t="s">
        <v>4880</v>
      </c>
      <c r="F188" s="246" t="s">
        <v>4881</v>
      </c>
      <c r="G188" s="247" t="s">
        <v>513</v>
      </c>
      <c r="H188" s="248">
        <v>1</v>
      </c>
      <c r="I188" s="249"/>
      <c r="J188" s="250">
        <f t="shared" si="0"/>
        <v>0</v>
      </c>
      <c r="K188" s="251"/>
      <c r="L188" s="252"/>
      <c r="M188" s="253" t="s">
        <v>1</v>
      </c>
      <c r="N188" s="254" t="s">
        <v>40</v>
      </c>
      <c r="O188" s="72"/>
      <c r="P188" s="203">
        <f t="shared" si="1"/>
        <v>0</v>
      </c>
      <c r="Q188" s="203">
        <v>0</v>
      </c>
      <c r="R188" s="203">
        <f t="shared" si="2"/>
        <v>0</v>
      </c>
      <c r="S188" s="203">
        <v>0</v>
      </c>
      <c r="T188" s="204">
        <f t="shared" si="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5" t="s">
        <v>229</v>
      </c>
      <c r="AT188" s="205" t="s">
        <v>287</v>
      </c>
      <c r="AU188" s="205" t="s">
        <v>85</v>
      </c>
      <c r="AY188" s="18" t="s">
        <v>209</v>
      </c>
      <c r="BE188" s="206">
        <f t="shared" si="4"/>
        <v>0</v>
      </c>
      <c r="BF188" s="206">
        <f t="shared" si="5"/>
        <v>0</v>
      </c>
      <c r="BG188" s="206">
        <f t="shared" si="6"/>
        <v>0</v>
      </c>
      <c r="BH188" s="206">
        <f t="shared" si="7"/>
        <v>0</v>
      </c>
      <c r="BI188" s="206">
        <f t="shared" si="8"/>
        <v>0</v>
      </c>
      <c r="BJ188" s="18" t="s">
        <v>83</v>
      </c>
      <c r="BK188" s="206">
        <f t="shared" si="9"/>
        <v>0</v>
      </c>
      <c r="BL188" s="18" t="s">
        <v>215</v>
      </c>
      <c r="BM188" s="205" t="s">
        <v>295</v>
      </c>
    </row>
    <row r="189" spans="1:65" s="2" customFormat="1" ht="16.5" customHeight="1">
      <c r="A189" s="35"/>
      <c r="B189" s="36"/>
      <c r="C189" s="193" t="s">
        <v>260</v>
      </c>
      <c r="D189" s="193" t="s">
        <v>211</v>
      </c>
      <c r="E189" s="194" t="s">
        <v>4882</v>
      </c>
      <c r="F189" s="195" t="s">
        <v>4846</v>
      </c>
      <c r="G189" s="196" t="s">
        <v>513</v>
      </c>
      <c r="H189" s="197">
        <v>1</v>
      </c>
      <c r="I189" s="198"/>
      <c r="J189" s="199">
        <f t="shared" si="0"/>
        <v>0</v>
      </c>
      <c r="K189" s="200"/>
      <c r="L189" s="40"/>
      <c r="M189" s="201" t="s">
        <v>1</v>
      </c>
      <c r="N189" s="202" t="s">
        <v>40</v>
      </c>
      <c r="O189" s="72"/>
      <c r="P189" s="203">
        <f t="shared" si="1"/>
        <v>0</v>
      </c>
      <c r="Q189" s="203">
        <v>0</v>
      </c>
      <c r="R189" s="203">
        <f t="shared" si="2"/>
        <v>0</v>
      </c>
      <c r="S189" s="203">
        <v>0</v>
      </c>
      <c r="T189" s="204">
        <f t="shared" si="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215</v>
      </c>
      <c r="AT189" s="205" t="s">
        <v>211</v>
      </c>
      <c r="AU189" s="205" t="s">
        <v>85</v>
      </c>
      <c r="AY189" s="18" t="s">
        <v>209</v>
      </c>
      <c r="BE189" s="206">
        <f t="shared" si="4"/>
        <v>0</v>
      </c>
      <c r="BF189" s="206">
        <f t="shared" si="5"/>
        <v>0</v>
      </c>
      <c r="BG189" s="206">
        <f t="shared" si="6"/>
        <v>0</v>
      </c>
      <c r="BH189" s="206">
        <f t="shared" si="7"/>
        <v>0</v>
      </c>
      <c r="BI189" s="206">
        <f t="shared" si="8"/>
        <v>0</v>
      </c>
      <c r="BJ189" s="18" t="s">
        <v>83</v>
      </c>
      <c r="BK189" s="206">
        <f t="shared" si="9"/>
        <v>0</v>
      </c>
      <c r="BL189" s="18" t="s">
        <v>215</v>
      </c>
      <c r="BM189" s="205" t="s">
        <v>299</v>
      </c>
    </row>
    <row r="190" spans="1:65" s="2" customFormat="1" ht="76.349999999999994" customHeight="1">
      <c r="A190" s="35"/>
      <c r="B190" s="36"/>
      <c r="C190" s="244" t="s">
        <v>301</v>
      </c>
      <c r="D190" s="244" t="s">
        <v>287</v>
      </c>
      <c r="E190" s="245" t="s">
        <v>4883</v>
      </c>
      <c r="F190" s="246" t="s">
        <v>4884</v>
      </c>
      <c r="G190" s="247" t="s">
        <v>513</v>
      </c>
      <c r="H190" s="248">
        <v>3</v>
      </c>
      <c r="I190" s="249"/>
      <c r="J190" s="250">
        <f t="shared" si="0"/>
        <v>0</v>
      </c>
      <c r="K190" s="251"/>
      <c r="L190" s="252"/>
      <c r="M190" s="253" t="s">
        <v>1</v>
      </c>
      <c r="N190" s="254" t="s">
        <v>40</v>
      </c>
      <c r="O190" s="72"/>
      <c r="P190" s="203">
        <f t="shared" si="1"/>
        <v>0</v>
      </c>
      <c r="Q190" s="203">
        <v>0</v>
      </c>
      <c r="R190" s="203">
        <f t="shared" si="2"/>
        <v>0</v>
      </c>
      <c r="S190" s="203">
        <v>0</v>
      </c>
      <c r="T190" s="204">
        <f t="shared" si="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5" t="s">
        <v>229</v>
      </c>
      <c r="AT190" s="205" t="s">
        <v>287</v>
      </c>
      <c r="AU190" s="205" t="s">
        <v>85</v>
      </c>
      <c r="AY190" s="18" t="s">
        <v>209</v>
      </c>
      <c r="BE190" s="206">
        <f t="shared" si="4"/>
        <v>0</v>
      </c>
      <c r="BF190" s="206">
        <f t="shared" si="5"/>
        <v>0</v>
      </c>
      <c r="BG190" s="206">
        <f t="shared" si="6"/>
        <v>0</v>
      </c>
      <c r="BH190" s="206">
        <f t="shared" si="7"/>
        <v>0</v>
      </c>
      <c r="BI190" s="206">
        <f t="shared" si="8"/>
        <v>0</v>
      </c>
      <c r="BJ190" s="18" t="s">
        <v>83</v>
      </c>
      <c r="BK190" s="206">
        <f t="shared" si="9"/>
        <v>0</v>
      </c>
      <c r="BL190" s="18" t="s">
        <v>215</v>
      </c>
      <c r="BM190" s="205" t="s">
        <v>304</v>
      </c>
    </row>
    <row r="191" spans="1:65" s="2" customFormat="1" ht="16.5" customHeight="1">
      <c r="A191" s="35"/>
      <c r="B191" s="36"/>
      <c r="C191" s="244" t="s">
        <v>263</v>
      </c>
      <c r="D191" s="244" t="s">
        <v>287</v>
      </c>
      <c r="E191" s="245" t="s">
        <v>4885</v>
      </c>
      <c r="F191" s="246" t="s">
        <v>4886</v>
      </c>
      <c r="G191" s="247" t="s">
        <v>513</v>
      </c>
      <c r="H191" s="248">
        <v>3</v>
      </c>
      <c r="I191" s="249"/>
      <c r="J191" s="250">
        <f t="shared" si="0"/>
        <v>0</v>
      </c>
      <c r="K191" s="251"/>
      <c r="L191" s="252"/>
      <c r="M191" s="253" t="s">
        <v>1</v>
      </c>
      <c r="N191" s="254" t="s">
        <v>40</v>
      </c>
      <c r="O191" s="72"/>
      <c r="P191" s="203">
        <f t="shared" si="1"/>
        <v>0</v>
      </c>
      <c r="Q191" s="203">
        <v>0</v>
      </c>
      <c r="R191" s="203">
        <f t="shared" si="2"/>
        <v>0</v>
      </c>
      <c r="S191" s="203">
        <v>0</v>
      </c>
      <c r="T191" s="204">
        <f t="shared" si="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5" t="s">
        <v>229</v>
      </c>
      <c r="AT191" s="205" t="s">
        <v>287</v>
      </c>
      <c r="AU191" s="205" t="s">
        <v>85</v>
      </c>
      <c r="AY191" s="18" t="s">
        <v>209</v>
      </c>
      <c r="BE191" s="206">
        <f t="shared" si="4"/>
        <v>0</v>
      </c>
      <c r="BF191" s="206">
        <f t="shared" si="5"/>
        <v>0</v>
      </c>
      <c r="BG191" s="206">
        <f t="shared" si="6"/>
        <v>0</v>
      </c>
      <c r="BH191" s="206">
        <f t="shared" si="7"/>
        <v>0</v>
      </c>
      <c r="BI191" s="206">
        <f t="shared" si="8"/>
        <v>0</v>
      </c>
      <c r="BJ191" s="18" t="s">
        <v>83</v>
      </c>
      <c r="BK191" s="206">
        <f t="shared" si="9"/>
        <v>0</v>
      </c>
      <c r="BL191" s="18" t="s">
        <v>215</v>
      </c>
      <c r="BM191" s="205" t="s">
        <v>308</v>
      </c>
    </row>
    <row r="192" spans="1:65" s="2" customFormat="1" ht="21.75" customHeight="1">
      <c r="A192" s="35"/>
      <c r="B192" s="36"/>
      <c r="C192" s="244" t="s">
        <v>310</v>
      </c>
      <c r="D192" s="244" t="s">
        <v>287</v>
      </c>
      <c r="E192" s="245" t="s">
        <v>4887</v>
      </c>
      <c r="F192" s="246" t="s">
        <v>4888</v>
      </c>
      <c r="G192" s="247" t="s">
        <v>1512</v>
      </c>
      <c r="H192" s="248">
        <v>5</v>
      </c>
      <c r="I192" s="249"/>
      <c r="J192" s="250">
        <f t="shared" si="0"/>
        <v>0</v>
      </c>
      <c r="K192" s="251"/>
      <c r="L192" s="252"/>
      <c r="M192" s="253" t="s">
        <v>1</v>
      </c>
      <c r="N192" s="254" t="s">
        <v>40</v>
      </c>
      <c r="O192" s="72"/>
      <c r="P192" s="203">
        <f t="shared" si="1"/>
        <v>0</v>
      </c>
      <c r="Q192" s="203">
        <v>0</v>
      </c>
      <c r="R192" s="203">
        <f t="shared" si="2"/>
        <v>0</v>
      </c>
      <c r="S192" s="203">
        <v>0</v>
      </c>
      <c r="T192" s="204">
        <f t="shared" si="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5" t="s">
        <v>229</v>
      </c>
      <c r="AT192" s="205" t="s">
        <v>287</v>
      </c>
      <c r="AU192" s="205" t="s">
        <v>85</v>
      </c>
      <c r="AY192" s="18" t="s">
        <v>209</v>
      </c>
      <c r="BE192" s="206">
        <f t="shared" si="4"/>
        <v>0</v>
      </c>
      <c r="BF192" s="206">
        <f t="shared" si="5"/>
        <v>0</v>
      </c>
      <c r="BG192" s="206">
        <f t="shared" si="6"/>
        <v>0</v>
      </c>
      <c r="BH192" s="206">
        <f t="shared" si="7"/>
        <v>0</v>
      </c>
      <c r="BI192" s="206">
        <f t="shared" si="8"/>
        <v>0</v>
      </c>
      <c r="BJ192" s="18" t="s">
        <v>83</v>
      </c>
      <c r="BK192" s="206">
        <f t="shared" si="9"/>
        <v>0</v>
      </c>
      <c r="BL192" s="18" t="s">
        <v>215</v>
      </c>
      <c r="BM192" s="205" t="s">
        <v>313</v>
      </c>
    </row>
    <row r="193" spans="1:65" s="2" customFormat="1" ht="76.349999999999994" customHeight="1">
      <c r="A193" s="35"/>
      <c r="B193" s="36"/>
      <c r="C193" s="244" t="s">
        <v>266</v>
      </c>
      <c r="D193" s="244" t="s">
        <v>287</v>
      </c>
      <c r="E193" s="245" t="s">
        <v>4889</v>
      </c>
      <c r="F193" s="246" t="s">
        <v>4890</v>
      </c>
      <c r="G193" s="247" t="s">
        <v>513</v>
      </c>
      <c r="H193" s="248">
        <v>3</v>
      </c>
      <c r="I193" s="249"/>
      <c r="J193" s="250">
        <f t="shared" si="0"/>
        <v>0</v>
      </c>
      <c r="K193" s="251"/>
      <c r="L193" s="252"/>
      <c r="M193" s="253" t="s">
        <v>1</v>
      </c>
      <c r="N193" s="254" t="s">
        <v>40</v>
      </c>
      <c r="O193" s="72"/>
      <c r="P193" s="203">
        <f t="shared" si="1"/>
        <v>0</v>
      </c>
      <c r="Q193" s="203">
        <v>0</v>
      </c>
      <c r="R193" s="203">
        <f t="shared" si="2"/>
        <v>0</v>
      </c>
      <c r="S193" s="203">
        <v>0</v>
      </c>
      <c r="T193" s="204">
        <f t="shared" si="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5" t="s">
        <v>229</v>
      </c>
      <c r="AT193" s="205" t="s">
        <v>287</v>
      </c>
      <c r="AU193" s="205" t="s">
        <v>85</v>
      </c>
      <c r="AY193" s="18" t="s">
        <v>209</v>
      </c>
      <c r="BE193" s="206">
        <f t="shared" si="4"/>
        <v>0</v>
      </c>
      <c r="BF193" s="206">
        <f t="shared" si="5"/>
        <v>0</v>
      </c>
      <c r="BG193" s="206">
        <f t="shared" si="6"/>
        <v>0</v>
      </c>
      <c r="BH193" s="206">
        <f t="shared" si="7"/>
        <v>0</v>
      </c>
      <c r="BI193" s="206">
        <f t="shared" si="8"/>
        <v>0</v>
      </c>
      <c r="BJ193" s="18" t="s">
        <v>83</v>
      </c>
      <c r="BK193" s="206">
        <f t="shared" si="9"/>
        <v>0</v>
      </c>
      <c r="BL193" s="18" t="s">
        <v>215</v>
      </c>
      <c r="BM193" s="205" t="s">
        <v>317</v>
      </c>
    </row>
    <row r="194" spans="1:65" s="2" customFormat="1" ht="16.5" customHeight="1">
      <c r="A194" s="35"/>
      <c r="B194" s="36"/>
      <c r="C194" s="244" t="s">
        <v>318</v>
      </c>
      <c r="D194" s="244" t="s">
        <v>287</v>
      </c>
      <c r="E194" s="245" t="s">
        <v>4891</v>
      </c>
      <c r="F194" s="246" t="s">
        <v>4892</v>
      </c>
      <c r="G194" s="247" t="s">
        <v>513</v>
      </c>
      <c r="H194" s="248">
        <v>3</v>
      </c>
      <c r="I194" s="249"/>
      <c r="J194" s="250">
        <f t="shared" si="0"/>
        <v>0</v>
      </c>
      <c r="K194" s="251"/>
      <c r="L194" s="252"/>
      <c r="M194" s="253" t="s">
        <v>1</v>
      </c>
      <c r="N194" s="254" t="s">
        <v>40</v>
      </c>
      <c r="O194" s="72"/>
      <c r="P194" s="203">
        <f t="shared" si="1"/>
        <v>0</v>
      </c>
      <c r="Q194" s="203">
        <v>0</v>
      </c>
      <c r="R194" s="203">
        <f t="shared" si="2"/>
        <v>0</v>
      </c>
      <c r="S194" s="203">
        <v>0</v>
      </c>
      <c r="T194" s="204">
        <f t="shared" si="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5" t="s">
        <v>229</v>
      </c>
      <c r="AT194" s="205" t="s">
        <v>287</v>
      </c>
      <c r="AU194" s="205" t="s">
        <v>85</v>
      </c>
      <c r="AY194" s="18" t="s">
        <v>209</v>
      </c>
      <c r="BE194" s="206">
        <f t="shared" si="4"/>
        <v>0</v>
      </c>
      <c r="BF194" s="206">
        <f t="shared" si="5"/>
        <v>0</v>
      </c>
      <c r="BG194" s="206">
        <f t="shared" si="6"/>
        <v>0</v>
      </c>
      <c r="BH194" s="206">
        <f t="shared" si="7"/>
        <v>0</v>
      </c>
      <c r="BI194" s="206">
        <f t="shared" si="8"/>
        <v>0</v>
      </c>
      <c r="BJ194" s="18" t="s">
        <v>83</v>
      </c>
      <c r="BK194" s="206">
        <f t="shared" si="9"/>
        <v>0</v>
      </c>
      <c r="BL194" s="18" t="s">
        <v>215</v>
      </c>
      <c r="BM194" s="205" t="s">
        <v>321</v>
      </c>
    </row>
    <row r="195" spans="1:65" s="2" customFormat="1" ht="21.75" customHeight="1">
      <c r="A195" s="35"/>
      <c r="B195" s="36"/>
      <c r="C195" s="244" t="s">
        <v>271</v>
      </c>
      <c r="D195" s="244" t="s">
        <v>287</v>
      </c>
      <c r="E195" s="245" t="s">
        <v>4893</v>
      </c>
      <c r="F195" s="246" t="s">
        <v>4894</v>
      </c>
      <c r="G195" s="247" t="s">
        <v>1512</v>
      </c>
      <c r="H195" s="248">
        <v>5</v>
      </c>
      <c r="I195" s="249"/>
      <c r="J195" s="250">
        <f t="shared" si="0"/>
        <v>0</v>
      </c>
      <c r="K195" s="251"/>
      <c r="L195" s="252"/>
      <c r="M195" s="253" t="s">
        <v>1</v>
      </c>
      <c r="N195" s="254" t="s">
        <v>40</v>
      </c>
      <c r="O195" s="72"/>
      <c r="P195" s="203">
        <f t="shared" si="1"/>
        <v>0</v>
      </c>
      <c r="Q195" s="203">
        <v>0</v>
      </c>
      <c r="R195" s="203">
        <f t="shared" si="2"/>
        <v>0</v>
      </c>
      <c r="S195" s="203">
        <v>0</v>
      </c>
      <c r="T195" s="204">
        <f t="shared" si="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5" t="s">
        <v>229</v>
      </c>
      <c r="AT195" s="205" t="s">
        <v>287</v>
      </c>
      <c r="AU195" s="205" t="s">
        <v>85</v>
      </c>
      <c r="AY195" s="18" t="s">
        <v>209</v>
      </c>
      <c r="BE195" s="206">
        <f t="shared" si="4"/>
        <v>0</v>
      </c>
      <c r="BF195" s="206">
        <f t="shared" si="5"/>
        <v>0</v>
      </c>
      <c r="BG195" s="206">
        <f t="shared" si="6"/>
        <v>0</v>
      </c>
      <c r="BH195" s="206">
        <f t="shared" si="7"/>
        <v>0</v>
      </c>
      <c r="BI195" s="206">
        <f t="shared" si="8"/>
        <v>0</v>
      </c>
      <c r="BJ195" s="18" t="s">
        <v>83</v>
      </c>
      <c r="BK195" s="206">
        <f t="shared" si="9"/>
        <v>0</v>
      </c>
      <c r="BL195" s="18" t="s">
        <v>215</v>
      </c>
      <c r="BM195" s="205" t="s">
        <v>325</v>
      </c>
    </row>
    <row r="196" spans="1:65" s="2" customFormat="1" ht="76.349999999999994" customHeight="1">
      <c r="A196" s="35"/>
      <c r="B196" s="36"/>
      <c r="C196" s="244" t="s">
        <v>327</v>
      </c>
      <c r="D196" s="244" t="s">
        <v>287</v>
      </c>
      <c r="E196" s="245" t="s">
        <v>4895</v>
      </c>
      <c r="F196" s="246" t="s">
        <v>4896</v>
      </c>
      <c r="G196" s="247" t="s">
        <v>513</v>
      </c>
      <c r="H196" s="248">
        <v>1</v>
      </c>
      <c r="I196" s="249"/>
      <c r="J196" s="250">
        <f t="shared" si="0"/>
        <v>0</v>
      </c>
      <c r="K196" s="251"/>
      <c r="L196" s="252"/>
      <c r="M196" s="253" t="s">
        <v>1</v>
      </c>
      <c r="N196" s="254" t="s">
        <v>40</v>
      </c>
      <c r="O196" s="72"/>
      <c r="P196" s="203">
        <f t="shared" si="1"/>
        <v>0</v>
      </c>
      <c r="Q196" s="203">
        <v>0</v>
      </c>
      <c r="R196" s="203">
        <f t="shared" si="2"/>
        <v>0</v>
      </c>
      <c r="S196" s="203">
        <v>0</v>
      </c>
      <c r="T196" s="204">
        <f t="shared" si="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229</v>
      </c>
      <c r="AT196" s="205" t="s">
        <v>287</v>
      </c>
      <c r="AU196" s="205" t="s">
        <v>85</v>
      </c>
      <c r="AY196" s="18" t="s">
        <v>209</v>
      </c>
      <c r="BE196" s="206">
        <f t="shared" si="4"/>
        <v>0</v>
      </c>
      <c r="BF196" s="206">
        <f t="shared" si="5"/>
        <v>0</v>
      </c>
      <c r="BG196" s="206">
        <f t="shared" si="6"/>
        <v>0</v>
      </c>
      <c r="BH196" s="206">
        <f t="shared" si="7"/>
        <v>0</v>
      </c>
      <c r="BI196" s="206">
        <f t="shared" si="8"/>
        <v>0</v>
      </c>
      <c r="BJ196" s="18" t="s">
        <v>83</v>
      </c>
      <c r="BK196" s="206">
        <f t="shared" si="9"/>
        <v>0</v>
      </c>
      <c r="BL196" s="18" t="s">
        <v>215</v>
      </c>
      <c r="BM196" s="205" t="s">
        <v>330</v>
      </c>
    </row>
    <row r="197" spans="1:65" s="2" customFormat="1" ht="16.5" customHeight="1">
      <c r="A197" s="35"/>
      <c r="B197" s="36"/>
      <c r="C197" s="244" t="s">
        <v>273</v>
      </c>
      <c r="D197" s="244" t="s">
        <v>287</v>
      </c>
      <c r="E197" s="245" t="s">
        <v>4897</v>
      </c>
      <c r="F197" s="246" t="s">
        <v>4898</v>
      </c>
      <c r="G197" s="247" t="s">
        <v>513</v>
      </c>
      <c r="H197" s="248">
        <v>1</v>
      </c>
      <c r="I197" s="249"/>
      <c r="J197" s="250">
        <f t="shared" si="0"/>
        <v>0</v>
      </c>
      <c r="K197" s="251"/>
      <c r="L197" s="252"/>
      <c r="M197" s="253" t="s">
        <v>1</v>
      </c>
      <c r="N197" s="254" t="s">
        <v>40</v>
      </c>
      <c r="O197" s="72"/>
      <c r="P197" s="203">
        <f t="shared" si="1"/>
        <v>0</v>
      </c>
      <c r="Q197" s="203">
        <v>0</v>
      </c>
      <c r="R197" s="203">
        <f t="shared" si="2"/>
        <v>0</v>
      </c>
      <c r="S197" s="203">
        <v>0</v>
      </c>
      <c r="T197" s="204">
        <f t="shared" si="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5" t="s">
        <v>229</v>
      </c>
      <c r="AT197" s="205" t="s">
        <v>287</v>
      </c>
      <c r="AU197" s="205" t="s">
        <v>85</v>
      </c>
      <c r="AY197" s="18" t="s">
        <v>209</v>
      </c>
      <c r="BE197" s="206">
        <f t="shared" si="4"/>
        <v>0</v>
      </c>
      <c r="BF197" s="206">
        <f t="shared" si="5"/>
        <v>0</v>
      </c>
      <c r="BG197" s="206">
        <f t="shared" si="6"/>
        <v>0</v>
      </c>
      <c r="BH197" s="206">
        <f t="shared" si="7"/>
        <v>0</v>
      </c>
      <c r="BI197" s="206">
        <f t="shared" si="8"/>
        <v>0</v>
      </c>
      <c r="BJ197" s="18" t="s">
        <v>83</v>
      </c>
      <c r="BK197" s="206">
        <f t="shared" si="9"/>
        <v>0</v>
      </c>
      <c r="BL197" s="18" t="s">
        <v>215</v>
      </c>
      <c r="BM197" s="205" t="s">
        <v>334</v>
      </c>
    </row>
    <row r="198" spans="1:65" s="2" customFormat="1" ht="21.75" customHeight="1">
      <c r="A198" s="35"/>
      <c r="B198" s="36"/>
      <c r="C198" s="244" t="s">
        <v>337</v>
      </c>
      <c r="D198" s="244" t="s">
        <v>287</v>
      </c>
      <c r="E198" s="245" t="s">
        <v>4899</v>
      </c>
      <c r="F198" s="246" t="s">
        <v>4900</v>
      </c>
      <c r="G198" s="247" t="s">
        <v>1512</v>
      </c>
      <c r="H198" s="248">
        <v>2</v>
      </c>
      <c r="I198" s="249"/>
      <c r="J198" s="250">
        <f t="shared" si="0"/>
        <v>0</v>
      </c>
      <c r="K198" s="251"/>
      <c r="L198" s="252"/>
      <c r="M198" s="253" t="s">
        <v>1</v>
      </c>
      <c r="N198" s="254" t="s">
        <v>40</v>
      </c>
      <c r="O198" s="72"/>
      <c r="P198" s="203">
        <f t="shared" si="1"/>
        <v>0</v>
      </c>
      <c r="Q198" s="203">
        <v>0</v>
      </c>
      <c r="R198" s="203">
        <f t="shared" si="2"/>
        <v>0</v>
      </c>
      <c r="S198" s="203">
        <v>0</v>
      </c>
      <c r="T198" s="204">
        <f t="shared" si="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5" t="s">
        <v>229</v>
      </c>
      <c r="AT198" s="205" t="s">
        <v>287</v>
      </c>
      <c r="AU198" s="205" t="s">
        <v>85</v>
      </c>
      <c r="AY198" s="18" t="s">
        <v>209</v>
      </c>
      <c r="BE198" s="206">
        <f t="shared" si="4"/>
        <v>0</v>
      </c>
      <c r="BF198" s="206">
        <f t="shared" si="5"/>
        <v>0</v>
      </c>
      <c r="BG198" s="206">
        <f t="shared" si="6"/>
        <v>0</v>
      </c>
      <c r="BH198" s="206">
        <f t="shared" si="7"/>
        <v>0</v>
      </c>
      <c r="BI198" s="206">
        <f t="shared" si="8"/>
        <v>0</v>
      </c>
      <c r="BJ198" s="18" t="s">
        <v>83</v>
      </c>
      <c r="BK198" s="206">
        <f t="shared" si="9"/>
        <v>0</v>
      </c>
      <c r="BL198" s="18" t="s">
        <v>215</v>
      </c>
      <c r="BM198" s="205" t="s">
        <v>341</v>
      </c>
    </row>
    <row r="199" spans="1:65" s="2" customFormat="1" ht="21.75" customHeight="1">
      <c r="A199" s="35"/>
      <c r="B199" s="36"/>
      <c r="C199" s="244" t="s">
        <v>277</v>
      </c>
      <c r="D199" s="244" t="s">
        <v>287</v>
      </c>
      <c r="E199" s="245" t="s">
        <v>4901</v>
      </c>
      <c r="F199" s="246" t="s">
        <v>4902</v>
      </c>
      <c r="G199" s="247" t="s">
        <v>513</v>
      </c>
      <c r="H199" s="248">
        <v>1</v>
      </c>
      <c r="I199" s="249"/>
      <c r="J199" s="250">
        <f t="shared" si="0"/>
        <v>0</v>
      </c>
      <c r="K199" s="251"/>
      <c r="L199" s="252"/>
      <c r="M199" s="253" t="s">
        <v>1</v>
      </c>
      <c r="N199" s="254" t="s">
        <v>40</v>
      </c>
      <c r="O199" s="72"/>
      <c r="P199" s="203">
        <f t="shared" si="1"/>
        <v>0</v>
      </c>
      <c r="Q199" s="203">
        <v>0</v>
      </c>
      <c r="R199" s="203">
        <f t="shared" si="2"/>
        <v>0</v>
      </c>
      <c r="S199" s="203">
        <v>0</v>
      </c>
      <c r="T199" s="204">
        <f t="shared" si="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5" t="s">
        <v>229</v>
      </c>
      <c r="AT199" s="205" t="s">
        <v>287</v>
      </c>
      <c r="AU199" s="205" t="s">
        <v>85</v>
      </c>
      <c r="AY199" s="18" t="s">
        <v>209</v>
      </c>
      <c r="BE199" s="206">
        <f t="shared" si="4"/>
        <v>0</v>
      </c>
      <c r="BF199" s="206">
        <f t="shared" si="5"/>
        <v>0</v>
      </c>
      <c r="BG199" s="206">
        <f t="shared" si="6"/>
        <v>0</v>
      </c>
      <c r="BH199" s="206">
        <f t="shared" si="7"/>
        <v>0</v>
      </c>
      <c r="BI199" s="206">
        <f t="shared" si="8"/>
        <v>0</v>
      </c>
      <c r="BJ199" s="18" t="s">
        <v>83</v>
      </c>
      <c r="BK199" s="206">
        <f t="shared" si="9"/>
        <v>0</v>
      </c>
      <c r="BL199" s="18" t="s">
        <v>215</v>
      </c>
      <c r="BM199" s="205" t="s">
        <v>347</v>
      </c>
    </row>
    <row r="200" spans="1:65" s="2" customFormat="1" ht="16.5" customHeight="1">
      <c r="A200" s="35"/>
      <c r="B200" s="36"/>
      <c r="C200" s="244" t="s">
        <v>351</v>
      </c>
      <c r="D200" s="244" t="s">
        <v>287</v>
      </c>
      <c r="E200" s="245" t="s">
        <v>4903</v>
      </c>
      <c r="F200" s="246" t="s">
        <v>4904</v>
      </c>
      <c r="G200" s="247" t="s">
        <v>513</v>
      </c>
      <c r="H200" s="248">
        <v>1</v>
      </c>
      <c r="I200" s="249"/>
      <c r="J200" s="250">
        <f t="shared" ref="J200:J231" si="10">ROUND(I200*H200,2)</f>
        <v>0</v>
      </c>
      <c r="K200" s="251"/>
      <c r="L200" s="252"/>
      <c r="M200" s="253" t="s">
        <v>1</v>
      </c>
      <c r="N200" s="254" t="s">
        <v>40</v>
      </c>
      <c r="O200" s="72"/>
      <c r="P200" s="203">
        <f t="shared" ref="P200:P231" si="11">O200*H200</f>
        <v>0</v>
      </c>
      <c r="Q200" s="203">
        <v>0</v>
      </c>
      <c r="R200" s="203">
        <f t="shared" ref="R200:R231" si="12">Q200*H200</f>
        <v>0</v>
      </c>
      <c r="S200" s="203">
        <v>0</v>
      </c>
      <c r="T200" s="204">
        <f t="shared" ref="T200:T231" si="13"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5" t="s">
        <v>229</v>
      </c>
      <c r="AT200" s="205" t="s">
        <v>287</v>
      </c>
      <c r="AU200" s="205" t="s">
        <v>85</v>
      </c>
      <c r="AY200" s="18" t="s">
        <v>209</v>
      </c>
      <c r="BE200" s="206">
        <f t="shared" ref="BE200:BE216" si="14">IF(N200="základní",J200,0)</f>
        <v>0</v>
      </c>
      <c r="BF200" s="206">
        <f t="shared" ref="BF200:BF216" si="15">IF(N200="snížená",J200,0)</f>
        <v>0</v>
      </c>
      <c r="BG200" s="206">
        <f t="shared" ref="BG200:BG216" si="16">IF(N200="zákl. přenesená",J200,0)</f>
        <v>0</v>
      </c>
      <c r="BH200" s="206">
        <f t="shared" ref="BH200:BH216" si="17">IF(N200="sníž. přenesená",J200,0)</f>
        <v>0</v>
      </c>
      <c r="BI200" s="206">
        <f t="shared" ref="BI200:BI216" si="18">IF(N200="nulová",J200,0)</f>
        <v>0</v>
      </c>
      <c r="BJ200" s="18" t="s">
        <v>83</v>
      </c>
      <c r="BK200" s="206">
        <f t="shared" ref="BK200:BK216" si="19">ROUND(I200*H200,2)</f>
        <v>0</v>
      </c>
      <c r="BL200" s="18" t="s">
        <v>215</v>
      </c>
      <c r="BM200" s="205" t="s">
        <v>354</v>
      </c>
    </row>
    <row r="201" spans="1:65" s="2" customFormat="1" ht="16.5" customHeight="1">
      <c r="A201" s="35"/>
      <c r="B201" s="36"/>
      <c r="C201" s="193" t="s">
        <v>279</v>
      </c>
      <c r="D201" s="193" t="s">
        <v>211</v>
      </c>
      <c r="E201" s="194" t="s">
        <v>4905</v>
      </c>
      <c r="F201" s="195" t="s">
        <v>4846</v>
      </c>
      <c r="G201" s="196" t="s">
        <v>513</v>
      </c>
      <c r="H201" s="197">
        <v>1</v>
      </c>
      <c r="I201" s="198"/>
      <c r="J201" s="199">
        <f t="shared" si="10"/>
        <v>0</v>
      </c>
      <c r="K201" s="200"/>
      <c r="L201" s="40"/>
      <c r="M201" s="201" t="s">
        <v>1</v>
      </c>
      <c r="N201" s="202" t="s">
        <v>40</v>
      </c>
      <c r="O201" s="72"/>
      <c r="P201" s="203">
        <f t="shared" si="11"/>
        <v>0</v>
      </c>
      <c r="Q201" s="203">
        <v>0</v>
      </c>
      <c r="R201" s="203">
        <f t="shared" si="12"/>
        <v>0</v>
      </c>
      <c r="S201" s="203">
        <v>0</v>
      </c>
      <c r="T201" s="204">
        <f t="shared" si="1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5" t="s">
        <v>215</v>
      </c>
      <c r="AT201" s="205" t="s">
        <v>211</v>
      </c>
      <c r="AU201" s="205" t="s">
        <v>85</v>
      </c>
      <c r="AY201" s="18" t="s">
        <v>209</v>
      </c>
      <c r="BE201" s="206">
        <f t="shared" si="14"/>
        <v>0</v>
      </c>
      <c r="BF201" s="206">
        <f t="shared" si="15"/>
        <v>0</v>
      </c>
      <c r="BG201" s="206">
        <f t="shared" si="16"/>
        <v>0</v>
      </c>
      <c r="BH201" s="206">
        <f t="shared" si="17"/>
        <v>0</v>
      </c>
      <c r="BI201" s="206">
        <f t="shared" si="18"/>
        <v>0</v>
      </c>
      <c r="BJ201" s="18" t="s">
        <v>83</v>
      </c>
      <c r="BK201" s="206">
        <f t="shared" si="19"/>
        <v>0</v>
      </c>
      <c r="BL201" s="18" t="s">
        <v>215</v>
      </c>
      <c r="BM201" s="205" t="s">
        <v>357</v>
      </c>
    </row>
    <row r="202" spans="1:65" s="2" customFormat="1" ht="76.349999999999994" customHeight="1">
      <c r="A202" s="35"/>
      <c r="B202" s="36"/>
      <c r="C202" s="244" t="s">
        <v>362</v>
      </c>
      <c r="D202" s="244" t="s">
        <v>287</v>
      </c>
      <c r="E202" s="245" t="s">
        <v>4906</v>
      </c>
      <c r="F202" s="246" t="s">
        <v>4907</v>
      </c>
      <c r="G202" s="247" t="s">
        <v>513</v>
      </c>
      <c r="H202" s="248">
        <v>3</v>
      </c>
      <c r="I202" s="249"/>
      <c r="J202" s="250">
        <f t="shared" si="10"/>
        <v>0</v>
      </c>
      <c r="K202" s="251"/>
      <c r="L202" s="252"/>
      <c r="M202" s="253" t="s">
        <v>1</v>
      </c>
      <c r="N202" s="254" t="s">
        <v>40</v>
      </c>
      <c r="O202" s="72"/>
      <c r="P202" s="203">
        <f t="shared" si="11"/>
        <v>0</v>
      </c>
      <c r="Q202" s="203">
        <v>0</v>
      </c>
      <c r="R202" s="203">
        <f t="shared" si="12"/>
        <v>0</v>
      </c>
      <c r="S202" s="203">
        <v>0</v>
      </c>
      <c r="T202" s="204">
        <f t="shared" si="1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5" t="s">
        <v>229</v>
      </c>
      <c r="AT202" s="205" t="s">
        <v>287</v>
      </c>
      <c r="AU202" s="205" t="s">
        <v>85</v>
      </c>
      <c r="AY202" s="18" t="s">
        <v>209</v>
      </c>
      <c r="BE202" s="206">
        <f t="shared" si="14"/>
        <v>0</v>
      </c>
      <c r="BF202" s="206">
        <f t="shared" si="15"/>
        <v>0</v>
      </c>
      <c r="BG202" s="206">
        <f t="shared" si="16"/>
        <v>0</v>
      </c>
      <c r="BH202" s="206">
        <f t="shared" si="17"/>
        <v>0</v>
      </c>
      <c r="BI202" s="206">
        <f t="shared" si="18"/>
        <v>0</v>
      </c>
      <c r="BJ202" s="18" t="s">
        <v>83</v>
      </c>
      <c r="BK202" s="206">
        <f t="shared" si="19"/>
        <v>0</v>
      </c>
      <c r="BL202" s="18" t="s">
        <v>215</v>
      </c>
      <c r="BM202" s="205" t="s">
        <v>365</v>
      </c>
    </row>
    <row r="203" spans="1:65" s="2" customFormat="1" ht="16.5" customHeight="1">
      <c r="A203" s="35"/>
      <c r="B203" s="36"/>
      <c r="C203" s="244" t="s">
        <v>282</v>
      </c>
      <c r="D203" s="244" t="s">
        <v>287</v>
      </c>
      <c r="E203" s="245" t="s">
        <v>4908</v>
      </c>
      <c r="F203" s="246" t="s">
        <v>4886</v>
      </c>
      <c r="G203" s="247" t="s">
        <v>513</v>
      </c>
      <c r="H203" s="248">
        <v>3</v>
      </c>
      <c r="I203" s="249"/>
      <c r="J203" s="250">
        <f t="shared" si="10"/>
        <v>0</v>
      </c>
      <c r="K203" s="251"/>
      <c r="L203" s="252"/>
      <c r="M203" s="253" t="s">
        <v>1</v>
      </c>
      <c r="N203" s="254" t="s">
        <v>40</v>
      </c>
      <c r="O203" s="72"/>
      <c r="P203" s="203">
        <f t="shared" si="11"/>
        <v>0</v>
      </c>
      <c r="Q203" s="203">
        <v>0</v>
      </c>
      <c r="R203" s="203">
        <f t="shared" si="12"/>
        <v>0</v>
      </c>
      <c r="S203" s="203">
        <v>0</v>
      </c>
      <c r="T203" s="204">
        <f t="shared" si="1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229</v>
      </c>
      <c r="AT203" s="205" t="s">
        <v>287</v>
      </c>
      <c r="AU203" s="205" t="s">
        <v>85</v>
      </c>
      <c r="AY203" s="18" t="s">
        <v>209</v>
      </c>
      <c r="BE203" s="206">
        <f t="shared" si="14"/>
        <v>0</v>
      </c>
      <c r="BF203" s="206">
        <f t="shared" si="15"/>
        <v>0</v>
      </c>
      <c r="BG203" s="206">
        <f t="shared" si="16"/>
        <v>0</v>
      </c>
      <c r="BH203" s="206">
        <f t="shared" si="17"/>
        <v>0</v>
      </c>
      <c r="BI203" s="206">
        <f t="shared" si="18"/>
        <v>0</v>
      </c>
      <c r="BJ203" s="18" t="s">
        <v>83</v>
      </c>
      <c r="BK203" s="206">
        <f t="shared" si="19"/>
        <v>0</v>
      </c>
      <c r="BL203" s="18" t="s">
        <v>215</v>
      </c>
      <c r="BM203" s="205" t="s">
        <v>369</v>
      </c>
    </row>
    <row r="204" spans="1:65" s="2" customFormat="1" ht="21.75" customHeight="1">
      <c r="A204" s="35"/>
      <c r="B204" s="36"/>
      <c r="C204" s="244" t="s">
        <v>370</v>
      </c>
      <c r="D204" s="244" t="s">
        <v>287</v>
      </c>
      <c r="E204" s="245" t="s">
        <v>4909</v>
      </c>
      <c r="F204" s="246" t="s">
        <v>4888</v>
      </c>
      <c r="G204" s="247" t="s">
        <v>1512</v>
      </c>
      <c r="H204" s="248">
        <v>5</v>
      </c>
      <c r="I204" s="249"/>
      <c r="J204" s="250">
        <f t="shared" si="10"/>
        <v>0</v>
      </c>
      <c r="K204" s="251"/>
      <c r="L204" s="252"/>
      <c r="M204" s="253" t="s">
        <v>1</v>
      </c>
      <c r="N204" s="254" t="s">
        <v>40</v>
      </c>
      <c r="O204" s="72"/>
      <c r="P204" s="203">
        <f t="shared" si="11"/>
        <v>0</v>
      </c>
      <c r="Q204" s="203">
        <v>0</v>
      </c>
      <c r="R204" s="203">
        <f t="shared" si="12"/>
        <v>0</v>
      </c>
      <c r="S204" s="203">
        <v>0</v>
      </c>
      <c r="T204" s="204">
        <f t="shared" si="1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5" t="s">
        <v>229</v>
      </c>
      <c r="AT204" s="205" t="s">
        <v>287</v>
      </c>
      <c r="AU204" s="205" t="s">
        <v>85</v>
      </c>
      <c r="AY204" s="18" t="s">
        <v>209</v>
      </c>
      <c r="BE204" s="206">
        <f t="shared" si="14"/>
        <v>0</v>
      </c>
      <c r="BF204" s="206">
        <f t="shared" si="15"/>
        <v>0</v>
      </c>
      <c r="BG204" s="206">
        <f t="shared" si="16"/>
        <v>0</v>
      </c>
      <c r="BH204" s="206">
        <f t="shared" si="17"/>
        <v>0</v>
      </c>
      <c r="BI204" s="206">
        <f t="shared" si="18"/>
        <v>0</v>
      </c>
      <c r="BJ204" s="18" t="s">
        <v>83</v>
      </c>
      <c r="BK204" s="206">
        <f t="shared" si="19"/>
        <v>0</v>
      </c>
      <c r="BL204" s="18" t="s">
        <v>215</v>
      </c>
      <c r="BM204" s="205" t="s">
        <v>373</v>
      </c>
    </row>
    <row r="205" spans="1:65" s="2" customFormat="1" ht="76.349999999999994" customHeight="1">
      <c r="A205" s="35"/>
      <c r="B205" s="36"/>
      <c r="C205" s="244" t="s">
        <v>285</v>
      </c>
      <c r="D205" s="244" t="s">
        <v>287</v>
      </c>
      <c r="E205" s="245" t="s">
        <v>4910</v>
      </c>
      <c r="F205" s="246" t="s">
        <v>4911</v>
      </c>
      <c r="G205" s="247" t="s">
        <v>513</v>
      </c>
      <c r="H205" s="248">
        <v>3</v>
      </c>
      <c r="I205" s="249"/>
      <c r="J205" s="250">
        <f t="shared" si="10"/>
        <v>0</v>
      </c>
      <c r="K205" s="251"/>
      <c r="L205" s="252"/>
      <c r="M205" s="253" t="s">
        <v>1</v>
      </c>
      <c r="N205" s="254" t="s">
        <v>40</v>
      </c>
      <c r="O205" s="72"/>
      <c r="P205" s="203">
        <f t="shared" si="11"/>
        <v>0</v>
      </c>
      <c r="Q205" s="203">
        <v>0</v>
      </c>
      <c r="R205" s="203">
        <f t="shared" si="12"/>
        <v>0</v>
      </c>
      <c r="S205" s="203">
        <v>0</v>
      </c>
      <c r="T205" s="204">
        <f t="shared" si="1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5" t="s">
        <v>229</v>
      </c>
      <c r="AT205" s="205" t="s">
        <v>287</v>
      </c>
      <c r="AU205" s="205" t="s">
        <v>85</v>
      </c>
      <c r="AY205" s="18" t="s">
        <v>209</v>
      </c>
      <c r="BE205" s="206">
        <f t="shared" si="14"/>
        <v>0</v>
      </c>
      <c r="BF205" s="206">
        <f t="shared" si="15"/>
        <v>0</v>
      </c>
      <c r="BG205" s="206">
        <f t="shared" si="16"/>
        <v>0</v>
      </c>
      <c r="BH205" s="206">
        <f t="shared" si="17"/>
        <v>0</v>
      </c>
      <c r="BI205" s="206">
        <f t="shared" si="18"/>
        <v>0</v>
      </c>
      <c r="BJ205" s="18" t="s">
        <v>83</v>
      </c>
      <c r="BK205" s="206">
        <f t="shared" si="19"/>
        <v>0</v>
      </c>
      <c r="BL205" s="18" t="s">
        <v>215</v>
      </c>
      <c r="BM205" s="205" t="s">
        <v>376</v>
      </c>
    </row>
    <row r="206" spans="1:65" s="2" customFormat="1" ht="16.5" customHeight="1">
      <c r="A206" s="35"/>
      <c r="B206" s="36"/>
      <c r="C206" s="244" t="s">
        <v>377</v>
      </c>
      <c r="D206" s="244" t="s">
        <v>287</v>
      </c>
      <c r="E206" s="245" t="s">
        <v>4912</v>
      </c>
      <c r="F206" s="246" t="s">
        <v>4892</v>
      </c>
      <c r="G206" s="247" t="s">
        <v>513</v>
      </c>
      <c r="H206" s="248">
        <v>3</v>
      </c>
      <c r="I206" s="249"/>
      <c r="J206" s="250">
        <f t="shared" si="10"/>
        <v>0</v>
      </c>
      <c r="K206" s="251"/>
      <c r="L206" s="252"/>
      <c r="M206" s="253" t="s">
        <v>1</v>
      </c>
      <c r="N206" s="254" t="s">
        <v>40</v>
      </c>
      <c r="O206" s="72"/>
      <c r="P206" s="203">
        <f t="shared" si="11"/>
        <v>0</v>
      </c>
      <c r="Q206" s="203">
        <v>0</v>
      </c>
      <c r="R206" s="203">
        <f t="shared" si="12"/>
        <v>0</v>
      </c>
      <c r="S206" s="203">
        <v>0</v>
      </c>
      <c r="T206" s="204">
        <f t="shared" si="1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5" t="s">
        <v>229</v>
      </c>
      <c r="AT206" s="205" t="s">
        <v>287</v>
      </c>
      <c r="AU206" s="205" t="s">
        <v>85</v>
      </c>
      <c r="AY206" s="18" t="s">
        <v>209</v>
      </c>
      <c r="BE206" s="206">
        <f t="shared" si="14"/>
        <v>0</v>
      </c>
      <c r="BF206" s="206">
        <f t="shared" si="15"/>
        <v>0</v>
      </c>
      <c r="BG206" s="206">
        <f t="shared" si="16"/>
        <v>0</v>
      </c>
      <c r="BH206" s="206">
        <f t="shared" si="17"/>
        <v>0</v>
      </c>
      <c r="BI206" s="206">
        <f t="shared" si="18"/>
        <v>0</v>
      </c>
      <c r="BJ206" s="18" t="s">
        <v>83</v>
      </c>
      <c r="BK206" s="206">
        <f t="shared" si="19"/>
        <v>0</v>
      </c>
      <c r="BL206" s="18" t="s">
        <v>215</v>
      </c>
      <c r="BM206" s="205" t="s">
        <v>380</v>
      </c>
    </row>
    <row r="207" spans="1:65" s="2" customFormat="1" ht="21.75" customHeight="1">
      <c r="A207" s="35"/>
      <c r="B207" s="36"/>
      <c r="C207" s="244" t="s">
        <v>290</v>
      </c>
      <c r="D207" s="244" t="s">
        <v>287</v>
      </c>
      <c r="E207" s="245" t="s">
        <v>4913</v>
      </c>
      <c r="F207" s="246" t="s">
        <v>4894</v>
      </c>
      <c r="G207" s="247" t="s">
        <v>1512</v>
      </c>
      <c r="H207" s="248">
        <v>5</v>
      </c>
      <c r="I207" s="249"/>
      <c r="J207" s="250">
        <f t="shared" si="10"/>
        <v>0</v>
      </c>
      <c r="K207" s="251"/>
      <c r="L207" s="252"/>
      <c r="M207" s="253" t="s">
        <v>1</v>
      </c>
      <c r="N207" s="254" t="s">
        <v>40</v>
      </c>
      <c r="O207" s="72"/>
      <c r="P207" s="203">
        <f t="shared" si="11"/>
        <v>0</v>
      </c>
      <c r="Q207" s="203">
        <v>0</v>
      </c>
      <c r="R207" s="203">
        <f t="shared" si="12"/>
        <v>0</v>
      </c>
      <c r="S207" s="203">
        <v>0</v>
      </c>
      <c r="T207" s="204">
        <f t="shared" si="13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5" t="s">
        <v>229</v>
      </c>
      <c r="AT207" s="205" t="s">
        <v>287</v>
      </c>
      <c r="AU207" s="205" t="s">
        <v>85</v>
      </c>
      <c r="AY207" s="18" t="s">
        <v>209</v>
      </c>
      <c r="BE207" s="206">
        <f t="shared" si="14"/>
        <v>0</v>
      </c>
      <c r="BF207" s="206">
        <f t="shared" si="15"/>
        <v>0</v>
      </c>
      <c r="BG207" s="206">
        <f t="shared" si="16"/>
        <v>0</v>
      </c>
      <c r="BH207" s="206">
        <f t="shared" si="17"/>
        <v>0</v>
      </c>
      <c r="BI207" s="206">
        <f t="shared" si="18"/>
        <v>0</v>
      </c>
      <c r="BJ207" s="18" t="s">
        <v>83</v>
      </c>
      <c r="BK207" s="206">
        <f t="shared" si="19"/>
        <v>0</v>
      </c>
      <c r="BL207" s="18" t="s">
        <v>215</v>
      </c>
      <c r="BM207" s="205" t="s">
        <v>389</v>
      </c>
    </row>
    <row r="208" spans="1:65" s="2" customFormat="1" ht="76.349999999999994" customHeight="1">
      <c r="A208" s="35"/>
      <c r="B208" s="36"/>
      <c r="C208" s="244" t="s">
        <v>396</v>
      </c>
      <c r="D208" s="244" t="s">
        <v>287</v>
      </c>
      <c r="E208" s="245" t="s">
        <v>4914</v>
      </c>
      <c r="F208" s="246" t="s">
        <v>4915</v>
      </c>
      <c r="G208" s="247" t="s">
        <v>513</v>
      </c>
      <c r="H208" s="248">
        <v>1</v>
      </c>
      <c r="I208" s="249"/>
      <c r="J208" s="250">
        <f t="shared" si="10"/>
        <v>0</v>
      </c>
      <c r="K208" s="251"/>
      <c r="L208" s="252"/>
      <c r="M208" s="253" t="s">
        <v>1</v>
      </c>
      <c r="N208" s="254" t="s">
        <v>40</v>
      </c>
      <c r="O208" s="72"/>
      <c r="P208" s="203">
        <f t="shared" si="11"/>
        <v>0</v>
      </c>
      <c r="Q208" s="203">
        <v>0</v>
      </c>
      <c r="R208" s="203">
        <f t="shared" si="12"/>
        <v>0</v>
      </c>
      <c r="S208" s="203">
        <v>0</v>
      </c>
      <c r="T208" s="204">
        <f t="shared" si="13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5" t="s">
        <v>229</v>
      </c>
      <c r="AT208" s="205" t="s">
        <v>287</v>
      </c>
      <c r="AU208" s="205" t="s">
        <v>85</v>
      </c>
      <c r="AY208" s="18" t="s">
        <v>209</v>
      </c>
      <c r="BE208" s="206">
        <f t="shared" si="14"/>
        <v>0</v>
      </c>
      <c r="BF208" s="206">
        <f t="shared" si="15"/>
        <v>0</v>
      </c>
      <c r="BG208" s="206">
        <f t="shared" si="16"/>
        <v>0</v>
      </c>
      <c r="BH208" s="206">
        <f t="shared" si="17"/>
        <v>0</v>
      </c>
      <c r="BI208" s="206">
        <f t="shared" si="18"/>
        <v>0</v>
      </c>
      <c r="BJ208" s="18" t="s">
        <v>83</v>
      </c>
      <c r="BK208" s="206">
        <f t="shared" si="19"/>
        <v>0</v>
      </c>
      <c r="BL208" s="18" t="s">
        <v>215</v>
      </c>
      <c r="BM208" s="205" t="s">
        <v>399</v>
      </c>
    </row>
    <row r="209" spans="1:65" s="2" customFormat="1" ht="16.5" customHeight="1">
      <c r="A209" s="35"/>
      <c r="B209" s="36"/>
      <c r="C209" s="244" t="s">
        <v>295</v>
      </c>
      <c r="D209" s="244" t="s">
        <v>287</v>
      </c>
      <c r="E209" s="245" t="s">
        <v>4916</v>
      </c>
      <c r="F209" s="246" t="s">
        <v>4898</v>
      </c>
      <c r="G209" s="247" t="s">
        <v>513</v>
      </c>
      <c r="H209" s="248">
        <v>1</v>
      </c>
      <c r="I209" s="249"/>
      <c r="J209" s="250">
        <f t="shared" si="10"/>
        <v>0</v>
      </c>
      <c r="K209" s="251"/>
      <c r="L209" s="252"/>
      <c r="M209" s="253" t="s">
        <v>1</v>
      </c>
      <c r="N209" s="254" t="s">
        <v>40</v>
      </c>
      <c r="O209" s="72"/>
      <c r="P209" s="203">
        <f t="shared" si="11"/>
        <v>0</v>
      </c>
      <c r="Q209" s="203">
        <v>0</v>
      </c>
      <c r="R209" s="203">
        <f t="shared" si="12"/>
        <v>0</v>
      </c>
      <c r="S209" s="203">
        <v>0</v>
      </c>
      <c r="T209" s="204">
        <f t="shared" si="13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5" t="s">
        <v>229</v>
      </c>
      <c r="AT209" s="205" t="s">
        <v>287</v>
      </c>
      <c r="AU209" s="205" t="s">
        <v>85</v>
      </c>
      <c r="AY209" s="18" t="s">
        <v>209</v>
      </c>
      <c r="BE209" s="206">
        <f t="shared" si="14"/>
        <v>0</v>
      </c>
      <c r="BF209" s="206">
        <f t="shared" si="15"/>
        <v>0</v>
      </c>
      <c r="BG209" s="206">
        <f t="shared" si="16"/>
        <v>0</v>
      </c>
      <c r="BH209" s="206">
        <f t="shared" si="17"/>
        <v>0</v>
      </c>
      <c r="BI209" s="206">
        <f t="shared" si="18"/>
        <v>0</v>
      </c>
      <c r="BJ209" s="18" t="s">
        <v>83</v>
      </c>
      <c r="BK209" s="206">
        <f t="shared" si="19"/>
        <v>0</v>
      </c>
      <c r="BL209" s="18" t="s">
        <v>215</v>
      </c>
      <c r="BM209" s="205" t="s">
        <v>403</v>
      </c>
    </row>
    <row r="210" spans="1:65" s="2" customFormat="1" ht="21.75" customHeight="1">
      <c r="A210" s="35"/>
      <c r="B210" s="36"/>
      <c r="C210" s="244" t="s">
        <v>405</v>
      </c>
      <c r="D210" s="244" t="s">
        <v>287</v>
      </c>
      <c r="E210" s="245" t="s">
        <v>4917</v>
      </c>
      <c r="F210" s="246" t="s">
        <v>4900</v>
      </c>
      <c r="G210" s="247" t="s">
        <v>1512</v>
      </c>
      <c r="H210" s="248">
        <v>2</v>
      </c>
      <c r="I210" s="249"/>
      <c r="J210" s="250">
        <f t="shared" si="10"/>
        <v>0</v>
      </c>
      <c r="K210" s="251"/>
      <c r="L210" s="252"/>
      <c r="M210" s="253" t="s">
        <v>1</v>
      </c>
      <c r="N210" s="254" t="s">
        <v>40</v>
      </c>
      <c r="O210" s="72"/>
      <c r="P210" s="203">
        <f t="shared" si="11"/>
        <v>0</v>
      </c>
      <c r="Q210" s="203">
        <v>0</v>
      </c>
      <c r="R210" s="203">
        <f t="shared" si="12"/>
        <v>0</v>
      </c>
      <c r="S210" s="203">
        <v>0</v>
      </c>
      <c r="T210" s="204">
        <f t="shared" si="13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5" t="s">
        <v>229</v>
      </c>
      <c r="AT210" s="205" t="s">
        <v>287</v>
      </c>
      <c r="AU210" s="205" t="s">
        <v>85</v>
      </c>
      <c r="AY210" s="18" t="s">
        <v>209</v>
      </c>
      <c r="BE210" s="206">
        <f t="shared" si="14"/>
        <v>0</v>
      </c>
      <c r="BF210" s="206">
        <f t="shared" si="15"/>
        <v>0</v>
      </c>
      <c r="BG210" s="206">
        <f t="shared" si="16"/>
        <v>0</v>
      </c>
      <c r="BH210" s="206">
        <f t="shared" si="17"/>
        <v>0</v>
      </c>
      <c r="BI210" s="206">
        <f t="shared" si="18"/>
        <v>0</v>
      </c>
      <c r="BJ210" s="18" t="s">
        <v>83</v>
      </c>
      <c r="BK210" s="206">
        <f t="shared" si="19"/>
        <v>0</v>
      </c>
      <c r="BL210" s="18" t="s">
        <v>215</v>
      </c>
      <c r="BM210" s="205" t="s">
        <v>408</v>
      </c>
    </row>
    <row r="211" spans="1:65" s="2" customFormat="1" ht="21.75" customHeight="1">
      <c r="A211" s="35"/>
      <c r="B211" s="36"/>
      <c r="C211" s="244" t="s">
        <v>299</v>
      </c>
      <c r="D211" s="244" t="s">
        <v>287</v>
      </c>
      <c r="E211" s="245" t="s">
        <v>4918</v>
      </c>
      <c r="F211" s="246" t="s">
        <v>4902</v>
      </c>
      <c r="G211" s="247" t="s">
        <v>513</v>
      </c>
      <c r="H211" s="248">
        <v>1</v>
      </c>
      <c r="I211" s="249"/>
      <c r="J211" s="250">
        <f t="shared" si="10"/>
        <v>0</v>
      </c>
      <c r="K211" s="251"/>
      <c r="L211" s="252"/>
      <c r="M211" s="253" t="s">
        <v>1</v>
      </c>
      <c r="N211" s="254" t="s">
        <v>40</v>
      </c>
      <c r="O211" s="72"/>
      <c r="P211" s="203">
        <f t="shared" si="11"/>
        <v>0</v>
      </c>
      <c r="Q211" s="203">
        <v>0</v>
      </c>
      <c r="R211" s="203">
        <f t="shared" si="12"/>
        <v>0</v>
      </c>
      <c r="S211" s="203">
        <v>0</v>
      </c>
      <c r="T211" s="204">
        <f t="shared" si="13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5" t="s">
        <v>229</v>
      </c>
      <c r="AT211" s="205" t="s">
        <v>287</v>
      </c>
      <c r="AU211" s="205" t="s">
        <v>85</v>
      </c>
      <c r="AY211" s="18" t="s">
        <v>209</v>
      </c>
      <c r="BE211" s="206">
        <f t="shared" si="14"/>
        <v>0</v>
      </c>
      <c r="BF211" s="206">
        <f t="shared" si="15"/>
        <v>0</v>
      </c>
      <c r="BG211" s="206">
        <f t="shared" si="16"/>
        <v>0</v>
      </c>
      <c r="BH211" s="206">
        <f t="shared" si="17"/>
        <v>0</v>
      </c>
      <c r="BI211" s="206">
        <f t="shared" si="18"/>
        <v>0</v>
      </c>
      <c r="BJ211" s="18" t="s">
        <v>83</v>
      </c>
      <c r="BK211" s="206">
        <f t="shared" si="19"/>
        <v>0</v>
      </c>
      <c r="BL211" s="18" t="s">
        <v>215</v>
      </c>
      <c r="BM211" s="205" t="s">
        <v>415</v>
      </c>
    </row>
    <row r="212" spans="1:65" s="2" customFormat="1" ht="16.5" customHeight="1">
      <c r="A212" s="35"/>
      <c r="B212" s="36"/>
      <c r="C212" s="244" t="s">
        <v>422</v>
      </c>
      <c r="D212" s="244" t="s">
        <v>287</v>
      </c>
      <c r="E212" s="245" t="s">
        <v>4919</v>
      </c>
      <c r="F212" s="246" t="s">
        <v>4904</v>
      </c>
      <c r="G212" s="247" t="s">
        <v>513</v>
      </c>
      <c r="H212" s="248">
        <v>1</v>
      </c>
      <c r="I212" s="249"/>
      <c r="J212" s="250">
        <f t="shared" si="10"/>
        <v>0</v>
      </c>
      <c r="K212" s="251"/>
      <c r="L212" s="252"/>
      <c r="M212" s="253" t="s">
        <v>1</v>
      </c>
      <c r="N212" s="254" t="s">
        <v>40</v>
      </c>
      <c r="O212" s="72"/>
      <c r="P212" s="203">
        <f t="shared" si="11"/>
        <v>0</v>
      </c>
      <c r="Q212" s="203">
        <v>0</v>
      </c>
      <c r="R212" s="203">
        <f t="shared" si="12"/>
        <v>0</v>
      </c>
      <c r="S212" s="203">
        <v>0</v>
      </c>
      <c r="T212" s="204">
        <f t="shared" si="13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5" t="s">
        <v>229</v>
      </c>
      <c r="AT212" s="205" t="s">
        <v>287</v>
      </c>
      <c r="AU212" s="205" t="s">
        <v>85</v>
      </c>
      <c r="AY212" s="18" t="s">
        <v>209</v>
      </c>
      <c r="BE212" s="206">
        <f t="shared" si="14"/>
        <v>0</v>
      </c>
      <c r="BF212" s="206">
        <f t="shared" si="15"/>
        <v>0</v>
      </c>
      <c r="BG212" s="206">
        <f t="shared" si="16"/>
        <v>0</v>
      </c>
      <c r="BH212" s="206">
        <f t="shared" si="17"/>
        <v>0</v>
      </c>
      <c r="BI212" s="206">
        <f t="shared" si="18"/>
        <v>0</v>
      </c>
      <c r="BJ212" s="18" t="s">
        <v>83</v>
      </c>
      <c r="BK212" s="206">
        <f t="shared" si="19"/>
        <v>0</v>
      </c>
      <c r="BL212" s="18" t="s">
        <v>215</v>
      </c>
      <c r="BM212" s="205" t="s">
        <v>426</v>
      </c>
    </row>
    <row r="213" spans="1:65" s="2" customFormat="1" ht="16.5" customHeight="1">
      <c r="A213" s="35"/>
      <c r="B213" s="36"/>
      <c r="C213" s="193" t="s">
        <v>304</v>
      </c>
      <c r="D213" s="193" t="s">
        <v>211</v>
      </c>
      <c r="E213" s="194" t="s">
        <v>4920</v>
      </c>
      <c r="F213" s="195" t="s">
        <v>4846</v>
      </c>
      <c r="G213" s="196" t="s">
        <v>513</v>
      </c>
      <c r="H213" s="197">
        <v>1</v>
      </c>
      <c r="I213" s="198"/>
      <c r="J213" s="199">
        <f t="shared" si="10"/>
        <v>0</v>
      </c>
      <c r="K213" s="200"/>
      <c r="L213" s="40"/>
      <c r="M213" s="201" t="s">
        <v>1</v>
      </c>
      <c r="N213" s="202" t="s">
        <v>40</v>
      </c>
      <c r="O213" s="72"/>
      <c r="P213" s="203">
        <f t="shared" si="11"/>
        <v>0</v>
      </c>
      <c r="Q213" s="203">
        <v>0</v>
      </c>
      <c r="R213" s="203">
        <f t="shared" si="12"/>
        <v>0</v>
      </c>
      <c r="S213" s="203">
        <v>0</v>
      </c>
      <c r="T213" s="204">
        <f t="shared" si="13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5" t="s">
        <v>215</v>
      </c>
      <c r="AT213" s="205" t="s">
        <v>211</v>
      </c>
      <c r="AU213" s="205" t="s">
        <v>85</v>
      </c>
      <c r="AY213" s="18" t="s">
        <v>209</v>
      </c>
      <c r="BE213" s="206">
        <f t="shared" si="14"/>
        <v>0</v>
      </c>
      <c r="BF213" s="206">
        <f t="shared" si="15"/>
        <v>0</v>
      </c>
      <c r="BG213" s="206">
        <f t="shared" si="16"/>
        <v>0</v>
      </c>
      <c r="BH213" s="206">
        <f t="shared" si="17"/>
        <v>0</v>
      </c>
      <c r="BI213" s="206">
        <f t="shared" si="18"/>
        <v>0</v>
      </c>
      <c r="BJ213" s="18" t="s">
        <v>83</v>
      </c>
      <c r="BK213" s="206">
        <f t="shared" si="19"/>
        <v>0</v>
      </c>
      <c r="BL213" s="18" t="s">
        <v>215</v>
      </c>
      <c r="BM213" s="205" t="s">
        <v>429</v>
      </c>
    </row>
    <row r="214" spans="1:65" s="2" customFormat="1" ht="24.2" customHeight="1">
      <c r="A214" s="35"/>
      <c r="B214" s="36"/>
      <c r="C214" s="244" t="s">
        <v>430</v>
      </c>
      <c r="D214" s="244" t="s">
        <v>287</v>
      </c>
      <c r="E214" s="245" t="s">
        <v>4921</v>
      </c>
      <c r="F214" s="246" t="s">
        <v>4922</v>
      </c>
      <c r="G214" s="247" t="s">
        <v>513</v>
      </c>
      <c r="H214" s="248">
        <v>1</v>
      </c>
      <c r="I214" s="249"/>
      <c r="J214" s="250">
        <f t="shared" si="10"/>
        <v>0</v>
      </c>
      <c r="K214" s="251"/>
      <c r="L214" s="252"/>
      <c r="M214" s="253" t="s">
        <v>1</v>
      </c>
      <c r="N214" s="254" t="s">
        <v>40</v>
      </c>
      <c r="O214" s="72"/>
      <c r="P214" s="203">
        <f t="shared" si="11"/>
        <v>0</v>
      </c>
      <c r="Q214" s="203">
        <v>0</v>
      </c>
      <c r="R214" s="203">
        <f t="shared" si="12"/>
        <v>0</v>
      </c>
      <c r="S214" s="203">
        <v>0</v>
      </c>
      <c r="T214" s="204">
        <f t="shared" si="13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5" t="s">
        <v>229</v>
      </c>
      <c r="AT214" s="205" t="s">
        <v>287</v>
      </c>
      <c r="AU214" s="205" t="s">
        <v>85</v>
      </c>
      <c r="AY214" s="18" t="s">
        <v>209</v>
      </c>
      <c r="BE214" s="206">
        <f t="shared" si="14"/>
        <v>0</v>
      </c>
      <c r="BF214" s="206">
        <f t="shared" si="15"/>
        <v>0</v>
      </c>
      <c r="BG214" s="206">
        <f t="shared" si="16"/>
        <v>0</v>
      </c>
      <c r="BH214" s="206">
        <f t="shared" si="17"/>
        <v>0</v>
      </c>
      <c r="BI214" s="206">
        <f t="shared" si="18"/>
        <v>0</v>
      </c>
      <c r="BJ214" s="18" t="s">
        <v>83</v>
      </c>
      <c r="BK214" s="206">
        <f t="shared" si="19"/>
        <v>0</v>
      </c>
      <c r="BL214" s="18" t="s">
        <v>215</v>
      </c>
      <c r="BM214" s="205" t="s">
        <v>433</v>
      </c>
    </row>
    <row r="215" spans="1:65" s="2" customFormat="1" ht="24.2" customHeight="1">
      <c r="A215" s="35"/>
      <c r="B215" s="36"/>
      <c r="C215" s="244" t="s">
        <v>308</v>
      </c>
      <c r="D215" s="244" t="s">
        <v>287</v>
      </c>
      <c r="E215" s="245" t="s">
        <v>4923</v>
      </c>
      <c r="F215" s="246" t="s">
        <v>4924</v>
      </c>
      <c r="G215" s="247" t="s">
        <v>513</v>
      </c>
      <c r="H215" s="248">
        <v>1</v>
      </c>
      <c r="I215" s="249"/>
      <c r="J215" s="250">
        <f t="shared" si="10"/>
        <v>0</v>
      </c>
      <c r="K215" s="251"/>
      <c r="L215" s="252"/>
      <c r="M215" s="253" t="s">
        <v>1</v>
      </c>
      <c r="N215" s="254" t="s">
        <v>40</v>
      </c>
      <c r="O215" s="72"/>
      <c r="P215" s="203">
        <f t="shared" si="11"/>
        <v>0</v>
      </c>
      <c r="Q215" s="203">
        <v>0</v>
      </c>
      <c r="R215" s="203">
        <f t="shared" si="12"/>
        <v>0</v>
      </c>
      <c r="S215" s="203">
        <v>0</v>
      </c>
      <c r="T215" s="204">
        <f t="shared" si="13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5" t="s">
        <v>229</v>
      </c>
      <c r="AT215" s="205" t="s">
        <v>287</v>
      </c>
      <c r="AU215" s="205" t="s">
        <v>85</v>
      </c>
      <c r="AY215" s="18" t="s">
        <v>209</v>
      </c>
      <c r="BE215" s="206">
        <f t="shared" si="14"/>
        <v>0</v>
      </c>
      <c r="BF215" s="206">
        <f t="shared" si="15"/>
        <v>0</v>
      </c>
      <c r="BG215" s="206">
        <f t="shared" si="16"/>
        <v>0</v>
      </c>
      <c r="BH215" s="206">
        <f t="shared" si="17"/>
        <v>0</v>
      </c>
      <c r="BI215" s="206">
        <f t="shared" si="18"/>
        <v>0</v>
      </c>
      <c r="BJ215" s="18" t="s">
        <v>83</v>
      </c>
      <c r="BK215" s="206">
        <f t="shared" si="19"/>
        <v>0</v>
      </c>
      <c r="BL215" s="18" t="s">
        <v>215</v>
      </c>
      <c r="BM215" s="205" t="s">
        <v>440</v>
      </c>
    </row>
    <row r="216" spans="1:65" s="2" customFormat="1" ht="16.5" customHeight="1">
      <c r="A216" s="35"/>
      <c r="B216" s="36"/>
      <c r="C216" s="193" t="s">
        <v>443</v>
      </c>
      <c r="D216" s="193" t="s">
        <v>211</v>
      </c>
      <c r="E216" s="194" t="s">
        <v>4925</v>
      </c>
      <c r="F216" s="195" t="s">
        <v>4846</v>
      </c>
      <c r="G216" s="196" t="s">
        <v>513</v>
      </c>
      <c r="H216" s="197">
        <v>1</v>
      </c>
      <c r="I216" s="198"/>
      <c r="J216" s="199">
        <f t="shared" si="10"/>
        <v>0</v>
      </c>
      <c r="K216" s="200"/>
      <c r="L216" s="40"/>
      <c r="M216" s="201" t="s">
        <v>1</v>
      </c>
      <c r="N216" s="202" t="s">
        <v>40</v>
      </c>
      <c r="O216" s="72"/>
      <c r="P216" s="203">
        <f t="shared" si="11"/>
        <v>0</v>
      </c>
      <c r="Q216" s="203">
        <v>0</v>
      </c>
      <c r="R216" s="203">
        <f t="shared" si="12"/>
        <v>0</v>
      </c>
      <c r="S216" s="203">
        <v>0</v>
      </c>
      <c r="T216" s="204">
        <f t="shared" si="13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5" t="s">
        <v>215</v>
      </c>
      <c r="AT216" s="205" t="s">
        <v>211</v>
      </c>
      <c r="AU216" s="205" t="s">
        <v>85</v>
      </c>
      <c r="AY216" s="18" t="s">
        <v>209</v>
      </c>
      <c r="BE216" s="206">
        <f t="shared" si="14"/>
        <v>0</v>
      </c>
      <c r="BF216" s="206">
        <f t="shared" si="15"/>
        <v>0</v>
      </c>
      <c r="BG216" s="206">
        <f t="shared" si="16"/>
        <v>0</v>
      </c>
      <c r="BH216" s="206">
        <f t="shared" si="17"/>
        <v>0</v>
      </c>
      <c r="BI216" s="206">
        <f t="shared" si="18"/>
        <v>0</v>
      </c>
      <c r="BJ216" s="18" t="s">
        <v>83</v>
      </c>
      <c r="BK216" s="206">
        <f t="shared" si="19"/>
        <v>0</v>
      </c>
      <c r="BL216" s="18" t="s">
        <v>215</v>
      </c>
      <c r="BM216" s="205" t="s">
        <v>446</v>
      </c>
    </row>
    <row r="217" spans="1:65" s="12" customFormat="1" ht="22.9" customHeight="1">
      <c r="B217" s="177"/>
      <c r="C217" s="178"/>
      <c r="D217" s="179" t="s">
        <v>74</v>
      </c>
      <c r="E217" s="191" t="s">
        <v>4926</v>
      </c>
      <c r="F217" s="191" t="s">
        <v>4927</v>
      </c>
      <c r="G217" s="178"/>
      <c r="H217" s="178"/>
      <c r="I217" s="181"/>
      <c r="J217" s="192">
        <f>BK217</f>
        <v>0</v>
      </c>
      <c r="K217" s="178"/>
      <c r="L217" s="183"/>
      <c r="M217" s="184"/>
      <c r="N217" s="185"/>
      <c r="O217" s="185"/>
      <c r="P217" s="186">
        <f>SUM(P218:P231)</f>
        <v>0</v>
      </c>
      <c r="Q217" s="185"/>
      <c r="R217" s="186">
        <f>SUM(R218:R231)</f>
        <v>0</v>
      </c>
      <c r="S217" s="185"/>
      <c r="T217" s="187">
        <f>SUM(T218:T231)</f>
        <v>0</v>
      </c>
      <c r="AR217" s="188" t="s">
        <v>83</v>
      </c>
      <c r="AT217" s="189" t="s">
        <v>74</v>
      </c>
      <c r="AU217" s="189" t="s">
        <v>83</v>
      </c>
      <c r="AY217" s="188" t="s">
        <v>209</v>
      </c>
      <c r="BK217" s="190">
        <f>SUM(BK218:BK231)</f>
        <v>0</v>
      </c>
    </row>
    <row r="218" spans="1:65" s="2" customFormat="1" ht="16.5" customHeight="1">
      <c r="A218" s="35"/>
      <c r="B218" s="36"/>
      <c r="C218" s="244" t="s">
        <v>313</v>
      </c>
      <c r="D218" s="244" t="s">
        <v>287</v>
      </c>
      <c r="E218" s="245" t="s">
        <v>4928</v>
      </c>
      <c r="F218" s="246" t="s">
        <v>4929</v>
      </c>
      <c r="G218" s="247" t="s">
        <v>1512</v>
      </c>
      <c r="H218" s="248">
        <v>140</v>
      </c>
      <c r="I218" s="249"/>
      <c r="J218" s="250">
        <f t="shared" ref="J218:J231" si="20">ROUND(I218*H218,2)</f>
        <v>0</v>
      </c>
      <c r="K218" s="251"/>
      <c r="L218" s="252"/>
      <c r="M218" s="253" t="s">
        <v>1</v>
      </c>
      <c r="N218" s="254" t="s">
        <v>40</v>
      </c>
      <c r="O218" s="72"/>
      <c r="P218" s="203">
        <f t="shared" ref="P218:P231" si="21">O218*H218</f>
        <v>0</v>
      </c>
      <c r="Q218" s="203">
        <v>0</v>
      </c>
      <c r="R218" s="203">
        <f t="shared" ref="R218:R231" si="22">Q218*H218</f>
        <v>0</v>
      </c>
      <c r="S218" s="203">
        <v>0</v>
      </c>
      <c r="T218" s="204">
        <f t="shared" ref="T218:T231" si="23"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5" t="s">
        <v>229</v>
      </c>
      <c r="AT218" s="205" t="s">
        <v>287</v>
      </c>
      <c r="AU218" s="205" t="s">
        <v>85</v>
      </c>
      <c r="AY218" s="18" t="s">
        <v>209</v>
      </c>
      <c r="BE218" s="206">
        <f t="shared" ref="BE218:BE231" si="24">IF(N218="základní",J218,0)</f>
        <v>0</v>
      </c>
      <c r="BF218" s="206">
        <f t="shared" ref="BF218:BF231" si="25">IF(N218="snížená",J218,0)</f>
        <v>0</v>
      </c>
      <c r="BG218" s="206">
        <f t="shared" ref="BG218:BG231" si="26">IF(N218="zákl. přenesená",J218,0)</f>
        <v>0</v>
      </c>
      <c r="BH218" s="206">
        <f t="shared" ref="BH218:BH231" si="27">IF(N218="sníž. přenesená",J218,0)</f>
        <v>0</v>
      </c>
      <c r="BI218" s="206">
        <f t="shared" ref="BI218:BI231" si="28">IF(N218="nulová",J218,0)</f>
        <v>0</v>
      </c>
      <c r="BJ218" s="18" t="s">
        <v>83</v>
      </c>
      <c r="BK218" s="206">
        <f t="shared" ref="BK218:BK231" si="29">ROUND(I218*H218,2)</f>
        <v>0</v>
      </c>
      <c r="BL218" s="18" t="s">
        <v>215</v>
      </c>
      <c r="BM218" s="205" t="s">
        <v>450</v>
      </c>
    </row>
    <row r="219" spans="1:65" s="2" customFormat="1" ht="16.5" customHeight="1">
      <c r="A219" s="35"/>
      <c r="B219" s="36"/>
      <c r="C219" s="193" t="s">
        <v>451</v>
      </c>
      <c r="D219" s="193" t="s">
        <v>211</v>
      </c>
      <c r="E219" s="194" t="s">
        <v>4930</v>
      </c>
      <c r="F219" s="195" t="s">
        <v>4931</v>
      </c>
      <c r="G219" s="196" t="s">
        <v>1512</v>
      </c>
      <c r="H219" s="197">
        <v>140</v>
      </c>
      <c r="I219" s="198"/>
      <c r="J219" s="199">
        <f t="shared" si="20"/>
        <v>0</v>
      </c>
      <c r="K219" s="200"/>
      <c r="L219" s="40"/>
      <c r="M219" s="201" t="s">
        <v>1</v>
      </c>
      <c r="N219" s="202" t="s">
        <v>40</v>
      </c>
      <c r="O219" s="72"/>
      <c r="P219" s="203">
        <f t="shared" si="21"/>
        <v>0</v>
      </c>
      <c r="Q219" s="203">
        <v>0</v>
      </c>
      <c r="R219" s="203">
        <f t="shared" si="22"/>
        <v>0</v>
      </c>
      <c r="S219" s="203">
        <v>0</v>
      </c>
      <c r="T219" s="204">
        <f t="shared" si="23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5" t="s">
        <v>215</v>
      </c>
      <c r="AT219" s="205" t="s">
        <v>211</v>
      </c>
      <c r="AU219" s="205" t="s">
        <v>85</v>
      </c>
      <c r="AY219" s="18" t="s">
        <v>209</v>
      </c>
      <c r="BE219" s="206">
        <f t="shared" si="24"/>
        <v>0</v>
      </c>
      <c r="BF219" s="206">
        <f t="shared" si="25"/>
        <v>0</v>
      </c>
      <c r="BG219" s="206">
        <f t="shared" si="26"/>
        <v>0</v>
      </c>
      <c r="BH219" s="206">
        <f t="shared" si="27"/>
        <v>0</v>
      </c>
      <c r="BI219" s="206">
        <f t="shared" si="28"/>
        <v>0</v>
      </c>
      <c r="BJ219" s="18" t="s">
        <v>83</v>
      </c>
      <c r="BK219" s="206">
        <f t="shared" si="29"/>
        <v>0</v>
      </c>
      <c r="BL219" s="18" t="s">
        <v>215</v>
      </c>
      <c r="BM219" s="205" t="s">
        <v>454</v>
      </c>
    </row>
    <row r="220" spans="1:65" s="2" customFormat="1" ht="16.5" customHeight="1">
      <c r="A220" s="35"/>
      <c r="B220" s="36"/>
      <c r="C220" s="244" t="s">
        <v>317</v>
      </c>
      <c r="D220" s="244" t="s">
        <v>287</v>
      </c>
      <c r="E220" s="245" t="s">
        <v>4932</v>
      </c>
      <c r="F220" s="246" t="s">
        <v>4933</v>
      </c>
      <c r="G220" s="247" t="s">
        <v>1512</v>
      </c>
      <c r="H220" s="248">
        <v>37</v>
      </c>
      <c r="I220" s="249"/>
      <c r="J220" s="250">
        <f t="shared" si="20"/>
        <v>0</v>
      </c>
      <c r="K220" s="251"/>
      <c r="L220" s="252"/>
      <c r="M220" s="253" t="s">
        <v>1</v>
      </c>
      <c r="N220" s="254" t="s">
        <v>40</v>
      </c>
      <c r="O220" s="72"/>
      <c r="P220" s="203">
        <f t="shared" si="21"/>
        <v>0</v>
      </c>
      <c r="Q220" s="203">
        <v>0</v>
      </c>
      <c r="R220" s="203">
        <f t="shared" si="22"/>
        <v>0</v>
      </c>
      <c r="S220" s="203">
        <v>0</v>
      </c>
      <c r="T220" s="204">
        <f t="shared" si="23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5" t="s">
        <v>229</v>
      </c>
      <c r="AT220" s="205" t="s">
        <v>287</v>
      </c>
      <c r="AU220" s="205" t="s">
        <v>85</v>
      </c>
      <c r="AY220" s="18" t="s">
        <v>209</v>
      </c>
      <c r="BE220" s="206">
        <f t="shared" si="24"/>
        <v>0</v>
      </c>
      <c r="BF220" s="206">
        <f t="shared" si="25"/>
        <v>0</v>
      </c>
      <c r="BG220" s="206">
        <f t="shared" si="26"/>
        <v>0</v>
      </c>
      <c r="BH220" s="206">
        <f t="shared" si="27"/>
        <v>0</v>
      </c>
      <c r="BI220" s="206">
        <f t="shared" si="28"/>
        <v>0</v>
      </c>
      <c r="BJ220" s="18" t="s">
        <v>83</v>
      </c>
      <c r="BK220" s="206">
        <f t="shared" si="29"/>
        <v>0</v>
      </c>
      <c r="BL220" s="18" t="s">
        <v>215</v>
      </c>
      <c r="BM220" s="205" t="s">
        <v>457</v>
      </c>
    </row>
    <row r="221" spans="1:65" s="2" customFormat="1" ht="16.5" customHeight="1">
      <c r="A221" s="35"/>
      <c r="B221" s="36"/>
      <c r="C221" s="193" t="s">
        <v>458</v>
      </c>
      <c r="D221" s="193" t="s">
        <v>211</v>
      </c>
      <c r="E221" s="194" t="s">
        <v>4934</v>
      </c>
      <c r="F221" s="195" t="s">
        <v>4931</v>
      </c>
      <c r="G221" s="196" t="s">
        <v>1512</v>
      </c>
      <c r="H221" s="197">
        <v>37</v>
      </c>
      <c r="I221" s="198"/>
      <c r="J221" s="199">
        <f t="shared" si="20"/>
        <v>0</v>
      </c>
      <c r="K221" s="200"/>
      <c r="L221" s="40"/>
      <c r="M221" s="201" t="s">
        <v>1</v>
      </c>
      <c r="N221" s="202" t="s">
        <v>40</v>
      </c>
      <c r="O221" s="72"/>
      <c r="P221" s="203">
        <f t="shared" si="21"/>
        <v>0</v>
      </c>
      <c r="Q221" s="203">
        <v>0</v>
      </c>
      <c r="R221" s="203">
        <f t="shared" si="22"/>
        <v>0</v>
      </c>
      <c r="S221" s="203">
        <v>0</v>
      </c>
      <c r="T221" s="204">
        <f t="shared" si="23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5" t="s">
        <v>215</v>
      </c>
      <c r="AT221" s="205" t="s">
        <v>211</v>
      </c>
      <c r="AU221" s="205" t="s">
        <v>85</v>
      </c>
      <c r="AY221" s="18" t="s">
        <v>209</v>
      </c>
      <c r="BE221" s="206">
        <f t="shared" si="24"/>
        <v>0</v>
      </c>
      <c r="BF221" s="206">
        <f t="shared" si="25"/>
        <v>0</v>
      </c>
      <c r="BG221" s="206">
        <f t="shared" si="26"/>
        <v>0</v>
      </c>
      <c r="BH221" s="206">
        <f t="shared" si="27"/>
        <v>0</v>
      </c>
      <c r="BI221" s="206">
        <f t="shared" si="28"/>
        <v>0</v>
      </c>
      <c r="BJ221" s="18" t="s">
        <v>83</v>
      </c>
      <c r="BK221" s="206">
        <f t="shared" si="29"/>
        <v>0</v>
      </c>
      <c r="BL221" s="18" t="s">
        <v>215</v>
      </c>
      <c r="BM221" s="205" t="s">
        <v>461</v>
      </c>
    </row>
    <row r="222" spans="1:65" s="2" customFormat="1" ht="16.5" customHeight="1">
      <c r="A222" s="35"/>
      <c r="B222" s="36"/>
      <c r="C222" s="244" t="s">
        <v>321</v>
      </c>
      <c r="D222" s="244" t="s">
        <v>287</v>
      </c>
      <c r="E222" s="245" t="s">
        <v>4935</v>
      </c>
      <c r="F222" s="246" t="s">
        <v>4936</v>
      </c>
      <c r="G222" s="247" t="s">
        <v>1512</v>
      </c>
      <c r="H222" s="248">
        <v>25</v>
      </c>
      <c r="I222" s="249"/>
      <c r="J222" s="250">
        <f t="shared" si="20"/>
        <v>0</v>
      </c>
      <c r="K222" s="251"/>
      <c r="L222" s="252"/>
      <c r="M222" s="253" t="s">
        <v>1</v>
      </c>
      <c r="N222" s="254" t="s">
        <v>40</v>
      </c>
      <c r="O222" s="72"/>
      <c r="P222" s="203">
        <f t="shared" si="21"/>
        <v>0</v>
      </c>
      <c r="Q222" s="203">
        <v>0</v>
      </c>
      <c r="R222" s="203">
        <f t="shared" si="22"/>
        <v>0</v>
      </c>
      <c r="S222" s="203">
        <v>0</v>
      </c>
      <c r="T222" s="204">
        <f t="shared" si="23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5" t="s">
        <v>229</v>
      </c>
      <c r="AT222" s="205" t="s">
        <v>287</v>
      </c>
      <c r="AU222" s="205" t="s">
        <v>85</v>
      </c>
      <c r="AY222" s="18" t="s">
        <v>209</v>
      </c>
      <c r="BE222" s="206">
        <f t="shared" si="24"/>
        <v>0</v>
      </c>
      <c r="BF222" s="206">
        <f t="shared" si="25"/>
        <v>0</v>
      </c>
      <c r="BG222" s="206">
        <f t="shared" si="26"/>
        <v>0</v>
      </c>
      <c r="BH222" s="206">
        <f t="shared" si="27"/>
        <v>0</v>
      </c>
      <c r="BI222" s="206">
        <f t="shared" si="28"/>
        <v>0</v>
      </c>
      <c r="BJ222" s="18" t="s">
        <v>83</v>
      </c>
      <c r="BK222" s="206">
        <f t="shared" si="29"/>
        <v>0</v>
      </c>
      <c r="BL222" s="18" t="s">
        <v>215</v>
      </c>
      <c r="BM222" s="205" t="s">
        <v>464</v>
      </c>
    </row>
    <row r="223" spans="1:65" s="2" customFormat="1" ht="16.5" customHeight="1">
      <c r="A223" s="35"/>
      <c r="B223" s="36"/>
      <c r="C223" s="193" t="s">
        <v>466</v>
      </c>
      <c r="D223" s="193" t="s">
        <v>211</v>
      </c>
      <c r="E223" s="194" t="s">
        <v>4937</v>
      </c>
      <c r="F223" s="195" t="s">
        <v>4931</v>
      </c>
      <c r="G223" s="196" t="s">
        <v>1512</v>
      </c>
      <c r="H223" s="197">
        <v>25</v>
      </c>
      <c r="I223" s="198"/>
      <c r="J223" s="199">
        <f t="shared" si="20"/>
        <v>0</v>
      </c>
      <c r="K223" s="200"/>
      <c r="L223" s="40"/>
      <c r="M223" s="201" t="s">
        <v>1</v>
      </c>
      <c r="N223" s="202" t="s">
        <v>40</v>
      </c>
      <c r="O223" s="72"/>
      <c r="P223" s="203">
        <f t="shared" si="21"/>
        <v>0</v>
      </c>
      <c r="Q223" s="203">
        <v>0</v>
      </c>
      <c r="R223" s="203">
        <f t="shared" si="22"/>
        <v>0</v>
      </c>
      <c r="S223" s="203">
        <v>0</v>
      </c>
      <c r="T223" s="204">
        <f t="shared" si="23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5" t="s">
        <v>215</v>
      </c>
      <c r="AT223" s="205" t="s">
        <v>211</v>
      </c>
      <c r="AU223" s="205" t="s">
        <v>85</v>
      </c>
      <c r="AY223" s="18" t="s">
        <v>209</v>
      </c>
      <c r="BE223" s="206">
        <f t="shared" si="24"/>
        <v>0</v>
      </c>
      <c r="BF223" s="206">
        <f t="shared" si="25"/>
        <v>0</v>
      </c>
      <c r="BG223" s="206">
        <f t="shared" si="26"/>
        <v>0</v>
      </c>
      <c r="BH223" s="206">
        <f t="shared" si="27"/>
        <v>0</v>
      </c>
      <c r="BI223" s="206">
        <f t="shared" si="28"/>
        <v>0</v>
      </c>
      <c r="BJ223" s="18" t="s">
        <v>83</v>
      </c>
      <c r="BK223" s="206">
        <f t="shared" si="29"/>
        <v>0</v>
      </c>
      <c r="BL223" s="18" t="s">
        <v>215</v>
      </c>
      <c r="BM223" s="205" t="s">
        <v>469</v>
      </c>
    </row>
    <row r="224" spans="1:65" s="2" customFormat="1" ht="16.5" customHeight="1">
      <c r="A224" s="35"/>
      <c r="B224" s="36"/>
      <c r="C224" s="244" t="s">
        <v>325</v>
      </c>
      <c r="D224" s="244" t="s">
        <v>287</v>
      </c>
      <c r="E224" s="245" t="s">
        <v>4938</v>
      </c>
      <c r="F224" s="246" t="s">
        <v>4939</v>
      </c>
      <c r="G224" s="247" t="s">
        <v>1512</v>
      </c>
      <c r="H224" s="248">
        <v>1</v>
      </c>
      <c r="I224" s="249"/>
      <c r="J224" s="250">
        <f t="shared" si="20"/>
        <v>0</v>
      </c>
      <c r="K224" s="251"/>
      <c r="L224" s="252"/>
      <c r="M224" s="253" t="s">
        <v>1</v>
      </c>
      <c r="N224" s="254" t="s">
        <v>40</v>
      </c>
      <c r="O224" s="72"/>
      <c r="P224" s="203">
        <f t="shared" si="21"/>
        <v>0</v>
      </c>
      <c r="Q224" s="203">
        <v>0</v>
      </c>
      <c r="R224" s="203">
        <f t="shared" si="22"/>
        <v>0</v>
      </c>
      <c r="S224" s="203">
        <v>0</v>
      </c>
      <c r="T224" s="204">
        <f t="shared" si="23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5" t="s">
        <v>229</v>
      </c>
      <c r="AT224" s="205" t="s">
        <v>287</v>
      </c>
      <c r="AU224" s="205" t="s">
        <v>85</v>
      </c>
      <c r="AY224" s="18" t="s">
        <v>209</v>
      </c>
      <c r="BE224" s="206">
        <f t="shared" si="24"/>
        <v>0</v>
      </c>
      <c r="BF224" s="206">
        <f t="shared" si="25"/>
        <v>0</v>
      </c>
      <c r="BG224" s="206">
        <f t="shared" si="26"/>
        <v>0</v>
      </c>
      <c r="BH224" s="206">
        <f t="shared" si="27"/>
        <v>0</v>
      </c>
      <c r="BI224" s="206">
        <f t="shared" si="28"/>
        <v>0</v>
      </c>
      <c r="BJ224" s="18" t="s">
        <v>83</v>
      </c>
      <c r="BK224" s="206">
        <f t="shared" si="29"/>
        <v>0</v>
      </c>
      <c r="BL224" s="18" t="s">
        <v>215</v>
      </c>
      <c r="BM224" s="205" t="s">
        <v>473</v>
      </c>
    </row>
    <row r="225" spans="1:65" s="2" customFormat="1" ht="16.5" customHeight="1">
      <c r="A225" s="35"/>
      <c r="B225" s="36"/>
      <c r="C225" s="193" t="s">
        <v>476</v>
      </c>
      <c r="D225" s="193" t="s">
        <v>211</v>
      </c>
      <c r="E225" s="194" t="s">
        <v>4940</v>
      </c>
      <c r="F225" s="195" t="s">
        <v>4931</v>
      </c>
      <c r="G225" s="196" t="s">
        <v>1512</v>
      </c>
      <c r="H225" s="197">
        <v>1</v>
      </c>
      <c r="I225" s="198"/>
      <c r="J225" s="199">
        <f t="shared" si="20"/>
        <v>0</v>
      </c>
      <c r="K225" s="200"/>
      <c r="L225" s="40"/>
      <c r="M225" s="201" t="s">
        <v>1</v>
      </c>
      <c r="N225" s="202" t="s">
        <v>40</v>
      </c>
      <c r="O225" s="72"/>
      <c r="P225" s="203">
        <f t="shared" si="21"/>
        <v>0</v>
      </c>
      <c r="Q225" s="203">
        <v>0</v>
      </c>
      <c r="R225" s="203">
        <f t="shared" si="22"/>
        <v>0</v>
      </c>
      <c r="S225" s="203">
        <v>0</v>
      </c>
      <c r="T225" s="204">
        <f t="shared" si="23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5" t="s">
        <v>215</v>
      </c>
      <c r="AT225" s="205" t="s">
        <v>211</v>
      </c>
      <c r="AU225" s="205" t="s">
        <v>85</v>
      </c>
      <c r="AY225" s="18" t="s">
        <v>209</v>
      </c>
      <c r="BE225" s="206">
        <f t="shared" si="24"/>
        <v>0</v>
      </c>
      <c r="BF225" s="206">
        <f t="shared" si="25"/>
        <v>0</v>
      </c>
      <c r="BG225" s="206">
        <f t="shared" si="26"/>
        <v>0</v>
      </c>
      <c r="BH225" s="206">
        <f t="shared" si="27"/>
        <v>0</v>
      </c>
      <c r="BI225" s="206">
        <f t="shared" si="28"/>
        <v>0</v>
      </c>
      <c r="BJ225" s="18" t="s">
        <v>83</v>
      </c>
      <c r="BK225" s="206">
        <f t="shared" si="29"/>
        <v>0</v>
      </c>
      <c r="BL225" s="18" t="s">
        <v>215</v>
      </c>
      <c r="BM225" s="205" t="s">
        <v>479</v>
      </c>
    </row>
    <row r="226" spans="1:65" s="2" customFormat="1" ht="16.5" customHeight="1">
      <c r="A226" s="35"/>
      <c r="B226" s="36"/>
      <c r="C226" s="244" t="s">
        <v>330</v>
      </c>
      <c r="D226" s="244" t="s">
        <v>287</v>
      </c>
      <c r="E226" s="245" t="s">
        <v>4941</v>
      </c>
      <c r="F226" s="246" t="s">
        <v>4942</v>
      </c>
      <c r="G226" s="247" t="s">
        <v>1512</v>
      </c>
      <c r="H226" s="248">
        <v>2</v>
      </c>
      <c r="I226" s="249"/>
      <c r="J226" s="250">
        <f t="shared" si="20"/>
        <v>0</v>
      </c>
      <c r="K226" s="251"/>
      <c r="L226" s="252"/>
      <c r="M226" s="253" t="s">
        <v>1</v>
      </c>
      <c r="N226" s="254" t="s">
        <v>40</v>
      </c>
      <c r="O226" s="72"/>
      <c r="P226" s="203">
        <f t="shared" si="21"/>
        <v>0</v>
      </c>
      <c r="Q226" s="203">
        <v>0</v>
      </c>
      <c r="R226" s="203">
        <f t="shared" si="22"/>
        <v>0</v>
      </c>
      <c r="S226" s="203">
        <v>0</v>
      </c>
      <c r="T226" s="204">
        <f t="shared" si="23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5" t="s">
        <v>229</v>
      </c>
      <c r="AT226" s="205" t="s">
        <v>287</v>
      </c>
      <c r="AU226" s="205" t="s">
        <v>85</v>
      </c>
      <c r="AY226" s="18" t="s">
        <v>209</v>
      </c>
      <c r="BE226" s="206">
        <f t="shared" si="24"/>
        <v>0</v>
      </c>
      <c r="BF226" s="206">
        <f t="shared" si="25"/>
        <v>0</v>
      </c>
      <c r="BG226" s="206">
        <f t="shared" si="26"/>
        <v>0</v>
      </c>
      <c r="BH226" s="206">
        <f t="shared" si="27"/>
        <v>0</v>
      </c>
      <c r="BI226" s="206">
        <f t="shared" si="28"/>
        <v>0</v>
      </c>
      <c r="BJ226" s="18" t="s">
        <v>83</v>
      </c>
      <c r="BK226" s="206">
        <f t="shared" si="29"/>
        <v>0</v>
      </c>
      <c r="BL226" s="18" t="s">
        <v>215</v>
      </c>
      <c r="BM226" s="205" t="s">
        <v>486</v>
      </c>
    </row>
    <row r="227" spans="1:65" s="2" customFormat="1" ht="16.5" customHeight="1">
      <c r="A227" s="35"/>
      <c r="B227" s="36"/>
      <c r="C227" s="193" t="s">
        <v>491</v>
      </c>
      <c r="D227" s="193" t="s">
        <v>211</v>
      </c>
      <c r="E227" s="194" t="s">
        <v>4943</v>
      </c>
      <c r="F227" s="195" t="s">
        <v>4931</v>
      </c>
      <c r="G227" s="196" t="s">
        <v>1512</v>
      </c>
      <c r="H227" s="197">
        <v>2</v>
      </c>
      <c r="I227" s="198"/>
      <c r="J227" s="199">
        <f t="shared" si="20"/>
        <v>0</v>
      </c>
      <c r="K227" s="200"/>
      <c r="L227" s="40"/>
      <c r="M227" s="201" t="s">
        <v>1</v>
      </c>
      <c r="N227" s="202" t="s">
        <v>40</v>
      </c>
      <c r="O227" s="72"/>
      <c r="P227" s="203">
        <f t="shared" si="21"/>
        <v>0</v>
      </c>
      <c r="Q227" s="203">
        <v>0</v>
      </c>
      <c r="R227" s="203">
        <f t="shared" si="22"/>
        <v>0</v>
      </c>
      <c r="S227" s="203">
        <v>0</v>
      </c>
      <c r="T227" s="204">
        <f t="shared" si="23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5" t="s">
        <v>215</v>
      </c>
      <c r="AT227" s="205" t="s">
        <v>211</v>
      </c>
      <c r="AU227" s="205" t="s">
        <v>85</v>
      </c>
      <c r="AY227" s="18" t="s">
        <v>209</v>
      </c>
      <c r="BE227" s="206">
        <f t="shared" si="24"/>
        <v>0</v>
      </c>
      <c r="BF227" s="206">
        <f t="shared" si="25"/>
        <v>0</v>
      </c>
      <c r="BG227" s="206">
        <f t="shared" si="26"/>
        <v>0</v>
      </c>
      <c r="BH227" s="206">
        <f t="shared" si="27"/>
        <v>0</v>
      </c>
      <c r="BI227" s="206">
        <f t="shared" si="28"/>
        <v>0</v>
      </c>
      <c r="BJ227" s="18" t="s">
        <v>83</v>
      </c>
      <c r="BK227" s="206">
        <f t="shared" si="29"/>
        <v>0</v>
      </c>
      <c r="BL227" s="18" t="s">
        <v>215</v>
      </c>
      <c r="BM227" s="205" t="s">
        <v>494</v>
      </c>
    </row>
    <row r="228" spans="1:65" s="2" customFormat="1" ht="16.5" customHeight="1">
      <c r="A228" s="35"/>
      <c r="B228" s="36"/>
      <c r="C228" s="244" t="s">
        <v>334</v>
      </c>
      <c r="D228" s="244" t="s">
        <v>287</v>
      </c>
      <c r="E228" s="245" t="s">
        <v>4944</v>
      </c>
      <c r="F228" s="246" t="s">
        <v>4945</v>
      </c>
      <c r="G228" s="247" t="s">
        <v>1512</v>
      </c>
      <c r="H228" s="248">
        <v>4</v>
      </c>
      <c r="I228" s="249"/>
      <c r="J228" s="250">
        <f t="shared" si="20"/>
        <v>0</v>
      </c>
      <c r="K228" s="251"/>
      <c r="L228" s="252"/>
      <c r="M228" s="253" t="s">
        <v>1</v>
      </c>
      <c r="N228" s="254" t="s">
        <v>40</v>
      </c>
      <c r="O228" s="72"/>
      <c r="P228" s="203">
        <f t="shared" si="21"/>
        <v>0</v>
      </c>
      <c r="Q228" s="203">
        <v>0</v>
      </c>
      <c r="R228" s="203">
        <f t="shared" si="22"/>
        <v>0</v>
      </c>
      <c r="S228" s="203">
        <v>0</v>
      </c>
      <c r="T228" s="204">
        <f t="shared" si="23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5" t="s">
        <v>229</v>
      </c>
      <c r="AT228" s="205" t="s">
        <v>287</v>
      </c>
      <c r="AU228" s="205" t="s">
        <v>85</v>
      </c>
      <c r="AY228" s="18" t="s">
        <v>209</v>
      </c>
      <c r="BE228" s="206">
        <f t="shared" si="24"/>
        <v>0</v>
      </c>
      <c r="BF228" s="206">
        <f t="shared" si="25"/>
        <v>0</v>
      </c>
      <c r="BG228" s="206">
        <f t="shared" si="26"/>
        <v>0</v>
      </c>
      <c r="BH228" s="206">
        <f t="shared" si="27"/>
        <v>0</v>
      </c>
      <c r="BI228" s="206">
        <f t="shared" si="28"/>
        <v>0</v>
      </c>
      <c r="BJ228" s="18" t="s">
        <v>83</v>
      </c>
      <c r="BK228" s="206">
        <f t="shared" si="29"/>
        <v>0</v>
      </c>
      <c r="BL228" s="18" t="s">
        <v>215</v>
      </c>
      <c r="BM228" s="205" t="s">
        <v>498</v>
      </c>
    </row>
    <row r="229" spans="1:65" s="2" customFormat="1" ht="16.5" customHeight="1">
      <c r="A229" s="35"/>
      <c r="B229" s="36"/>
      <c r="C229" s="193" t="s">
        <v>499</v>
      </c>
      <c r="D229" s="193" t="s">
        <v>211</v>
      </c>
      <c r="E229" s="194" t="s">
        <v>4946</v>
      </c>
      <c r="F229" s="195" t="s">
        <v>4931</v>
      </c>
      <c r="G229" s="196" t="s">
        <v>1512</v>
      </c>
      <c r="H229" s="197">
        <v>4</v>
      </c>
      <c r="I229" s="198"/>
      <c r="J229" s="199">
        <f t="shared" si="20"/>
        <v>0</v>
      </c>
      <c r="K229" s="200"/>
      <c r="L229" s="40"/>
      <c r="M229" s="201" t="s">
        <v>1</v>
      </c>
      <c r="N229" s="202" t="s">
        <v>40</v>
      </c>
      <c r="O229" s="72"/>
      <c r="P229" s="203">
        <f t="shared" si="21"/>
        <v>0</v>
      </c>
      <c r="Q229" s="203">
        <v>0</v>
      </c>
      <c r="R229" s="203">
        <f t="shared" si="22"/>
        <v>0</v>
      </c>
      <c r="S229" s="203">
        <v>0</v>
      </c>
      <c r="T229" s="204">
        <f t="shared" si="23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5" t="s">
        <v>215</v>
      </c>
      <c r="AT229" s="205" t="s">
        <v>211</v>
      </c>
      <c r="AU229" s="205" t="s">
        <v>85</v>
      </c>
      <c r="AY229" s="18" t="s">
        <v>209</v>
      </c>
      <c r="BE229" s="206">
        <f t="shared" si="24"/>
        <v>0</v>
      </c>
      <c r="BF229" s="206">
        <f t="shared" si="25"/>
        <v>0</v>
      </c>
      <c r="BG229" s="206">
        <f t="shared" si="26"/>
        <v>0</v>
      </c>
      <c r="BH229" s="206">
        <f t="shared" si="27"/>
        <v>0</v>
      </c>
      <c r="BI229" s="206">
        <f t="shared" si="28"/>
        <v>0</v>
      </c>
      <c r="BJ229" s="18" t="s">
        <v>83</v>
      </c>
      <c r="BK229" s="206">
        <f t="shared" si="29"/>
        <v>0</v>
      </c>
      <c r="BL229" s="18" t="s">
        <v>215</v>
      </c>
      <c r="BM229" s="205" t="s">
        <v>502</v>
      </c>
    </row>
    <row r="230" spans="1:65" s="2" customFormat="1" ht="16.5" customHeight="1">
      <c r="A230" s="35"/>
      <c r="B230" s="36"/>
      <c r="C230" s="244" t="s">
        <v>341</v>
      </c>
      <c r="D230" s="244" t="s">
        <v>287</v>
      </c>
      <c r="E230" s="245" t="s">
        <v>4947</v>
      </c>
      <c r="F230" s="246" t="s">
        <v>4948</v>
      </c>
      <c r="G230" s="247" t="s">
        <v>1512</v>
      </c>
      <c r="H230" s="248">
        <v>33</v>
      </c>
      <c r="I230" s="249"/>
      <c r="J230" s="250">
        <f t="shared" si="20"/>
        <v>0</v>
      </c>
      <c r="K230" s="251"/>
      <c r="L230" s="252"/>
      <c r="M230" s="253" t="s">
        <v>1</v>
      </c>
      <c r="N230" s="254" t="s">
        <v>40</v>
      </c>
      <c r="O230" s="72"/>
      <c r="P230" s="203">
        <f t="shared" si="21"/>
        <v>0</v>
      </c>
      <c r="Q230" s="203">
        <v>0</v>
      </c>
      <c r="R230" s="203">
        <f t="shared" si="22"/>
        <v>0</v>
      </c>
      <c r="S230" s="203">
        <v>0</v>
      </c>
      <c r="T230" s="204">
        <f t="shared" si="23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5" t="s">
        <v>229</v>
      </c>
      <c r="AT230" s="205" t="s">
        <v>287</v>
      </c>
      <c r="AU230" s="205" t="s">
        <v>85</v>
      </c>
      <c r="AY230" s="18" t="s">
        <v>209</v>
      </c>
      <c r="BE230" s="206">
        <f t="shared" si="24"/>
        <v>0</v>
      </c>
      <c r="BF230" s="206">
        <f t="shared" si="25"/>
        <v>0</v>
      </c>
      <c r="BG230" s="206">
        <f t="shared" si="26"/>
        <v>0</v>
      </c>
      <c r="BH230" s="206">
        <f t="shared" si="27"/>
        <v>0</v>
      </c>
      <c r="BI230" s="206">
        <f t="shared" si="28"/>
        <v>0</v>
      </c>
      <c r="BJ230" s="18" t="s">
        <v>83</v>
      </c>
      <c r="BK230" s="206">
        <f t="shared" si="29"/>
        <v>0</v>
      </c>
      <c r="BL230" s="18" t="s">
        <v>215</v>
      </c>
      <c r="BM230" s="205" t="s">
        <v>799</v>
      </c>
    </row>
    <row r="231" spans="1:65" s="2" customFormat="1" ht="16.5" customHeight="1">
      <c r="A231" s="35"/>
      <c r="B231" s="36"/>
      <c r="C231" s="193" t="s">
        <v>510</v>
      </c>
      <c r="D231" s="193" t="s">
        <v>211</v>
      </c>
      <c r="E231" s="194" t="s">
        <v>4949</v>
      </c>
      <c r="F231" s="195" t="s">
        <v>4931</v>
      </c>
      <c r="G231" s="196" t="s">
        <v>1512</v>
      </c>
      <c r="H231" s="197">
        <v>33</v>
      </c>
      <c r="I231" s="198"/>
      <c r="J231" s="199">
        <f t="shared" si="20"/>
        <v>0</v>
      </c>
      <c r="K231" s="200"/>
      <c r="L231" s="40"/>
      <c r="M231" s="201" t="s">
        <v>1</v>
      </c>
      <c r="N231" s="202" t="s">
        <v>40</v>
      </c>
      <c r="O231" s="72"/>
      <c r="P231" s="203">
        <f t="shared" si="21"/>
        <v>0</v>
      </c>
      <c r="Q231" s="203">
        <v>0</v>
      </c>
      <c r="R231" s="203">
        <f t="shared" si="22"/>
        <v>0</v>
      </c>
      <c r="S231" s="203">
        <v>0</v>
      </c>
      <c r="T231" s="204">
        <f t="shared" si="23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5" t="s">
        <v>215</v>
      </c>
      <c r="AT231" s="205" t="s">
        <v>211</v>
      </c>
      <c r="AU231" s="205" t="s">
        <v>85</v>
      </c>
      <c r="AY231" s="18" t="s">
        <v>209</v>
      </c>
      <c r="BE231" s="206">
        <f t="shared" si="24"/>
        <v>0</v>
      </c>
      <c r="BF231" s="206">
        <f t="shared" si="25"/>
        <v>0</v>
      </c>
      <c r="BG231" s="206">
        <f t="shared" si="26"/>
        <v>0</v>
      </c>
      <c r="BH231" s="206">
        <f t="shared" si="27"/>
        <v>0</v>
      </c>
      <c r="BI231" s="206">
        <f t="shared" si="28"/>
        <v>0</v>
      </c>
      <c r="BJ231" s="18" t="s">
        <v>83</v>
      </c>
      <c r="BK231" s="206">
        <f t="shared" si="29"/>
        <v>0</v>
      </c>
      <c r="BL231" s="18" t="s">
        <v>215</v>
      </c>
      <c r="BM231" s="205" t="s">
        <v>815</v>
      </c>
    </row>
    <row r="232" spans="1:65" s="12" customFormat="1" ht="22.9" customHeight="1">
      <c r="B232" s="177"/>
      <c r="C232" s="178"/>
      <c r="D232" s="179" t="s">
        <v>74</v>
      </c>
      <c r="E232" s="191" t="s">
        <v>4950</v>
      </c>
      <c r="F232" s="191" t="s">
        <v>4951</v>
      </c>
      <c r="G232" s="178"/>
      <c r="H232" s="178"/>
      <c r="I232" s="181"/>
      <c r="J232" s="192">
        <f>BK232</f>
        <v>0</v>
      </c>
      <c r="K232" s="178"/>
      <c r="L232" s="183"/>
      <c r="M232" s="184"/>
      <c r="N232" s="185"/>
      <c r="O232" s="185"/>
      <c r="P232" s="186">
        <f>SUM(P233:P235)</f>
        <v>0</v>
      </c>
      <c r="Q232" s="185"/>
      <c r="R232" s="186">
        <f>SUM(R233:R235)</f>
        <v>0</v>
      </c>
      <c r="S232" s="185"/>
      <c r="T232" s="187">
        <f>SUM(T233:T235)</f>
        <v>0</v>
      </c>
      <c r="AR232" s="188" t="s">
        <v>83</v>
      </c>
      <c r="AT232" s="189" t="s">
        <v>74</v>
      </c>
      <c r="AU232" s="189" t="s">
        <v>83</v>
      </c>
      <c r="AY232" s="188" t="s">
        <v>209</v>
      </c>
      <c r="BK232" s="190">
        <f>SUM(BK233:BK235)</f>
        <v>0</v>
      </c>
    </row>
    <row r="233" spans="1:65" s="2" customFormat="1" ht="21.75" customHeight="1">
      <c r="A233" s="35"/>
      <c r="B233" s="36"/>
      <c r="C233" s="193" t="s">
        <v>347</v>
      </c>
      <c r="D233" s="193" t="s">
        <v>211</v>
      </c>
      <c r="E233" s="194" t="s">
        <v>4952</v>
      </c>
      <c r="F233" s="195" t="s">
        <v>4953</v>
      </c>
      <c r="G233" s="196" t="s">
        <v>214</v>
      </c>
      <c r="H233" s="197">
        <v>90</v>
      </c>
      <c r="I233" s="198"/>
      <c r="J233" s="199">
        <f>ROUND(I233*H233,2)</f>
        <v>0</v>
      </c>
      <c r="K233" s="200"/>
      <c r="L233" s="40"/>
      <c r="M233" s="201" t="s">
        <v>1</v>
      </c>
      <c r="N233" s="202" t="s">
        <v>40</v>
      </c>
      <c r="O233" s="72"/>
      <c r="P233" s="203">
        <f>O233*H233</f>
        <v>0</v>
      </c>
      <c r="Q233" s="203">
        <v>0</v>
      </c>
      <c r="R233" s="203">
        <f>Q233*H233</f>
        <v>0</v>
      </c>
      <c r="S233" s="203">
        <v>0</v>
      </c>
      <c r="T233" s="204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5" t="s">
        <v>215</v>
      </c>
      <c r="AT233" s="205" t="s">
        <v>211</v>
      </c>
      <c r="AU233" s="205" t="s">
        <v>85</v>
      </c>
      <c r="AY233" s="18" t="s">
        <v>209</v>
      </c>
      <c r="BE233" s="206">
        <f>IF(N233="základní",J233,0)</f>
        <v>0</v>
      </c>
      <c r="BF233" s="206">
        <f>IF(N233="snížená",J233,0)</f>
        <v>0</v>
      </c>
      <c r="BG233" s="206">
        <f>IF(N233="zákl. přenesená",J233,0)</f>
        <v>0</v>
      </c>
      <c r="BH233" s="206">
        <f>IF(N233="sníž. přenesená",J233,0)</f>
        <v>0</v>
      </c>
      <c r="BI233" s="206">
        <f>IF(N233="nulová",J233,0)</f>
        <v>0</v>
      </c>
      <c r="BJ233" s="18" t="s">
        <v>83</v>
      </c>
      <c r="BK233" s="206">
        <f>ROUND(I233*H233,2)</f>
        <v>0</v>
      </c>
      <c r="BL233" s="18" t="s">
        <v>215</v>
      </c>
      <c r="BM233" s="205" t="s">
        <v>524</v>
      </c>
    </row>
    <row r="234" spans="1:65" s="2" customFormat="1" ht="21.75" customHeight="1">
      <c r="A234" s="35"/>
      <c r="B234" s="36"/>
      <c r="C234" s="193" t="s">
        <v>521</v>
      </c>
      <c r="D234" s="193" t="s">
        <v>211</v>
      </c>
      <c r="E234" s="194" t="s">
        <v>4954</v>
      </c>
      <c r="F234" s="195" t="s">
        <v>4955</v>
      </c>
      <c r="G234" s="196" t="s">
        <v>214</v>
      </c>
      <c r="H234" s="197">
        <v>115</v>
      </c>
      <c r="I234" s="198"/>
      <c r="J234" s="199">
        <f>ROUND(I234*H234,2)</f>
        <v>0</v>
      </c>
      <c r="K234" s="200"/>
      <c r="L234" s="40"/>
      <c r="M234" s="201" t="s">
        <v>1</v>
      </c>
      <c r="N234" s="202" t="s">
        <v>40</v>
      </c>
      <c r="O234" s="72"/>
      <c r="P234" s="203">
        <f>O234*H234</f>
        <v>0</v>
      </c>
      <c r="Q234" s="203">
        <v>0</v>
      </c>
      <c r="R234" s="203">
        <f>Q234*H234</f>
        <v>0</v>
      </c>
      <c r="S234" s="203">
        <v>0</v>
      </c>
      <c r="T234" s="204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5" t="s">
        <v>215</v>
      </c>
      <c r="AT234" s="205" t="s">
        <v>211</v>
      </c>
      <c r="AU234" s="205" t="s">
        <v>85</v>
      </c>
      <c r="AY234" s="18" t="s">
        <v>209</v>
      </c>
      <c r="BE234" s="206">
        <f>IF(N234="základní",J234,0)</f>
        <v>0</v>
      </c>
      <c r="BF234" s="206">
        <f>IF(N234="snížená",J234,0)</f>
        <v>0</v>
      </c>
      <c r="BG234" s="206">
        <f>IF(N234="zákl. přenesená",J234,0)</f>
        <v>0</v>
      </c>
      <c r="BH234" s="206">
        <f>IF(N234="sníž. přenesená",J234,0)</f>
        <v>0</v>
      </c>
      <c r="BI234" s="206">
        <f>IF(N234="nulová",J234,0)</f>
        <v>0</v>
      </c>
      <c r="BJ234" s="18" t="s">
        <v>83</v>
      </c>
      <c r="BK234" s="206">
        <f>ROUND(I234*H234,2)</f>
        <v>0</v>
      </c>
      <c r="BL234" s="18" t="s">
        <v>215</v>
      </c>
      <c r="BM234" s="205" t="s">
        <v>532</v>
      </c>
    </row>
    <row r="235" spans="1:65" s="2" customFormat="1" ht="33" customHeight="1">
      <c r="A235" s="35"/>
      <c r="B235" s="36"/>
      <c r="C235" s="193" t="s">
        <v>354</v>
      </c>
      <c r="D235" s="193" t="s">
        <v>211</v>
      </c>
      <c r="E235" s="194" t="s">
        <v>4956</v>
      </c>
      <c r="F235" s="195" t="s">
        <v>4957</v>
      </c>
      <c r="G235" s="196" t="s">
        <v>214</v>
      </c>
      <c r="H235" s="197">
        <v>85</v>
      </c>
      <c r="I235" s="198"/>
      <c r="J235" s="199">
        <f>ROUND(I235*H235,2)</f>
        <v>0</v>
      </c>
      <c r="K235" s="200"/>
      <c r="L235" s="40"/>
      <c r="M235" s="201" t="s">
        <v>1</v>
      </c>
      <c r="N235" s="202" t="s">
        <v>40</v>
      </c>
      <c r="O235" s="72"/>
      <c r="P235" s="203">
        <f>O235*H235</f>
        <v>0</v>
      </c>
      <c r="Q235" s="203">
        <v>0</v>
      </c>
      <c r="R235" s="203">
        <f>Q235*H235</f>
        <v>0</v>
      </c>
      <c r="S235" s="203">
        <v>0</v>
      </c>
      <c r="T235" s="204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5" t="s">
        <v>215</v>
      </c>
      <c r="AT235" s="205" t="s">
        <v>211</v>
      </c>
      <c r="AU235" s="205" t="s">
        <v>85</v>
      </c>
      <c r="AY235" s="18" t="s">
        <v>209</v>
      </c>
      <c r="BE235" s="206">
        <f>IF(N235="základní",J235,0)</f>
        <v>0</v>
      </c>
      <c r="BF235" s="206">
        <f>IF(N235="snížená",J235,0)</f>
        <v>0</v>
      </c>
      <c r="BG235" s="206">
        <f>IF(N235="zákl. přenesená",J235,0)</f>
        <v>0</v>
      </c>
      <c r="BH235" s="206">
        <f>IF(N235="sníž. přenesená",J235,0)</f>
        <v>0</v>
      </c>
      <c r="BI235" s="206">
        <f>IF(N235="nulová",J235,0)</f>
        <v>0</v>
      </c>
      <c r="BJ235" s="18" t="s">
        <v>83</v>
      </c>
      <c r="BK235" s="206">
        <f>ROUND(I235*H235,2)</f>
        <v>0</v>
      </c>
      <c r="BL235" s="18" t="s">
        <v>215</v>
      </c>
      <c r="BM235" s="205" t="s">
        <v>536</v>
      </c>
    </row>
    <row r="236" spans="1:65" s="12" customFormat="1" ht="25.9" customHeight="1">
      <c r="B236" s="177"/>
      <c r="C236" s="178"/>
      <c r="D236" s="179" t="s">
        <v>74</v>
      </c>
      <c r="E236" s="180" t="s">
        <v>4958</v>
      </c>
      <c r="F236" s="180" t="s">
        <v>4959</v>
      </c>
      <c r="G236" s="178"/>
      <c r="H236" s="178"/>
      <c r="I236" s="181"/>
      <c r="J236" s="182">
        <f>BK236</f>
        <v>0</v>
      </c>
      <c r="K236" s="178"/>
      <c r="L236" s="183"/>
      <c r="M236" s="184"/>
      <c r="N236" s="185"/>
      <c r="O236" s="185"/>
      <c r="P236" s="186">
        <f>P237+P271+P282</f>
        <v>0</v>
      </c>
      <c r="Q236" s="185"/>
      <c r="R236" s="186">
        <f>R237+R271+R282</f>
        <v>0</v>
      </c>
      <c r="S236" s="185"/>
      <c r="T236" s="187">
        <f>T237+T271+T282</f>
        <v>0</v>
      </c>
      <c r="AR236" s="188" t="s">
        <v>83</v>
      </c>
      <c r="AT236" s="189" t="s">
        <v>74</v>
      </c>
      <c r="AU236" s="189" t="s">
        <v>75</v>
      </c>
      <c r="AY236" s="188" t="s">
        <v>209</v>
      </c>
      <c r="BK236" s="190">
        <f>BK237+BK271+BK282</f>
        <v>0</v>
      </c>
    </row>
    <row r="237" spans="1:65" s="12" customFormat="1" ht="22.9" customHeight="1">
      <c r="B237" s="177"/>
      <c r="C237" s="178"/>
      <c r="D237" s="179" t="s">
        <v>74</v>
      </c>
      <c r="E237" s="191" t="s">
        <v>4960</v>
      </c>
      <c r="F237" s="191" t="s">
        <v>4840</v>
      </c>
      <c r="G237" s="178"/>
      <c r="H237" s="178"/>
      <c r="I237" s="181"/>
      <c r="J237" s="192">
        <f>BK237</f>
        <v>0</v>
      </c>
      <c r="K237" s="178"/>
      <c r="L237" s="183"/>
      <c r="M237" s="184"/>
      <c r="N237" s="185"/>
      <c r="O237" s="185"/>
      <c r="P237" s="186">
        <f>SUM(P238:P270)</f>
        <v>0</v>
      </c>
      <c r="Q237" s="185"/>
      <c r="R237" s="186">
        <f>SUM(R238:R270)</f>
        <v>0</v>
      </c>
      <c r="S237" s="185"/>
      <c r="T237" s="187">
        <f>SUM(T238:T270)</f>
        <v>0</v>
      </c>
      <c r="AR237" s="188" t="s">
        <v>83</v>
      </c>
      <c r="AT237" s="189" t="s">
        <v>74</v>
      </c>
      <c r="AU237" s="189" t="s">
        <v>83</v>
      </c>
      <c r="AY237" s="188" t="s">
        <v>209</v>
      </c>
      <c r="BK237" s="190">
        <f>SUM(BK238:BK270)</f>
        <v>0</v>
      </c>
    </row>
    <row r="238" spans="1:65" s="2" customFormat="1" ht="66.75" customHeight="1">
      <c r="A238" s="35"/>
      <c r="B238" s="36"/>
      <c r="C238" s="244" t="s">
        <v>533</v>
      </c>
      <c r="D238" s="244" t="s">
        <v>287</v>
      </c>
      <c r="E238" s="245" t="s">
        <v>4961</v>
      </c>
      <c r="F238" s="246" t="s">
        <v>4842</v>
      </c>
      <c r="G238" s="247" t="s">
        <v>513</v>
      </c>
      <c r="H238" s="248">
        <v>1</v>
      </c>
      <c r="I238" s="249"/>
      <c r="J238" s="250">
        <f t="shared" ref="J238:J270" si="30">ROUND(I238*H238,2)</f>
        <v>0</v>
      </c>
      <c r="K238" s="251"/>
      <c r="L238" s="252"/>
      <c r="M238" s="253" t="s">
        <v>1</v>
      </c>
      <c r="N238" s="254" t="s">
        <v>40</v>
      </c>
      <c r="O238" s="72"/>
      <c r="P238" s="203">
        <f t="shared" ref="P238:P270" si="31">O238*H238</f>
        <v>0</v>
      </c>
      <c r="Q238" s="203">
        <v>0</v>
      </c>
      <c r="R238" s="203">
        <f t="shared" ref="R238:R270" si="32">Q238*H238</f>
        <v>0</v>
      </c>
      <c r="S238" s="203">
        <v>0</v>
      </c>
      <c r="T238" s="204">
        <f t="shared" ref="T238:T270" si="33"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5" t="s">
        <v>229</v>
      </c>
      <c r="AT238" s="205" t="s">
        <v>287</v>
      </c>
      <c r="AU238" s="205" t="s">
        <v>85</v>
      </c>
      <c r="AY238" s="18" t="s">
        <v>209</v>
      </c>
      <c r="BE238" s="206">
        <f t="shared" ref="BE238:BE270" si="34">IF(N238="základní",J238,0)</f>
        <v>0</v>
      </c>
      <c r="BF238" s="206">
        <f t="shared" ref="BF238:BF270" si="35">IF(N238="snížená",J238,0)</f>
        <v>0</v>
      </c>
      <c r="BG238" s="206">
        <f t="shared" ref="BG238:BG270" si="36">IF(N238="zákl. přenesená",J238,0)</f>
        <v>0</v>
      </c>
      <c r="BH238" s="206">
        <f t="shared" ref="BH238:BH270" si="37">IF(N238="sníž. přenesená",J238,0)</f>
        <v>0</v>
      </c>
      <c r="BI238" s="206">
        <f t="shared" ref="BI238:BI270" si="38">IF(N238="nulová",J238,0)</f>
        <v>0</v>
      </c>
      <c r="BJ238" s="18" t="s">
        <v>83</v>
      </c>
      <c r="BK238" s="206">
        <f t="shared" ref="BK238:BK270" si="39">ROUND(I238*H238,2)</f>
        <v>0</v>
      </c>
      <c r="BL238" s="18" t="s">
        <v>215</v>
      </c>
      <c r="BM238" s="205" t="s">
        <v>539</v>
      </c>
    </row>
    <row r="239" spans="1:65" s="2" customFormat="1" ht="16.5" customHeight="1">
      <c r="A239" s="35"/>
      <c r="B239" s="36"/>
      <c r="C239" s="244" t="s">
        <v>357</v>
      </c>
      <c r="D239" s="244" t="s">
        <v>287</v>
      </c>
      <c r="E239" s="245" t="s">
        <v>4962</v>
      </c>
      <c r="F239" s="246" t="s">
        <v>4844</v>
      </c>
      <c r="G239" s="247" t="s">
        <v>513</v>
      </c>
      <c r="H239" s="248">
        <v>1</v>
      </c>
      <c r="I239" s="249"/>
      <c r="J239" s="250">
        <f t="shared" si="30"/>
        <v>0</v>
      </c>
      <c r="K239" s="251"/>
      <c r="L239" s="252"/>
      <c r="M239" s="253" t="s">
        <v>1</v>
      </c>
      <c r="N239" s="254" t="s">
        <v>40</v>
      </c>
      <c r="O239" s="72"/>
      <c r="P239" s="203">
        <f t="shared" si="31"/>
        <v>0</v>
      </c>
      <c r="Q239" s="203">
        <v>0</v>
      </c>
      <c r="R239" s="203">
        <f t="shared" si="32"/>
        <v>0</v>
      </c>
      <c r="S239" s="203">
        <v>0</v>
      </c>
      <c r="T239" s="204">
        <f t="shared" si="33"/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5" t="s">
        <v>229</v>
      </c>
      <c r="AT239" s="205" t="s">
        <v>287</v>
      </c>
      <c r="AU239" s="205" t="s">
        <v>85</v>
      </c>
      <c r="AY239" s="18" t="s">
        <v>209</v>
      </c>
      <c r="BE239" s="206">
        <f t="shared" si="34"/>
        <v>0</v>
      </c>
      <c r="BF239" s="206">
        <f t="shared" si="35"/>
        <v>0</v>
      </c>
      <c r="BG239" s="206">
        <f t="shared" si="36"/>
        <v>0</v>
      </c>
      <c r="BH239" s="206">
        <f t="shared" si="37"/>
        <v>0</v>
      </c>
      <c r="BI239" s="206">
        <f t="shared" si="38"/>
        <v>0</v>
      </c>
      <c r="BJ239" s="18" t="s">
        <v>83</v>
      </c>
      <c r="BK239" s="206">
        <f t="shared" si="39"/>
        <v>0</v>
      </c>
      <c r="BL239" s="18" t="s">
        <v>215</v>
      </c>
      <c r="BM239" s="205" t="s">
        <v>544</v>
      </c>
    </row>
    <row r="240" spans="1:65" s="2" customFormat="1" ht="16.5" customHeight="1">
      <c r="A240" s="35"/>
      <c r="B240" s="36"/>
      <c r="C240" s="193" t="s">
        <v>541</v>
      </c>
      <c r="D240" s="193" t="s">
        <v>211</v>
      </c>
      <c r="E240" s="194" t="s">
        <v>4963</v>
      </c>
      <c r="F240" s="195" t="s">
        <v>4846</v>
      </c>
      <c r="G240" s="196" t="s">
        <v>513</v>
      </c>
      <c r="H240" s="197">
        <v>1</v>
      </c>
      <c r="I240" s="198"/>
      <c r="J240" s="199">
        <f t="shared" si="30"/>
        <v>0</v>
      </c>
      <c r="K240" s="200"/>
      <c r="L240" s="40"/>
      <c r="M240" s="201" t="s">
        <v>1</v>
      </c>
      <c r="N240" s="202" t="s">
        <v>40</v>
      </c>
      <c r="O240" s="72"/>
      <c r="P240" s="203">
        <f t="shared" si="31"/>
        <v>0</v>
      </c>
      <c r="Q240" s="203">
        <v>0</v>
      </c>
      <c r="R240" s="203">
        <f t="shared" si="32"/>
        <v>0</v>
      </c>
      <c r="S240" s="203">
        <v>0</v>
      </c>
      <c r="T240" s="204">
        <f t="shared" si="33"/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5" t="s">
        <v>215</v>
      </c>
      <c r="AT240" s="205" t="s">
        <v>211</v>
      </c>
      <c r="AU240" s="205" t="s">
        <v>85</v>
      </c>
      <c r="AY240" s="18" t="s">
        <v>209</v>
      </c>
      <c r="BE240" s="206">
        <f t="shared" si="34"/>
        <v>0</v>
      </c>
      <c r="BF240" s="206">
        <f t="shared" si="35"/>
        <v>0</v>
      </c>
      <c r="BG240" s="206">
        <f t="shared" si="36"/>
        <v>0</v>
      </c>
      <c r="BH240" s="206">
        <f t="shared" si="37"/>
        <v>0</v>
      </c>
      <c r="BI240" s="206">
        <f t="shared" si="38"/>
        <v>0</v>
      </c>
      <c r="BJ240" s="18" t="s">
        <v>83</v>
      </c>
      <c r="BK240" s="206">
        <f t="shared" si="39"/>
        <v>0</v>
      </c>
      <c r="BL240" s="18" t="s">
        <v>215</v>
      </c>
      <c r="BM240" s="205" t="s">
        <v>549</v>
      </c>
    </row>
    <row r="241" spans="1:65" s="2" customFormat="1" ht="37.9" customHeight="1">
      <c r="A241" s="35"/>
      <c r="B241" s="36"/>
      <c r="C241" s="244" t="s">
        <v>365</v>
      </c>
      <c r="D241" s="244" t="s">
        <v>287</v>
      </c>
      <c r="E241" s="245" t="s">
        <v>4964</v>
      </c>
      <c r="F241" s="246" t="s">
        <v>4848</v>
      </c>
      <c r="G241" s="247" t="s">
        <v>513</v>
      </c>
      <c r="H241" s="248">
        <v>1</v>
      </c>
      <c r="I241" s="249"/>
      <c r="J241" s="250">
        <f t="shared" si="30"/>
        <v>0</v>
      </c>
      <c r="K241" s="251"/>
      <c r="L241" s="252"/>
      <c r="M241" s="253" t="s">
        <v>1</v>
      </c>
      <c r="N241" s="254" t="s">
        <v>40</v>
      </c>
      <c r="O241" s="72"/>
      <c r="P241" s="203">
        <f t="shared" si="31"/>
        <v>0</v>
      </c>
      <c r="Q241" s="203">
        <v>0</v>
      </c>
      <c r="R241" s="203">
        <f t="shared" si="32"/>
        <v>0</v>
      </c>
      <c r="S241" s="203">
        <v>0</v>
      </c>
      <c r="T241" s="204">
        <f t="shared" si="33"/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5" t="s">
        <v>229</v>
      </c>
      <c r="AT241" s="205" t="s">
        <v>287</v>
      </c>
      <c r="AU241" s="205" t="s">
        <v>85</v>
      </c>
      <c r="AY241" s="18" t="s">
        <v>209</v>
      </c>
      <c r="BE241" s="206">
        <f t="shared" si="34"/>
        <v>0</v>
      </c>
      <c r="BF241" s="206">
        <f t="shared" si="35"/>
        <v>0</v>
      </c>
      <c r="BG241" s="206">
        <f t="shared" si="36"/>
        <v>0</v>
      </c>
      <c r="BH241" s="206">
        <f t="shared" si="37"/>
        <v>0</v>
      </c>
      <c r="BI241" s="206">
        <f t="shared" si="38"/>
        <v>0</v>
      </c>
      <c r="BJ241" s="18" t="s">
        <v>83</v>
      </c>
      <c r="BK241" s="206">
        <f t="shared" si="39"/>
        <v>0</v>
      </c>
      <c r="BL241" s="18" t="s">
        <v>215</v>
      </c>
      <c r="BM241" s="205" t="s">
        <v>556</v>
      </c>
    </row>
    <row r="242" spans="1:65" s="2" customFormat="1" ht="49.15" customHeight="1">
      <c r="A242" s="35"/>
      <c r="B242" s="36"/>
      <c r="C242" s="244" t="s">
        <v>553</v>
      </c>
      <c r="D242" s="244" t="s">
        <v>287</v>
      </c>
      <c r="E242" s="245" t="s">
        <v>4965</v>
      </c>
      <c r="F242" s="246" t="s">
        <v>4850</v>
      </c>
      <c r="G242" s="247" t="s">
        <v>513</v>
      </c>
      <c r="H242" s="248">
        <v>1</v>
      </c>
      <c r="I242" s="249"/>
      <c r="J242" s="250">
        <f t="shared" si="30"/>
        <v>0</v>
      </c>
      <c r="K242" s="251"/>
      <c r="L242" s="252"/>
      <c r="M242" s="253" t="s">
        <v>1</v>
      </c>
      <c r="N242" s="254" t="s">
        <v>40</v>
      </c>
      <c r="O242" s="72"/>
      <c r="P242" s="203">
        <f t="shared" si="31"/>
        <v>0</v>
      </c>
      <c r="Q242" s="203">
        <v>0</v>
      </c>
      <c r="R242" s="203">
        <f t="shared" si="32"/>
        <v>0</v>
      </c>
      <c r="S242" s="203">
        <v>0</v>
      </c>
      <c r="T242" s="204">
        <f t="shared" si="33"/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5" t="s">
        <v>229</v>
      </c>
      <c r="AT242" s="205" t="s">
        <v>287</v>
      </c>
      <c r="AU242" s="205" t="s">
        <v>85</v>
      </c>
      <c r="AY242" s="18" t="s">
        <v>209</v>
      </c>
      <c r="BE242" s="206">
        <f t="shared" si="34"/>
        <v>0</v>
      </c>
      <c r="BF242" s="206">
        <f t="shared" si="35"/>
        <v>0</v>
      </c>
      <c r="BG242" s="206">
        <f t="shared" si="36"/>
        <v>0</v>
      </c>
      <c r="BH242" s="206">
        <f t="shared" si="37"/>
        <v>0</v>
      </c>
      <c r="BI242" s="206">
        <f t="shared" si="38"/>
        <v>0</v>
      </c>
      <c r="BJ242" s="18" t="s">
        <v>83</v>
      </c>
      <c r="BK242" s="206">
        <f t="shared" si="39"/>
        <v>0</v>
      </c>
      <c r="BL242" s="18" t="s">
        <v>215</v>
      </c>
      <c r="BM242" s="205" t="s">
        <v>560</v>
      </c>
    </row>
    <row r="243" spans="1:65" s="2" customFormat="1" ht="16.5" customHeight="1">
      <c r="A243" s="35"/>
      <c r="B243" s="36"/>
      <c r="C243" s="244" t="s">
        <v>369</v>
      </c>
      <c r="D243" s="244" t="s">
        <v>287</v>
      </c>
      <c r="E243" s="245" t="s">
        <v>4966</v>
      </c>
      <c r="F243" s="246" t="s">
        <v>4852</v>
      </c>
      <c r="G243" s="247" t="s">
        <v>513</v>
      </c>
      <c r="H243" s="248">
        <v>1</v>
      </c>
      <c r="I243" s="249"/>
      <c r="J243" s="250">
        <f t="shared" si="30"/>
        <v>0</v>
      </c>
      <c r="K243" s="251"/>
      <c r="L243" s="252"/>
      <c r="M243" s="253" t="s">
        <v>1</v>
      </c>
      <c r="N243" s="254" t="s">
        <v>40</v>
      </c>
      <c r="O243" s="72"/>
      <c r="P243" s="203">
        <f t="shared" si="31"/>
        <v>0</v>
      </c>
      <c r="Q243" s="203">
        <v>0</v>
      </c>
      <c r="R243" s="203">
        <f t="shared" si="32"/>
        <v>0</v>
      </c>
      <c r="S243" s="203">
        <v>0</v>
      </c>
      <c r="T243" s="204">
        <f t="shared" si="33"/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5" t="s">
        <v>229</v>
      </c>
      <c r="AT243" s="205" t="s">
        <v>287</v>
      </c>
      <c r="AU243" s="205" t="s">
        <v>85</v>
      </c>
      <c r="AY243" s="18" t="s">
        <v>209</v>
      </c>
      <c r="BE243" s="206">
        <f t="shared" si="34"/>
        <v>0</v>
      </c>
      <c r="BF243" s="206">
        <f t="shared" si="35"/>
        <v>0</v>
      </c>
      <c r="BG243" s="206">
        <f t="shared" si="36"/>
        <v>0</v>
      </c>
      <c r="BH243" s="206">
        <f t="shared" si="37"/>
        <v>0</v>
      </c>
      <c r="BI243" s="206">
        <f t="shared" si="38"/>
        <v>0</v>
      </c>
      <c r="BJ243" s="18" t="s">
        <v>83</v>
      </c>
      <c r="BK243" s="206">
        <f t="shared" si="39"/>
        <v>0</v>
      </c>
      <c r="BL243" s="18" t="s">
        <v>215</v>
      </c>
      <c r="BM243" s="205" t="s">
        <v>563</v>
      </c>
    </row>
    <row r="244" spans="1:65" s="2" customFormat="1" ht="16.5" customHeight="1">
      <c r="A244" s="35"/>
      <c r="B244" s="36"/>
      <c r="C244" s="244" t="s">
        <v>562</v>
      </c>
      <c r="D244" s="244" t="s">
        <v>287</v>
      </c>
      <c r="E244" s="245" t="s">
        <v>4967</v>
      </c>
      <c r="F244" s="246" t="s">
        <v>4854</v>
      </c>
      <c r="G244" s="247" t="s">
        <v>513</v>
      </c>
      <c r="H244" s="248">
        <v>1</v>
      </c>
      <c r="I244" s="249"/>
      <c r="J244" s="250">
        <f t="shared" si="30"/>
        <v>0</v>
      </c>
      <c r="K244" s="251"/>
      <c r="L244" s="252"/>
      <c r="M244" s="253" t="s">
        <v>1</v>
      </c>
      <c r="N244" s="254" t="s">
        <v>40</v>
      </c>
      <c r="O244" s="72"/>
      <c r="P244" s="203">
        <f t="shared" si="31"/>
        <v>0</v>
      </c>
      <c r="Q244" s="203">
        <v>0</v>
      </c>
      <c r="R244" s="203">
        <f t="shared" si="32"/>
        <v>0</v>
      </c>
      <c r="S244" s="203">
        <v>0</v>
      </c>
      <c r="T244" s="204">
        <f t="shared" si="33"/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5" t="s">
        <v>229</v>
      </c>
      <c r="AT244" s="205" t="s">
        <v>287</v>
      </c>
      <c r="AU244" s="205" t="s">
        <v>85</v>
      </c>
      <c r="AY244" s="18" t="s">
        <v>209</v>
      </c>
      <c r="BE244" s="206">
        <f t="shared" si="34"/>
        <v>0</v>
      </c>
      <c r="BF244" s="206">
        <f t="shared" si="35"/>
        <v>0</v>
      </c>
      <c r="BG244" s="206">
        <f t="shared" si="36"/>
        <v>0</v>
      </c>
      <c r="BH244" s="206">
        <f t="shared" si="37"/>
        <v>0</v>
      </c>
      <c r="BI244" s="206">
        <f t="shared" si="38"/>
        <v>0</v>
      </c>
      <c r="BJ244" s="18" t="s">
        <v>83</v>
      </c>
      <c r="BK244" s="206">
        <f t="shared" si="39"/>
        <v>0</v>
      </c>
      <c r="BL244" s="18" t="s">
        <v>215</v>
      </c>
      <c r="BM244" s="205" t="s">
        <v>567</v>
      </c>
    </row>
    <row r="245" spans="1:65" s="2" customFormat="1" ht="24.2" customHeight="1">
      <c r="A245" s="35"/>
      <c r="B245" s="36"/>
      <c r="C245" s="244" t="s">
        <v>373</v>
      </c>
      <c r="D245" s="244" t="s">
        <v>287</v>
      </c>
      <c r="E245" s="245" t="s">
        <v>4968</v>
      </c>
      <c r="F245" s="246" t="s">
        <v>4856</v>
      </c>
      <c r="G245" s="247" t="s">
        <v>513</v>
      </c>
      <c r="H245" s="248">
        <v>1</v>
      </c>
      <c r="I245" s="249"/>
      <c r="J245" s="250">
        <f t="shared" si="30"/>
        <v>0</v>
      </c>
      <c r="K245" s="251"/>
      <c r="L245" s="252"/>
      <c r="M245" s="253" t="s">
        <v>1</v>
      </c>
      <c r="N245" s="254" t="s">
        <v>40</v>
      </c>
      <c r="O245" s="72"/>
      <c r="P245" s="203">
        <f t="shared" si="31"/>
        <v>0</v>
      </c>
      <c r="Q245" s="203">
        <v>0</v>
      </c>
      <c r="R245" s="203">
        <f t="shared" si="32"/>
        <v>0</v>
      </c>
      <c r="S245" s="203">
        <v>0</v>
      </c>
      <c r="T245" s="204">
        <f t="shared" si="33"/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5" t="s">
        <v>229</v>
      </c>
      <c r="AT245" s="205" t="s">
        <v>287</v>
      </c>
      <c r="AU245" s="205" t="s">
        <v>85</v>
      </c>
      <c r="AY245" s="18" t="s">
        <v>209</v>
      </c>
      <c r="BE245" s="206">
        <f t="shared" si="34"/>
        <v>0</v>
      </c>
      <c r="BF245" s="206">
        <f t="shared" si="35"/>
        <v>0</v>
      </c>
      <c r="BG245" s="206">
        <f t="shared" si="36"/>
        <v>0</v>
      </c>
      <c r="BH245" s="206">
        <f t="shared" si="37"/>
        <v>0</v>
      </c>
      <c r="BI245" s="206">
        <f t="shared" si="38"/>
        <v>0</v>
      </c>
      <c r="BJ245" s="18" t="s">
        <v>83</v>
      </c>
      <c r="BK245" s="206">
        <f t="shared" si="39"/>
        <v>0</v>
      </c>
      <c r="BL245" s="18" t="s">
        <v>215</v>
      </c>
      <c r="BM245" s="205" t="s">
        <v>571</v>
      </c>
    </row>
    <row r="246" spans="1:65" s="2" customFormat="1" ht="16.5" customHeight="1">
      <c r="A246" s="35"/>
      <c r="B246" s="36"/>
      <c r="C246" s="244" t="s">
        <v>570</v>
      </c>
      <c r="D246" s="244" t="s">
        <v>287</v>
      </c>
      <c r="E246" s="245" t="s">
        <v>4969</v>
      </c>
      <c r="F246" s="246" t="s">
        <v>4858</v>
      </c>
      <c r="G246" s="247" t="s">
        <v>1512</v>
      </c>
      <c r="H246" s="248">
        <v>25</v>
      </c>
      <c r="I246" s="249"/>
      <c r="J246" s="250">
        <f t="shared" si="30"/>
        <v>0</v>
      </c>
      <c r="K246" s="251"/>
      <c r="L246" s="252"/>
      <c r="M246" s="253" t="s">
        <v>1</v>
      </c>
      <c r="N246" s="254" t="s">
        <v>40</v>
      </c>
      <c r="O246" s="72"/>
      <c r="P246" s="203">
        <f t="shared" si="31"/>
        <v>0</v>
      </c>
      <c r="Q246" s="203">
        <v>0</v>
      </c>
      <c r="R246" s="203">
        <f t="shared" si="32"/>
        <v>0</v>
      </c>
      <c r="S246" s="203">
        <v>0</v>
      </c>
      <c r="T246" s="204">
        <f t="shared" si="33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5" t="s">
        <v>229</v>
      </c>
      <c r="AT246" s="205" t="s">
        <v>287</v>
      </c>
      <c r="AU246" s="205" t="s">
        <v>85</v>
      </c>
      <c r="AY246" s="18" t="s">
        <v>209</v>
      </c>
      <c r="BE246" s="206">
        <f t="shared" si="34"/>
        <v>0</v>
      </c>
      <c r="BF246" s="206">
        <f t="shared" si="35"/>
        <v>0</v>
      </c>
      <c r="BG246" s="206">
        <f t="shared" si="36"/>
        <v>0</v>
      </c>
      <c r="BH246" s="206">
        <f t="shared" si="37"/>
        <v>0</v>
      </c>
      <c r="BI246" s="206">
        <f t="shared" si="38"/>
        <v>0</v>
      </c>
      <c r="BJ246" s="18" t="s">
        <v>83</v>
      </c>
      <c r="BK246" s="206">
        <f t="shared" si="39"/>
        <v>0</v>
      </c>
      <c r="BL246" s="18" t="s">
        <v>215</v>
      </c>
      <c r="BM246" s="205" t="s">
        <v>575</v>
      </c>
    </row>
    <row r="247" spans="1:65" s="2" customFormat="1" ht="16.5" customHeight="1">
      <c r="A247" s="35"/>
      <c r="B247" s="36"/>
      <c r="C247" s="244" t="s">
        <v>376</v>
      </c>
      <c r="D247" s="244" t="s">
        <v>287</v>
      </c>
      <c r="E247" s="245" t="s">
        <v>4970</v>
      </c>
      <c r="F247" s="246" t="s">
        <v>4860</v>
      </c>
      <c r="G247" s="247" t="s">
        <v>513</v>
      </c>
      <c r="H247" s="248">
        <v>1</v>
      </c>
      <c r="I247" s="249"/>
      <c r="J247" s="250">
        <f t="shared" si="30"/>
        <v>0</v>
      </c>
      <c r="K247" s="251"/>
      <c r="L247" s="252"/>
      <c r="M247" s="253" t="s">
        <v>1</v>
      </c>
      <c r="N247" s="254" t="s">
        <v>40</v>
      </c>
      <c r="O247" s="72"/>
      <c r="P247" s="203">
        <f t="shared" si="31"/>
        <v>0</v>
      </c>
      <c r="Q247" s="203">
        <v>0</v>
      </c>
      <c r="R247" s="203">
        <f t="shared" si="32"/>
        <v>0</v>
      </c>
      <c r="S247" s="203">
        <v>0</v>
      </c>
      <c r="T247" s="204">
        <f t="shared" si="33"/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5" t="s">
        <v>229</v>
      </c>
      <c r="AT247" s="205" t="s">
        <v>287</v>
      </c>
      <c r="AU247" s="205" t="s">
        <v>85</v>
      </c>
      <c r="AY247" s="18" t="s">
        <v>209</v>
      </c>
      <c r="BE247" s="206">
        <f t="shared" si="34"/>
        <v>0</v>
      </c>
      <c r="BF247" s="206">
        <f t="shared" si="35"/>
        <v>0</v>
      </c>
      <c r="BG247" s="206">
        <f t="shared" si="36"/>
        <v>0</v>
      </c>
      <c r="BH247" s="206">
        <f t="shared" si="37"/>
        <v>0</v>
      </c>
      <c r="BI247" s="206">
        <f t="shared" si="38"/>
        <v>0</v>
      </c>
      <c r="BJ247" s="18" t="s">
        <v>83</v>
      </c>
      <c r="BK247" s="206">
        <f t="shared" si="39"/>
        <v>0</v>
      </c>
      <c r="BL247" s="18" t="s">
        <v>215</v>
      </c>
      <c r="BM247" s="205" t="s">
        <v>578</v>
      </c>
    </row>
    <row r="248" spans="1:65" s="2" customFormat="1" ht="16.5" customHeight="1">
      <c r="A248" s="35"/>
      <c r="B248" s="36"/>
      <c r="C248" s="244" t="s">
        <v>577</v>
      </c>
      <c r="D248" s="244" t="s">
        <v>287</v>
      </c>
      <c r="E248" s="245" t="s">
        <v>4971</v>
      </c>
      <c r="F248" s="246" t="s">
        <v>4862</v>
      </c>
      <c r="G248" s="247" t="s">
        <v>513</v>
      </c>
      <c r="H248" s="248">
        <v>2</v>
      </c>
      <c r="I248" s="249"/>
      <c r="J248" s="250">
        <f t="shared" si="30"/>
        <v>0</v>
      </c>
      <c r="K248" s="251"/>
      <c r="L248" s="252"/>
      <c r="M248" s="253" t="s">
        <v>1</v>
      </c>
      <c r="N248" s="254" t="s">
        <v>40</v>
      </c>
      <c r="O248" s="72"/>
      <c r="P248" s="203">
        <f t="shared" si="31"/>
        <v>0</v>
      </c>
      <c r="Q248" s="203">
        <v>0</v>
      </c>
      <c r="R248" s="203">
        <f t="shared" si="32"/>
        <v>0</v>
      </c>
      <c r="S248" s="203">
        <v>0</v>
      </c>
      <c r="T248" s="204">
        <f t="shared" si="33"/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5" t="s">
        <v>229</v>
      </c>
      <c r="AT248" s="205" t="s">
        <v>287</v>
      </c>
      <c r="AU248" s="205" t="s">
        <v>85</v>
      </c>
      <c r="AY248" s="18" t="s">
        <v>209</v>
      </c>
      <c r="BE248" s="206">
        <f t="shared" si="34"/>
        <v>0</v>
      </c>
      <c r="BF248" s="206">
        <f t="shared" si="35"/>
        <v>0</v>
      </c>
      <c r="BG248" s="206">
        <f t="shared" si="36"/>
        <v>0</v>
      </c>
      <c r="BH248" s="206">
        <f t="shared" si="37"/>
        <v>0</v>
      </c>
      <c r="BI248" s="206">
        <f t="shared" si="38"/>
        <v>0</v>
      </c>
      <c r="BJ248" s="18" t="s">
        <v>83</v>
      </c>
      <c r="BK248" s="206">
        <f t="shared" si="39"/>
        <v>0</v>
      </c>
      <c r="BL248" s="18" t="s">
        <v>215</v>
      </c>
      <c r="BM248" s="205" t="s">
        <v>581</v>
      </c>
    </row>
    <row r="249" spans="1:65" s="2" customFormat="1" ht="16.5" customHeight="1">
      <c r="A249" s="35"/>
      <c r="B249" s="36"/>
      <c r="C249" s="244" t="s">
        <v>380</v>
      </c>
      <c r="D249" s="244" t="s">
        <v>287</v>
      </c>
      <c r="E249" s="245" t="s">
        <v>4972</v>
      </c>
      <c r="F249" s="246" t="s">
        <v>4864</v>
      </c>
      <c r="G249" s="247" t="s">
        <v>513</v>
      </c>
      <c r="H249" s="248">
        <v>1</v>
      </c>
      <c r="I249" s="249"/>
      <c r="J249" s="250">
        <f t="shared" si="30"/>
        <v>0</v>
      </c>
      <c r="K249" s="251"/>
      <c r="L249" s="252"/>
      <c r="M249" s="253" t="s">
        <v>1</v>
      </c>
      <c r="N249" s="254" t="s">
        <v>40</v>
      </c>
      <c r="O249" s="72"/>
      <c r="P249" s="203">
        <f t="shared" si="31"/>
        <v>0</v>
      </c>
      <c r="Q249" s="203">
        <v>0</v>
      </c>
      <c r="R249" s="203">
        <f t="shared" si="32"/>
        <v>0</v>
      </c>
      <c r="S249" s="203">
        <v>0</v>
      </c>
      <c r="T249" s="204">
        <f t="shared" si="33"/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5" t="s">
        <v>229</v>
      </c>
      <c r="AT249" s="205" t="s">
        <v>287</v>
      </c>
      <c r="AU249" s="205" t="s">
        <v>85</v>
      </c>
      <c r="AY249" s="18" t="s">
        <v>209</v>
      </c>
      <c r="BE249" s="206">
        <f t="shared" si="34"/>
        <v>0</v>
      </c>
      <c r="BF249" s="206">
        <f t="shared" si="35"/>
        <v>0</v>
      </c>
      <c r="BG249" s="206">
        <f t="shared" si="36"/>
        <v>0</v>
      </c>
      <c r="BH249" s="206">
        <f t="shared" si="37"/>
        <v>0</v>
      </c>
      <c r="BI249" s="206">
        <f t="shared" si="38"/>
        <v>0</v>
      </c>
      <c r="BJ249" s="18" t="s">
        <v>83</v>
      </c>
      <c r="BK249" s="206">
        <f t="shared" si="39"/>
        <v>0</v>
      </c>
      <c r="BL249" s="18" t="s">
        <v>215</v>
      </c>
      <c r="BM249" s="205" t="s">
        <v>583</v>
      </c>
    </row>
    <row r="250" spans="1:65" s="2" customFormat="1" ht="16.5" customHeight="1">
      <c r="A250" s="35"/>
      <c r="B250" s="36"/>
      <c r="C250" s="244" t="s">
        <v>582</v>
      </c>
      <c r="D250" s="244" t="s">
        <v>287</v>
      </c>
      <c r="E250" s="245" t="s">
        <v>4973</v>
      </c>
      <c r="F250" s="246" t="s">
        <v>4866</v>
      </c>
      <c r="G250" s="247" t="s">
        <v>513</v>
      </c>
      <c r="H250" s="248">
        <v>1</v>
      </c>
      <c r="I250" s="249"/>
      <c r="J250" s="250">
        <f t="shared" si="30"/>
        <v>0</v>
      </c>
      <c r="K250" s="251"/>
      <c r="L250" s="252"/>
      <c r="M250" s="253" t="s">
        <v>1</v>
      </c>
      <c r="N250" s="254" t="s">
        <v>40</v>
      </c>
      <c r="O250" s="72"/>
      <c r="P250" s="203">
        <f t="shared" si="31"/>
        <v>0</v>
      </c>
      <c r="Q250" s="203">
        <v>0</v>
      </c>
      <c r="R250" s="203">
        <f t="shared" si="32"/>
        <v>0</v>
      </c>
      <c r="S250" s="203">
        <v>0</v>
      </c>
      <c r="T250" s="204">
        <f t="shared" si="33"/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5" t="s">
        <v>229</v>
      </c>
      <c r="AT250" s="205" t="s">
        <v>287</v>
      </c>
      <c r="AU250" s="205" t="s">
        <v>85</v>
      </c>
      <c r="AY250" s="18" t="s">
        <v>209</v>
      </c>
      <c r="BE250" s="206">
        <f t="shared" si="34"/>
        <v>0</v>
      </c>
      <c r="BF250" s="206">
        <f t="shared" si="35"/>
        <v>0</v>
      </c>
      <c r="BG250" s="206">
        <f t="shared" si="36"/>
        <v>0</v>
      </c>
      <c r="BH250" s="206">
        <f t="shared" si="37"/>
        <v>0</v>
      </c>
      <c r="BI250" s="206">
        <f t="shared" si="38"/>
        <v>0</v>
      </c>
      <c r="BJ250" s="18" t="s">
        <v>83</v>
      </c>
      <c r="BK250" s="206">
        <f t="shared" si="39"/>
        <v>0</v>
      </c>
      <c r="BL250" s="18" t="s">
        <v>215</v>
      </c>
      <c r="BM250" s="205" t="s">
        <v>586</v>
      </c>
    </row>
    <row r="251" spans="1:65" s="2" customFormat="1" ht="24.2" customHeight="1">
      <c r="A251" s="35"/>
      <c r="B251" s="36"/>
      <c r="C251" s="244" t="s">
        <v>389</v>
      </c>
      <c r="D251" s="244" t="s">
        <v>287</v>
      </c>
      <c r="E251" s="245" t="s">
        <v>4974</v>
      </c>
      <c r="F251" s="246" t="s">
        <v>4868</v>
      </c>
      <c r="G251" s="247" t="s">
        <v>513</v>
      </c>
      <c r="H251" s="248">
        <v>1</v>
      </c>
      <c r="I251" s="249"/>
      <c r="J251" s="250">
        <f t="shared" si="30"/>
        <v>0</v>
      </c>
      <c r="K251" s="251"/>
      <c r="L251" s="252"/>
      <c r="M251" s="253" t="s">
        <v>1</v>
      </c>
      <c r="N251" s="254" t="s">
        <v>40</v>
      </c>
      <c r="O251" s="72"/>
      <c r="P251" s="203">
        <f t="shared" si="31"/>
        <v>0</v>
      </c>
      <c r="Q251" s="203">
        <v>0</v>
      </c>
      <c r="R251" s="203">
        <f t="shared" si="32"/>
        <v>0</v>
      </c>
      <c r="S251" s="203">
        <v>0</v>
      </c>
      <c r="T251" s="204">
        <f t="shared" si="33"/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5" t="s">
        <v>229</v>
      </c>
      <c r="AT251" s="205" t="s">
        <v>287</v>
      </c>
      <c r="AU251" s="205" t="s">
        <v>85</v>
      </c>
      <c r="AY251" s="18" t="s">
        <v>209</v>
      </c>
      <c r="BE251" s="206">
        <f t="shared" si="34"/>
        <v>0</v>
      </c>
      <c r="BF251" s="206">
        <f t="shared" si="35"/>
        <v>0</v>
      </c>
      <c r="BG251" s="206">
        <f t="shared" si="36"/>
        <v>0</v>
      </c>
      <c r="BH251" s="206">
        <f t="shared" si="37"/>
        <v>0</v>
      </c>
      <c r="BI251" s="206">
        <f t="shared" si="38"/>
        <v>0</v>
      </c>
      <c r="BJ251" s="18" t="s">
        <v>83</v>
      </c>
      <c r="BK251" s="206">
        <f t="shared" si="39"/>
        <v>0</v>
      </c>
      <c r="BL251" s="18" t="s">
        <v>215</v>
      </c>
      <c r="BM251" s="205" t="s">
        <v>590</v>
      </c>
    </row>
    <row r="252" spans="1:65" s="2" customFormat="1" ht="16.5" customHeight="1">
      <c r="A252" s="35"/>
      <c r="B252" s="36"/>
      <c r="C252" s="244" t="s">
        <v>587</v>
      </c>
      <c r="D252" s="244" t="s">
        <v>287</v>
      </c>
      <c r="E252" s="245" t="s">
        <v>4975</v>
      </c>
      <c r="F252" s="246" t="s">
        <v>4870</v>
      </c>
      <c r="G252" s="247" t="s">
        <v>324</v>
      </c>
      <c r="H252" s="248">
        <v>1</v>
      </c>
      <c r="I252" s="249"/>
      <c r="J252" s="250">
        <f t="shared" si="30"/>
        <v>0</v>
      </c>
      <c r="K252" s="251"/>
      <c r="L252" s="252"/>
      <c r="M252" s="253" t="s">
        <v>1</v>
      </c>
      <c r="N252" s="254" t="s">
        <v>40</v>
      </c>
      <c r="O252" s="72"/>
      <c r="P252" s="203">
        <f t="shared" si="31"/>
        <v>0</v>
      </c>
      <c r="Q252" s="203">
        <v>0</v>
      </c>
      <c r="R252" s="203">
        <f t="shared" si="32"/>
        <v>0</v>
      </c>
      <c r="S252" s="203">
        <v>0</v>
      </c>
      <c r="T252" s="204">
        <f t="shared" si="33"/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5" t="s">
        <v>229</v>
      </c>
      <c r="AT252" s="205" t="s">
        <v>287</v>
      </c>
      <c r="AU252" s="205" t="s">
        <v>85</v>
      </c>
      <c r="AY252" s="18" t="s">
        <v>209</v>
      </c>
      <c r="BE252" s="206">
        <f t="shared" si="34"/>
        <v>0</v>
      </c>
      <c r="BF252" s="206">
        <f t="shared" si="35"/>
        <v>0</v>
      </c>
      <c r="BG252" s="206">
        <f t="shared" si="36"/>
        <v>0</v>
      </c>
      <c r="BH252" s="206">
        <f t="shared" si="37"/>
        <v>0</v>
      </c>
      <c r="BI252" s="206">
        <f t="shared" si="38"/>
        <v>0</v>
      </c>
      <c r="BJ252" s="18" t="s">
        <v>83</v>
      </c>
      <c r="BK252" s="206">
        <f t="shared" si="39"/>
        <v>0</v>
      </c>
      <c r="BL252" s="18" t="s">
        <v>215</v>
      </c>
      <c r="BM252" s="205" t="s">
        <v>593</v>
      </c>
    </row>
    <row r="253" spans="1:65" s="2" customFormat="1" ht="16.5" customHeight="1">
      <c r="A253" s="35"/>
      <c r="B253" s="36"/>
      <c r="C253" s="193" t="s">
        <v>399</v>
      </c>
      <c r="D253" s="193" t="s">
        <v>211</v>
      </c>
      <c r="E253" s="194" t="s">
        <v>4976</v>
      </c>
      <c r="F253" s="195" t="s">
        <v>4846</v>
      </c>
      <c r="G253" s="196" t="s">
        <v>513</v>
      </c>
      <c r="H253" s="197">
        <v>1</v>
      </c>
      <c r="I253" s="198"/>
      <c r="J253" s="199">
        <f t="shared" si="30"/>
        <v>0</v>
      </c>
      <c r="K253" s="200"/>
      <c r="L253" s="40"/>
      <c r="M253" s="201" t="s">
        <v>1</v>
      </c>
      <c r="N253" s="202" t="s">
        <v>40</v>
      </c>
      <c r="O253" s="72"/>
      <c r="P253" s="203">
        <f t="shared" si="31"/>
        <v>0</v>
      </c>
      <c r="Q253" s="203">
        <v>0</v>
      </c>
      <c r="R253" s="203">
        <f t="shared" si="32"/>
        <v>0</v>
      </c>
      <c r="S253" s="203">
        <v>0</v>
      </c>
      <c r="T253" s="204">
        <f t="shared" si="33"/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05" t="s">
        <v>215</v>
      </c>
      <c r="AT253" s="205" t="s">
        <v>211</v>
      </c>
      <c r="AU253" s="205" t="s">
        <v>85</v>
      </c>
      <c r="AY253" s="18" t="s">
        <v>209</v>
      </c>
      <c r="BE253" s="206">
        <f t="shared" si="34"/>
        <v>0</v>
      </c>
      <c r="BF253" s="206">
        <f t="shared" si="35"/>
        <v>0</v>
      </c>
      <c r="BG253" s="206">
        <f t="shared" si="36"/>
        <v>0</v>
      </c>
      <c r="BH253" s="206">
        <f t="shared" si="37"/>
        <v>0</v>
      </c>
      <c r="BI253" s="206">
        <f t="shared" si="38"/>
        <v>0</v>
      </c>
      <c r="BJ253" s="18" t="s">
        <v>83</v>
      </c>
      <c r="BK253" s="206">
        <f t="shared" si="39"/>
        <v>0</v>
      </c>
      <c r="BL253" s="18" t="s">
        <v>215</v>
      </c>
      <c r="BM253" s="205" t="s">
        <v>597</v>
      </c>
    </row>
    <row r="254" spans="1:65" s="2" customFormat="1" ht="37.9" customHeight="1">
      <c r="A254" s="35"/>
      <c r="B254" s="36"/>
      <c r="C254" s="244" t="s">
        <v>594</v>
      </c>
      <c r="D254" s="244" t="s">
        <v>287</v>
      </c>
      <c r="E254" s="245" t="s">
        <v>4977</v>
      </c>
      <c r="F254" s="246" t="s">
        <v>4978</v>
      </c>
      <c r="G254" s="247" t="s">
        <v>513</v>
      </c>
      <c r="H254" s="248">
        <v>2</v>
      </c>
      <c r="I254" s="249"/>
      <c r="J254" s="250">
        <f t="shared" si="30"/>
        <v>0</v>
      </c>
      <c r="K254" s="251"/>
      <c r="L254" s="252"/>
      <c r="M254" s="253" t="s">
        <v>1</v>
      </c>
      <c r="N254" s="254" t="s">
        <v>40</v>
      </c>
      <c r="O254" s="72"/>
      <c r="P254" s="203">
        <f t="shared" si="31"/>
        <v>0</v>
      </c>
      <c r="Q254" s="203">
        <v>0</v>
      </c>
      <c r="R254" s="203">
        <f t="shared" si="32"/>
        <v>0</v>
      </c>
      <c r="S254" s="203">
        <v>0</v>
      </c>
      <c r="T254" s="204">
        <f t="shared" si="33"/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5" t="s">
        <v>229</v>
      </c>
      <c r="AT254" s="205" t="s">
        <v>287</v>
      </c>
      <c r="AU254" s="205" t="s">
        <v>85</v>
      </c>
      <c r="AY254" s="18" t="s">
        <v>209</v>
      </c>
      <c r="BE254" s="206">
        <f t="shared" si="34"/>
        <v>0</v>
      </c>
      <c r="BF254" s="206">
        <f t="shared" si="35"/>
        <v>0</v>
      </c>
      <c r="BG254" s="206">
        <f t="shared" si="36"/>
        <v>0</v>
      </c>
      <c r="BH254" s="206">
        <f t="shared" si="37"/>
        <v>0</v>
      </c>
      <c r="BI254" s="206">
        <f t="shared" si="38"/>
        <v>0</v>
      </c>
      <c r="BJ254" s="18" t="s">
        <v>83</v>
      </c>
      <c r="BK254" s="206">
        <f t="shared" si="39"/>
        <v>0</v>
      </c>
      <c r="BL254" s="18" t="s">
        <v>215</v>
      </c>
      <c r="BM254" s="205" t="s">
        <v>602</v>
      </c>
    </row>
    <row r="255" spans="1:65" s="2" customFormat="1" ht="33" customHeight="1">
      <c r="A255" s="35"/>
      <c r="B255" s="36"/>
      <c r="C255" s="244" t="s">
        <v>403</v>
      </c>
      <c r="D255" s="244" t="s">
        <v>287</v>
      </c>
      <c r="E255" s="245" t="s">
        <v>4979</v>
      </c>
      <c r="F255" s="246" t="s">
        <v>4874</v>
      </c>
      <c r="G255" s="247" t="s">
        <v>513</v>
      </c>
      <c r="H255" s="248">
        <v>2</v>
      </c>
      <c r="I255" s="249"/>
      <c r="J255" s="250">
        <f t="shared" si="30"/>
        <v>0</v>
      </c>
      <c r="K255" s="251"/>
      <c r="L255" s="252"/>
      <c r="M255" s="253" t="s">
        <v>1</v>
      </c>
      <c r="N255" s="254" t="s">
        <v>40</v>
      </c>
      <c r="O255" s="72"/>
      <c r="P255" s="203">
        <f t="shared" si="31"/>
        <v>0</v>
      </c>
      <c r="Q255" s="203">
        <v>0</v>
      </c>
      <c r="R255" s="203">
        <f t="shared" si="32"/>
        <v>0</v>
      </c>
      <c r="S255" s="203">
        <v>0</v>
      </c>
      <c r="T255" s="204">
        <f t="shared" si="33"/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05" t="s">
        <v>229</v>
      </c>
      <c r="AT255" s="205" t="s">
        <v>287</v>
      </c>
      <c r="AU255" s="205" t="s">
        <v>85</v>
      </c>
      <c r="AY255" s="18" t="s">
        <v>209</v>
      </c>
      <c r="BE255" s="206">
        <f t="shared" si="34"/>
        <v>0</v>
      </c>
      <c r="BF255" s="206">
        <f t="shared" si="35"/>
        <v>0</v>
      </c>
      <c r="BG255" s="206">
        <f t="shared" si="36"/>
        <v>0</v>
      </c>
      <c r="BH255" s="206">
        <f t="shared" si="37"/>
        <v>0</v>
      </c>
      <c r="BI255" s="206">
        <f t="shared" si="38"/>
        <v>0</v>
      </c>
      <c r="BJ255" s="18" t="s">
        <v>83</v>
      </c>
      <c r="BK255" s="206">
        <f t="shared" si="39"/>
        <v>0</v>
      </c>
      <c r="BL255" s="18" t="s">
        <v>215</v>
      </c>
      <c r="BM255" s="205" t="s">
        <v>606</v>
      </c>
    </row>
    <row r="256" spans="1:65" s="2" customFormat="1" ht="16.5" customHeight="1">
      <c r="A256" s="35"/>
      <c r="B256" s="36"/>
      <c r="C256" s="193" t="s">
        <v>603</v>
      </c>
      <c r="D256" s="193" t="s">
        <v>211</v>
      </c>
      <c r="E256" s="194" t="s">
        <v>4980</v>
      </c>
      <c r="F256" s="195" t="s">
        <v>4846</v>
      </c>
      <c r="G256" s="196" t="s">
        <v>513</v>
      </c>
      <c r="H256" s="197">
        <v>1</v>
      </c>
      <c r="I256" s="198"/>
      <c r="J256" s="199">
        <f t="shared" si="30"/>
        <v>0</v>
      </c>
      <c r="K256" s="200"/>
      <c r="L256" s="40"/>
      <c r="M256" s="201" t="s">
        <v>1</v>
      </c>
      <c r="N256" s="202" t="s">
        <v>40</v>
      </c>
      <c r="O256" s="72"/>
      <c r="P256" s="203">
        <f t="shared" si="31"/>
        <v>0</v>
      </c>
      <c r="Q256" s="203">
        <v>0</v>
      </c>
      <c r="R256" s="203">
        <f t="shared" si="32"/>
        <v>0</v>
      </c>
      <c r="S256" s="203">
        <v>0</v>
      </c>
      <c r="T256" s="204">
        <f t="shared" si="33"/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5" t="s">
        <v>215</v>
      </c>
      <c r="AT256" s="205" t="s">
        <v>211</v>
      </c>
      <c r="AU256" s="205" t="s">
        <v>85</v>
      </c>
      <c r="AY256" s="18" t="s">
        <v>209</v>
      </c>
      <c r="BE256" s="206">
        <f t="shared" si="34"/>
        <v>0</v>
      </c>
      <c r="BF256" s="206">
        <f t="shared" si="35"/>
        <v>0</v>
      </c>
      <c r="BG256" s="206">
        <f t="shared" si="36"/>
        <v>0</v>
      </c>
      <c r="BH256" s="206">
        <f t="shared" si="37"/>
        <v>0</v>
      </c>
      <c r="BI256" s="206">
        <f t="shared" si="38"/>
        <v>0</v>
      </c>
      <c r="BJ256" s="18" t="s">
        <v>83</v>
      </c>
      <c r="BK256" s="206">
        <f t="shared" si="39"/>
        <v>0</v>
      </c>
      <c r="BL256" s="18" t="s">
        <v>215</v>
      </c>
      <c r="BM256" s="205" t="s">
        <v>609</v>
      </c>
    </row>
    <row r="257" spans="1:65" s="2" customFormat="1" ht="24.2" customHeight="1">
      <c r="A257" s="35"/>
      <c r="B257" s="36"/>
      <c r="C257" s="244" t="s">
        <v>408</v>
      </c>
      <c r="D257" s="244" t="s">
        <v>287</v>
      </c>
      <c r="E257" s="245" t="s">
        <v>4981</v>
      </c>
      <c r="F257" s="246" t="s">
        <v>4879</v>
      </c>
      <c r="G257" s="247" t="s">
        <v>513</v>
      </c>
      <c r="H257" s="248">
        <v>1</v>
      </c>
      <c r="I257" s="249"/>
      <c r="J257" s="250">
        <f t="shared" si="30"/>
        <v>0</v>
      </c>
      <c r="K257" s="251"/>
      <c r="L257" s="252"/>
      <c r="M257" s="253" t="s">
        <v>1</v>
      </c>
      <c r="N257" s="254" t="s">
        <v>40</v>
      </c>
      <c r="O257" s="72"/>
      <c r="P257" s="203">
        <f t="shared" si="31"/>
        <v>0</v>
      </c>
      <c r="Q257" s="203">
        <v>0</v>
      </c>
      <c r="R257" s="203">
        <f t="shared" si="32"/>
        <v>0</v>
      </c>
      <c r="S257" s="203">
        <v>0</v>
      </c>
      <c r="T257" s="204">
        <f t="shared" si="33"/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05" t="s">
        <v>229</v>
      </c>
      <c r="AT257" s="205" t="s">
        <v>287</v>
      </c>
      <c r="AU257" s="205" t="s">
        <v>85</v>
      </c>
      <c r="AY257" s="18" t="s">
        <v>209</v>
      </c>
      <c r="BE257" s="206">
        <f t="shared" si="34"/>
        <v>0</v>
      </c>
      <c r="BF257" s="206">
        <f t="shared" si="35"/>
        <v>0</v>
      </c>
      <c r="BG257" s="206">
        <f t="shared" si="36"/>
        <v>0</v>
      </c>
      <c r="BH257" s="206">
        <f t="shared" si="37"/>
        <v>0</v>
      </c>
      <c r="BI257" s="206">
        <f t="shared" si="38"/>
        <v>0</v>
      </c>
      <c r="BJ257" s="18" t="s">
        <v>83</v>
      </c>
      <c r="BK257" s="206">
        <f t="shared" si="39"/>
        <v>0</v>
      </c>
      <c r="BL257" s="18" t="s">
        <v>215</v>
      </c>
      <c r="BM257" s="205" t="s">
        <v>613</v>
      </c>
    </row>
    <row r="258" spans="1:65" s="2" customFormat="1" ht="24.2" customHeight="1">
      <c r="A258" s="35"/>
      <c r="B258" s="36"/>
      <c r="C258" s="244" t="s">
        <v>610</v>
      </c>
      <c r="D258" s="244" t="s">
        <v>287</v>
      </c>
      <c r="E258" s="245" t="s">
        <v>4982</v>
      </c>
      <c r="F258" s="246" t="s">
        <v>4879</v>
      </c>
      <c r="G258" s="247" t="s">
        <v>513</v>
      </c>
      <c r="H258" s="248">
        <v>1</v>
      </c>
      <c r="I258" s="249"/>
      <c r="J258" s="250">
        <f t="shared" si="30"/>
        <v>0</v>
      </c>
      <c r="K258" s="251"/>
      <c r="L258" s="252"/>
      <c r="M258" s="253" t="s">
        <v>1</v>
      </c>
      <c r="N258" s="254" t="s">
        <v>40</v>
      </c>
      <c r="O258" s="72"/>
      <c r="P258" s="203">
        <f t="shared" si="31"/>
        <v>0</v>
      </c>
      <c r="Q258" s="203">
        <v>0</v>
      </c>
      <c r="R258" s="203">
        <f t="shared" si="32"/>
        <v>0</v>
      </c>
      <c r="S258" s="203">
        <v>0</v>
      </c>
      <c r="T258" s="204">
        <f t="shared" si="33"/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05" t="s">
        <v>229</v>
      </c>
      <c r="AT258" s="205" t="s">
        <v>287</v>
      </c>
      <c r="AU258" s="205" t="s">
        <v>85</v>
      </c>
      <c r="AY258" s="18" t="s">
        <v>209</v>
      </c>
      <c r="BE258" s="206">
        <f t="shared" si="34"/>
        <v>0</v>
      </c>
      <c r="BF258" s="206">
        <f t="shared" si="35"/>
        <v>0</v>
      </c>
      <c r="BG258" s="206">
        <f t="shared" si="36"/>
        <v>0</v>
      </c>
      <c r="BH258" s="206">
        <f t="shared" si="37"/>
        <v>0</v>
      </c>
      <c r="BI258" s="206">
        <f t="shared" si="38"/>
        <v>0</v>
      </c>
      <c r="BJ258" s="18" t="s">
        <v>83</v>
      </c>
      <c r="BK258" s="206">
        <f t="shared" si="39"/>
        <v>0</v>
      </c>
      <c r="BL258" s="18" t="s">
        <v>215</v>
      </c>
      <c r="BM258" s="205" t="s">
        <v>616</v>
      </c>
    </row>
    <row r="259" spans="1:65" s="2" customFormat="1" ht="16.5" customHeight="1">
      <c r="A259" s="35"/>
      <c r="B259" s="36"/>
      <c r="C259" s="193" t="s">
        <v>415</v>
      </c>
      <c r="D259" s="193" t="s">
        <v>211</v>
      </c>
      <c r="E259" s="194" t="s">
        <v>4983</v>
      </c>
      <c r="F259" s="195" t="s">
        <v>4846</v>
      </c>
      <c r="G259" s="196" t="s">
        <v>513</v>
      </c>
      <c r="H259" s="197">
        <v>1</v>
      </c>
      <c r="I259" s="198"/>
      <c r="J259" s="199">
        <f t="shared" si="30"/>
        <v>0</v>
      </c>
      <c r="K259" s="200"/>
      <c r="L259" s="40"/>
      <c r="M259" s="201" t="s">
        <v>1</v>
      </c>
      <c r="N259" s="202" t="s">
        <v>40</v>
      </c>
      <c r="O259" s="72"/>
      <c r="P259" s="203">
        <f t="shared" si="31"/>
        <v>0</v>
      </c>
      <c r="Q259" s="203">
        <v>0</v>
      </c>
      <c r="R259" s="203">
        <f t="shared" si="32"/>
        <v>0</v>
      </c>
      <c r="S259" s="203">
        <v>0</v>
      </c>
      <c r="T259" s="204">
        <f t="shared" si="33"/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5" t="s">
        <v>215</v>
      </c>
      <c r="AT259" s="205" t="s">
        <v>211</v>
      </c>
      <c r="AU259" s="205" t="s">
        <v>85</v>
      </c>
      <c r="AY259" s="18" t="s">
        <v>209</v>
      </c>
      <c r="BE259" s="206">
        <f t="shared" si="34"/>
        <v>0</v>
      </c>
      <c r="BF259" s="206">
        <f t="shared" si="35"/>
        <v>0</v>
      </c>
      <c r="BG259" s="206">
        <f t="shared" si="36"/>
        <v>0</v>
      </c>
      <c r="BH259" s="206">
        <f t="shared" si="37"/>
        <v>0</v>
      </c>
      <c r="BI259" s="206">
        <f t="shared" si="38"/>
        <v>0</v>
      </c>
      <c r="BJ259" s="18" t="s">
        <v>83</v>
      </c>
      <c r="BK259" s="206">
        <f t="shared" si="39"/>
        <v>0</v>
      </c>
      <c r="BL259" s="18" t="s">
        <v>215</v>
      </c>
      <c r="BM259" s="205" t="s">
        <v>621</v>
      </c>
    </row>
    <row r="260" spans="1:65" s="2" customFormat="1" ht="76.349999999999994" customHeight="1">
      <c r="A260" s="35"/>
      <c r="B260" s="36"/>
      <c r="C260" s="244" t="s">
        <v>618</v>
      </c>
      <c r="D260" s="244" t="s">
        <v>287</v>
      </c>
      <c r="E260" s="245" t="s">
        <v>4984</v>
      </c>
      <c r="F260" s="246" t="s">
        <v>4884</v>
      </c>
      <c r="G260" s="247" t="s">
        <v>513</v>
      </c>
      <c r="H260" s="248">
        <v>6</v>
      </c>
      <c r="I260" s="249"/>
      <c r="J260" s="250">
        <f t="shared" si="30"/>
        <v>0</v>
      </c>
      <c r="K260" s="251"/>
      <c r="L260" s="252"/>
      <c r="M260" s="253" t="s">
        <v>1</v>
      </c>
      <c r="N260" s="254" t="s">
        <v>40</v>
      </c>
      <c r="O260" s="72"/>
      <c r="P260" s="203">
        <f t="shared" si="31"/>
        <v>0</v>
      </c>
      <c r="Q260" s="203">
        <v>0</v>
      </c>
      <c r="R260" s="203">
        <f t="shared" si="32"/>
        <v>0</v>
      </c>
      <c r="S260" s="203">
        <v>0</v>
      </c>
      <c r="T260" s="204">
        <f t="shared" si="33"/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05" t="s">
        <v>229</v>
      </c>
      <c r="AT260" s="205" t="s">
        <v>287</v>
      </c>
      <c r="AU260" s="205" t="s">
        <v>85</v>
      </c>
      <c r="AY260" s="18" t="s">
        <v>209</v>
      </c>
      <c r="BE260" s="206">
        <f t="shared" si="34"/>
        <v>0</v>
      </c>
      <c r="BF260" s="206">
        <f t="shared" si="35"/>
        <v>0</v>
      </c>
      <c r="BG260" s="206">
        <f t="shared" si="36"/>
        <v>0</v>
      </c>
      <c r="BH260" s="206">
        <f t="shared" si="37"/>
        <v>0</v>
      </c>
      <c r="BI260" s="206">
        <f t="shared" si="38"/>
        <v>0</v>
      </c>
      <c r="BJ260" s="18" t="s">
        <v>83</v>
      </c>
      <c r="BK260" s="206">
        <f t="shared" si="39"/>
        <v>0</v>
      </c>
      <c r="BL260" s="18" t="s">
        <v>215</v>
      </c>
      <c r="BM260" s="205" t="s">
        <v>626</v>
      </c>
    </row>
    <row r="261" spans="1:65" s="2" customFormat="1" ht="16.5" customHeight="1">
      <c r="A261" s="35"/>
      <c r="B261" s="36"/>
      <c r="C261" s="244" t="s">
        <v>426</v>
      </c>
      <c r="D261" s="244" t="s">
        <v>287</v>
      </c>
      <c r="E261" s="245" t="s">
        <v>4985</v>
      </c>
      <c r="F261" s="246" t="s">
        <v>4886</v>
      </c>
      <c r="G261" s="247" t="s">
        <v>513</v>
      </c>
      <c r="H261" s="248">
        <v>6</v>
      </c>
      <c r="I261" s="249"/>
      <c r="J261" s="250">
        <f t="shared" si="30"/>
        <v>0</v>
      </c>
      <c r="K261" s="251"/>
      <c r="L261" s="252"/>
      <c r="M261" s="253" t="s">
        <v>1</v>
      </c>
      <c r="N261" s="254" t="s">
        <v>40</v>
      </c>
      <c r="O261" s="72"/>
      <c r="P261" s="203">
        <f t="shared" si="31"/>
        <v>0</v>
      </c>
      <c r="Q261" s="203">
        <v>0</v>
      </c>
      <c r="R261" s="203">
        <f t="shared" si="32"/>
        <v>0</v>
      </c>
      <c r="S261" s="203">
        <v>0</v>
      </c>
      <c r="T261" s="204">
        <f t="shared" si="33"/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05" t="s">
        <v>229</v>
      </c>
      <c r="AT261" s="205" t="s">
        <v>287</v>
      </c>
      <c r="AU261" s="205" t="s">
        <v>85</v>
      </c>
      <c r="AY261" s="18" t="s">
        <v>209</v>
      </c>
      <c r="BE261" s="206">
        <f t="shared" si="34"/>
        <v>0</v>
      </c>
      <c r="BF261" s="206">
        <f t="shared" si="35"/>
        <v>0</v>
      </c>
      <c r="BG261" s="206">
        <f t="shared" si="36"/>
        <v>0</v>
      </c>
      <c r="BH261" s="206">
        <f t="shared" si="37"/>
        <v>0</v>
      </c>
      <c r="BI261" s="206">
        <f t="shared" si="38"/>
        <v>0</v>
      </c>
      <c r="BJ261" s="18" t="s">
        <v>83</v>
      </c>
      <c r="BK261" s="206">
        <f t="shared" si="39"/>
        <v>0</v>
      </c>
      <c r="BL261" s="18" t="s">
        <v>215</v>
      </c>
      <c r="BM261" s="205" t="s">
        <v>630</v>
      </c>
    </row>
    <row r="262" spans="1:65" s="2" customFormat="1" ht="21.75" customHeight="1">
      <c r="A262" s="35"/>
      <c r="B262" s="36"/>
      <c r="C262" s="244" t="s">
        <v>627</v>
      </c>
      <c r="D262" s="244" t="s">
        <v>287</v>
      </c>
      <c r="E262" s="245" t="s">
        <v>4986</v>
      </c>
      <c r="F262" s="246" t="s">
        <v>4888</v>
      </c>
      <c r="G262" s="247" t="s">
        <v>1512</v>
      </c>
      <c r="H262" s="248">
        <v>9</v>
      </c>
      <c r="I262" s="249"/>
      <c r="J262" s="250">
        <f t="shared" si="30"/>
        <v>0</v>
      </c>
      <c r="K262" s="251"/>
      <c r="L262" s="252"/>
      <c r="M262" s="253" t="s">
        <v>1</v>
      </c>
      <c r="N262" s="254" t="s">
        <v>40</v>
      </c>
      <c r="O262" s="72"/>
      <c r="P262" s="203">
        <f t="shared" si="31"/>
        <v>0</v>
      </c>
      <c r="Q262" s="203">
        <v>0</v>
      </c>
      <c r="R262" s="203">
        <f t="shared" si="32"/>
        <v>0</v>
      </c>
      <c r="S262" s="203">
        <v>0</v>
      </c>
      <c r="T262" s="204">
        <f t="shared" si="33"/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5" t="s">
        <v>229</v>
      </c>
      <c r="AT262" s="205" t="s">
        <v>287</v>
      </c>
      <c r="AU262" s="205" t="s">
        <v>85</v>
      </c>
      <c r="AY262" s="18" t="s">
        <v>209</v>
      </c>
      <c r="BE262" s="206">
        <f t="shared" si="34"/>
        <v>0</v>
      </c>
      <c r="BF262" s="206">
        <f t="shared" si="35"/>
        <v>0</v>
      </c>
      <c r="BG262" s="206">
        <f t="shared" si="36"/>
        <v>0</v>
      </c>
      <c r="BH262" s="206">
        <f t="shared" si="37"/>
        <v>0</v>
      </c>
      <c r="BI262" s="206">
        <f t="shared" si="38"/>
        <v>0</v>
      </c>
      <c r="BJ262" s="18" t="s">
        <v>83</v>
      </c>
      <c r="BK262" s="206">
        <f t="shared" si="39"/>
        <v>0</v>
      </c>
      <c r="BL262" s="18" t="s">
        <v>215</v>
      </c>
      <c r="BM262" s="205" t="s">
        <v>633</v>
      </c>
    </row>
    <row r="263" spans="1:65" s="2" customFormat="1" ht="16.5" customHeight="1">
      <c r="A263" s="35"/>
      <c r="B263" s="36"/>
      <c r="C263" s="193" t="s">
        <v>429</v>
      </c>
      <c r="D263" s="193" t="s">
        <v>211</v>
      </c>
      <c r="E263" s="194" t="s">
        <v>4987</v>
      </c>
      <c r="F263" s="195" t="s">
        <v>4846</v>
      </c>
      <c r="G263" s="196" t="s">
        <v>513</v>
      </c>
      <c r="H263" s="197">
        <v>1</v>
      </c>
      <c r="I263" s="198"/>
      <c r="J263" s="199">
        <f t="shared" si="30"/>
        <v>0</v>
      </c>
      <c r="K263" s="200"/>
      <c r="L263" s="40"/>
      <c r="M263" s="201" t="s">
        <v>1</v>
      </c>
      <c r="N263" s="202" t="s">
        <v>40</v>
      </c>
      <c r="O263" s="72"/>
      <c r="P263" s="203">
        <f t="shared" si="31"/>
        <v>0</v>
      </c>
      <c r="Q263" s="203">
        <v>0</v>
      </c>
      <c r="R263" s="203">
        <f t="shared" si="32"/>
        <v>0</v>
      </c>
      <c r="S263" s="203">
        <v>0</v>
      </c>
      <c r="T263" s="204">
        <f t="shared" si="33"/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05" t="s">
        <v>215</v>
      </c>
      <c r="AT263" s="205" t="s">
        <v>211</v>
      </c>
      <c r="AU263" s="205" t="s">
        <v>85</v>
      </c>
      <c r="AY263" s="18" t="s">
        <v>209</v>
      </c>
      <c r="BE263" s="206">
        <f t="shared" si="34"/>
        <v>0</v>
      </c>
      <c r="BF263" s="206">
        <f t="shared" si="35"/>
        <v>0</v>
      </c>
      <c r="BG263" s="206">
        <f t="shared" si="36"/>
        <v>0</v>
      </c>
      <c r="BH263" s="206">
        <f t="shared" si="37"/>
        <v>0</v>
      </c>
      <c r="BI263" s="206">
        <f t="shared" si="38"/>
        <v>0</v>
      </c>
      <c r="BJ263" s="18" t="s">
        <v>83</v>
      </c>
      <c r="BK263" s="206">
        <f t="shared" si="39"/>
        <v>0</v>
      </c>
      <c r="BL263" s="18" t="s">
        <v>215</v>
      </c>
      <c r="BM263" s="205" t="s">
        <v>637</v>
      </c>
    </row>
    <row r="264" spans="1:65" s="2" customFormat="1" ht="76.349999999999994" customHeight="1">
      <c r="A264" s="35"/>
      <c r="B264" s="36"/>
      <c r="C264" s="244" t="s">
        <v>634</v>
      </c>
      <c r="D264" s="244" t="s">
        <v>287</v>
      </c>
      <c r="E264" s="245" t="s">
        <v>4988</v>
      </c>
      <c r="F264" s="246" t="s">
        <v>4907</v>
      </c>
      <c r="G264" s="247" t="s">
        <v>513</v>
      </c>
      <c r="H264" s="248">
        <v>6</v>
      </c>
      <c r="I264" s="249"/>
      <c r="J264" s="250">
        <f t="shared" si="30"/>
        <v>0</v>
      </c>
      <c r="K264" s="251"/>
      <c r="L264" s="252"/>
      <c r="M264" s="253" t="s">
        <v>1</v>
      </c>
      <c r="N264" s="254" t="s">
        <v>40</v>
      </c>
      <c r="O264" s="72"/>
      <c r="P264" s="203">
        <f t="shared" si="31"/>
        <v>0</v>
      </c>
      <c r="Q264" s="203">
        <v>0</v>
      </c>
      <c r="R264" s="203">
        <f t="shared" si="32"/>
        <v>0</v>
      </c>
      <c r="S264" s="203">
        <v>0</v>
      </c>
      <c r="T264" s="204">
        <f t="shared" si="33"/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05" t="s">
        <v>229</v>
      </c>
      <c r="AT264" s="205" t="s">
        <v>287</v>
      </c>
      <c r="AU264" s="205" t="s">
        <v>85</v>
      </c>
      <c r="AY264" s="18" t="s">
        <v>209</v>
      </c>
      <c r="BE264" s="206">
        <f t="shared" si="34"/>
        <v>0</v>
      </c>
      <c r="BF264" s="206">
        <f t="shared" si="35"/>
        <v>0</v>
      </c>
      <c r="BG264" s="206">
        <f t="shared" si="36"/>
        <v>0</v>
      </c>
      <c r="BH264" s="206">
        <f t="shared" si="37"/>
        <v>0</v>
      </c>
      <c r="BI264" s="206">
        <f t="shared" si="38"/>
        <v>0</v>
      </c>
      <c r="BJ264" s="18" t="s">
        <v>83</v>
      </c>
      <c r="BK264" s="206">
        <f t="shared" si="39"/>
        <v>0</v>
      </c>
      <c r="BL264" s="18" t="s">
        <v>215</v>
      </c>
      <c r="BM264" s="205" t="s">
        <v>644</v>
      </c>
    </row>
    <row r="265" spans="1:65" s="2" customFormat="1" ht="16.5" customHeight="1">
      <c r="A265" s="35"/>
      <c r="B265" s="36"/>
      <c r="C265" s="244" t="s">
        <v>433</v>
      </c>
      <c r="D265" s="244" t="s">
        <v>287</v>
      </c>
      <c r="E265" s="245" t="s">
        <v>4989</v>
      </c>
      <c r="F265" s="246" t="s">
        <v>4886</v>
      </c>
      <c r="G265" s="247" t="s">
        <v>513</v>
      </c>
      <c r="H265" s="248">
        <v>6</v>
      </c>
      <c r="I265" s="249"/>
      <c r="J265" s="250">
        <f t="shared" si="30"/>
        <v>0</v>
      </c>
      <c r="K265" s="251"/>
      <c r="L265" s="252"/>
      <c r="M265" s="253" t="s">
        <v>1</v>
      </c>
      <c r="N265" s="254" t="s">
        <v>40</v>
      </c>
      <c r="O265" s="72"/>
      <c r="P265" s="203">
        <f t="shared" si="31"/>
        <v>0</v>
      </c>
      <c r="Q265" s="203">
        <v>0</v>
      </c>
      <c r="R265" s="203">
        <f t="shared" si="32"/>
        <v>0</v>
      </c>
      <c r="S265" s="203">
        <v>0</v>
      </c>
      <c r="T265" s="204">
        <f t="shared" si="33"/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5" t="s">
        <v>229</v>
      </c>
      <c r="AT265" s="205" t="s">
        <v>287</v>
      </c>
      <c r="AU265" s="205" t="s">
        <v>85</v>
      </c>
      <c r="AY265" s="18" t="s">
        <v>209</v>
      </c>
      <c r="BE265" s="206">
        <f t="shared" si="34"/>
        <v>0</v>
      </c>
      <c r="BF265" s="206">
        <f t="shared" si="35"/>
        <v>0</v>
      </c>
      <c r="BG265" s="206">
        <f t="shared" si="36"/>
        <v>0</v>
      </c>
      <c r="BH265" s="206">
        <f t="shared" si="37"/>
        <v>0</v>
      </c>
      <c r="BI265" s="206">
        <f t="shared" si="38"/>
        <v>0</v>
      </c>
      <c r="BJ265" s="18" t="s">
        <v>83</v>
      </c>
      <c r="BK265" s="206">
        <f t="shared" si="39"/>
        <v>0</v>
      </c>
      <c r="BL265" s="18" t="s">
        <v>215</v>
      </c>
      <c r="BM265" s="205" t="s">
        <v>647</v>
      </c>
    </row>
    <row r="266" spans="1:65" s="2" customFormat="1" ht="21.75" customHeight="1">
      <c r="A266" s="35"/>
      <c r="B266" s="36"/>
      <c r="C266" s="244" t="s">
        <v>646</v>
      </c>
      <c r="D266" s="244" t="s">
        <v>287</v>
      </c>
      <c r="E266" s="245" t="s">
        <v>4990</v>
      </c>
      <c r="F266" s="246" t="s">
        <v>4888</v>
      </c>
      <c r="G266" s="247" t="s">
        <v>1512</v>
      </c>
      <c r="H266" s="248">
        <v>9</v>
      </c>
      <c r="I266" s="249"/>
      <c r="J266" s="250">
        <f t="shared" si="30"/>
        <v>0</v>
      </c>
      <c r="K266" s="251"/>
      <c r="L266" s="252"/>
      <c r="M266" s="253" t="s">
        <v>1</v>
      </c>
      <c r="N266" s="254" t="s">
        <v>40</v>
      </c>
      <c r="O266" s="72"/>
      <c r="P266" s="203">
        <f t="shared" si="31"/>
        <v>0</v>
      </c>
      <c r="Q266" s="203">
        <v>0</v>
      </c>
      <c r="R266" s="203">
        <f t="shared" si="32"/>
        <v>0</v>
      </c>
      <c r="S266" s="203">
        <v>0</v>
      </c>
      <c r="T266" s="204">
        <f t="shared" si="33"/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05" t="s">
        <v>229</v>
      </c>
      <c r="AT266" s="205" t="s">
        <v>287</v>
      </c>
      <c r="AU266" s="205" t="s">
        <v>85</v>
      </c>
      <c r="AY266" s="18" t="s">
        <v>209</v>
      </c>
      <c r="BE266" s="206">
        <f t="shared" si="34"/>
        <v>0</v>
      </c>
      <c r="BF266" s="206">
        <f t="shared" si="35"/>
        <v>0</v>
      </c>
      <c r="BG266" s="206">
        <f t="shared" si="36"/>
        <v>0</v>
      </c>
      <c r="BH266" s="206">
        <f t="shared" si="37"/>
        <v>0</v>
      </c>
      <c r="BI266" s="206">
        <f t="shared" si="38"/>
        <v>0</v>
      </c>
      <c r="BJ266" s="18" t="s">
        <v>83</v>
      </c>
      <c r="BK266" s="206">
        <f t="shared" si="39"/>
        <v>0</v>
      </c>
      <c r="BL266" s="18" t="s">
        <v>215</v>
      </c>
      <c r="BM266" s="205" t="s">
        <v>652</v>
      </c>
    </row>
    <row r="267" spans="1:65" s="2" customFormat="1" ht="16.5" customHeight="1">
      <c r="A267" s="35"/>
      <c r="B267" s="36"/>
      <c r="C267" s="193" t="s">
        <v>440</v>
      </c>
      <c r="D267" s="193" t="s">
        <v>211</v>
      </c>
      <c r="E267" s="194" t="s">
        <v>4991</v>
      </c>
      <c r="F267" s="195" t="s">
        <v>4846</v>
      </c>
      <c r="G267" s="196" t="s">
        <v>513</v>
      </c>
      <c r="H267" s="197">
        <v>1</v>
      </c>
      <c r="I267" s="198"/>
      <c r="J267" s="199">
        <f t="shared" si="30"/>
        <v>0</v>
      </c>
      <c r="K267" s="200"/>
      <c r="L267" s="40"/>
      <c r="M267" s="201" t="s">
        <v>1</v>
      </c>
      <c r="N267" s="202" t="s">
        <v>40</v>
      </c>
      <c r="O267" s="72"/>
      <c r="P267" s="203">
        <f t="shared" si="31"/>
        <v>0</v>
      </c>
      <c r="Q267" s="203">
        <v>0</v>
      </c>
      <c r="R267" s="203">
        <f t="shared" si="32"/>
        <v>0</v>
      </c>
      <c r="S267" s="203">
        <v>0</v>
      </c>
      <c r="T267" s="204">
        <f t="shared" si="33"/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05" t="s">
        <v>215</v>
      </c>
      <c r="AT267" s="205" t="s">
        <v>211</v>
      </c>
      <c r="AU267" s="205" t="s">
        <v>85</v>
      </c>
      <c r="AY267" s="18" t="s">
        <v>209</v>
      </c>
      <c r="BE267" s="206">
        <f t="shared" si="34"/>
        <v>0</v>
      </c>
      <c r="BF267" s="206">
        <f t="shared" si="35"/>
        <v>0</v>
      </c>
      <c r="BG267" s="206">
        <f t="shared" si="36"/>
        <v>0</v>
      </c>
      <c r="BH267" s="206">
        <f t="shared" si="37"/>
        <v>0</v>
      </c>
      <c r="BI267" s="206">
        <f t="shared" si="38"/>
        <v>0</v>
      </c>
      <c r="BJ267" s="18" t="s">
        <v>83</v>
      </c>
      <c r="BK267" s="206">
        <f t="shared" si="39"/>
        <v>0</v>
      </c>
      <c r="BL267" s="18" t="s">
        <v>215</v>
      </c>
      <c r="BM267" s="205" t="s">
        <v>662</v>
      </c>
    </row>
    <row r="268" spans="1:65" s="2" customFormat="1" ht="24.2" customHeight="1">
      <c r="A268" s="35"/>
      <c r="B268" s="36"/>
      <c r="C268" s="244" t="s">
        <v>659</v>
      </c>
      <c r="D268" s="244" t="s">
        <v>287</v>
      </c>
      <c r="E268" s="245" t="s">
        <v>4992</v>
      </c>
      <c r="F268" s="246" t="s">
        <v>4993</v>
      </c>
      <c r="G268" s="247" t="s">
        <v>513</v>
      </c>
      <c r="H268" s="248">
        <v>1</v>
      </c>
      <c r="I268" s="249"/>
      <c r="J268" s="250">
        <f t="shared" si="30"/>
        <v>0</v>
      </c>
      <c r="K268" s="251"/>
      <c r="L268" s="252"/>
      <c r="M268" s="253" t="s">
        <v>1</v>
      </c>
      <c r="N268" s="254" t="s">
        <v>40</v>
      </c>
      <c r="O268" s="72"/>
      <c r="P268" s="203">
        <f t="shared" si="31"/>
        <v>0</v>
      </c>
      <c r="Q268" s="203">
        <v>0</v>
      </c>
      <c r="R268" s="203">
        <f t="shared" si="32"/>
        <v>0</v>
      </c>
      <c r="S268" s="203">
        <v>0</v>
      </c>
      <c r="T268" s="204">
        <f t="shared" si="33"/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05" t="s">
        <v>229</v>
      </c>
      <c r="AT268" s="205" t="s">
        <v>287</v>
      </c>
      <c r="AU268" s="205" t="s">
        <v>85</v>
      </c>
      <c r="AY268" s="18" t="s">
        <v>209</v>
      </c>
      <c r="BE268" s="206">
        <f t="shared" si="34"/>
        <v>0</v>
      </c>
      <c r="BF268" s="206">
        <f t="shared" si="35"/>
        <v>0</v>
      </c>
      <c r="BG268" s="206">
        <f t="shared" si="36"/>
        <v>0</v>
      </c>
      <c r="BH268" s="206">
        <f t="shared" si="37"/>
        <v>0</v>
      </c>
      <c r="BI268" s="206">
        <f t="shared" si="38"/>
        <v>0</v>
      </c>
      <c r="BJ268" s="18" t="s">
        <v>83</v>
      </c>
      <c r="BK268" s="206">
        <f t="shared" si="39"/>
        <v>0</v>
      </c>
      <c r="BL268" s="18" t="s">
        <v>215</v>
      </c>
      <c r="BM268" s="205" t="s">
        <v>666</v>
      </c>
    </row>
    <row r="269" spans="1:65" s="2" customFormat="1" ht="24.2" customHeight="1">
      <c r="A269" s="35"/>
      <c r="B269" s="36"/>
      <c r="C269" s="244" t="s">
        <v>446</v>
      </c>
      <c r="D269" s="244" t="s">
        <v>287</v>
      </c>
      <c r="E269" s="245" t="s">
        <v>4994</v>
      </c>
      <c r="F269" s="246" t="s">
        <v>4995</v>
      </c>
      <c r="G269" s="247" t="s">
        <v>513</v>
      </c>
      <c r="H269" s="248">
        <v>1</v>
      </c>
      <c r="I269" s="249"/>
      <c r="J269" s="250">
        <f t="shared" si="30"/>
        <v>0</v>
      </c>
      <c r="K269" s="251"/>
      <c r="L269" s="252"/>
      <c r="M269" s="253" t="s">
        <v>1</v>
      </c>
      <c r="N269" s="254" t="s">
        <v>40</v>
      </c>
      <c r="O269" s="72"/>
      <c r="P269" s="203">
        <f t="shared" si="31"/>
        <v>0</v>
      </c>
      <c r="Q269" s="203">
        <v>0</v>
      </c>
      <c r="R269" s="203">
        <f t="shared" si="32"/>
        <v>0</v>
      </c>
      <c r="S269" s="203">
        <v>0</v>
      </c>
      <c r="T269" s="204">
        <f t="shared" si="33"/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05" t="s">
        <v>229</v>
      </c>
      <c r="AT269" s="205" t="s">
        <v>287</v>
      </c>
      <c r="AU269" s="205" t="s">
        <v>85</v>
      </c>
      <c r="AY269" s="18" t="s">
        <v>209</v>
      </c>
      <c r="BE269" s="206">
        <f t="shared" si="34"/>
        <v>0</v>
      </c>
      <c r="BF269" s="206">
        <f t="shared" si="35"/>
        <v>0</v>
      </c>
      <c r="BG269" s="206">
        <f t="shared" si="36"/>
        <v>0</v>
      </c>
      <c r="BH269" s="206">
        <f t="shared" si="37"/>
        <v>0</v>
      </c>
      <c r="BI269" s="206">
        <f t="shared" si="38"/>
        <v>0</v>
      </c>
      <c r="BJ269" s="18" t="s">
        <v>83</v>
      </c>
      <c r="BK269" s="206">
        <f t="shared" si="39"/>
        <v>0</v>
      </c>
      <c r="BL269" s="18" t="s">
        <v>215</v>
      </c>
      <c r="BM269" s="205" t="s">
        <v>672</v>
      </c>
    </row>
    <row r="270" spans="1:65" s="2" customFormat="1" ht="16.5" customHeight="1">
      <c r="A270" s="35"/>
      <c r="B270" s="36"/>
      <c r="C270" s="193" t="s">
        <v>669</v>
      </c>
      <c r="D270" s="193" t="s">
        <v>211</v>
      </c>
      <c r="E270" s="194" t="s">
        <v>4996</v>
      </c>
      <c r="F270" s="195" t="s">
        <v>4846</v>
      </c>
      <c r="G270" s="196" t="s">
        <v>513</v>
      </c>
      <c r="H270" s="197">
        <v>1</v>
      </c>
      <c r="I270" s="198"/>
      <c r="J270" s="199">
        <f t="shared" si="30"/>
        <v>0</v>
      </c>
      <c r="K270" s="200"/>
      <c r="L270" s="40"/>
      <c r="M270" s="201" t="s">
        <v>1</v>
      </c>
      <c r="N270" s="202" t="s">
        <v>40</v>
      </c>
      <c r="O270" s="72"/>
      <c r="P270" s="203">
        <f t="shared" si="31"/>
        <v>0</v>
      </c>
      <c r="Q270" s="203">
        <v>0</v>
      </c>
      <c r="R270" s="203">
        <f t="shared" si="32"/>
        <v>0</v>
      </c>
      <c r="S270" s="203">
        <v>0</v>
      </c>
      <c r="T270" s="204">
        <f t="shared" si="33"/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05" t="s">
        <v>215</v>
      </c>
      <c r="AT270" s="205" t="s">
        <v>211</v>
      </c>
      <c r="AU270" s="205" t="s">
        <v>85</v>
      </c>
      <c r="AY270" s="18" t="s">
        <v>209</v>
      </c>
      <c r="BE270" s="206">
        <f t="shared" si="34"/>
        <v>0</v>
      </c>
      <c r="BF270" s="206">
        <f t="shared" si="35"/>
        <v>0</v>
      </c>
      <c r="BG270" s="206">
        <f t="shared" si="36"/>
        <v>0</v>
      </c>
      <c r="BH270" s="206">
        <f t="shared" si="37"/>
        <v>0</v>
      </c>
      <c r="BI270" s="206">
        <f t="shared" si="38"/>
        <v>0</v>
      </c>
      <c r="BJ270" s="18" t="s">
        <v>83</v>
      </c>
      <c r="BK270" s="206">
        <f t="shared" si="39"/>
        <v>0</v>
      </c>
      <c r="BL270" s="18" t="s">
        <v>215</v>
      </c>
      <c r="BM270" s="205" t="s">
        <v>676</v>
      </c>
    </row>
    <row r="271" spans="1:65" s="12" customFormat="1" ht="22.9" customHeight="1">
      <c r="B271" s="177"/>
      <c r="C271" s="178"/>
      <c r="D271" s="179" t="s">
        <v>74</v>
      </c>
      <c r="E271" s="191" t="s">
        <v>4997</v>
      </c>
      <c r="F271" s="191" t="s">
        <v>4998</v>
      </c>
      <c r="G271" s="178"/>
      <c r="H271" s="178"/>
      <c r="I271" s="181"/>
      <c r="J271" s="192">
        <f>BK271</f>
        <v>0</v>
      </c>
      <c r="K271" s="178"/>
      <c r="L271" s="183"/>
      <c r="M271" s="184"/>
      <c r="N271" s="185"/>
      <c r="O271" s="185"/>
      <c r="P271" s="186">
        <f>SUM(P272:P281)</f>
        <v>0</v>
      </c>
      <c r="Q271" s="185"/>
      <c r="R271" s="186">
        <f>SUM(R272:R281)</f>
        <v>0</v>
      </c>
      <c r="S271" s="185"/>
      <c r="T271" s="187">
        <f>SUM(T272:T281)</f>
        <v>0</v>
      </c>
      <c r="AR271" s="188" t="s">
        <v>83</v>
      </c>
      <c r="AT271" s="189" t="s">
        <v>74</v>
      </c>
      <c r="AU271" s="189" t="s">
        <v>83</v>
      </c>
      <c r="AY271" s="188" t="s">
        <v>209</v>
      </c>
      <c r="BK271" s="190">
        <f>SUM(BK272:BK281)</f>
        <v>0</v>
      </c>
    </row>
    <row r="272" spans="1:65" s="2" customFormat="1" ht="16.5" customHeight="1">
      <c r="A272" s="35"/>
      <c r="B272" s="36"/>
      <c r="C272" s="244" t="s">
        <v>450</v>
      </c>
      <c r="D272" s="244" t="s">
        <v>287</v>
      </c>
      <c r="E272" s="245" t="s">
        <v>4999</v>
      </c>
      <c r="F272" s="246" t="s">
        <v>4929</v>
      </c>
      <c r="G272" s="247" t="s">
        <v>1512</v>
      </c>
      <c r="H272" s="248">
        <v>40</v>
      </c>
      <c r="I272" s="249"/>
      <c r="J272" s="250">
        <f t="shared" ref="J272:J281" si="40">ROUND(I272*H272,2)</f>
        <v>0</v>
      </c>
      <c r="K272" s="251"/>
      <c r="L272" s="252"/>
      <c r="M272" s="253" t="s">
        <v>1</v>
      </c>
      <c r="N272" s="254" t="s">
        <v>40</v>
      </c>
      <c r="O272" s="72"/>
      <c r="P272" s="203">
        <f t="shared" ref="P272:P281" si="41">O272*H272</f>
        <v>0</v>
      </c>
      <c r="Q272" s="203">
        <v>0</v>
      </c>
      <c r="R272" s="203">
        <f t="shared" ref="R272:R281" si="42">Q272*H272</f>
        <v>0</v>
      </c>
      <c r="S272" s="203">
        <v>0</v>
      </c>
      <c r="T272" s="204">
        <f t="shared" ref="T272:T281" si="43"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05" t="s">
        <v>229</v>
      </c>
      <c r="AT272" s="205" t="s">
        <v>287</v>
      </c>
      <c r="AU272" s="205" t="s">
        <v>85</v>
      </c>
      <c r="AY272" s="18" t="s">
        <v>209</v>
      </c>
      <c r="BE272" s="206">
        <f t="shared" ref="BE272:BE281" si="44">IF(N272="základní",J272,0)</f>
        <v>0</v>
      </c>
      <c r="BF272" s="206">
        <f t="shared" ref="BF272:BF281" si="45">IF(N272="snížená",J272,0)</f>
        <v>0</v>
      </c>
      <c r="BG272" s="206">
        <f t="shared" ref="BG272:BG281" si="46">IF(N272="zákl. přenesená",J272,0)</f>
        <v>0</v>
      </c>
      <c r="BH272" s="206">
        <f t="shared" ref="BH272:BH281" si="47">IF(N272="sníž. přenesená",J272,0)</f>
        <v>0</v>
      </c>
      <c r="BI272" s="206">
        <f t="shared" ref="BI272:BI281" si="48">IF(N272="nulová",J272,0)</f>
        <v>0</v>
      </c>
      <c r="BJ272" s="18" t="s">
        <v>83</v>
      </c>
      <c r="BK272" s="206">
        <f t="shared" ref="BK272:BK281" si="49">ROUND(I272*H272,2)</f>
        <v>0</v>
      </c>
      <c r="BL272" s="18" t="s">
        <v>215</v>
      </c>
      <c r="BM272" s="205" t="s">
        <v>680</v>
      </c>
    </row>
    <row r="273" spans="1:65" s="2" customFormat="1" ht="16.5" customHeight="1">
      <c r="A273" s="35"/>
      <c r="B273" s="36"/>
      <c r="C273" s="193" t="s">
        <v>677</v>
      </c>
      <c r="D273" s="193" t="s">
        <v>211</v>
      </c>
      <c r="E273" s="194" t="s">
        <v>5000</v>
      </c>
      <c r="F273" s="195" t="s">
        <v>4931</v>
      </c>
      <c r="G273" s="196" t="s">
        <v>1512</v>
      </c>
      <c r="H273" s="197">
        <v>40</v>
      </c>
      <c r="I273" s="198"/>
      <c r="J273" s="199">
        <f t="shared" si="40"/>
        <v>0</v>
      </c>
      <c r="K273" s="200"/>
      <c r="L273" s="40"/>
      <c r="M273" s="201" t="s">
        <v>1</v>
      </c>
      <c r="N273" s="202" t="s">
        <v>40</v>
      </c>
      <c r="O273" s="72"/>
      <c r="P273" s="203">
        <f t="shared" si="41"/>
        <v>0</v>
      </c>
      <c r="Q273" s="203">
        <v>0</v>
      </c>
      <c r="R273" s="203">
        <f t="shared" si="42"/>
        <v>0</v>
      </c>
      <c r="S273" s="203">
        <v>0</v>
      </c>
      <c r="T273" s="204">
        <f t="shared" si="43"/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05" t="s">
        <v>215</v>
      </c>
      <c r="AT273" s="205" t="s">
        <v>211</v>
      </c>
      <c r="AU273" s="205" t="s">
        <v>85</v>
      </c>
      <c r="AY273" s="18" t="s">
        <v>209</v>
      </c>
      <c r="BE273" s="206">
        <f t="shared" si="44"/>
        <v>0</v>
      </c>
      <c r="BF273" s="206">
        <f t="shared" si="45"/>
        <v>0</v>
      </c>
      <c r="BG273" s="206">
        <f t="shared" si="46"/>
        <v>0</v>
      </c>
      <c r="BH273" s="206">
        <f t="shared" si="47"/>
        <v>0</v>
      </c>
      <c r="BI273" s="206">
        <f t="shared" si="48"/>
        <v>0</v>
      </c>
      <c r="BJ273" s="18" t="s">
        <v>83</v>
      </c>
      <c r="BK273" s="206">
        <f t="shared" si="49"/>
        <v>0</v>
      </c>
      <c r="BL273" s="18" t="s">
        <v>215</v>
      </c>
      <c r="BM273" s="205" t="s">
        <v>683</v>
      </c>
    </row>
    <row r="274" spans="1:65" s="2" customFormat="1" ht="16.5" customHeight="1">
      <c r="A274" s="35"/>
      <c r="B274" s="36"/>
      <c r="C274" s="244" t="s">
        <v>454</v>
      </c>
      <c r="D274" s="244" t="s">
        <v>287</v>
      </c>
      <c r="E274" s="245" t="s">
        <v>5001</v>
      </c>
      <c r="F274" s="246" t="s">
        <v>4933</v>
      </c>
      <c r="G274" s="247" t="s">
        <v>1512</v>
      </c>
      <c r="H274" s="248">
        <v>65</v>
      </c>
      <c r="I274" s="249"/>
      <c r="J274" s="250">
        <f t="shared" si="40"/>
        <v>0</v>
      </c>
      <c r="K274" s="251"/>
      <c r="L274" s="252"/>
      <c r="M274" s="253" t="s">
        <v>1</v>
      </c>
      <c r="N274" s="254" t="s">
        <v>40</v>
      </c>
      <c r="O274" s="72"/>
      <c r="P274" s="203">
        <f t="shared" si="41"/>
        <v>0</v>
      </c>
      <c r="Q274" s="203">
        <v>0</v>
      </c>
      <c r="R274" s="203">
        <f t="shared" si="42"/>
        <v>0</v>
      </c>
      <c r="S274" s="203">
        <v>0</v>
      </c>
      <c r="T274" s="204">
        <f t="shared" si="43"/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05" t="s">
        <v>229</v>
      </c>
      <c r="AT274" s="205" t="s">
        <v>287</v>
      </c>
      <c r="AU274" s="205" t="s">
        <v>85</v>
      </c>
      <c r="AY274" s="18" t="s">
        <v>209</v>
      </c>
      <c r="BE274" s="206">
        <f t="shared" si="44"/>
        <v>0</v>
      </c>
      <c r="BF274" s="206">
        <f t="shared" si="45"/>
        <v>0</v>
      </c>
      <c r="BG274" s="206">
        <f t="shared" si="46"/>
        <v>0</v>
      </c>
      <c r="BH274" s="206">
        <f t="shared" si="47"/>
        <v>0</v>
      </c>
      <c r="BI274" s="206">
        <f t="shared" si="48"/>
        <v>0</v>
      </c>
      <c r="BJ274" s="18" t="s">
        <v>83</v>
      </c>
      <c r="BK274" s="206">
        <f t="shared" si="49"/>
        <v>0</v>
      </c>
      <c r="BL274" s="18" t="s">
        <v>215</v>
      </c>
      <c r="BM274" s="205" t="s">
        <v>688</v>
      </c>
    </row>
    <row r="275" spans="1:65" s="2" customFormat="1" ht="16.5" customHeight="1">
      <c r="A275" s="35"/>
      <c r="B275" s="36"/>
      <c r="C275" s="193" t="s">
        <v>685</v>
      </c>
      <c r="D275" s="193" t="s">
        <v>211</v>
      </c>
      <c r="E275" s="194" t="s">
        <v>5002</v>
      </c>
      <c r="F275" s="195" t="s">
        <v>4931</v>
      </c>
      <c r="G275" s="196" t="s">
        <v>1512</v>
      </c>
      <c r="H275" s="197">
        <v>65</v>
      </c>
      <c r="I275" s="198"/>
      <c r="J275" s="199">
        <f t="shared" si="40"/>
        <v>0</v>
      </c>
      <c r="K275" s="200"/>
      <c r="L275" s="40"/>
      <c r="M275" s="201" t="s">
        <v>1</v>
      </c>
      <c r="N275" s="202" t="s">
        <v>40</v>
      </c>
      <c r="O275" s="72"/>
      <c r="P275" s="203">
        <f t="shared" si="41"/>
        <v>0</v>
      </c>
      <c r="Q275" s="203">
        <v>0</v>
      </c>
      <c r="R275" s="203">
        <f t="shared" si="42"/>
        <v>0</v>
      </c>
      <c r="S275" s="203">
        <v>0</v>
      </c>
      <c r="T275" s="204">
        <f t="shared" si="43"/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05" t="s">
        <v>215</v>
      </c>
      <c r="AT275" s="205" t="s">
        <v>211</v>
      </c>
      <c r="AU275" s="205" t="s">
        <v>85</v>
      </c>
      <c r="AY275" s="18" t="s">
        <v>209</v>
      </c>
      <c r="BE275" s="206">
        <f t="shared" si="44"/>
        <v>0</v>
      </c>
      <c r="BF275" s="206">
        <f t="shared" si="45"/>
        <v>0</v>
      </c>
      <c r="BG275" s="206">
        <f t="shared" si="46"/>
        <v>0</v>
      </c>
      <c r="BH275" s="206">
        <f t="shared" si="47"/>
        <v>0</v>
      </c>
      <c r="BI275" s="206">
        <f t="shared" si="48"/>
        <v>0</v>
      </c>
      <c r="BJ275" s="18" t="s">
        <v>83</v>
      </c>
      <c r="BK275" s="206">
        <f t="shared" si="49"/>
        <v>0</v>
      </c>
      <c r="BL275" s="18" t="s">
        <v>215</v>
      </c>
      <c r="BM275" s="205" t="s">
        <v>694</v>
      </c>
    </row>
    <row r="276" spans="1:65" s="2" customFormat="1" ht="16.5" customHeight="1">
      <c r="A276" s="35"/>
      <c r="B276" s="36"/>
      <c r="C276" s="244" t="s">
        <v>457</v>
      </c>
      <c r="D276" s="244" t="s">
        <v>287</v>
      </c>
      <c r="E276" s="245" t="s">
        <v>5003</v>
      </c>
      <c r="F276" s="246" t="s">
        <v>4936</v>
      </c>
      <c r="G276" s="247" t="s">
        <v>1512</v>
      </c>
      <c r="H276" s="248">
        <v>20</v>
      </c>
      <c r="I276" s="249"/>
      <c r="J276" s="250">
        <f t="shared" si="40"/>
        <v>0</v>
      </c>
      <c r="K276" s="251"/>
      <c r="L276" s="252"/>
      <c r="M276" s="253" t="s">
        <v>1</v>
      </c>
      <c r="N276" s="254" t="s">
        <v>40</v>
      </c>
      <c r="O276" s="72"/>
      <c r="P276" s="203">
        <f t="shared" si="41"/>
        <v>0</v>
      </c>
      <c r="Q276" s="203">
        <v>0</v>
      </c>
      <c r="R276" s="203">
        <f t="shared" si="42"/>
        <v>0</v>
      </c>
      <c r="S276" s="203">
        <v>0</v>
      </c>
      <c r="T276" s="204">
        <f t="shared" si="43"/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05" t="s">
        <v>229</v>
      </c>
      <c r="AT276" s="205" t="s">
        <v>287</v>
      </c>
      <c r="AU276" s="205" t="s">
        <v>85</v>
      </c>
      <c r="AY276" s="18" t="s">
        <v>209</v>
      </c>
      <c r="BE276" s="206">
        <f t="shared" si="44"/>
        <v>0</v>
      </c>
      <c r="BF276" s="206">
        <f t="shared" si="45"/>
        <v>0</v>
      </c>
      <c r="BG276" s="206">
        <f t="shared" si="46"/>
        <v>0</v>
      </c>
      <c r="BH276" s="206">
        <f t="shared" si="47"/>
        <v>0</v>
      </c>
      <c r="BI276" s="206">
        <f t="shared" si="48"/>
        <v>0</v>
      </c>
      <c r="BJ276" s="18" t="s">
        <v>83</v>
      </c>
      <c r="BK276" s="206">
        <f t="shared" si="49"/>
        <v>0</v>
      </c>
      <c r="BL276" s="18" t="s">
        <v>215</v>
      </c>
      <c r="BM276" s="205" t="s">
        <v>697</v>
      </c>
    </row>
    <row r="277" spans="1:65" s="2" customFormat="1" ht="16.5" customHeight="1">
      <c r="A277" s="35"/>
      <c r="B277" s="36"/>
      <c r="C277" s="193" t="s">
        <v>696</v>
      </c>
      <c r="D277" s="193" t="s">
        <v>211</v>
      </c>
      <c r="E277" s="194" t="s">
        <v>5004</v>
      </c>
      <c r="F277" s="195" t="s">
        <v>4931</v>
      </c>
      <c r="G277" s="196" t="s">
        <v>1512</v>
      </c>
      <c r="H277" s="197">
        <v>20</v>
      </c>
      <c r="I277" s="198"/>
      <c r="J277" s="199">
        <f t="shared" si="40"/>
        <v>0</v>
      </c>
      <c r="K277" s="200"/>
      <c r="L277" s="40"/>
      <c r="M277" s="201" t="s">
        <v>1</v>
      </c>
      <c r="N277" s="202" t="s">
        <v>40</v>
      </c>
      <c r="O277" s="72"/>
      <c r="P277" s="203">
        <f t="shared" si="41"/>
        <v>0</v>
      </c>
      <c r="Q277" s="203">
        <v>0</v>
      </c>
      <c r="R277" s="203">
        <f t="shared" si="42"/>
        <v>0</v>
      </c>
      <c r="S277" s="203">
        <v>0</v>
      </c>
      <c r="T277" s="204">
        <f t="shared" si="43"/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05" t="s">
        <v>215</v>
      </c>
      <c r="AT277" s="205" t="s">
        <v>211</v>
      </c>
      <c r="AU277" s="205" t="s">
        <v>85</v>
      </c>
      <c r="AY277" s="18" t="s">
        <v>209</v>
      </c>
      <c r="BE277" s="206">
        <f t="shared" si="44"/>
        <v>0</v>
      </c>
      <c r="BF277" s="206">
        <f t="shared" si="45"/>
        <v>0</v>
      </c>
      <c r="BG277" s="206">
        <f t="shared" si="46"/>
        <v>0</v>
      </c>
      <c r="BH277" s="206">
        <f t="shared" si="47"/>
        <v>0</v>
      </c>
      <c r="BI277" s="206">
        <f t="shared" si="48"/>
        <v>0</v>
      </c>
      <c r="BJ277" s="18" t="s">
        <v>83</v>
      </c>
      <c r="BK277" s="206">
        <f t="shared" si="49"/>
        <v>0</v>
      </c>
      <c r="BL277" s="18" t="s">
        <v>215</v>
      </c>
      <c r="BM277" s="205" t="s">
        <v>701</v>
      </c>
    </row>
    <row r="278" spans="1:65" s="2" customFormat="1" ht="16.5" customHeight="1">
      <c r="A278" s="35"/>
      <c r="B278" s="36"/>
      <c r="C278" s="244" t="s">
        <v>461</v>
      </c>
      <c r="D278" s="244" t="s">
        <v>287</v>
      </c>
      <c r="E278" s="245" t="s">
        <v>5005</v>
      </c>
      <c r="F278" s="246" t="s">
        <v>4939</v>
      </c>
      <c r="G278" s="247" t="s">
        <v>1512</v>
      </c>
      <c r="H278" s="248">
        <v>1</v>
      </c>
      <c r="I278" s="249"/>
      <c r="J278" s="250">
        <f t="shared" si="40"/>
        <v>0</v>
      </c>
      <c r="K278" s="251"/>
      <c r="L278" s="252"/>
      <c r="M278" s="253" t="s">
        <v>1</v>
      </c>
      <c r="N278" s="254" t="s">
        <v>40</v>
      </c>
      <c r="O278" s="72"/>
      <c r="P278" s="203">
        <f t="shared" si="41"/>
        <v>0</v>
      </c>
      <c r="Q278" s="203">
        <v>0</v>
      </c>
      <c r="R278" s="203">
        <f t="shared" si="42"/>
        <v>0</v>
      </c>
      <c r="S278" s="203">
        <v>0</v>
      </c>
      <c r="T278" s="204">
        <f t="shared" si="43"/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05" t="s">
        <v>229</v>
      </c>
      <c r="AT278" s="205" t="s">
        <v>287</v>
      </c>
      <c r="AU278" s="205" t="s">
        <v>85</v>
      </c>
      <c r="AY278" s="18" t="s">
        <v>209</v>
      </c>
      <c r="BE278" s="206">
        <f t="shared" si="44"/>
        <v>0</v>
      </c>
      <c r="BF278" s="206">
        <f t="shared" si="45"/>
        <v>0</v>
      </c>
      <c r="BG278" s="206">
        <f t="shared" si="46"/>
        <v>0</v>
      </c>
      <c r="BH278" s="206">
        <f t="shared" si="47"/>
        <v>0</v>
      </c>
      <c r="BI278" s="206">
        <f t="shared" si="48"/>
        <v>0</v>
      </c>
      <c r="BJ278" s="18" t="s">
        <v>83</v>
      </c>
      <c r="BK278" s="206">
        <f t="shared" si="49"/>
        <v>0</v>
      </c>
      <c r="BL278" s="18" t="s">
        <v>215</v>
      </c>
      <c r="BM278" s="205" t="s">
        <v>711</v>
      </c>
    </row>
    <row r="279" spans="1:65" s="2" customFormat="1" ht="16.5" customHeight="1">
      <c r="A279" s="35"/>
      <c r="B279" s="36"/>
      <c r="C279" s="193" t="s">
        <v>708</v>
      </c>
      <c r="D279" s="193" t="s">
        <v>211</v>
      </c>
      <c r="E279" s="194" t="s">
        <v>5006</v>
      </c>
      <c r="F279" s="195" t="s">
        <v>4931</v>
      </c>
      <c r="G279" s="196" t="s">
        <v>1512</v>
      </c>
      <c r="H279" s="197">
        <v>1</v>
      </c>
      <c r="I279" s="198"/>
      <c r="J279" s="199">
        <f t="shared" si="40"/>
        <v>0</v>
      </c>
      <c r="K279" s="200"/>
      <c r="L279" s="40"/>
      <c r="M279" s="201" t="s">
        <v>1</v>
      </c>
      <c r="N279" s="202" t="s">
        <v>40</v>
      </c>
      <c r="O279" s="72"/>
      <c r="P279" s="203">
        <f t="shared" si="41"/>
        <v>0</v>
      </c>
      <c r="Q279" s="203">
        <v>0</v>
      </c>
      <c r="R279" s="203">
        <f t="shared" si="42"/>
        <v>0</v>
      </c>
      <c r="S279" s="203">
        <v>0</v>
      </c>
      <c r="T279" s="204">
        <f t="shared" si="43"/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05" t="s">
        <v>215</v>
      </c>
      <c r="AT279" s="205" t="s">
        <v>211</v>
      </c>
      <c r="AU279" s="205" t="s">
        <v>85</v>
      </c>
      <c r="AY279" s="18" t="s">
        <v>209</v>
      </c>
      <c r="BE279" s="206">
        <f t="shared" si="44"/>
        <v>0</v>
      </c>
      <c r="BF279" s="206">
        <f t="shared" si="45"/>
        <v>0</v>
      </c>
      <c r="BG279" s="206">
        <f t="shared" si="46"/>
        <v>0</v>
      </c>
      <c r="BH279" s="206">
        <f t="shared" si="47"/>
        <v>0</v>
      </c>
      <c r="BI279" s="206">
        <f t="shared" si="48"/>
        <v>0</v>
      </c>
      <c r="BJ279" s="18" t="s">
        <v>83</v>
      </c>
      <c r="BK279" s="206">
        <f t="shared" si="49"/>
        <v>0</v>
      </c>
      <c r="BL279" s="18" t="s">
        <v>215</v>
      </c>
      <c r="BM279" s="205" t="s">
        <v>717</v>
      </c>
    </row>
    <row r="280" spans="1:65" s="2" customFormat="1" ht="16.5" customHeight="1">
      <c r="A280" s="35"/>
      <c r="B280" s="36"/>
      <c r="C280" s="244" t="s">
        <v>464</v>
      </c>
      <c r="D280" s="244" t="s">
        <v>287</v>
      </c>
      <c r="E280" s="245" t="s">
        <v>5007</v>
      </c>
      <c r="F280" s="246" t="s">
        <v>4948</v>
      </c>
      <c r="G280" s="247" t="s">
        <v>1512</v>
      </c>
      <c r="H280" s="248">
        <v>6</v>
      </c>
      <c r="I280" s="249"/>
      <c r="J280" s="250">
        <f t="shared" si="40"/>
        <v>0</v>
      </c>
      <c r="K280" s="251"/>
      <c r="L280" s="252"/>
      <c r="M280" s="253" t="s">
        <v>1</v>
      </c>
      <c r="N280" s="254" t="s">
        <v>40</v>
      </c>
      <c r="O280" s="72"/>
      <c r="P280" s="203">
        <f t="shared" si="41"/>
        <v>0</v>
      </c>
      <c r="Q280" s="203">
        <v>0</v>
      </c>
      <c r="R280" s="203">
        <f t="shared" si="42"/>
        <v>0</v>
      </c>
      <c r="S280" s="203">
        <v>0</v>
      </c>
      <c r="T280" s="204">
        <f t="shared" si="43"/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05" t="s">
        <v>229</v>
      </c>
      <c r="AT280" s="205" t="s">
        <v>287</v>
      </c>
      <c r="AU280" s="205" t="s">
        <v>85</v>
      </c>
      <c r="AY280" s="18" t="s">
        <v>209</v>
      </c>
      <c r="BE280" s="206">
        <f t="shared" si="44"/>
        <v>0</v>
      </c>
      <c r="BF280" s="206">
        <f t="shared" si="45"/>
        <v>0</v>
      </c>
      <c r="BG280" s="206">
        <f t="shared" si="46"/>
        <v>0</v>
      </c>
      <c r="BH280" s="206">
        <f t="shared" si="47"/>
        <v>0</v>
      </c>
      <c r="BI280" s="206">
        <f t="shared" si="48"/>
        <v>0</v>
      </c>
      <c r="BJ280" s="18" t="s">
        <v>83</v>
      </c>
      <c r="BK280" s="206">
        <f t="shared" si="49"/>
        <v>0</v>
      </c>
      <c r="BL280" s="18" t="s">
        <v>215</v>
      </c>
      <c r="BM280" s="205" t="s">
        <v>722</v>
      </c>
    </row>
    <row r="281" spans="1:65" s="2" customFormat="1" ht="16.5" customHeight="1">
      <c r="A281" s="35"/>
      <c r="B281" s="36"/>
      <c r="C281" s="193" t="s">
        <v>719</v>
      </c>
      <c r="D281" s="193" t="s">
        <v>211</v>
      </c>
      <c r="E281" s="194" t="s">
        <v>5008</v>
      </c>
      <c r="F281" s="195" t="s">
        <v>4931</v>
      </c>
      <c r="G281" s="196" t="s">
        <v>1512</v>
      </c>
      <c r="H281" s="197">
        <v>6</v>
      </c>
      <c r="I281" s="198"/>
      <c r="J281" s="199">
        <f t="shared" si="40"/>
        <v>0</v>
      </c>
      <c r="K281" s="200"/>
      <c r="L281" s="40"/>
      <c r="M281" s="201" t="s">
        <v>1</v>
      </c>
      <c r="N281" s="202" t="s">
        <v>40</v>
      </c>
      <c r="O281" s="72"/>
      <c r="P281" s="203">
        <f t="shared" si="41"/>
        <v>0</v>
      </c>
      <c r="Q281" s="203">
        <v>0</v>
      </c>
      <c r="R281" s="203">
        <f t="shared" si="42"/>
        <v>0</v>
      </c>
      <c r="S281" s="203">
        <v>0</v>
      </c>
      <c r="T281" s="204">
        <f t="shared" si="43"/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05" t="s">
        <v>215</v>
      </c>
      <c r="AT281" s="205" t="s">
        <v>211</v>
      </c>
      <c r="AU281" s="205" t="s">
        <v>85</v>
      </c>
      <c r="AY281" s="18" t="s">
        <v>209</v>
      </c>
      <c r="BE281" s="206">
        <f t="shared" si="44"/>
        <v>0</v>
      </c>
      <c r="BF281" s="206">
        <f t="shared" si="45"/>
        <v>0</v>
      </c>
      <c r="BG281" s="206">
        <f t="shared" si="46"/>
        <v>0</v>
      </c>
      <c r="BH281" s="206">
        <f t="shared" si="47"/>
        <v>0</v>
      </c>
      <c r="BI281" s="206">
        <f t="shared" si="48"/>
        <v>0</v>
      </c>
      <c r="BJ281" s="18" t="s">
        <v>83</v>
      </c>
      <c r="BK281" s="206">
        <f t="shared" si="49"/>
        <v>0</v>
      </c>
      <c r="BL281" s="18" t="s">
        <v>215</v>
      </c>
      <c r="BM281" s="205" t="s">
        <v>726</v>
      </c>
    </row>
    <row r="282" spans="1:65" s="12" customFormat="1" ht="22.9" customHeight="1">
      <c r="B282" s="177"/>
      <c r="C282" s="178"/>
      <c r="D282" s="179" t="s">
        <v>74</v>
      </c>
      <c r="E282" s="191" t="s">
        <v>5009</v>
      </c>
      <c r="F282" s="191" t="s">
        <v>4951</v>
      </c>
      <c r="G282" s="178"/>
      <c r="H282" s="178"/>
      <c r="I282" s="181"/>
      <c r="J282" s="192">
        <f>BK282</f>
        <v>0</v>
      </c>
      <c r="K282" s="178"/>
      <c r="L282" s="183"/>
      <c r="M282" s="184"/>
      <c r="N282" s="185"/>
      <c r="O282" s="185"/>
      <c r="P282" s="186">
        <f>SUM(P283:P286)</f>
        <v>0</v>
      </c>
      <c r="Q282" s="185"/>
      <c r="R282" s="186">
        <f>SUM(R283:R286)</f>
        <v>0</v>
      </c>
      <c r="S282" s="185"/>
      <c r="T282" s="187">
        <f>SUM(T283:T286)</f>
        <v>0</v>
      </c>
      <c r="AR282" s="188" t="s">
        <v>83</v>
      </c>
      <c r="AT282" s="189" t="s">
        <v>74</v>
      </c>
      <c r="AU282" s="189" t="s">
        <v>83</v>
      </c>
      <c r="AY282" s="188" t="s">
        <v>209</v>
      </c>
      <c r="BK282" s="190">
        <f>SUM(BK283:BK286)</f>
        <v>0</v>
      </c>
    </row>
    <row r="283" spans="1:65" s="2" customFormat="1" ht="24.2" customHeight="1">
      <c r="A283" s="35"/>
      <c r="B283" s="36"/>
      <c r="C283" s="193" t="s">
        <v>469</v>
      </c>
      <c r="D283" s="193" t="s">
        <v>211</v>
      </c>
      <c r="E283" s="194" t="s">
        <v>5010</v>
      </c>
      <c r="F283" s="195" t="s">
        <v>5011</v>
      </c>
      <c r="G283" s="196" t="s">
        <v>214</v>
      </c>
      <c r="H283" s="197">
        <v>7</v>
      </c>
      <c r="I283" s="198"/>
      <c r="J283" s="199">
        <f>ROUND(I283*H283,2)</f>
        <v>0</v>
      </c>
      <c r="K283" s="200"/>
      <c r="L283" s="40"/>
      <c r="M283" s="201" t="s">
        <v>1</v>
      </c>
      <c r="N283" s="202" t="s">
        <v>40</v>
      </c>
      <c r="O283" s="72"/>
      <c r="P283" s="203">
        <f>O283*H283</f>
        <v>0</v>
      </c>
      <c r="Q283" s="203">
        <v>0</v>
      </c>
      <c r="R283" s="203">
        <f>Q283*H283</f>
        <v>0</v>
      </c>
      <c r="S283" s="203">
        <v>0</v>
      </c>
      <c r="T283" s="204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05" t="s">
        <v>215</v>
      </c>
      <c r="AT283" s="205" t="s">
        <v>211</v>
      </c>
      <c r="AU283" s="205" t="s">
        <v>85</v>
      </c>
      <c r="AY283" s="18" t="s">
        <v>209</v>
      </c>
      <c r="BE283" s="206">
        <f>IF(N283="základní",J283,0)</f>
        <v>0</v>
      </c>
      <c r="BF283" s="206">
        <f>IF(N283="snížená",J283,0)</f>
        <v>0</v>
      </c>
      <c r="BG283" s="206">
        <f>IF(N283="zákl. přenesená",J283,0)</f>
        <v>0</v>
      </c>
      <c r="BH283" s="206">
        <f>IF(N283="sníž. přenesená",J283,0)</f>
        <v>0</v>
      </c>
      <c r="BI283" s="206">
        <f>IF(N283="nulová",J283,0)</f>
        <v>0</v>
      </c>
      <c r="BJ283" s="18" t="s">
        <v>83</v>
      </c>
      <c r="BK283" s="206">
        <f>ROUND(I283*H283,2)</f>
        <v>0</v>
      </c>
      <c r="BL283" s="18" t="s">
        <v>215</v>
      </c>
      <c r="BM283" s="205" t="s">
        <v>729</v>
      </c>
    </row>
    <row r="284" spans="1:65" s="2" customFormat="1" ht="21.75" customHeight="1">
      <c r="A284" s="35"/>
      <c r="B284" s="36"/>
      <c r="C284" s="193" t="s">
        <v>728</v>
      </c>
      <c r="D284" s="193" t="s">
        <v>211</v>
      </c>
      <c r="E284" s="194" t="s">
        <v>5012</v>
      </c>
      <c r="F284" s="195" t="s">
        <v>4953</v>
      </c>
      <c r="G284" s="196" t="s">
        <v>214</v>
      </c>
      <c r="H284" s="197">
        <v>23</v>
      </c>
      <c r="I284" s="198"/>
      <c r="J284" s="199">
        <f>ROUND(I284*H284,2)</f>
        <v>0</v>
      </c>
      <c r="K284" s="200"/>
      <c r="L284" s="40"/>
      <c r="M284" s="201" t="s">
        <v>1</v>
      </c>
      <c r="N284" s="202" t="s">
        <v>40</v>
      </c>
      <c r="O284" s="72"/>
      <c r="P284" s="203">
        <f>O284*H284</f>
        <v>0</v>
      </c>
      <c r="Q284" s="203">
        <v>0</v>
      </c>
      <c r="R284" s="203">
        <f>Q284*H284</f>
        <v>0</v>
      </c>
      <c r="S284" s="203">
        <v>0</v>
      </c>
      <c r="T284" s="204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05" t="s">
        <v>215</v>
      </c>
      <c r="AT284" s="205" t="s">
        <v>211</v>
      </c>
      <c r="AU284" s="205" t="s">
        <v>85</v>
      </c>
      <c r="AY284" s="18" t="s">
        <v>209</v>
      </c>
      <c r="BE284" s="206">
        <f>IF(N284="základní",J284,0)</f>
        <v>0</v>
      </c>
      <c r="BF284" s="206">
        <f>IF(N284="snížená",J284,0)</f>
        <v>0</v>
      </c>
      <c r="BG284" s="206">
        <f>IF(N284="zákl. přenesená",J284,0)</f>
        <v>0</v>
      </c>
      <c r="BH284" s="206">
        <f>IF(N284="sníž. přenesená",J284,0)</f>
        <v>0</v>
      </c>
      <c r="BI284" s="206">
        <f>IF(N284="nulová",J284,0)</f>
        <v>0</v>
      </c>
      <c r="BJ284" s="18" t="s">
        <v>83</v>
      </c>
      <c r="BK284" s="206">
        <f>ROUND(I284*H284,2)</f>
        <v>0</v>
      </c>
      <c r="BL284" s="18" t="s">
        <v>215</v>
      </c>
      <c r="BM284" s="205" t="s">
        <v>736</v>
      </c>
    </row>
    <row r="285" spans="1:65" s="2" customFormat="1" ht="21.75" customHeight="1">
      <c r="A285" s="35"/>
      <c r="B285" s="36"/>
      <c r="C285" s="193" t="s">
        <v>473</v>
      </c>
      <c r="D285" s="193" t="s">
        <v>211</v>
      </c>
      <c r="E285" s="194" t="s">
        <v>5013</v>
      </c>
      <c r="F285" s="195" t="s">
        <v>4955</v>
      </c>
      <c r="G285" s="196" t="s">
        <v>214</v>
      </c>
      <c r="H285" s="197">
        <v>65</v>
      </c>
      <c r="I285" s="198"/>
      <c r="J285" s="199">
        <f>ROUND(I285*H285,2)</f>
        <v>0</v>
      </c>
      <c r="K285" s="200"/>
      <c r="L285" s="40"/>
      <c r="M285" s="201" t="s">
        <v>1</v>
      </c>
      <c r="N285" s="202" t="s">
        <v>40</v>
      </c>
      <c r="O285" s="72"/>
      <c r="P285" s="203">
        <f>O285*H285</f>
        <v>0</v>
      </c>
      <c r="Q285" s="203">
        <v>0</v>
      </c>
      <c r="R285" s="203">
        <f>Q285*H285</f>
        <v>0</v>
      </c>
      <c r="S285" s="203">
        <v>0</v>
      </c>
      <c r="T285" s="204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05" t="s">
        <v>215</v>
      </c>
      <c r="AT285" s="205" t="s">
        <v>211</v>
      </c>
      <c r="AU285" s="205" t="s">
        <v>85</v>
      </c>
      <c r="AY285" s="18" t="s">
        <v>209</v>
      </c>
      <c r="BE285" s="206">
        <f>IF(N285="základní",J285,0)</f>
        <v>0</v>
      </c>
      <c r="BF285" s="206">
        <f>IF(N285="snížená",J285,0)</f>
        <v>0</v>
      </c>
      <c r="BG285" s="206">
        <f>IF(N285="zákl. přenesená",J285,0)</f>
        <v>0</v>
      </c>
      <c r="BH285" s="206">
        <f>IF(N285="sníž. přenesená",J285,0)</f>
        <v>0</v>
      </c>
      <c r="BI285" s="206">
        <f>IF(N285="nulová",J285,0)</f>
        <v>0</v>
      </c>
      <c r="BJ285" s="18" t="s">
        <v>83</v>
      </c>
      <c r="BK285" s="206">
        <f>ROUND(I285*H285,2)</f>
        <v>0</v>
      </c>
      <c r="BL285" s="18" t="s">
        <v>215</v>
      </c>
      <c r="BM285" s="205" t="s">
        <v>742</v>
      </c>
    </row>
    <row r="286" spans="1:65" s="2" customFormat="1" ht="33" customHeight="1">
      <c r="A286" s="35"/>
      <c r="B286" s="36"/>
      <c r="C286" s="193" t="s">
        <v>739</v>
      </c>
      <c r="D286" s="193" t="s">
        <v>211</v>
      </c>
      <c r="E286" s="194" t="s">
        <v>5014</v>
      </c>
      <c r="F286" s="195" t="s">
        <v>4957</v>
      </c>
      <c r="G286" s="196" t="s">
        <v>214</v>
      </c>
      <c r="H286" s="197">
        <v>105</v>
      </c>
      <c r="I286" s="198"/>
      <c r="J286" s="199">
        <f>ROUND(I286*H286,2)</f>
        <v>0</v>
      </c>
      <c r="K286" s="200"/>
      <c r="L286" s="40"/>
      <c r="M286" s="201" t="s">
        <v>1</v>
      </c>
      <c r="N286" s="202" t="s">
        <v>40</v>
      </c>
      <c r="O286" s="72"/>
      <c r="P286" s="203">
        <f>O286*H286</f>
        <v>0</v>
      </c>
      <c r="Q286" s="203">
        <v>0</v>
      </c>
      <c r="R286" s="203">
        <f>Q286*H286</f>
        <v>0</v>
      </c>
      <c r="S286" s="203">
        <v>0</v>
      </c>
      <c r="T286" s="204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05" t="s">
        <v>215</v>
      </c>
      <c r="AT286" s="205" t="s">
        <v>211</v>
      </c>
      <c r="AU286" s="205" t="s">
        <v>85</v>
      </c>
      <c r="AY286" s="18" t="s">
        <v>209</v>
      </c>
      <c r="BE286" s="206">
        <f>IF(N286="základní",J286,0)</f>
        <v>0</v>
      </c>
      <c r="BF286" s="206">
        <f>IF(N286="snížená",J286,0)</f>
        <v>0</v>
      </c>
      <c r="BG286" s="206">
        <f>IF(N286="zákl. přenesená",J286,0)</f>
        <v>0</v>
      </c>
      <c r="BH286" s="206">
        <f>IF(N286="sníž. přenesená",J286,0)</f>
        <v>0</v>
      </c>
      <c r="BI286" s="206">
        <f>IF(N286="nulová",J286,0)</f>
        <v>0</v>
      </c>
      <c r="BJ286" s="18" t="s">
        <v>83</v>
      </c>
      <c r="BK286" s="206">
        <f>ROUND(I286*H286,2)</f>
        <v>0</v>
      </c>
      <c r="BL286" s="18" t="s">
        <v>215</v>
      </c>
      <c r="BM286" s="205" t="s">
        <v>743</v>
      </c>
    </row>
    <row r="287" spans="1:65" s="12" customFormat="1" ht="25.9" customHeight="1">
      <c r="B287" s="177"/>
      <c r="C287" s="178"/>
      <c r="D287" s="179" t="s">
        <v>74</v>
      </c>
      <c r="E287" s="180" t="s">
        <v>5015</v>
      </c>
      <c r="F287" s="180" t="s">
        <v>5016</v>
      </c>
      <c r="G287" s="178"/>
      <c r="H287" s="178"/>
      <c r="I287" s="181"/>
      <c r="J287" s="182">
        <f>BK287</f>
        <v>0</v>
      </c>
      <c r="K287" s="178"/>
      <c r="L287" s="183"/>
      <c r="M287" s="184"/>
      <c r="N287" s="185"/>
      <c r="O287" s="185"/>
      <c r="P287" s="186">
        <f>P288+P322+P333</f>
        <v>0</v>
      </c>
      <c r="Q287" s="185"/>
      <c r="R287" s="186">
        <f>R288+R322+R333</f>
        <v>0</v>
      </c>
      <c r="S287" s="185"/>
      <c r="T287" s="187">
        <f>T288+T322+T333</f>
        <v>0</v>
      </c>
      <c r="AR287" s="188" t="s">
        <v>83</v>
      </c>
      <c r="AT287" s="189" t="s">
        <v>74</v>
      </c>
      <c r="AU287" s="189" t="s">
        <v>75</v>
      </c>
      <c r="AY287" s="188" t="s">
        <v>209</v>
      </c>
      <c r="BK287" s="190">
        <f>BK288+BK322+BK333</f>
        <v>0</v>
      </c>
    </row>
    <row r="288" spans="1:65" s="12" customFormat="1" ht="22.9" customHeight="1">
      <c r="B288" s="177"/>
      <c r="C288" s="178"/>
      <c r="D288" s="179" t="s">
        <v>74</v>
      </c>
      <c r="E288" s="191" t="s">
        <v>5017</v>
      </c>
      <c r="F288" s="191" t="s">
        <v>4840</v>
      </c>
      <c r="G288" s="178"/>
      <c r="H288" s="178"/>
      <c r="I288" s="181"/>
      <c r="J288" s="192">
        <f>BK288</f>
        <v>0</v>
      </c>
      <c r="K288" s="178"/>
      <c r="L288" s="183"/>
      <c r="M288" s="184"/>
      <c r="N288" s="185"/>
      <c r="O288" s="185"/>
      <c r="P288" s="186">
        <f>SUM(P289:P321)</f>
        <v>0</v>
      </c>
      <c r="Q288" s="185"/>
      <c r="R288" s="186">
        <f>SUM(R289:R321)</f>
        <v>0</v>
      </c>
      <c r="S288" s="185"/>
      <c r="T288" s="187">
        <f>SUM(T289:T321)</f>
        <v>0</v>
      </c>
      <c r="AR288" s="188" t="s">
        <v>83</v>
      </c>
      <c r="AT288" s="189" t="s">
        <v>74</v>
      </c>
      <c r="AU288" s="189" t="s">
        <v>83</v>
      </c>
      <c r="AY288" s="188" t="s">
        <v>209</v>
      </c>
      <c r="BK288" s="190">
        <f>SUM(BK289:BK321)</f>
        <v>0</v>
      </c>
    </row>
    <row r="289" spans="1:65" s="2" customFormat="1" ht="66.75" customHeight="1">
      <c r="A289" s="35"/>
      <c r="B289" s="36"/>
      <c r="C289" s="244" t="s">
        <v>479</v>
      </c>
      <c r="D289" s="244" t="s">
        <v>287</v>
      </c>
      <c r="E289" s="245" t="s">
        <v>5018</v>
      </c>
      <c r="F289" s="246" t="s">
        <v>4842</v>
      </c>
      <c r="G289" s="247" t="s">
        <v>513</v>
      </c>
      <c r="H289" s="248">
        <v>1</v>
      </c>
      <c r="I289" s="249"/>
      <c r="J289" s="250">
        <f t="shared" ref="J289:J321" si="50">ROUND(I289*H289,2)</f>
        <v>0</v>
      </c>
      <c r="K289" s="251"/>
      <c r="L289" s="252"/>
      <c r="M289" s="253" t="s">
        <v>1</v>
      </c>
      <c r="N289" s="254" t="s">
        <v>40</v>
      </c>
      <c r="O289" s="72"/>
      <c r="P289" s="203">
        <f t="shared" ref="P289:P321" si="51">O289*H289</f>
        <v>0</v>
      </c>
      <c r="Q289" s="203">
        <v>0</v>
      </c>
      <c r="R289" s="203">
        <f t="shared" ref="R289:R321" si="52">Q289*H289</f>
        <v>0</v>
      </c>
      <c r="S289" s="203">
        <v>0</v>
      </c>
      <c r="T289" s="204">
        <f t="shared" ref="T289:T321" si="53"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05" t="s">
        <v>229</v>
      </c>
      <c r="AT289" s="205" t="s">
        <v>287</v>
      </c>
      <c r="AU289" s="205" t="s">
        <v>85</v>
      </c>
      <c r="AY289" s="18" t="s">
        <v>209</v>
      </c>
      <c r="BE289" s="206">
        <f t="shared" ref="BE289:BE321" si="54">IF(N289="základní",J289,0)</f>
        <v>0</v>
      </c>
      <c r="BF289" s="206">
        <f t="shared" ref="BF289:BF321" si="55">IF(N289="snížená",J289,0)</f>
        <v>0</v>
      </c>
      <c r="BG289" s="206">
        <f t="shared" ref="BG289:BG321" si="56">IF(N289="zákl. přenesená",J289,0)</f>
        <v>0</v>
      </c>
      <c r="BH289" s="206">
        <f t="shared" ref="BH289:BH321" si="57">IF(N289="sníž. přenesená",J289,0)</f>
        <v>0</v>
      </c>
      <c r="BI289" s="206">
        <f t="shared" ref="BI289:BI321" si="58">IF(N289="nulová",J289,0)</f>
        <v>0</v>
      </c>
      <c r="BJ289" s="18" t="s">
        <v>83</v>
      </c>
      <c r="BK289" s="206">
        <f t="shared" ref="BK289:BK321" si="59">ROUND(I289*H289,2)</f>
        <v>0</v>
      </c>
      <c r="BL289" s="18" t="s">
        <v>215</v>
      </c>
      <c r="BM289" s="205" t="s">
        <v>747</v>
      </c>
    </row>
    <row r="290" spans="1:65" s="2" customFormat="1" ht="16.5" customHeight="1">
      <c r="A290" s="35"/>
      <c r="B290" s="36"/>
      <c r="C290" s="244" t="s">
        <v>744</v>
      </c>
      <c r="D290" s="244" t="s">
        <v>287</v>
      </c>
      <c r="E290" s="245" t="s">
        <v>5019</v>
      </c>
      <c r="F290" s="246" t="s">
        <v>4844</v>
      </c>
      <c r="G290" s="247" t="s">
        <v>513</v>
      </c>
      <c r="H290" s="248">
        <v>1</v>
      </c>
      <c r="I290" s="249"/>
      <c r="J290" s="250">
        <f t="shared" si="50"/>
        <v>0</v>
      </c>
      <c r="K290" s="251"/>
      <c r="L290" s="252"/>
      <c r="M290" s="253" t="s">
        <v>1</v>
      </c>
      <c r="N290" s="254" t="s">
        <v>40</v>
      </c>
      <c r="O290" s="72"/>
      <c r="P290" s="203">
        <f t="shared" si="51"/>
        <v>0</v>
      </c>
      <c r="Q290" s="203">
        <v>0</v>
      </c>
      <c r="R290" s="203">
        <f t="shared" si="52"/>
        <v>0</v>
      </c>
      <c r="S290" s="203">
        <v>0</v>
      </c>
      <c r="T290" s="204">
        <f t="shared" si="53"/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05" t="s">
        <v>229</v>
      </c>
      <c r="AT290" s="205" t="s">
        <v>287</v>
      </c>
      <c r="AU290" s="205" t="s">
        <v>85</v>
      </c>
      <c r="AY290" s="18" t="s">
        <v>209</v>
      </c>
      <c r="BE290" s="206">
        <f t="shared" si="54"/>
        <v>0</v>
      </c>
      <c r="BF290" s="206">
        <f t="shared" si="55"/>
        <v>0</v>
      </c>
      <c r="BG290" s="206">
        <f t="shared" si="56"/>
        <v>0</v>
      </c>
      <c r="BH290" s="206">
        <f t="shared" si="57"/>
        <v>0</v>
      </c>
      <c r="BI290" s="206">
        <f t="shared" si="58"/>
        <v>0</v>
      </c>
      <c r="BJ290" s="18" t="s">
        <v>83</v>
      </c>
      <c r="BK290" s="206">
        <f t="shared" si="59"/>
        <v>0</v>
      </c>
      <c r="BL290" s="18" t="s">
        <v>215</v>
      </c>
      <c r="BM290" s="205" t="s">
        <v>750</v>
      </c>
    </row>
    <row r="291" spans="1:65" s="2" customFormat="1" ht="16.5" customHeight="1">
      <c r="A291" s="35"/>
      <c r="B291" s="36"/>
      <c r="C291" s="193" t="s">
        <v>486</v>
      </c>
      <c r="D291" s="193" t="s">
        <v>211</v>
      </c>
      <c r="E291" s="194" t="s">
        <v>5020</v>
      </c>
      <c r="F291" s="195" t="s">
        <v>4846</v>
      </c>
      <c r="G291" s="196" t="s">
        <v>513</v>
      </c>
      <c r="H291" s="197">
        <v>1</v>
      </c>
      <c r="I291" s="198"/>
      <c r="J291" s="199">
        <f t="shared" si="50"/>
        <v>0</v>
      </c>
      <c r="K291" s="200"/>
      <c r="L291" s="40"/>
      <c r="M291" s="201" t="s">
        <v>1</v>
      </c>
      <c r="N291" s="202" t="s">
        <v>40</v>
      </c>
      <c r="O291" s="72"/>
      <c r="P291" s="203">
        <f t="shared" si="51"/>
        <v>0</v>
      </c>
      <c r="Q291" s="203">
        <v>0</v>
      </c>
      <c r="R291" s="203">
        <f t="shared" si="52"/>
        <v>0</v>
      </c>
      <c r="S291" s="203">
        <v>0</v>
      </c>
      <c r="T291" s="204">
        <f t="shared" si="53"/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05" t="s">
        <v>215</v>
      </c>
      <c r="AT291" s="205" t="s">
        <v>211</v>
      </c>
      <c r="AU291" s="205" t="s">
        <v>85</v>
      </c>
      <c r="AY291" s="18" t="s">
        <v>209</v>
      </c>
      <c r="BE291" s="206">
        <f t="shared" si="54"/>
        <v>0</v>
      </c>
      <c r="BF291" s="206">
        <f t="shared" si="55"/>
        <v>0</v>
      </c>
      <c r="BG291" s="206">
        <f t="shared" si="56"/>
        <v>0</v>
      </c>
      <c r="BH291" s="206">
        <f t="shared" si="57"/>
        <v>0</v>
      </c>
      <c r="BI291" s="206">
        <f t="shared" si="58"/>
        <v>0</v>
      </c>
      <c r="BJ291" s="18" t="s">
        <v>83</v>
      </c>
      <c r="BK291" s="206">
        <f t="shared" si="59"/>
        <v>0</v>
      </c>
      <c r="BL291" s="18" t="s">
        <v>215</v>
      </c>
      <c r="BM291" s="205" t="s">
        <v>758</v>
      </c>
    </row>
    <row r="292" spans="1:65" s="2" customFormat="1" ht="37.9" customHeight="1">
      <c r="A292" s="35"/>
      <c r="B292" s="36"/>
      <c r="C292" s="244" t="s">
        <v>755</v>
      </c>
      <c r="D292" s="244" t="s">
        <v>287</v>
      </c>
      <c r="E292" s="245" t="s">
        <v>5021</v>
      </c>
      <c r="F292" s="246" t="s">
        <v>4848</v>
      </c>
      <c r="G292" s="247" t="s">
        <v>513</v>
      </c>
      <c r="H292" s="248">
        <v>1</v>
      </c>
      <c r="I292" s="249"/>
      <c r="J292" s="250">
        <f t="shared" si="50"/>
        <v>0</v>
      </c>
      <c r="K292" s="251"/>
      <c r="L292" s="252"/>
      <c r="M292" s="253" t="s">
        <v>1</v>
      </c>
      <c r="N292" s="254" t="s">
        <v>40</v>
      </c>
      <c r="O292" s="72"/>
      <c r="P292" s="203">
        <f t="shared" si="51"/>
        <v>0</v>
      </c>
      <c r="Q292" s="203">
        <v>0</v>
      </c>
      <c r="R292" s="203">
        <f t="shared" si="52"/>
        <v>0</v>
      </c>
      <c r="S292" s="203">
        <v>0</v>
      </c>
      <c r="T292" s="204">
        <f t="shared" si="53"/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05" t="s">
        <v>229</v>
      </c>
      <c r="AT292" s="205" t="s">
        <v>287</v>
      </c>
      <c r="AU292" s="205" t="s">
        <v>85</v>
      </c>
      <c r="AY292" s="18" t="s">
        <v>209</v>
      </c>
      <c r="BE292" s="206">
        <f t="shared" si="54"/>
        <v>0</v>
      </c>
      <c r="BF292" s="206">
        <f t="shared" si="55"/>
        <v>0</v>
      </c>
      <c r="BG292" s="206">
        <f t="shared" si="56"/>
        <v>0</v>
      </c>
      <c r="BH292" s="206">
        <f t="shared" si="57"/>
        <v>0</v>
      </c>
      <c r="BI292" s="206">
        <f t="shared" si="58"/>
        <v>0</v>
      </c>
      <c r="BJ292" s="18" t="s">
        <v>83</v>
      </c>
      <c r="BK292" s="206">
        <f t="shared" si="59"/>
        <v>0</v>
      </c>
      <c r="BL292" s="18" t="s">
        <v>215</v>
      </c>
      <c r="BM292" s="205" t="s">
        <v>763</v>
      </c>
    </row>
    <row r="293" spans="1:65" s="2" customFormat="1" ht="49.15" customHeight="1">
      <c r="A293" s="35"/>
      <c r="B293" s="36"/>
      <c r="C293" s="244" t="s">
        <v>494</v>
      </c>
      <c r="D293" s="244" t="s">
        <v>287</v>
      </c>
      <c r="E293" s="245" t="s">
        <v>5022</v>
      </c>
      <c r="F293" s="246" t="s">
        <v>4850</v>
      </c>
      <c r="G293" s="247" t="s">
        <v>513</v>
      </c>
      <c r="H293" s="248">
        <v>1</v>
      </c>
      <c r="I293" s="249"/>
      <c r="J293" s="250">
        <f t="shared" si="50"/>
        <v>0</v>
      </c>
      <c r="K293" s="251"/>
      <c r="L293" s="252"/>
      <c r="M293" s="253" t="s">
        <v>1</v>
      </c>
      <c r="N293" s="254" t="s">
        <v>40</v>
      </c>
      <c r="O293" s="72"/>
      <c r="P293" s="203">
        <f t="shared" si="51"/>
        <v>0</v>
      </c>
      <c r="Q293" s="203">
        <v>0</v>
      </c>
      <c r="R293" s="203">
        <f t="shared" si="52"/>
        <v>0</v>
      </c>
      <c r="S293" s="203">
        <v>0</v>
      </c>
      <c r="T293" s="204">
        <f t="shared" si="53"/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05" t="s">
        <v>229</v>
      </c>
      <c r="AT293" s="205" t="s">
        <v>287</v>
      </c>
      <c r="AU293" s="205" t="s">
        <v>85</v>
      </c>
      <c r="AY293" s="18" t="s">
        <v>209</v>
      </c>
      <c r="BE293" s="206">
        <f t="shared" si="54"/>
        <v>0</v>
      </c>
      <c r="BF293" s="206">
        <f t="shared" si="55"/>
        <v>0</v>
      </c>
      <c r="BG293" s="206">
        <f t="shared" si="56"/>
        <v>0</v>
      </c>
      <c r="BH293" s="206">
        <f t="shared" si="57"/>
        <v>0</v>
      </c>
      <c r="BI293" s="206">
        <f t="shared" si="58"/>
        <v>0</v>
      </c>
      <c r="BJ293" s="18" t="s">
        <v>83</v>
      </c>
      <c r="BK293" s="206">
        <f t="shared" si="59"/>
        <v>0</v>
      </c>
      <c r="BL293" s="18" t="s">
        <v>215</v>
      </c>
      <c r="BM293" s="205" t="s">
        <v>770</v>
      </c>
    </row>
    <row r="294" spans="1:65" s="2" customFormat="1" ht="16.5" customHeight="1">
      <c r="A294" s="35"/>
      <c r="B294" s="36"/>
      <c r="C294" s="244" t="s">
        <v>767</v>
      </c>
      <c r="D294" s="244" t="s">
        <v>287</v>
      </c>
      <c r="E294" s="245" t="s">
        <v>5023</v>
      </c>
      <c r="F294" s="246" t="s">
        <v>4852</v>
      </c>
      <c r="G294" s="247" t="s">
        <v>513</v>
      </c>
      <c r="H294" s="248">
        <v>1</v>
      </c>
      <c r="I294" s="249"/>
      <c r="J294" s="250">
        <f t="shared" si="50"/>
        <v>0</v>
      </c>
      <c r="K294" s="251"/>
      <c r="L294" s="252"/>
      <c r="M294" s="253" t="s">
        <v>1</v>
      </c>
      <c r="N294" s="254" t="s">
        <v>40</v>
      </c>
      <c r="O294" s="72"/>
      <c r="P294" s="203">
        <f t="shared" si="51"/>
        <v>0</v>
      </c>
      <c r="Q294" s="203">
        <v>0</v>
      </c>
      <c r="R294" s="203">
        <f t="shared" si="52"/>
        <v>0</v>
      </c>
      <c r="S294" s="203">
        <v>0</v>
      </c>
      <c r="T294" s="204">
        <f t="shared" si="53"/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05" t="s">
        <v>229</v>
      </c>
      <c r="AT294" s="205" t="s">
        <v>287</v>
      </c>
      <c r="AU294" s="205" t="s">
        <v>85</v>
      </c>
      <c r="AY294" s="18" t="s">
        <v>209</v>
      </c>
      <c r="BE294" s="206">
        <f t="shared" si="54"/>
        <v>0</v>
      </c>
      <c r="BF294" s="206">
        <f t="shared" si="55"/>
        <v>0</v>
      </c>
      <c r="BG294" s="206">
        <f t="shared" si="56"/>
        <v>0</v>
      </c>
      <c r="BH294" s="206">
        <f t="shared" si="57"/>
        <v>0</v>
      </c>
      <c r="BI294" s="206">
        <f t="shared" si="58"/>
        <v>0</v>
      </c>
      <c r="BJ294" s="18" t="s">
        <v>83</v>
      </c>
      <c r="BK294" s="206">
        <f t="shared" si="59"/>
        <v>0</v>
      </c>
      <c r="BL294" s="18" t="s">
        <v>215</v>
      </c>
      <c r="BM294" s="205" t="s">
        <v>776</v>
      </c>
    </row>
    <row r="295" spans="1:65" s="2" customFormat="1" ht="16.5" customHeight="1">
      <c r="A295" s="35"/>
      <c r="B295" s="36"/>
      <c r="C295" s="244" t="s">
        <v>498</v>
      </c>
      <c r="D295" s="244" t="s">
        <v>287</v>
      </c>
      <c r="E295" s="245" t="s">
        <v>5024</v>
      </c>
      <c r="F295" s="246" t="s">
        <v>4854</v>
      </c>
      <c r="G295" s="247" t="s">
        <v>513</v>
      </c>
      <c r="H295" s="248">
        <v>1</v>
      </c>
      <c r="I295" s="249"/>
      <c r="J295" s="250">
        <f t="shared" si="50"/>
        <v>0</v>
      </c>
      <c r="K295" s="251"/>
      <c r="L295" s="252"/>
      <c r="M295" s="253" t="s">
        <v>1</v>
      </c>
      <c r="N295" s="254" t="s">
        <v>40</v>
      </c>
      <c r="O295" s="72"/>
      <c r="P295" s="203">
        <f t="shared" si="51"/>
        <v>0</v>
      </c>
      <c r="Q295" s="203">
        <v>0</v>
      </c>
      <c r="R295" s="203">
        <f t="shared" si="52"/>
        <v>0</v>
      </c>
      <c r="S295" s="203">
        <v>0</v>
      </c>
      <c r="T295" s="204">
        <f t="shared" si="53"/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05" t="s">
        <v>229</v>
      </c>
      <c r="AT295" s="205" t="s">
        <v>287</v>
      </c>
      <c r="AU295" s="205" t="s">
        <v>85</v>
      </c>
      <c r="AY295" s="18" t="s">
        <v>209</v>
      </c>
      <c r="BE295" s="206">
        <f t="shared" si="54"/>
        <v>0</v>
      </c>
      <c r="BF295" s="206">
        <f t="shared" si="55"/>
        <v>0</v>
      </c>
      <c r="BG295" s="206">
        <f t="shared" si="56"/>
        <v>0</v>
      </c>
      <c r="BH295" s="206">
        <f t="shared" si="57"/>
        <v>0</v>
      </c>
      <c r="BI295" s="206">
        <f t="shared" si="58"/>
        <v>0</v>
      </c>
      <c r="BJ295" s="18" t="s">
        <v>83</v>
      </c>
      <c r="BK295" s="206">
        <f t="shared" si="59"/>
        <v>0</v>
      </c>
      <c r="BL295" s="18" t="s">
        <v>215</v>
      </c>
      <c r="BM295" s="205" t="s">
        <v>783</v>
      </c>
    </row>
    <row r="296" spans="1:65" s="2" customFormat="1" ht="24.2" customHeight="1">
      <c r="A296" s="35"/>
      <c r="B296" s="36"/>
      <c r="C296" s="244" t="s">
        <v>780</v>
      </c>
      <c r="D296" s="244" t="s">
        <v>287</v>
      </c>
      <c r="E296" s="245" t="s">
        <v>5025</v>
      </c>
      <c r="F296" s="246" t="s">
        <v>4856</v>
      </c>
      <c r="G296" s="247" t="s">
        <v>513</v>
      </c>
      <c r="H296" s="248">
        <v>1</v>
      </c>
      <c r="I296" s="249"/>
      <c r="J296" s="250">
        <f t="shared" si="50"/>
        <v>0</v>
      </c>
      <c r="K296" s="251"/>
      <c r="L296" s="252"/>
      <c r="M296" s="253" t="s">
        <v>1</v>
      </c>
      <c r="N296" s="254" t="s">
        <v>40</v>
      </c>
      <c r="O296" s="72"/>
      <c r="P296" s="203">
        <f t="shared" si="51"/>
        <v>0</v>
      </c>
      <c r="Q296" s="203">
        <v>0</v>
      </c>
      <c r="R296" s="203">
        <f t="shared" si="52"/>
        <v>0</v>
      </c>
      <c r="S296" s="203">
        <v>0</v>
      </c>
      <c r="T296" s="204">
        <f t="shared" si="53"/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05" t="s">
        <v>229</v>
      </c>
      <c r="AT296" s="205" t="s">
        <v>287</v>
      </c>
      <c r="AU296" s="205" t="s">
        <v>85</v>
      </c>
      <c r="AY296" s="18" t="s">
        <v>209</v>
      </c>
      <c r="BE296" s="206">
        <f t="shared" si="54"/>
        <v>0</v>
      </c>
      <c r="BF296" s="206">
        <f t="shared" si="55"/>
        <v>0</v>
      </c>
      <c r="BG296" s="206">
        <f t="shared" si="56"/>
        <v>0</v>
      </c>
      <c r="BH296" s="206">
        <f t="shared" si="57"/>
        <v>0</v>
      </c>
      <c r="BI296" s="206">
        <f t="shared" si="58"/>
        <v>0</v>
      </c>
      <c r="BJ296" s="18" t="s">
        <v>83</v>
      </c>
      <c r="BK296" s="206">
        <f t="shared" si="59"/>
        <v>0</v>
      </c>
      <c r="BL296" s="18" t="s">
        <v>215</v>
      </c>
      <c r="BM296" s="205" t="s">
        <v>788</v>
      </c>
    </row>
    <row r="297" spans="1:65" s="2" customFormat="1" ht="16.5" customHeight="1">
      <c r="A297" s="35"/>
      <c r="B297" s="36"/>
      <c r="C297" s="244" t="s">
        <v>502</v>
      </c>
      <c r="D297" s="244" t="s">
        <v>287</v>
      </c>
      <c r="E297" s="245" t="s">
        <v>5026</v>
      </c>
      <c r="F297" s="246" t="s">
        <v>4858</v>
      </c>
      <c r="G297" s="247" t="s">
        <v>1512</v>
      </c>
      <c r="H297" s="248">
        <v>35</v>
      </c>
      <c r="I297" s="249"/>
      <c r="J297" s="250">
        <f t="shared" si="50"/>
        <v>0</v>
      </c>
      <c r="K297" s="251"/>
      <c r="L297" s="252"/>
      <c r="M297" s="253" t="s">
        <v>1</v>
      </c>
      <c r="N297" s="254" t="s">
        <v>40</v>
      </c>
      <c r="O297" s="72"/>
      <c r="P297" s="203">
        <f t="shared" si="51"/>
        <v>0</v>
      </c>
      <c r="Q297" s="203">
        <v>0</v>
      </c>
      <c r="R297" s="203">
        <f t="shared" si="52"/>
        <v>0</v>
      </c>
      <c r="S297" s="203">
        <v>0</v>
      </c>
      <c r="T297" s="204">
        <f t="shared" si="53"/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05" t="s">
        <v>229</v>
      </c>
      <c r="AT297" s="205" t="s">
        <v>287</v>
      </c>
      <c r="AU297" s="205" t="s">
        <v>85</v>
      </c>
      <c r="AY297" s="18" t="s">
        <v>209</v>
      </c>
      <c r="BE297" s="206">
        <f t="shared" si="54"/>
        <v>0</v>
      </c>
      <c r="BF297" s="206">
        <f t="shared" si="55"/>
        <v>0</v>
      </c>
      <c r="BG297" s="206">
        <f t="shared" si="56"/>
        <v>0</v>
      </c>
      <c r="BH297" s="206">
        <f t="shared" si="57"/>
        <v>0</v>
      </c>
      <c r="BI297" s="206">
        <f t="shared" si="58"/>
        <v>0</v>
      </c>
      <c r="BJ297" s="18" t="s">
        <v>83</v>
      </c>
      <c r="BK297" s="206">
        <f t="shared" si="59"/>
        <v>0</v>
      </c>
      <c r="BL297" s="18" t="s">
        <v>215</v>
      </c>
      <c r="BM297" s="205" t="s">
        <v>795</v>
      </c>
    </row>
    <row r="298" spans="1:65" s="2" customFormat="1" ht="16.5" customHeight="1">
      <c r="A298" s="35"/>
      <c r="B298" s="36"/>
      <c r="C298" s="244" t="s">
        <v>792</v>
      </c>
      <c r="D298" s="244" t="s">
        <v>287</v>
      </c>
      <c r="E298" s="245" t="s">
        <v>5027</v>
      </c>
      <c r="F298" s="246" t="s">
        <v>4860</v>
      </c>
      <c r="G298" s="247" t="s">
        <v>513</v>
      </c>
      <c r="H298" s="248">
        <v>1</v>
      </c>
      <c r="I298" s="249"/>
      <c r="J298" s="250">
        <f t="shared" si="50"/>
        <v>0</v>
      </c>
      <c r="K298" s="251"/>
      <c r="L298" s="252"/>
      <c r="M298" s="253" t="s">
        <v>1</v>
      </c>
      <c r="N298" s="254" t="s">
        <v>40</v>
      </c>
      <c r="O298" s="72"/>
      <c r="P298" s="203">
        <f t="shared" si="51"/>
        <v>0</v>
      </c>
      <c r="Q298" s="203">
        <v>0</v>
      </c>
      <c r="R298" s="203">
        <f t="shared" si="52"/>
        <v>0</v>
      </c>
      <c r="S298" s="203">
        <v>0</v>
      </c>
      <c r="T298" s="204">
        <f t="shared" si="53"/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05" t="s">
        <v>229</v>
      </c>
      <c r="AT298" s="205" t="s">
        <v>287</v>
      </c>
      <c r="AU298" s="205" t="s">
        <v>85</v>
      </c>
      <c r="AY298" s="18" t="s">
        <v>209</v>
      </c>
      <c r="BE298" s="206">
        <f t="shared" si="54"/>
        <v>0</v>
      </c>
      <c r="BF298" s="206">
        <f t="shared" si="55"/>
        <v>0</v>
      </c>
      <c r="BG298" s="206">
        <f t="shared" si="56"/>
        <v>0</v>
      </c>
      <c r="BH298" s="206">
        <f t="shared" si="57"/>
        <v>0</v>
      </c>
      <c r="BI298" s="206">
        <f t="shared" si="58"/>
        <v>0</v>
      </c>
      <c r="BJ298" s="18" t="s">
        <v>83</v>
      </c>
      <c r="BK298" s="206">
        <f t="shared" si="59"/>
        <v>0</v>
      </c>
      <c r="BL298" s="18" t="s">
        <v>215</v>
      </c>
      <c r="BM298" s="205" t="s">
        <v>802</v>
      </c>
    </row>
    <row r="299" spans="1:65" s="2" customFormat="1" ht="16.5" customHeight="1">
      <c r="A299" s="35"/>
      <c r="B299" s="36"/>
      <c r="C299" s="244" t="s">
        <v>799</v>
      </c>
      <c r="D299" s="244" t="s">
        <v>287</v>
      </c>
      <c r="E299" s="245" t="s">
        <v>5028</v>
      </c>
      <c r="F299" s="246" t="s">
        <v>4862</v>
      </c>
      <c r="G299" s="247" t="s">
        <v>513</v>
      </c>
      <c r="H299" s="248">
        <v>2</v>
      </c>
      <c r="I299" s="249"/>
      <c r="J299" s="250">
        <f t="shared" si="50"/>
        <v>0</v>
      </c>
      <c r="K299" s="251"/>
      <c r="L299" s="252"/>
      <c r="M299" s="253" t="s">
        <v>1</v>
      </c>
      <c r="N299" s="254" t="s">
        <v>40</v>
      </c>
      <c r="O299" s="72"/>
      <c r="P299" s="203">
        <f t="shared" si="51"/>
        <v>0</v>
      </c>
      <c r="Q299" s="203">
        <v>0</v>
      </c>
      <c r="R299" s="203">
        <f t="shared" si="52"/>
        <v>0</v>
      </c>
      <c r="S299" s="203">
        <v>0</v>
      </c>
      <c r="T299" s="204">
        <f t="shared" si="53"/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05" t="s">
        <v>229</v>
      </c>
      <c r="AT299" s="205" t="s">
        <v>287</v>
      </c>
      <c r="AU299" s="205" t="s">
        <v>85</v>
      </c>
      <c r="AY299" s="18" t="s">
        <v>209</v>
      </c>
      <c r="BE299" s="206">
        <f t="shared" si="54"/>
        <v>0</v>
      </c>
      <c r="BF299" s="206">
        <f t="shared" si="55"/>
        <v>0</v>
      </c>
      <c r="BG299" s="206">
        <f t="shared" si="56"/>
        <v>0</v>
      </c>
      <c r="BH299" s="206">
        <f t="shared" si="57"/>
        <v>0</v>
      </c>
      <c r="BI299" s="206">
        <f t="shared" si="58"/>
        <v>0</v>
      </c>
      <c r="BJ299" s="18" t="s">
        <v>83</v>
      </c>
      <c r="BK299" s="206">
        <f t="shared" si="59"/>
        <v>0</v>
      </c>
      <c r="BL299" s="18" t="s">
        <v>215</v>
      </c>
      <c r="BM299" s="205" t="s">
        <v>810</v>
      </c>
    </row>
    <row r="300" spans="1:65" s="2" customFormat="1" ht="16.5" customHeight="1">
      <c r="A300" s="35"/>
      <c r="B300" s="36"/>
      <c r="C300" s="244" t="s">
        <v>807</v>
      </c>
      <c r="D300" s="244" t="s">
        <v>287</v>
      </c>
      <c r="E300" s="245" t="s">
        <v>5029</v>
      </c>
      <c r="F300" s="246" t="s">
        <v>4864</v>
      </c>
      <c r="G300" s="247" t="s">
        <v>513</v>
      </c>
      <c r="H300" s="248">
        <v>1</v>
      </c>
      <c r="I300" s="249"/>
      <c r="J300" s="250">
        <f t="shared" si="50"/>
        <v>0</v>
      </c>
      <c r="K300" s="251"/>
      <c r="L300" s="252"/>
      <c r="M300" s="253" t="s">
        <v>1</v>
      </c>
      <c r="N300" s="254" t="s">
        <v>40</v>
      </c>
      <c r="O300" s="72"/>
      <c r="P300" s="203">
        <f t="shared" si="51"/>
        <v>0</v>
      </c>
      <c r="Q300" s="203">
        <v>0</v>
      </c>
      <c r="R300" s="203">
        <f t="shared" si="52"/>
        <v>0</v>
      </c>
      <c r="S300" s="203">
        <v>0</v>
      </c>
      <c r="T300" s="204">
        <f t="shared" si="53"/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05" t="s">
        <v>229</v>
      </c>
      <c r="AT300" s="205" t="s">
        <v>287</v>
      </c>
      <c r="AU300" s="205" t="s">
        <v>85</v>
      </c>
      <c r="AY300" s="18" t="s">
        <v>209</v>
      </c>
      <c r="BE300" s="206">
        <f t="shared" si="54"/>
        <v>0</v>
      </c>
      <c r="BF300" s="206">
        <f t="shared" si="55"/>
        <v>0</v>
      </c>
      <c r="BG300" s="206">
        <f t="shared" si="56"/>
        <v>0</v>
      </c>
      <c r="BH300" s="206">
        <f t="shared" si="57"/>
        <v>0</v>
      </c>
      <c r="BI300" s="206">
        <f t="shared" si="58"/>
        <v>0</v>
      </c>
      <c r="BJ300" s="18" t="s">
        <v>83</v>
      </c>
      <c r="BK300" s="206">
        <f t="shared" si="59"/>
        <v>0</v>
      </c>
      <c r="BL300" s="18" t="s">
        <v>215</v>
      </c>
      <c r="BM300" s="205" t="s">
        <v>817</v>
      </c>
    </row>
    <row r="301" spans="1:65" s="2" customFormat="1" ht="16.5" customHeight="1">
      <c r="A301" s="35"/>
      <c r="B301" s="36"/>
      <c r="C301" s="244" t="s">
        <v>815</v>
      </c>
      <c r="D301" s="244" t="s">
        <v>287</v>
      </c>
      <c r="E301" s="245" t="s">
        <v>5030</v>
      </c>
      <c r="F301" s="246" t="s">
        <v>4866</v>
      </c>
      <c r="G301" s="247" t="s">
        <v>513</v>
      </c>
      <c r="H301" s="248">
        <v>1</v>
      </c>
      <c r="I301" s="249"/>
      <c r="J301" s="250">
        <f t="shared" si="50"/>
        <v>0</v>
      </c>
      <c r="K301" s="251"/>
      <c r="L301" s="252"/>
      <c r="M301" s="253" t="s">
        <v>1</v>
      </c>
      <c r="N301" s="254" t="s">
        <v>40</v>
      </c>
      <c r="O301" s="72"/>
      <c r="P301" s="203">
        <f t="shared" si="51"/>
        <v>0</v>
      </c>
      <c r="Q301" s="203">
        <v>0</v>
      </c>
      <c r="R301" s="203">
        <f t="shared" si="52"/>
        <v>0</v>
      </c>
      <c r="S301" s="203">
        <v>0</v>
      </c>
      <c r="T301" s="204">
        <f t="shared" si="53"/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05" t="s">
        <v>229</v>
      </c>
      <c r="AT301" s="205" t="s">
        <v>287</v>
      </c>
      <c r="AU301" s="205" t="s">
        <v>85</v>
      </c>
      <c r="AY301" s="18" t="s">
        <v>209</v>
      </c>
      <c r="BE301" s="206">
        <f t="shared" si="54"/>
        <v>0</v>
      </c>
      <c r="BF301" s="206">
        <f t="shared" si="55"/>
        <v>0</v>
      </c>
      <c r="BG301" s="206">
        <f t="shared" si="56"/>
        <v>0</v>
      </c>
      <c r="BH301" s="206">
        <f t="shared" si="57"/>
        <v>0</v>
      </c>
      <c r="BI301" s="206">
        <f t="shared" si="58"/>
        <v>0</v>
      </c>
      <c r="BJ301" s="18" t="s">
        <v>83</v>
      </c>
      <c r="BK301" s="206">
        <f t="shared" si="59"/>
        <v>0</v>
      </c>
      <c r="BL301" s="18" t="s">
        <v>215</v>
      </c>
      <c r="BM301" s="205" t="s">
        <v>831</v>
      </c>
    </row>
    <row r="302" spans="1:65" s="2" customFormat="1" ht="24.2" customHeight="1">
      <c r="A302" s="35"/>
      <c r="B302" s="36"/>
      <c r="C302" s="244" t="s">
        <v>828</v>
      </c>
      <c r="D302" s="244" t="s">
        <v>287</v>
      </c>
      <c r="E302" s="245" t="s">
        <v>5031</v>
      </c>
      <c r="F302" s="246" t="s">
        <v>4868</v>
      </c>
      <c r="G302" s="247" t="s">
        <v>513</v>
      </c>
      <c r="H302" s="248">
        <v>1</v>
      </c>
      <c r="I302" s="249"/>
      <c r="J302" s="250">
        <f t="shared" si="50"/>
        <v>0</v>
      </c>
      <c r="K302" s="251"/>
      <c r="L302" s="252"/>
      <c r="M302" s="253" t="s">
        <v>1</v>
      </c>
      <c r="N302" s="254" t="s">
        <v>40</v>
      </c>
      <c r="O302" s="72"/>
      <c r="P302" s="203">
        <f t="shared" si="51"/>
        <v>0</v>
      </c>
      <c r="Q302" s="203">
        <v>0</v>
      </c>
      <c r="R302" s="203">
        <f t="shared" si="52"/>
        <v>0</v>
      </c>
      <c r="S302" s="203">
        <v>0</v>
      </c>
      <c r="T302" s="204">
        <f t="shared" si="53"/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05" t="s">
        <v>229</v>
      </c>
      <c r="AT302" s="205" t="s">
        <v>287</v>
      </c>
      <c r="AU302" s="205" t="s">
        <v>85</v>
      </c>
      <c r="AY302" s="18" t="s">
        <v>209</v>
      </c>
      <c r="BE302" s="206">
        <f t="shared" si="54"/>
        <v>0</v>
      </c>
      <c r="BF302" s="206">
        <f t="shared" si="55"/>
        <v>0</v>
      </c>
      <c r="BG302" s="206">
        <f t="shared" si="56"/>
        <v>0</v>
      </c>
      <c r="BH302" s="206">
        <f t="shared" si="57"/>
        <v>0</v>
      </c>
      <c r="BI302" s="206">
        <f t="shared" si="58"/>
        <v>0</v>
      </c>
      <c r="BJ302" s="18" t="s">
        <v>83</v>
      </c>
      <c r="BK302" s="206">
        <f t="shared" si="59"/>
        <v>0</v>
      </c>
      <c r="BL302" s="18" t="s">
        <v>215</v>
      </c>
      <c r="BM302" s="205" t="s">
        <v>838</v>
      </c>
    </row>
    <row r="303" spans="1:65" s="2" customFormat="1" ht="16.5" customHeight="1">
      <c r="A303" s="35"/>
      <c r="B303" s="36"/>
      <c r="C303" s="244" t="s">
        <v>524</v>
      </c>
      <c r="D303" s="244" t="s">
        <v>287</v>
      </c>
      <c r="E303" s="245" t="s">
        <v>5032</v>
      </c>
      <c r="F303" s="246" t="s">
        <v>4870</v>
      </c>
      <c r="G303" s="247" t="s">
        <v>324</v>
      </c>
      <c r="H303" s="248">
        <v>1</v>
      </c>
      <c r="I303" s="249"/>
      <c r="J303" s="250">
        <f t="shared" si="50"/>
        <v>0</v>
      </c>
      <c r="K303" s="251"/>
      <c r="L303" s="252"/>
      <c r="M303" s="253" t="s">
        <v>1</v>
      </c>
      <c r="N303" s="254" t="s">
        <v>40</v>
      </c>
      <c r="O303" s="72"/>
      <c r="P303" s="203">
        <f t="shared" si="51"/>
        <v>0</v>
      </c>
      <c r="Q303" s="203">
        <v>0</v>
      </c>
      <c r="R303" s="203">
        <f t="shared" si="52"/>
        <v>0</v>
      </c>
      <c r="S303" s="203">
        <v>0</v>
      </c>
      <c r="T303" s="204">
        <f t="shared" si="53"/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05" t="s">
        <v>229</v>
      </c>
      <c r="AT303" s="205" t="s">
        <v>287</v>
      </c>
      <c r="AU303" s="205" t="s">
        <v>85</v>
      </c>
      <c r="AY303" s="18" t="s">
        <v>209</v>
      </c>
      <c r="BE303" s="206">
        <f t="shared" si="54"/>
        <v>0</v>
      </c>
      <c r="BF303" s="206">
        <f t="shared" si="55"/>
        <v>0</v>
      </c>
      <c r="BG303" s="206">
        <f t="shared" si="56"/>
        <v>0</v>
      </c>
      <c r="BH303" s="206">
        <f t="shared" si="57"/>
        <v>0</v>
      </c>
      <c r="BI303" s="206">
        <f t="shared" si="58"/>
        <v>0</v>
      </c>
      <c r="BJ303" s="18" t="s">
        <v>83</v>
      </c>
      <c r="BK303" s="206">
        <f t="shared" si="59"/>
        <v>0</v>
      </c>
      <c r="BL303" s="18" t="s">
        <v>215</v>
      </c>
      <c r="BM303" s="205" t="s">
        <v>843</v>
      </c>
    </row>
    <row r="304" spans="1:65" s="2" customFormat="1" ht="16.5" customHeight="1">
      <c r="A304" s="35"/>
      <c r="B304" s="36"/>
      <c r="C304" s="193" t="s">
        <v>840</v>
      </c>
      <c r="D304" s="193" t="s">
        <v>211</v>
      </c>
      <c r="E304" s="194" t="s">
        <v>5033</v>
      </c>
      <c r="F304" s="195" t="s">
        <v>4846</v>
      </c>
      <c r="G304" s="196" t="s">
        <v>513</v>
      </c>
      <c r="H304" s="197">
        <v>1</v>
      </c>
      <c r="I304" s="198"/>
      <c r="J304" s="199">
        <f t="shared" si="50"/>
        <v>0</v>
      </c>
      <c r="K304" s="200"/>
      <c r="L304" s="40"/>
      <c r="M304" s="201" t="s">
        <v>1</v>
      </c>
      <c r="N304" s="202" t="s">
        <v>40</v>
      </c>
      <c r="O304" s="72"/>
      <c r="P304" s="203">
        <f t="shared" si="51"/>
        <v>0</v>
      </c>
      <c r="Q304" s="203">
        <v>0</v>
      </c>
      <c r="R304" s="203">
        <f t="shared" si="52"/>
        <v>0</v>
      </c>
      <c r="S304" s="203">
        <v>0</v>
      </c>
      <c r="T304" s="204">
        <f t="shared" si="53"/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05" t="s">
        <v>215</v>
      </c>
      <c r="AT304" s="205" t="s">
        <v>211</v>
      </c>
      <c r="AU304" s="205" t="s">
        <v>85</v>
      </c>
      <c r="AY304" s="18" t="s">
        <v>209</v>
      </c>
      <c r="BE304" s="206">
        <f t="shared" si="54"/>
        <v>0</v>
      </c>
      <c r="BF304" s="206">
        <f t="shared" si="55"/>
        <v>0</v>
      </c>
      <c r="BG304" s="206">
        <f t="shared" si="56"/>
        <v>0</v>
      </c>
      <c r="BH304" s="206">
        <f t="shared" si="57"/>
        <v>0</v>
      </c>
      <c r="BI304" s="206">
        <f t="shared" si="58"/>
        <v>0</v>
      </c>
      <c r="BJ304" s="18" t="s">
        <v>83</v>
      </c>
      <c r="BK304" s="206">
        <f t="shared" si="59"/>
        <v>0</v>
      </c>
      <c r="BL304" s="18" t="s">
        <v>215</v>
      </c>
      <c r="BM304" s="205" t="s">
        <v>846</v>
      </c>
    </row>
    <row r="305" spans="1:65" s="2" customFormat="1" ht="33" customHeight="1">
      <c r="A305" s="35"/>
      <c r="B305" s="36"/>
      <c r="C305" s="244" t="s">
        <v>532</v>
      </c>
      <c r="D305" s="244" t="s">
        <v>287</v>
      </c>
      <c r="E305" s="245" t="s">
        <v>5034</v>
      </c>
      <c r="F305" s="246" t="s">
        <v>5035</v>
      </c>
      <c r="G305" s="247" t="s">
        <v>513</v>
      </c>
      <c r="H305" s="248">
        <v>4</v>
      </c>
      <c r="I305" s="249"/>
      <c r="J305" s="250">
        <f t="shared" si="50"/>
        <v>0</v>
      </c>
      <c r="K305" s="251"/>
      <c r="L305" s="252"/>
      <c r="M305" s="253" t="s">
        <v>1</v>
      </c>
      <c r="N305" s="254" t="s">
        <v>40</v>
      </c>
      <c r="O305" s="72"/>
      <c r="P305" s="203">
        <f t="shared" si="51"/>
        <v>0</v>
      </c>
      <c r="Q305" s="203">
        <v>0</v>
      </c>
      <c r="R305" s="203">
        <f t="shared" si="52"/>
        <v>0</v>
      </c>
      <c r="S305" s="203">
        <v>0</v>
      </c>
      <c r="T305" s="204">
        <f t="shared" si="53"/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05" t="s">
        <v>229</v>
      </c>
      <c r="AT305" s="205" t="s">
        <v>287</v>
      </c>
      <c r="AU305" s="205" t="s">
        <v>85</v>
      </c>
      <c r="AY305" s="18" t="s">
        <v>209</v>
      </c>
      <c r="BE305" s="206">
        <f t="shared" si="54"/>
        <v>0</v>
      </c>
      <c r="BF305" s="206">
        <f t="shared" si="55"/>
        <v>0</v>
      </c>
      <c r="BG305" s="206">
        <f t="shared" si="56"/>
        <v>0</v>
      </c>
      <c r="BH305" s="206">
        <f t="shared" si="57"/>
        <v>0</v>
      </c>
      <c r="BI305" s="206">
        <f t="shared" si="58"/>
        <v>0</v>
      </c>
      <c r="BJ305" s="18" t="s">
        <v>83</v>
      </c>
      <c r="BK305" s="206">
        <f t="shared" si="59"/>
        <v>0</v>
      </c>
      <c r="BL305" s="18" t="s">
        <v>215</v>
      </c>
      <c r="BM305" s="205" t="s">
        <v>850</v>
      </c>
    </row>
    <row r="306" spans="1:65" s="2" customFormat="1" ht="33" customHeight="1">
      <c r="A306" s="35"/>
      <c r="B306" s="36"/>
      <c r="C306" s="244" t="s">
        <v>847</v>
      </c>
      <c r="D306" s="244" t="s">
        <v>287</v>
      </c>
      <c r="E306" s="245" t="s">
        <v>5036</v>
      </c>
      <c r="F306" s="246" t="s">
        <v>5037</v>
      </c>
      <c r="G306" s="247" t="s">
        <v>513</v>
      </c>
      <c r="H306" s="248">
        <v>4</v>
      </c>
      <c r="I306" s="249"/>
      <c r="J306" s="250">
        <f t="shared" si="50"/>
        <v>0</v>
      </c>
      <c r="K306" s="251"/>
      <c r="L306" s="252"/>
      <c r="M306" s="253" t="s">
        <v>1</v>
      </c>
      <c r="N306" s="254" t="s">
        <v>40</v>
      </c>
      <c r="O306" s="72"/>
      <c r="P306" s="203">
        <f t="shared" si="51"/>
        <v>0</v>
      </c>
      <c r="Q306" s="203">
        <v>0</v>
      </c>
      <c r="R306" s="203">
        <f t="shared" si="52"/>
        <v>0</v>
      </c>
      <c r="S306" s="203">
        <v>0</v>
      </c>
      <c r="T306" s="204">
        <f t="shared" si="53"/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05" t="s">
        <v>229</v>
      </c>
      <c r="AT306" s="205" t="s">
        <v>287</v>
      </c>
      <c r="AU306" s="205" t="s">
        <v>85</v>
      </c>
      <c r="AY306" s="18" t="s">
        <v>209</v>
      </c>
      <c r="BE306" s="206">
        <f t="shared" si="54"/>
        <v>0</v>
      </c>
      <c r="BF306" s="206">
        <f t="shared" si="55"/>
        <v>0</v>
      </c>
      <c r="BG306" s="206">
        <f t="shared" si="56"/>
        <v>0</v>
      </c>
      <c r="BH306" s="206">
        <f t="shared" si="57"/>
        <v>0</v>
      </c>
      <c r="BI306" s="206">
        <f t="shared" si="58"/>
        <v>0</v>
      </c>
      <c r="BJ306" s="18" t="s">
        <v>83</v>
      </c>
      <c r="BK306" s="206">
        <f t="shared" si="59"/>
        <v>0</v>
      </c>
      <c r="BL306" s="18" t="s">
        <v>215</v>
      </c>
      <c r="BM306" s="205" t="s">
        <v>853</v>
      </c>
    </row>
    <row r="307" spans="1:65" s="2" customFormat="1" ht="16.5" customHeight="1">
      <c r="A307" s="35"/>
      <c r="B307" s="36"/>
      <c r="C307" s="193" t="s">
        <v>536</v>
      </c>
      <c r="D307" s="193" t="s">
        <v>211</v>
      </c>
      <c r="E307" s="194" t="s">
        <v>5038</v>
      </c>
      <c r="F307" s="195" t="s">
        <v>4846</v>
      </c>
      <c r="G307" s="196" t="s">
        <v>513</v>
      </c>
      <c r="H307" s="197">
        <v>1</v>
      </c>
      <c r="I307" s="198"/>
      <c r="J307" s="199">
        <f t="shared" si="50"/>
        <v>0</v>
      </c>
      <c r="K307" s="200"/>
      <c r="L307" s="40"/>
      <c r="M307" s="201" t="s">
        <v>1</v>
      </c>
      <c r="N307" s="202" t="s">
        <v>40</v>
      </c>
      <c r="O307" s="72"/>
      <c r="P307" s="203">
        <f t="shared" si="51"/>
        <v>0</v>
      </c>
      <c r="Q307" s="203">
        <v>0</v>
      </c>
      <c r="R307" s="203">
        <f t="shared" si="52"/>
        <v>0</v>
      </c>
      <c r="S307" s="203">
        <v>0</v>
      </c>
      <c r="T307" s="204">
        <f t="shared" si="53"/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05" t="s">
        <v>215</v>
      </c>
      <c r="AT307" s="205" t="s">
        <v>211</v>
      </c>
      <c r="AU307" s="205" t="s">
        <v>85</v>
      </c>
      <c r="AY307" s="18" t="s">
        <v>209</v>
      </c>
      <c r="BE307" s="206">
        <f t="shared" si="54"/>
        <v>0</v>
      </c>
      <c r="BF307" s="206">
        <f t="shared" si="55"/>
        <v>0</v>
      </c>
      <c r="BG307" s="206">
        <f t="shared" si="56"/>
        <v>0</v>
      </c>
      <c r="BH307" s="206">
        <f t="shared" si="57"/>
        <v>0</v>
      </c>
      <c r="BI307" s="206">
        <f t="shared" si="58"/>
        <v>0</v>
      </c>
      <c r="BJ307" s="18" t="s">
        <v>83</v>
      </c>
      <c r="BK307" s="206">
        <f t="shared" si="59"/>
        <v>0</v>
      </c>
      <c r="BL307" s="18" t="s">
        <v>215</v>
      </c>
      <c r="BM307" s="205" t="s">
        <v>857</v>
      </c>
    </row>
    <row r="308" spans="1:65" s="2" customFormat="1" ht="24.2" customHeight="1">
      <c r="A308" s="35"/>
      <c r="B308" s="36"/>
      <c r="C308" s="244" t="s">
        <v>854</v>
      </c>
      <c r="D308" s="244" t="s">
        <v>287</v>
      </c>
      <c r="E308" s="245" t="s">
        <v>5039</v>
      </c>
      <c r="F308" s="246" t="s">
        <v>5040</v>
      </c>
      <c r="G308" s="247" t="s">
        <v>513</v>
      </c>
      <c r="H308" s="248">
        <v>1</v>
      </c>
      <c r="I308" s="249"/>
      <c r="J308" s="250">
        <f t="shared" si="50"/>
        <v>0</v>
      </c>
      <c r="K308" s="251"/>
      <c r="L308" s="252"/>
      <c r="M308" s="253" t="s">
        <v>1</v>
      </c>
      <c r="N308" s="254" t="s">
        <v>40</v>
      </c>
      <c r="O308" s="72"/>
      <c r="P308" s="203">
        <f t="shared" si="51"/>
        <v>0</v>
      </c>
      <c r="Q308" s="203">
        <v>0</v>
      </c>
      <c r="R308" s="203">
        <f t="shared" si="52"/>
        <v>0</v>
      </c>
      <c r="S308" s="203">
        <v>0</v>
      </c>
      <c r="T308" s="204">
        <f t="shared" si="53"/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05" t="s">
        <v>229</v>
      </c>
      <c r="AT308" s="205" t="s">
        <v>287</v>
      </c>
      <c r="AU308" s="205" t="s">
        <v>85</v>
      </c>
      <c r="AY308" s="18" t="s">
        <v>209</v>
      </c>
      <c r="BE308" s="206">
        <f t="shared" si="54"/>
        <v>0</v>
      </c>
      <c r="BF308" s="206">
        <f t="shared" si="55"/>
        <v>0</v>
      </c>
      <c r="BG308" s="206">
        <f t="shared" si="56"/>
        <v>0</v>
      </c>
      <c r="BH308" s="206">
        <f t="shared" si="57"/>
        <v>0</v>
      </c>
      <c r="BI308" s="206">
        <f t="shared" si="58"/>
        <v>0</v>
      </c>
      <c r="BJ308" s="18" t="s">
        <v>83</v>
      </c>
      <c r="BK308" s="206">
        <f t="shared" si="59"/>
        <v>0</v>
      </c>
      <c r="BL308" s="18" t="s">
        <v>215</v>
      </c>
      <c r="BM308" s="205" t="s">
        <v>860</v>
      </c>
    </row>
    <row r="309" spans="1:65" s="2" customFormat="1" ht="24.2" customHeight="1">
      <c r="A309" s="35"/>
      <c r="B309" s="36"/>
      <c r="C309" s="244" t="s">
        <v>539</v>
      </c>
      <c r="D309" s="244" t="s">
        <v>287</v>
      </c>
      <c r="E309" s="245" t="s">
        <v>5041</v>
      </c>
      <c r="F309" s="246" t="s">
        <v>5040</v>
      </c>
      <c r="G309" s="247" t="s">
        <v>513</v>
      </c>
      <c r="H309" s="248">
        <v>1</v>
      </c>
      <c r="I309" s="249"/>
      <c r="J309" s="250">
        <f t="shared" si="50"/>
        <v>0</v>
      </c>
      <c r="K309" s="251"/>
      <c r="L309" s="252"/>
      <c r="M309" s="253" t="s">
        <v>1</v>
      </c>
      <c r="N309" s="254" t="s">
        <v>40</v>
      </c>
      <c r="O309" s="72"/>
      <c r="P309" s="203">
        <f t="shared" si="51"/>
        <v>0</v>
      </c>
      <c r="Q309" s="203">
        <v>0</v>
      </c>
      <c r="R309" s="203">
        <f t="shared" si="52"/>
        <v>0</v>
      </c>
      <c r="S309" s="203">
        <v>0</v>
      </c>
      <c r="T309" s="204">
        <f t="shared" si="53"/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05" t="s">
        <v>229</v>
      </c>
      <c r="AT309" s="205" t="s">
        <v>287</v>
      </c>
      <c r="AU309" s="205" t="s">
        <v>85</v>
      </c>
      <c r="AY309" s="18" t="s">
        <v>209</v>
      </c>
      <c r="BE309" s="206">
        <f t="shared" si="54"/>
        <v>0</v>
      </c>
      <c r="BF309" s="206">
        <f t="shared" si="55"/>
        <v>0</v>
      </c>
      <c r="BG309" s="206">
        <f t="shared" si="56"/>
        <v>0</v>
      </c>
      <c r="BH309" s="206">
        <f t="shared" si="57"/>
        <v>0</v>
      </c>
      <c r="BI309" s="206">
        <f t="shared" si="58"/>
        <v>0</v>
      </c>
      <c r="BJ309" s="18" t="s">
        <v>83</v>
      </c>
      <c r="BK309" s="206">
        <f t="shared" si="59"/>
        <v>0</v>
      </c>
      <c r="BL309" s="18" t="s">
        <v>215</v>
      </c>
      <c r="BM309" s="205" t="s">
        <v>864</v>
      </c>
    </row>
    <row r="310" spans="1:65" s="2" customFormat="1" ht="16.5" customHeight="1">
      <c r="A310" s="35"/>
      <c r="B310" s="36"/>
      <c r="C310" s="193" t="s">
        <v>861</v>
      </c>
      <c r="D310" s="193" t="s">
        <v>211</v>
      </c>
      <c r="E310" s="194" t="s">
        <v>5042</v>
      </c>
      <c r="F310" s="195" t="s">
        <v>4846</v>
      </c>
      <c r="G310" s="196" t="s">
        <v>513</v>
      </c>
      <c r="H310" s="197">
        <v>1</v>
      </c>
      <c r="I310" s="198"/>
      <c r="J310" s="199">
        <f t="shared" si="50"/>
        <v>0</v>
      </c>
      <c r="K310" s="200"/>
      <c r="L310" s="40"/>
      <c r="M310" s="201" t="s">
        <v>1</v>
      </c>
      <c r="N310" s="202" t="s">
        <v>40</v>
      </c>
      <c r="O310" s="72"/>
      <c r="P310" s="203">
        <f t="shared" si="51"/>
        <v>0</v>
      </c>
      <c r="Q310" s="203">
        <v>0</v>
      </c>
      <c r="R310" s="203">
        <f t="shared" si="52"/>
        <v>0</v>
      </c>
      <c r="S310" s="203">
        <v>0</v>
      </c>
      <c r="T310" s="204">
        <f t="shared" si="53"/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05" t="s">
        <v>215</v>
      </c>
      <c r="AT310" s="205" t="s">
        <v>211</v>
      </c>
      <c r="AU310" s="205" t="s">
        <v>85</v>
      </c>
      <c r="AY310" s="18" t="s">
        <v>209</v>
      </c>
      <c r="BE310" s="206">
        <f t="shared" si="54"/>
        <v>0</v>
      </c>
      <c r="BF310" s="206">
        <f t="shared" si="55"/>
        <v>0</v>
      </c>
      <c r="BG310" s="206">
        <f t="shared" si="56"/>
        <v>0</v>
      </c>
      <c r="BH310" s="206">
        <f t="shared" si="57"/>
        <v>0</v>
      </c>
      <c r="BI310" s="206">
        <f t="shared" si="58"/>
        <v>0</v>
      </c>
      <c r="BJ310" s="18" t="s">
        <v>83</v>
      </c>
      <c r="BK310" s="206">
        <f t="shared" si="59"/>
        <v>0</v>
      </c>
      <c r="BL310" s="18" t="s">
        <v>215</v>
      </c>
      <c r="BM310" s="205" t="s">
        <v>867</v>
      </c>
    </row>
    <row r="311" spans="1:65" s="2" customFormat="1" ht="76.349999999999994" customHeight="1">
      <c r="A311" s="35"/>
      <c r="B311" s="36"/>
      <c r="C311" s="244" t="s">
        <v>544</v>
      </c>
      <c r="D311" s="244" t="s">
        <v>287</v>
      </c>
      <c r="E311" s="245" t="s">
        <v>5043</v>
      </c>
      <c r="F311" s="246" t="s">
        <v>5044</v>
      </c>
      <c r="G311" s="247" t="s">
        <v>513</v>
      </c>
      <c r="H311" s="248">
        <v>8</v>
      </c>
      <c r="I311" s="249"/>
      <c r="J311" s="250">
        <f t="shared" si="50"/>
        <v>0</v>
      </c>
      <c r="K311" s="251"/>
      <c r="L311" s="252"/>
      <c r="M311" s="253" t="s">
        <v>1</v>
      </c>
      <c r="N311" s="254" t="s">
        <v>40</v>
      </c>
      <c r="O311" s="72"/>
      <c r="P311" s="203">
        <f t="shared" si="51"/>
        <v>0</v>
      </c>
      <c r="Q311" s="203">
        <v>0</v>
      </c>
      <c r="R311" s="203">
        <f t="shared" si="52"/>
        <v>0</v>
      </c>
      <c r="S311" s="203">
        <v>0</v>
      </c>
      <c r="T311" s="204">
        <f t="shared" si="53"/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205" t="s">
        <v>229</v>
      </c>
      <c r="AT311" s="205" t="s">
        <v>287</v>
      </c>
      <c r="AU311" s="205" t="s">
        <v>85</v>
      </c>
      <c r="AY311" s="18" t="s">
        <v>209</v>
      </c>
      <c r="BE311" s="206">
        <f t="shared" si="54"/>
        <v>0</v>
      </c>
      <c r="BF311" s="206">
        <f t="shared" si="55"/>
        <v>0</v>
      </c>
      <c r="BG311" s="206">
        <f t="shared" si="56"/>
        <v>0</v>
      </c>
      <c r="BH311" s="206">
        <f t="shared" si="57"/>
        <v>0</v>
      </c>
      <c r="BI311" s="206">
        <f t="shared" si="58"/>
        <v>0</v>
      </c>
      <c r="BJ311" s="18" t="s">
        <v>83</v>
      </c>
      <c r="BK311" s="206">
        <f t="shared" si="59"/>
        <v>0</v>
      </c>
      <c r="BL311" s="18" t="s">
        <v>215</v>
      </c>
      <c r="BM311" s="205" t="s">
        <v>871</v>
      </c>
    </row>
    <row r="312" spans="1:65" s="2" customFormat="1" ht="21.75" customHeight="1">
      <c r="A312" s="35"/>
      <c r="B312" s="36"/>
      <c r="C312" s="244" t="s">
        <v>868</v>
      </c>
      <c r="D312" s="244" t="s">
        <v>287</v>
      </c>
      <c r="E312" s="245" t="s">
        <v>5045</v>
      </c>
      <c r="F312" s="246" t="s">
        <v>4888</v>
      </c>
      <c r="G312" s="247" t="s">
        <v>1512</v>
      </c>
      <c r="H312" s="248">
        <v>12</v>
      </c>
      <c r="I312" s="249"/>
      <c r="J312" s="250">
        <f t="shared" si="50"/>
        <v>0</v>
      </c>
      <c r="K312" s="251"/>
      <c r="L312" s="252"/>
      <c r="M312" s="253" t="s">
        <v>1</v>
      </c>
      <c r="N312" s="254" t="s">
        <v>40</v>
      </c>
      <c r="O312" s="72"/>
      <c r="P312" s="203">
        <f t="shared" si="51"/>
        <v>0</v>
      </c>
      <c r="Q312" s="203">
        <v>0</v>
      </c>
      <c r="R312" s="203">
        <f t="shared" si="52"/>
        <v>0</v>
      </c>
      <c r="S312" s="203">
        <v>0</v>
      </c>
      <c r="T312" s="204">
        <f t="shared" si="53"/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05" t="s">
        <v>229</v>
      </c>
      <c r="AT312" s="205" t="s">
        <v>287</v>
      </c>
      <c r="AU312" s="205" t="s">
        <v>85</v>
      </c>
      <c r="AY312" s="18" t="s">
        <v>209</v>
      </c>
      <c r="BE312" s="206">
        <f t="shared" si="54"/>
        <v>0</v>
      </c>
      <c r="BF312" s="206">
        <f t="shared" si="55"/>
        <v>0</v>
      </c>
      <c r="BG312" s="206">
        <f t="shared" si="56"/>
        <v>0</v>
      </c>
      <c r="BH312" s="206">
        <f t="shared" si="57"/>
        <v>0</v>
      </c>
      <c r="BI312" s="206">
        <f t="shared" si="58"/>
        <v>0</v>
      </c>
      <c r="BJ312" s="18" t="s">
        <v>83</v>
      </c>
      <c r="BK312" s="206">
        <f t="shared" si="59"/>
        <v>0</v>
      </c>
      <c r="BL312" s="18" t="s">
        <v>215</v>
      </c>
      <c r="BM312" s="205" t="s">
        <v>875</v>
      </c>
    </row>
    <row r="313" spans="1:65" s="2" customFormat="1" ht="16.5" customHeight="1">
      <c r="A313" s="35"/>
      <c r="B313" s="36"/>
      <c r="C313" s="193" t="s">
        <v>549</v>
      </c>
      <c r="D313" s="193" t="s">
        <v>211</v>
      </c>
      <c r="E313" s="194" t="s">
        <v>5046</v>
      </c>
      <c r="F313" s="195" t="s">
        <v>4846</v>
      </c>
      <c r="G313" s="196" t="s">
        <v>513</v>
      </c>
      <c r="H313" s="197">
        <v>1</v>
      </c>
      <c r="I313" s="198"/>
      <c r="J313" s="199">
        <f t="shared" si="50"/>
        <v>0</v>
      </c>
      <c r="K313" s="200"/>
      <c r="L313" s="40"/>
      <c r="M313" s="201" t="s">
        <v>1</v>
      </c>
      <c r="N313" s="202" t="s">
        <v>40</v>
      </c>
      <c r="O313" s="72"/>
      <c r="P313" s="203">
        <f t="shared" si="51"/>
        <v>0</v>
      </c>
      <c r="Q313" s="203">
        <v>0</v>
      </c>
      <c r="R313" s="203">
        <f t="shared" si="52"/>
        <v>0</v>
      </c>
      <c r="S313" s="203">
        <v>0</v>
      </c>
      <c r="T313" s="204">
        <f t="shared" si="53"/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05" t="s">
        <v>215</v>
      </c>
      <c r="AT313" s="205" t="s">
        <v>211</v>
      </c>
      <c r="AU313" s="205" t="s">
        <v>85</v>
      </c>
      <c r="AY313" s="18" t="s">
        <v>209</v>
      </c>
      <c r="BE313" s="206">
        <f t="shared" si="54"/>
        <v>0</v>
      </c>
      <c r="BF313" s="206">
        <f t="shared" si="55"/>
        <v>0</v>
      </c>
      <c r="BG313" s="206">
        <f t="shared" si="56"/>
        <v>0</v>
      </c>
      <c r="BH313" s="206">
        <f t="shared" si="57"/>
        <v>0</v>
      </c>
      <c r="BI313" s="206">
        <f t="shared" si="58"/>
        <v>0</v>
      </c>
      <c r="BJ313" s="18" t="s">
        <v>83</v>
      </c>
      <c r="BK313" s="206">
        <f t="shared" si="59"/>
        <v>0</v>
      </c>
      <c r="BL313" s="18" t="s">
        <v>215</v>
      </c>
      <c r="BM313" s="205" t="s">
        <v>883</v>
      </c>
    </row>
    <row r="314" spans="1:65" s="2" customFormat="1" ht="76.349999999999994" customHeight="1">
      <c r="A314" s="35"/>
      <c r="B314" s="36"/>
      <c r="C314" s="244" t="s">
        <v>880</v>
      </c>
      <c r="D314" s="244" t="s">
        <v>287</v>
      </c>
      <c r="E314" s="245" t="s">
        <v>5047</v>
      </c>
      <c r="F314" s="246" t="s">
        <v>5048</v>
      </c>
      <c r="G314" s="247" t="s">
        <v>513</v>
      </c>
      <c r="H314" s="248">
        <v>8</v>
      </c>
      <c r="I314" s="249"/>
      <c r="J314" s="250">
        <f t="shared" si="50"/>
        <v>0</v>
      </c>
      <c r="K314" s="251"/>
      <c r="L314" s="252"/>
      <c r="M314" s="253" t="s">
        <v>1</v>
      </c>
      <c r="N314" s="254" t="s">
        <v>40</v>
      </c>
      <c r="O314" s="72"/>
      <c r="P314" s="203">
        <f t="shared" si="51"/>
        <v>0</v>
      </c>
      <c r="Q314" s="203">
        <v>0</v>
      </c>
      <c r="R314" s="203">
        <f t="shared" si="52"/>
        <v>0</v>
      </c>
      <c r="S314" s="203">
        <v>0</v>
      </c>
      <c r="T314" s="204">
        <f t="shared" si="53"/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05" t="s">
        <v>229</v>
      </c>
      <c r="AT314" s="205" t="s">
        <v>287</v>
      </c>
      <c r="AU314" s="205" t="s">
        <v>85</v>
      </c>
      <c r="AY314" s="18" t="s">
        <v>209</v>
      </c>
      <c r="BE314" s="206">
        <f t="shared" si="54"/>
        <v>0</v>
      </c>
      <c r="BF314" s="206">
        <f t="shared" si="55"/>
        <v>0</v>
      </c>
      <c r="BG314" s="206">
        <f t="shared" si="56"/>
        <v>0</v>
      </c>
      <c r="BH314" s="206">
        <f t="shared" si="57"/>
        <v>0</v>
      </c>
      <c r="BI314" s="206">
        <f t="shared" si="58"/>
        <v>0</v>
      </c>
      <c r="BJ314" s="18" t="s">
        <v>83</v>
      </c>
      <c r="BK314" s="206">
        <f t="shared" si="59"/>
        <v>0</v>
      </c>
      <c r="BL314" s="18" t="s">
        <v>215</v>
      </c>
      <c r="BM314" s="205" t="s">
        <v>888</v>
      </c>
    </row>
    <row r="315" spans="1:65" s="2" customFormat="1" ht="21.75" customHeight="1">
      <c r="A315" s="35"/>
      <c r="B315" s="36"/>
      <c r="C315" s="244" t="s">
        <v>556</v>
      </c>
      <c r="D315" s="244" t="s">
        <v>287</v>
      </c>
      <c r="E315" s="245" t="s">
        <v>5049</v>
      </c>
      <c r="F315" s="246" t="s">
        <v>4888</v>
      </c>
      <c r="G315" s="247" t="s">
        <v>1512</v>
      </c>
      <c r="H315" s="248">
        <v>12</v>
      </c>
      <c r="I315" s="249"/>
      <c r="J315" s="250">
        <f t="shared" si="50"/>
        <v>0</v>
      </c>
      <c r="K315" s="251"/>
      <c r="L315" s="252"/>
      <c r="M315" s="253" t="s">
        <v>1</v>
      </c>
      <c r="N315" s="254" t="s">
        <v>40</v>
      </c>
      <c r="O315" s="72"/>
      <c r="P315" s="203">
        <f t="shared" si="51"/>
        <v>0</v>
      </c>
      <c r="Q315" s="203">
        <v>0</v>
      </c>
      <c r="R315" s="203">
        <f t="shared" si="52"/>
        <v>0</v>
      </c>
      <c r="S315" s="203">
        <v>0</v>
      </c>
      <c r="T315" s="204">
        <f t="shared" si="53"/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05" t="s">
        <v>229</v>
      </c>
      <c r="AT315" s="205" t="s">
        <v>287</v>
      </c>
      <c r="AU315" s="205" t="s">
        <v>85</v>
      </c>
      <c r="AY315" s="18" t="s">
        <v>209</v>
      </c>
      <c r="BE315" s="206">
        <f t="shared" si="54"/>
        <v>0</v>
      </c>
      <c r="BF315" s="206">
        <f t="shared" si="55"/>
        <v>0</v>
      </c>
      <c r="BG315" s="206">
        <f t="shared" si="56"/>
        <v>0</v>
      </c>
      <c r="BH315" s="206">
        <f t="shared" si="57"/>
        <v>0</v>
      </c>
      <c r="BI315" s="206">
        <f t="shared" si="58"/>
        <v>0</v>
      </c>
      <c r="BJ315" s="18" t="s">
        <v>83</v>
      </c>
      <c r="BK315" s="206">
        <f t="shared" si="59"/>
        <v>0</v>
      </c>
      <c r="BL315" s="18" t="s">
        <v>215</v>
      </c>
      <c r="BM315" s="205" t="s">
        <v>894</v>
      </c>
    </row>
    <row r="316" spans="1:65" s="2" customFormat="1" ht="16.5" customHeight="1">
      <c r="A316" s="35"/>
      <c r="B316" s="36"/>
      <c r="C316" s="193" t="s">
        <v>891</v>
      </c>
      <c r="D316" s="193" t="s">
        <v>211</v>
      </c>
      <c r="E316" s="194" t="s">
        <v>5050</v>
      </c>
      <c r="F316" s="195" t="s">
        <v>4846</v>
      </c>
      <c r="G316" s="196" t="s">
        <v>513</v>
      </c>
      <c r="H316" s="197">
        <v>1</v>
      </c>
      <c r="I316" s="198"/>
      <c r="J316" s="199">
        <f t="shared" si="50"/>
        <v>0</v>
      </c>
      <c r="K316" s="200"/>
      <c r="L316" s="40"/>
      <c r="M316" s="201" t="s">
        <v>1</v>
      </c>
      <c r="N316" s="202" t="s">
        <v>40</v>
      </c>
      <c r="O316" s="72"/>
      <c r="P316" s="203">
        <f t="shared" si="51"/>
        <v>0</v>
      </c>
      <c r="Q316" s="203">
        <v>0</v>
      </c>
      <c r="R316" s="203">
        <f t="shared" si="52"/>
        <v>0</v>
      </c>
      <c r="S316" s="203">
        <v>0</v>
      </c>
      <c r="T316" s="204">
        <f t="shared" si="53"/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05" t="s">
        <v>215</v>
      </c>
      <c r="AT316" s="205" t="s">
        <v>211</v>
      </c>
      <c r="AU316" s="205" t="s">
        <v>85</v>
      </c>
      <c r="AY316" s="18" t="s">
        <v>209</v>
      </c>
      <c r="BE316" s="206">
        <f t="shared" si="54"/>
        <v>0</v>
      </c>
      <c r="BF316" s="206">
        <f t="shared" si="55"/>
        <v>0</v>
      </c>
      <c r="BG316" s="206">
        <f t="shared" si="56"/>
        <v>0</v>
      </c>
      <c r="BH316" s="206">
        <f t="shared" si="57"/>
        <v>0</v>
      </c>
      <c r="BI316" s="206">
        <f t="shared" si="58"/>
        <v>0</v>
      </c>
      <c r="BJ316" s="18" t="s">
        <v>83</v>
      </c>
      <c r="BK316" s="206">
        <f t="shared" si="59"/>
        <v>0</v>
      </c>
      <c r="BL316" s="18" t="s">
        <v>215</v>
      </c>
      <c r="BM316" s="205" t="s">
        <v>899</v>
      </c>
    </row>
    <row r="317" spans="1:65" s="2" customFormat="1" ht="24.2" customHeight="1">
      <c r="A317" s="35"/>
      <c r="B317" s="36"/>
      <c r="C317" s="244" t="s">
        <v>560</v>
      </c>
      <c r="D317" s="244" t="s">
        <v>287</v>
      </c>
      <c r="E317" s="245" t="s">
        <v>5051</v>
      </c>
      <c r="F317" s="246" t="s">
        <v>5052</v>
      </c>
      <c r="G317" s="247" t="s">
        <v>513</v>
      </c>
      <c r="H317" s="248">
        <v>4</v>
      </c>
      <c r="I317" s="249"/>
      <c r="J317" s="250">
        <f t="shared" si="50"/>
        <v>0</v>
      </c>
      <c r="K317" s="251"/>
      <c r="L317" s="252"/>
      <c r="M317" s="253" t="s">
        <v>1</v>
      </c>
      <c r="N317" s="254" t="s">
        <v>40</v>
      </c>
      <c r="O317" s="72"/>
      <c r="P317" s="203">
        <f t="shared" si="51"/>
        <v>0</v>
      </c>
      <c r="Q317" s="203">
        <v>0</v>
      </c>
      <c r="R317" s="203">
        <f t="shared" si="52"/>
        <v>0</v>
      </c>
      <c r="S317" s="203">
        <v>0</v>
      </c>
      <c r="T317" s="204">
        <f t="shared" si="53"/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05" t="s">
        <v>229</v>
      </c>
      <c r="AT317" s="205" t="s">
        <v>287</v>
      </c>
      <c r="AU317" s="205" t="s">
        <v>85</v>
      </c>
      <c r="AY317" s="18" t="s">
        <v>209</v>
      </c>
      <c r="BE317" s="206">
        <f t="shared" si="54"/>
        <v>0</v>
      </c>
      <c r="BF317" s="206">
        <f t="shared" si="55"/>
        <v>0</v>
      </c>
      <c r="BG317" s="206">
        <f t="shared" si="56"/>
        <v>0</v>
      </c>
      <c r="BH317" s="206">
        <f t="shared" si="57"/>
        <v>0</v>
      </c>
      <c r="BI317" s="206">
        <f t="shared" si="58"/>
        <v>0</v>
      </c>
      <c r="BJ317" s="18" t="s">
        <v>83</v>
      </c>
      <c r="BK317" s="206">
        <f t="shared" si="59"/>
        <v>0</v>
      </c>
      <c r="BL317" s="18" t="s">
        <v>215</v>
      </c>
      <c r="BM317" s="205" t="s">
        <v>905</v>
      </c>
    </row>
    <row r="318" spans="1:65" s="2" customFormat="1" ht="16.5" customHeight="1">
      <c r="A318" s="35"/>
      <c r="B318" s="36"/>
      <c r="C318" s="193" t="s">
        <v>902</v>
      </c>
      <c r="D318" s="193" t="s">
        <v>211</v>
      </c>
      <c r="E318" s="194" t="s">
        <v>5053</v>
      </c>
      <c r="F318" s="195" t="s">
        <v>4846</v>
      </c>
      <c r="G318" s="196" t="s">
        <v>513</v>
      </c>
      <c r="H318" s="197">
        <v>1</v>
      </c>
      <c r="I318" s="198"/>
      <c r="J318" s="199">
        <f t="shared" si="50"/>
        <v>0</v>
      </c>
      <c r="K318" s="200"/>
      <c r="L318" s="40"/>
      <c r="M318" s="201" t="s">
        <v>1</v>
      </c>
      <c r="N318" s="202" t="s">
        <v>40</v>
      </c>
      <c r="O318" s="72"/>
      <c r="P318" s="203">
        <f t="shared" si="51"/>
        <v>0</v>
      </c>
      <c r="Q318" s="203">
        <v>0</v>
      </c>
      <c r="R318" s="203">
        <f t="shared" si="52"/>
        <v>0</v>
      </c>
      <c r="S318" s="203">
        <v>0</v>
      </c>
      <c r="T318" s="204">
        <f t="shared" si="53"/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05" t="s">
        <v>215</v>
      </c>
      <c r="AT318" s="205" t="s">
        <v>211</v>
      </c>
      <c r="AU318" s="205" t="s">
        <v>85</v>
      </c>
      <c r="AY318" s="18" t="s">
        <v>209</v>
      </c>
      <c r="BE318" s="206">
        <f t="shared" si="54"/>
        <v>0</v>
      </c>
      <c r="BF318" s="206">
        <f t="shared" si="55"/>
        <v>0</v>
      </c>
      <c r="BG318" s="206">
        <f t="shared" si="56"/>
        <v>0</v>
      </c>
      <c r="BH318" s="206">
        <f t="shared" si="57"/>
        <v>0</v>
      </c>
      <c r="BI318" s="206">
        <f t="shared" si="58"/>
        <v>0</v>
      </c>
      <c r="BJ318" s="18" t="s">
        <v>83</v>
      </c>
      <c r="BK318" s="206">
        <f t="shared" si="59"/>
        <v>0</v>
      </c>
      <c r="BL318" s="18" t="s">
        <v>215</v>
      </c>
      <c r="BM318" s="205" t="s">
        <v>909</v>
      </c>
    </row>
    <row r="319" spans="1:65" s="2" customFormat="1" ht="24.2" customHeight="1">
      <c r="A319" s="35"/>
      <c r="B319" s="36"/>
      <c r="C319" s="244" t="s">
        <v>563</v>
      </c>
      <c r="D319" s="244" t="s">
        <v>287</v>
      </c>
      <c r="E319" s="245" t="s">
        <v>5054</v>
      </c>
      <c r="F319" s="246" t="s">
        <v>5055</v>
      </c>
      <c r="G319" s="247" t="s">
        <v>513</v>
      </c>
      <c r="H319" s="248">
        <v>1</v>
      </c>
      <c r="I319" s="249"/>
      <c r="J319" s="250">
        <f t="shared" si="50"/>
        <v>0</v>
      </c>
      <c r="K319" s="251"/>
      <c r="L319" s="252"/>
      <c r="M319" s="253" t="s">
        <v>1</v>
      </c>
      <c r="N319" s="254" t="s">
        <v>40</v>
      </c>
      <c r="O319" s="72"/>
      <c r="P319" s="203">
        <f t="shared" si="51"/>
        <v>0</v>
      </c>
      <c r="Q319" s="203">
        <v>0</v>
      </c>
      <c r="R319" s="203">
        <f t="shared" si="52"/>
        <v>0</v>
      </c>
      <c r="S319" s="203">
        <v>0</v>
      </c>
      <c r="T319" s="204">
        <f t="shared" si="53"/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05" t="s">
        <v>229</v>
      </c>
      <c r="AT319" s="205" t="s">
        <v>287</v>
      </c>
      <c r="AU319" s="205" t="s">
        <v>85</v>
      </c>
      <c r="AY319" s="18" t="s">
        <v>209</v>
      </c>
      <c r="BE319" s="206">
        <f t="shared" si="54"/>
        <v>0</v>
      </c>
      <c r="BF319" s="206">
        <f t="shared" si="55"/>
        <v>0</v>
      </c>
      <c r="BG319" s="206">
        <f t="shared" si="56"/>
        <v>0</v>
      </c>
      <c r="BH319" s="206">
        <f t="shared" si="57"/>
        <v>0</v>
      </c>
      <c r="BI319" s="206">
        <f t="shared" si="58"/>
        <v>0</v>
      </c>
      <c r="BJ319" s="18" t="s">
        <v>83</v>
      </c>
      <c r="BK319" s="206">
        <f t="shared" si="59"/>
        <v>0</v>
      </c>
      <c r="BL319" s="18" t="s">
        <v>215</v>
      </c>
      <c r="BM319" s="205" t="s">
        <v>914</v>
      </c>
    </row>
    <row r="320" spans="1:65" s="2" customFormat="1" ht="24.2" customHeight="1">
      <c r="A320" s="35"/>
      <c r="B320" s="36"/>
      <c r="C320" s="244" t="s">
        <v>911</v>
      </c>
      <c r="D320" s="244" t="s">
        <v>287</v>
      </c>
      <c r="E320" s="245" t="s">
        <v>5056</v>
      </c>
      <c r="F320" s="246" t="s">
        <v>5057</v>
      </c>
      <c r="G320" s="247" t="s">
        <v>513</v>
      </c>
      <c r="H320" s="248">
        <v>1</v>
      </c>
      <c r="I320" s="249"/>
      <c r="J320" s="250">
        <f t="shared" si="50"/>
        <v>0</v>
      </c>
      <c r="K320" s="251"/>
      <c r="L320" s="252"/>
      <c r="M320" s="253" t="s">
        <v>1</v>
      </c>
      <c r="N320" s="254" t="s">
        <v>40</v>
      </c>
      <c r="O320" s="72"/>
      <c r="P320" s="203">
        <f t="shared" si="51"/>
        <v>0</v>
      </c>
      <c r="Q320" s="203">
        <v>0</v>
      </c>
      <c r="R320" s="203">
        <f t="shared" si="52"/>
        <v>0</v>
      </c>
      <c r="S320" s="203">
        <v>0</v>
      </c>
      <c r="T320" s="204">
        <f t="shared" si="53"/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05" t="s">
        <v>229</v>
      </c>
      <c r="AT320" s="205" t="s">
        <v>287</v>
      </c>
      <c r="AU320" s="205" t="s">
        <v>85</v>
      </c>
      <c r="AY320" s="18" t="s">
        <v>209</v>
      </c>
      <c r="BE320" s="206">
        <f t="shared" si="54"/>
        <v>0</v>
      </c>
      <c r="BF320" s="206">
        <f t="shared" si="55"/>
        <v>0</v>
      </c>
      <c r="BG320" s="206">
        <f t="shared" si="56"/>
        <v>0</v>
      </c>
      <c r="BH320" s="206">
        <f t="shared" si="57"/>
        <v>0</v>
      </c>
      <c r="BI320" s="206">
        <f t="shared" si="58"/>
        <v>0</v>
      </c>
      <c r="BJ320" s="18" t="s">
        <v>83</v>
      </c>
      <c r="BK320" s="206">
        <f t="shared" si="59"/>
        <v>0</v>
      </c>
      <c r="BL320" s="18" t="s">
        <v>215</v>
      </c>
      <c r="BM320" s="205" t="s">
        <v>918</v>
      </c>
    </row>
    <row r="321" spans="1:65" s="2" customFormat="1" ht="16.5" customHeight="1">
      <c r="A321" s="35"/>
      <c r="B321" s="36"/>
      <c r="C321" s="193" t="s">
        <v>567</v>
      </c>
      <c r="D321" s="193" t="s">
        <v>211</v>
      </c>
      <c r="E321" s="194" t="s">
        <v>5058</v>
      </c>
      <c r="F321" s="195" t="s">
        <v>4846</v>
      </c>
      <c r="G321" s="196" t="s">
        <v>513</v>
      </c>
      <c r="H321" s="197">
        <v>1</v>
      </c>
      <c r="I321" s="198"/>
      <c r="J321" s="199">
        <f t="shared" si="50"/>
        <v>0</v>
      </c>
      <c r="K321" s="200"/>
      <c r="L321" s="40"/>
      <c r="M321" s="201" t="s">
        <v>1</v>
      </c>
      <c r="N321" s="202" t="s">
        <v>40</v>
      </c>
      <c r="O321" s="72"/>
      <c r="P321" s="203">
        <f t="shared" si="51"/>
        <v>0</v>
      </c>
      <c r="Q321" s="203">
        <v>0</v>
      </c>
      <c r="R321" s="203">
        <f t="shared" si="52"/>
        <v>0</v>
      </c>
      <c r="S321" s="203">
        <v>0</v>
      </c>
      <c r="T321" s="204">
        <f t="shared" si="53"/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205" t="s">
        <v>215</v>
      </c>
      <c r="AT321" s="205" t="s">
        <v>211</v>
      </c>
      <c r="AU321" s="205" t="s">
        <v>85</v>
      </c>
      <c r="AY321" s="18" t="s">
        <v>209</v>
      </c>
      <c r="BE321" s="206">
        <f t="shared" si="54"/>
        <v>0</v>
      </c>
      <c r="BF321" s="206">
        <f t="shared" si="55"/>
        <v>0</v>
      </c>
      <c r="BG321" s="206">
        <f t="shared" si="56"/>
        <v>0</v>
      </c>
      <c r="BH321" s="206">
        <f t="shared" si="57"/>
        <v>0</v>
      </c>
      <c r="BI321" s="206">
        <f t="shared" si="58"/>
        <v>0</v>
      </c>
      <c r="BJ321" s="18" t="s">
        <v>83</v>
      </c>
      <c r="BK321" s="206">
        <f t="shared" si="59"/>
        <v>0</v>
      </c>
      <c r="BL321" s="18" t="s">
        <v>215</v>
      </c>
      <c r="BM321" s="205" t="s">
        <v>920</v>
      </c>
    </row>
    <row r="322" spans="1:65" s="12" customFormat="1" ht="22.9" customHeight="1">
      <c r="B322" s="177"/>
      <c r="C322" s="178"/>
      <c r="D322" s="179" t="s">
        <v>74</v>
      </c>
      <c r="E322" s="191" t="s">
        <v>5059</v>
      </c>
      <c r="F322" s="191" t="s">
        <v>5060</v>
      </c>
      <c r="G322" s="178"/>
      <c r="H322" s="178"/>
      <c r="I322" s="181"/>
      <c r="J322" s="192">
        <f>BK322</f>
        <v>0</v>
      </c>
      <c r="K322" s="178"/>
      <c r="L322" s="183"/>
      <c r="M322" s="184"/>
      <c r="N322" s="185"/>
      <c r="O322" s="185"/>
      <c r="P322" s="186">
        <f>SUM(P323:P332)</f>
        <v>0</v>
      </c>
      <c r="Q322" s="185"/>
      <c r="R322" s="186">
        <f>SUM(R323:R332)</f>
        <v>0</v>
      </c>
      <c r="S322" s="185"/>
      <c r="T322" s="187">
        <f>SUM(T323:T332)</f>
        <v>0</v>
      </c>
      <c r="AR322" s="188" t="s">
        <v>83</v>
      </c>
      <c r="AT322" s="189" t="s">
        <v>74</v>
      </c>
      <c r="AU322" s="189" t="s">
        <v>83</v>
      </c>
      <c r="AY322" s="188" t="s">
        <v>209</v>
      </c>
      <c r="BK322" s="190">
        <f>SUM(BK323:BK332)</f>
        <v>0</v>
      </c>
    </row>
    <row r="323" spans="1:65" s="2" customFormat="1" ht="16.5" customHeight="1">
      <c r="A323" s="35"/>
      <c r="B323" s="36"/>
      <c r="C323" s="244" t="s">
        <v>919</v>
      </c>
      <c r="D323" s="244" t="s">
        <v>287</v>
      </c>
      <c r="E323" s="245" t="s">
        <v>5061</v>
      </c>
      <c r="F323" s="246" t="s">
        <v>4929</v>
      </c>
      <c r="G323" s="247" t="s">
        <v>1512</v>
      </c>
      <c r="H323" s="248">
        <v>58</v>
      </c>
      <c r="I323" s="249"/>
      <c r="J323" s="250">
        <f t="shared" ref="J323:J332" si="60">ROUND(I323*H323,2)</f>
        <v>0</v>
      </c>
      <c r="K323" s="251"/>
      <c r="L323" s="252"/>
      <c r="M323" s="253" t="s">
        <v>1</v>
      </c>
      <c r="N323" s="254" t="s">
        <v>40</v>
      </c>
      <c r="O323" s="72"/>
      <c r="P323" s="203">
        <f t="shared" ref="P323:P332" si="61">O323*H323</f>
        <v>0</v>
      </c>
      <c r="Q323" s="203">
        <v>0</v>
      </c>
      <c r="R323" s="203">
        <f t="shared" ref="R323:R332" si="62">Q323*H323</f>
        <v>0</v>
      </c>
      <c r="S323" s="203">
        <v>0</v>
      </c>
      <c r="T323" s="204">
        <f t="shared" ref="T323:T332" si="63"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205" t="s">
        <v>229</v>
      </c>
      <c r="AT323" s="205" t="s">
        <v>287</v>
      </c>
      <c r="AU323" s="205" t="s">
        <v>85</v>
      </c>
      <c r="AY323" s="18" t="s">
        <v>209</v>
      </c>
      <c r="BE323" s="206">
        <f t="shared" ref="BE323:BE332" si="64">IF(N323="základní",J323,0)</f>
        <v>0</v>
      </c>
      <c r="BF323" s="206">
        <f t="shared" ref="BF323:BF332" si="65">IF(N323="snížená",J323,0)</f>
        <v>0</v>
      </c>
      <c r="BG323" s="206">
        <f t="shared" ref="BG323:BG332" si="66">IF(N323="zákl. přenesená",J323,0)</f>
        <v>0</v>
      </c>
      <c r="BH323" s="206">
        <f t="shared" ref="BH323:BH332" si="67">IF(N323="sníž. přenesená",J323,0)</f>
        <v>0</v>
      </c>
      <c r="BI323" s="206">
        <f t="shared" ref="BI323:BI332" si="68">IF(N323="nulová",J323,0)</f>
        <v>0</v>
      </c>
      <c r="BJ323" s="18" t="s">
        <v>83</v>
      </c>
      <c r="BK323" s="206">
        <f t="shared" ref="BK323:BK332" si="69">ROUND(I323*H323,2)</f>
        <v>0</v>
      </c>
      <c r="BL323" s="18" t="s">
        <v>215</v>
      </c>
      <c r="BM323" s="205" t="s">
        <v>925</v>
      </c>
    </row>
    <row r="324" spans="1:65" s="2" customFormat="1" ht="16.5" customHeight="1">
      <c r="A324" s="35"/>
      <c r="B324" s="36"/>
      <c r="C324" s="193" t="s">
        <v>571</v>
      </c>
      <c r="D324" s="193" t="s">
        <v>211</v>
      </c>
      <c r="E324" s="194" t="s">
        <v>5062</v>
      </c>
      <c r="F324" s="195" t="s">
        <v>4931</v>
      </c>
      <c r="G324" s="196" t="s">
        <v>1512</v>
      </c>
      <c r="H324" s="197">
        <v>58</v>
      </c>
      <c r="I324" s="198"/>
      <c r="J324" s="199">
        <f t="shared" si="60"/>
        <v>0</v>
      </c>
      <c r="K324" s="200"/>
      <c r="L324" s="40"/>
      <c r="M324" s="201" t="s">
        <v>1</v>
      </c>
      <c r="N324" s="202" t="s">
        <v>40</v>
      </c>
      <c r="O324" s="72"/>
      <c r="P324" s="203">
        <f t="shared" si="61"/>
        <v>0</v>
      </c>
      <c r="Q324" s="203">
        <v>0</v>
      </c>
      <c r="R324" s="203">
        <f t="shared" si="62"/>
        <v>0</v>
      </c>
      <c r="S324" s="203">
        <v>0</v>
      </c>
      <c r="T324" s="204">
        <f t="shared" si="63"/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05" t="s">
        <v>215</v>
      </c>
      <c r="AT324" s="205" t="s">
        <v>211</v>
      </c>
      <c r="AU324" s="205" t="s">
        <v>85</v>
      </c>
      <c r="AY324" s="18" t="s">
        <v>209</v>
      </c>
      <c r="BE324" s="206">
        <f t="shared" si="64"/>
        <v>0</v>
      </c>
      <c r="BF324" s="206">
        <f t="shared" si="65"/>
        <v>0</v>
      </c>
      <c r="BG324" s="206">
        <f t="shared" si="66"/>
        <v>0</v>
      </c>
      <c r="BH324" s="206">
        <f t="shared" si="67"/>
        <v>0</v>
      </c>
      <c r="BI324" s="206">
        <f t="shared" si="68"/>
        <v>0</v>
      </c>
      <c r="BJ324" s="18" t="s">
        <v>83</v>
      </c>
      <c r="BK324" s="206">
        <f t="shared" si="69"/>
        <v>0</v>
      </c>
      <c r="BL324" s="18" t="s">
        <v>215</v>
      </c>
      <c r="BM324" s="205" t="s">
        <v>931</v>
      </c>
    </row>
    <row r="325" spans="1:65" s="2" customFormat="1" ht="16.5" customHeight="1">
      <c r="A325" s="35"/>
      <c r="B325" s="36"/>
      <c r="C325" s="244" t="s">
        <v>928</v>
      </c>
      <c r="D325" s="244" t="s">
        <v>287</v>
      </c>
      <c r="E325" s="245" t="s">
        <v>5063</v>
      </c>
      <c r="F325" s="246" t="s">
        <v>4933</v>
      </c>
      <c r="G325" s="247" t="s">
        <v>1512</v>
      </c>
      <c r="H325" s="248">
        <v>55</v>
      </c>
      <c r="I325" s="249"/>
      <c r="J325" s="250">
        <f t="shared" si="60"/>
        <v>0</v>
      </c>
      <c r="K325" s="251"/>
      <c r="L325" s="252"/>
      <c r="M325" s="253" t="s">
        <v>1</v>
      </c>
      <c r="N325" s="254" t="s">
        <v>40</v>
      </c>
      <c r="O325" s="72"/>
      <c r="P325" s="203">
        <f t="shared" si="61"/>
        <v>0</v>
      </c>
      <c r="Q325" s="203">
        <v>0</v>
      </c>
      <c r="R325" s="203">
        <f t="shared" si="62"/>
        <v>0</v>
      </c>
      <c r="S325" s="203">
        <v>0</v>
      </c>
      <c r="T325" s="204">
        <f t="shared" si="63"/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205" t="s">
        <v>229</v>
      </c>
      <c r="AT325" s="205" t="s">
        <v>287</v>
      </c>
      <c r="AU325" s="205" t="s">
        <v>85</v>
      </c>
      <c r="AY325" s="18" t="s">
        <v>209</v>
      </c>
      <c r="BE325" s="206">
        <f t="shared" si="64"/>
        <v>0</v>
      </c>
      <c r="BF325" s="206">
        <f t="shared" si="65"/>
        <v>0</v>
      </c>
      <c r="BG325" s="206">
        <f t="shared" si="66"/>
        <v>0</v>
      </c>
      <c r="BH325" s="206">
        <f t="shared" si="67"/>
        <v>0</v>
      </c>
      <c r="BI325" s="206">
        <f t="shared" si="68"/>
        <v>0</v>
      </c>
      <c r="BJ325" s="18" t="s">
        <v>83</v>
      </c>
      <c r="BK325" s="206">
        <f t="shared" si="69"/>
        <v>0</v>
      </c>
      <c r="BL325" s="18" t="s">
        <v>215</v>
      </c>
      <c r="BM325" s="205" t="s">
        <v>939</v>
      </c>
    </row>
    <row r="326" spans="1:65" s="2" customFormat="1" ht="16.5" customHeight="1">
      <c r="A326" s="35"/>
      <c r="B326" s="36"/>
      <c r="C326" s="193" t="s">
        <v>575</v>
      </c>
      <c r="D326" s="193" t="s">
        <v>211</v>
      </c>
      <c r="E326" s="194" t="s">
        <v>5064</v>
      </c>
      <c r="F326" s="195" t="s">
        <v>4931</v>
      </c>
      <c r="G326" s="196" t="s">
        <v>1512</v>
      </c>
      <c r="H326" s="197">
        <v>55</v>
      </c>
      <c r="I326" s="198"/>
      <c r="J326" s="199">
        <f t="shared" si="60"/>
        <v>0</v>
      </c>
      <c r="K326" s="200"/>
      <c r="L326" s="40"/>
      <c r="M326" s="201" t="s">
        <v>1</v>
      </c>
      <c r="N326" s="202" t="s">
        <v>40</v>
      </c>
      <c r="O326" s="72"/>
      <c r="P326" s="203">
        <f t="shared" si="61"/>
        <v>0</v>
      </c>
      <c r="Q326" s="203">
        <v>0</v>
      </c>
      <c r="R326" s="203">
        <f t="shared" si="62"/>
        <v>0</v>
      </c>
      <c r="S326" s="203">
        <v>0</v>
      </c>
      <c r="T326" s="204">
        <f t="shared" si="63"/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205" t="s">
        <v>215</v>
      </c>
      <c r="AT326" s="205" t="s">
        <v>211</v>
      </c>
      <c r="AU326" s="205" t="s">
        <v>85</v>
      </c>
      <c r="AY326" s="18" t="s">
        <v>209</v>
      </c>
      <c r="BE326" s="206">
        <f t="shared" si="64"/>
        <v>0</v>
      </c>
      <c r="BF326" s="206">
        <f t="shared" si="65"/>
        <v>0</v>
      </c>
      <c r="BG326" s="206">
        <f t="shared" si="66"/>
        <v>0</v>
      </c>
      <c r="BH326" s="206">
        <f t="shared" si="67"/>
        <v>0</v>
      </c>
      <c r="BI326" s="206">
        <f t="shared" si="68"/>
        <v>0</v>
      </c>
      <c r="BJ326" s="18" t="s">
        <v>83</v>
      </c>
      <c r="BK326" s="206">
        <f t="shared" si="69"/>
        <v>0</v>
      </c>
      <c r="BL326" s="18" t="s">
        <v>215</v>
      </c>
      <c r="BM326" s="205" t="s">
        <v>947</v>
      </c>
    </row>
    <row r="327" spans="1:65" s="2" customFormat="1" ht="16.5" customHeight="1">
      <c r="A327" s="35"/>
      <c r="B327" s="36"/>
      <c r="C327" s="244" t="s">
        <v>944</v>
      </c>
      <c r="D327" s="244" t="s">
        <v>287</v>
      </c>
      <c r="E327" s="245" t="s">
        <v>5065</v>
      </c>
      <c r="F327" s="246" t="s">
        <v>4936</v>
      </c>
      <c r="G327" s="247" t="s">
        <v>1512</v>
      </c>
      <c r="H327" s="248">
        <v>33</v>
      </c>
      <c r="I327" s="249"/>
      <c r="J327" s="250">
        <f t="shared" si="60"/>
        <v>0</v>
      </c>
      <c r="K327" s="251"/>
      <c r="L327" s="252"/>
      <c r="M327" s="253" t="s">
        <v>1</v>
      </c>
      <c r="N327" s="254" t="s">
        <v>40</v>
      </c>
      <c r="O327" s="72"/>
      <c r="P327" s="203">
        <f t="shared" si="61"/>
        <v>0</v>
      </c>
      <c r="Q327" s="203">
        <v>0</v>
      </c>
      <c r="R327" s="203">
        <f t="shared" si="62"/>
        <v>0</v>
      </c>
      <c r="S327" s="203">
        <v>0</v>
      </c>
      <c r="T327" s="204">
        <f t="shared" si="63"/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205" t="s">
        <v>229</v>
      </c>
      <c r="AT327" s="205" t="s">
        <v>287</v>
      </c>
      <c r="AU327" s="205" t="s">
        <v>85</v>
      </c>
      <c r="AY327" s="18" t="s">
        <v>209</v>
      </c>
      <c r="BE327" s="206">
        <f t="shared" si="64"/>
        <v>0</v>
      </c>
      <c r="BF327" s="206">
        <f t="shared" si="65"/>
        <v>0</v>
      </c>
      <c r="BG327" s="206">
        <f t="shared" si="66"/>
        <v>0</v>
      </c>
      <c r="BH327" s="206">
        <f t="shared" si="67"/>
        <v>0</v>
      </c>
      <c r="BI327" s="206">
        <f t="shared" si="68"/>
        <v>0</v>
      </c>
      <c r="BJ327" s="18" t="s">
        <v>83</v>
      </c>
      <c r="BK327" s="206">
        <f t="shared" si="69"/>
        <v>0</v>
      </c>
      <c r="BL327" s="18" t="s">
        <v>215</v>
      </c>
      <c r="BM327" s="205" t="s">
        <v>953</v>
      </c>
    </row>
    <row r="328" spans="1:65" s="2" customFormat="1" ht="16.5" customHeight="1">
      <c r="A328" s="35"/>
      <c r="B328" s="36"/>
      <c r="C328" s="193" t="s">
        <v>578</v>
      </c>
      <c r="D328" s="193" t="s">
        <v>211</v>
      </c>
      <c r="E328" s="194" t="s">
        <v>5066</v>
      </c>
      <c r="F328" s="195" t="s">
        <v>4931</v>
      </c>
      <c r="G328" s="196" t="s">
        <v>1512</v>
      </c>
      <c r="H328" s="197">
        <v>33</v>
      </c>
      <c r="I328" s="198"/>
      <c r="J328" s="199">
        <f t="shared" si="60"/>
        <v>0</v>
      </c>
      <c r="K328" s="200"/>
      <c r="L328" s="40"/>
      <c r="M328" s="201" t="s">
        <v>1</v>
      </c>
      <c r="N328" s="202" t="s">
        <v>40</v>
      </c>
      <c r="O328" s="72"/>
      <c r="P328" s="203">
        <f t="shared" si="61"/>
        <v>0</v>
      </c>
      <c r="Q328" s="203">
        <v>0</v>
      </c>
      <c r="R328" s="203">
        <f t="shared" si="62"/>
        <v>0</v>
      </c>
      <c r="S328" s="203">
        <v>0</v>
      </c>
      <c r="T328" s="204">
        <f t="shared" si="63"/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205" t="s">
        <v>215</v>
      </c>
      <c r="AT328" s="205" t="s">
        <v>211</v>
      </c>
      <c r="AU328" s="205" t="s">
        <v>85</v>
      </c>
      <c r="AY328" s="18" t="s">
        <v>209</v>
      </c>
      <c r="BE328" s="206">
        <f t="shared" si="64"/>
        <v>0</v>
      </c>
      <c r="BF328" s="206">
        <f t="shared" si="65"/>
        <v>0</v>
      </c>
      <c r="BG328" s="206">
        <f t="shared" si="66"/>
        <v>0</v>
      </c>
      <c r="BH328" s="206">
        <f t="shared" si="67"/>
        <v>0</v>
      </c>
      <c r="BI328" s="206">
        <f t="shared" si="68"/>
        <v>0</v>
      </c>
      <c r="BJ328" s="18" t="s">
        <v>83</v>
      </c>
      <c r="BK328" s="206">
        <f t="shared" si="69"/>
        <v>0</v>
      </c>
      <c r="BL328" s="18" t="s">
        <v>215</v>
      </c>
      <c r="BM328" s="205" t="s">
        <v>958</v>
      </c>
    </row>
    <row r="329" spans="1:65" s="2" customFormat="1" ht="16.5" customHeight="1">
      <c r="A329" s="35"/>
      <c r="B329" s="36"/>
      <c r="C329" s="244" t="s">
        <v>955</v>
      </c>
      <c r="D329" s="244" t="s">
        <v>287</v>
      </c>
      <c r="E329" s="245" t="s">
        <v>5067</v>
      </c>
      <c r="F329" s="246" t="s">
        <v>4939</v>
      </c>
      <c r="G329" s="247" t="s">
        <v>1512</v>
      </c>
      <c r="H329" s="248">
        <v>1</v>
      </c>
      <c r="I329" s="249"/>
      <c r="J329" s="250">
        <f t="shared" si="60"/>
        <v>0</v>
      </c>
      <c r="K329" s="251"/>
      <c r="L329" s="252"/>
      <c r="M329" s="253" t="s">
        <v>1</v>
      </c>
      <c r="N329" s="254" t="s">
        <v>40</v>
      </c>
      <c r="O329" s="72"/>
      <c r="P329" s="203">
        <f t="shared" si="61"/>
        <v>0</v>
      </c>
      <c r="Q329" s="203">
        <v>0</v>
      </c>
      <c r="R329" s="203">
        <f t="shared" si="62"/>
        <v>0</v>
      </c>
      <c r="S329" s="203">
        <v>0</v>
      </c>
      <c r="T329" s="204">
        <f t="shared" si="63"/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205" t="s">
        <v>229</v>
      </c>
      <c r="AT329" s="205" t="s">
        <v>287</v>
      </c>
      <c r="AU329" s="205" t="s">
        <v>85</v>
      </c>
      <c r="AY329" s="18" t="s">
        <v>209</v>
      </c>
      <c r="BE329" s="206">
        <f t="shared" si="64"/>
        <v>0</v>
      </c>
      <c r="BF329" s="206">
        <f t="shared" si="65"/>
        <v>0</v>
      </c>
      <c r="BG329" s="206">
        <f t="shared" si="66"/>
        <v>0</v>
      </c>
      <c r="BH329" s="206">
        <f t="shared" si="67"/>
        <v>0</v>
      </c>
      <c r="BI329" s="206">
        <f t="shared" si="68"/>
        <v>0</v>
      </c>
      <c r="BJ329" s="18" t="s">
        <v>83</v>
      </c>
      <c r="BK329" s="206">
        <f t="shared" si="69"/>
        <v>0</v>
      </c>
      <c r="BL329" s="18" t="s">
        <v>215</v>
      </c>
      <c r="BM329" s="205" t="s">
        <v>962</v>
      </c>
    </row>
    <row r="330" spans="1:65" s="2" customFormat="1" ht="16.5" customHeight="1">
      <c r="A330" s="35"/>
      <c r="B330" s="36"/>
      <c r="C330" s="193" t="s">
        <v>581</v>
      </c>
      <c r="D330" s="193" t="s">
        <v>211</v>
      </c>
      <c r="E330" s="194" t="s">
        <v>5068</v>
      </c>
      <c r="F330" s="195" t="s">
        <v>4931</v>
      </c>
      <c r="G330" s="196" t="s">
        <v>1512</v>
      </c>
      <c r="H330" s="197">
        <v>1</v>
      </c>
      <c r="I330" s="198"/>
      <c r="J330" s="199">
        <f t="shared" si="60"/>
        <v>0</v>
      </c>
      <c r="K330" s="200"/>
      <c r="L330" s="40"/>
      <c r="M330" s="201" t="s">
        <v>1</v>
      </c>
      <c r="N330" s="202" t="s">
        <v>40</v>
      </c>
      <c r="O330" s="72"/>
      <c r="P330" s="203">
        <f t="shared" si="61"/>
        <v>0</v>
      </c>
      <c r="Q330" s="203">
        <v>0</v>
      </c>
      <c r="R330" s="203">
        <f t="shared" si="62"/>
        <v>0</v>
      </c>
      <c r="S330" s="203">
        <v>0</v>
      </c>
      <c r="T330" s="204">
        <f t="shared" si="63"/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205" t="s">
        <v>215</v>
      </c>
      <c r="AT330" s="205" t="s">
        <v>211</v>
      </c>
      <c r="AU330" s="205" t="s">
        <v>85</v>
      </c>
      <c r="AY330" s="18" t="s">
        <v>209</v>
      </c>
      <c r="BE330" s="206">
        <f t="shared" si="64"/>
        <v>0</v>
      </c>
      <c r="BF330" s="206">
        <f t="shared" si="65"/>
        <v>0</v>
      </c>
      <c r="BG330" s="206">
        <f t="shared" si="66"/>
        <v>0</v>
      </c>
      <c r="BH330" s="206">
        <f t="shared" si="67"/>
        <v>0</v>
      </c>
      <c r="BI330" s="206">
        <f t="shared" si="68"/>
        <v>0</v>
      </c>
      <c r="BJ330" s="18" t="s">
        <v>83</v>
      </c>
      <c r="BK330" s="206">
        <f t="shared" si="69"/>
        <v>0</v>
      </c>
      <c r="BL330" s="18" t="s">
        <v>215</v>
      </c>
      <c r="BM330" s="205" t="s">
        <v>967</v>
      </c>
    </row>
    <row r="331" spans="1:65" s="2" customFormat="1" ht="16.5" customHeight="1">
      <c r="A331" s="35"/>
      <c r="B331" s="36"/>
      <c r="C331" s="244" t="s">
        <v>964</v>
      </c>
      <c r="D331" s="244" t="s">
        <v>287</v>
      </c>
      <c r="E331" s="245" t="s">
        <v>5069</v>
      </c>
      <c r="F331" s="246" t="s">
        <v>4948</v>
      </c>
      <c r="G331" s="247" t="s">
        <v>1512</v>
      </c>
      <c r="H331" s="248">
        <v>8</v>
      </c>
      <c r="I331" s="249"/>
      <c r="J331" s="250">
        <f t="shared" si="60"/>
        <v>0</v>
      </c>
      <c r="K331" s="251"/>
      <c r="L331" s="252"/>
      <c r="M331" s="253" t="s">
        <v>1</v>
      </c>
      <c r="N331" s="254" t="s">
        <v>40</v>
      </c>
      <c r="O331" s="72"/>
      <c r="P331" s="203">
        <f t="shared" si="61"/>
        <v>0</v>
      </c>
      <c r="Q331" s="203">
        <v>0</v>
      </c>
      <c r="R331" s="203">
        <f t="shared" si="62"/>
        <v>0</v>
      </c>
      <c r="S331" s="203">
        <v>0</v>
      </c>
      <c r="T331" s="204">
        <f t="shared" si="63"/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205" t="s">
        <v>229</v>
      </c>
      <c r="AT331" s="205" t="s">
        <v>287</v>
      </c>
      <c r="AU331" s="205" t="s">
        <v>85</v>
      </c>
      <c r="AY331" s="18" t="s">
        <v>209</v>
      </c>
      <c r="BE331" s="206">
        <f t="shared" si="64"/>
        <v>0</v>
      </c>
      <c r="BF331" s="206">
        <f t="shared" si="65"/>
        <v>0</v>
      </c>
      <c r="BG331" s="206">
        <f t="shared" si="66"/>
        <v>0</v>
      </c>
      <c r="BH331" s="206">
        <f t="shared" si="67"/>
        <v>0</v>
      </c>
      <c r="BI331" s="206">
        <f t="shared" si="68"/>
        <v>0</v>
      </c>
      <c r="BJ331" s="18" t="s">
        <v>83</v>
      </c>
      <c r="BK331" s="206">
        <f t="shared" si="69"/>
        <v>0</v>
      </c>
      <c r="BL331" s="18" t="s">
        <v>215</v>
      </c>
      <c r="BM331" s="205" t="s">
        <v>971</v>
      </c>
    </row>
    <row r="332" spans="1:65" s="2" customFormat="1" ht="16.5" customHeight="1">
      <c r="A332" s="35"/>
      <c r="B332" s="36"/>
      <c r="C332" s="193" t="s">
        <v>583</v>
      </c>
      <c r="D332" s="193" t="s">
        <v>211</v>
      </c>
      <c r="E332" s="194" t="s">
        <v>5070</v>
      </c>
      <c r="F332" s="195" t="s">
        <v>4931</v>
      </c>
      <c r="G332" s="196" t="s">
        <v>1512</v>
      </c>
      <c r="H332" s="197">
        <v>8</v>
      </c>
      <c r="I332" s="198"/>
      <c r="J332" s="199">
        <f t="shared" si="60"/>
        <v>0</v>
      </c>
      <c r="K332" s="200"/>
      <c r="L332" s="40"/>
      <c r="M332" s="201" t="s">
        <v>1</v>
      </c>
      <c r="N332" s="202" t="s">
        <v>40</v>
      </c>
      <c r="O332" s="72"/>
      <c r="P332" s="203">
        <f t="shared" si="61"/>
        <v>0</v>
      </c>
      <c r="Q332" s="203">
        <v>0</v>
      </c>
      <c r="R332" s="203">
        <f t="shared" si="62"/>
        <v>0</v>
      </c>
      <c r="S332" s="203">
        <v>0</v>
      </c>
      <c r="T332" s="204">
        <f t="shared" si="63"/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205" t="s">
        <v>215</v>
      </c>
      <c r="AT332" s="205" t="s">
        <v>211</v>
      </c>
      <c r="AU332" s="205" t="s">
        <v>85</v>
      </c>
      <c r="AY332" s="18" t="s">
        <v>209</v>
      </c>
      <c r="BE332" s="206">
        <f t="shared" si="64"/>
        <v>0</v>
      </c>
      <c r="BF332" s="206">
        <f t="shared" si="65"/>
        <v>0</v>
      </c>
      <c r="BG332" s="206">
        <f t="shared" si="66"/>
        <v>0</v>
      </c>
      <c r="BH332" s="206">
        <f t="shared" si="67"/>
        <v>0</v>
      </c>
      <c r="BI332" s="206">
        <f t="shared" si="68"/>
        <v>0</v>
      </c>
      <c r="BJ332" s="18" t="s">
        <v>83</v>
      </c>
      <c r="BK332" s="206">
        <f t="shared" si="69"/>
        <v>0</v>
      </c>
      <c r="BL332" s="18" t="s">
        <v>215</v>
      </c>
      <c r="BM332" s="205" t="s">
        <v>975</v>
      </c>
    </row>
    <row r="333" spans="1:65" s="12" customFormat="1" ht="22.9" customHeight="1">
      <c r="B333" s="177"/>
      <c r="C333" s="178"/>
      <c r="D333" s="179" t="s">
        <v>74</v>
      </c>
      <c r="E333" s="191" t="s">
        <v>5071</v>
      </c>
      <c r="F333" s="191" t="s">
        <v>4951</v>
      </c>
      <c r="G333" s="178"/>
      <c r="H333" s="178"/>
      <c r="I333" s="181"/>
      <c r="J333" s="192">
        <f>BK333</f>
        <v>0</v>
      </c>
      <c r="K333" s="178"/>
      <c r="L333" s="183"/>
      <c r="M333" s="184"/>
      <c r="N333" s="185"/>
      <c r="O333" s="185"/>
      <c r="P333" s="186">
        <f>SUM(P334:P336)</f>
        <v>0</v>
      </c>
      <c r="Q333" s="185"/>
      <c r="R333" s="186">
        <f>SUM(R334:R336)</f>
        <v>0</v>
      </c>
      <c r="S333" s="185"/>
      <c r="T333" s="187">
        <f>SUM(T334:T336)</f>
        <v>0</v>
      </c>
      <c r="AR333" s="188" t="s">
        <v>83</v>
      </c>
      <c r="AT333" s="189" t="s">
        <v>74</v>
      </c>
      <c r="AU333" s="189" t="s">
        <v>83</v>
      </c>
      <c r="AY333" s="188" t="s">
        <v>209</v>
      </c>
      <c r="BK333" s="190">
        <f>SUM(BK334:BK336)</f>
        <v>0</v>
      </c>
    </row>
    <row r="334" spans="1:65" s="2" customFormat="1" ht="21.75" customHeight="1">
      <c r="A334" s="35"/>
      <c r="B334" s="36"/>
      <c r="C334" s="193" t="s">
        <v>972</v>
      </c>
      <c r="D334" s="193" t="s">
        <v>211</v>
      </c>
      <c r="E334" s="194" t="s">
        <v>5072</v>
      </c>
      <c r="F334" s="195" t="s">
        <v>4953</v>
      </c>
      <c r="G334" s="196" t="s">
        <v>214</v>
      </c>
      <c r="H334" s="197">
        <v>65</v>
      </c>
      <c r="I334" s="198"/>
      <c r="J334" s="199">
        <f>ROUND(I334*H334,2)</f>
        <v>0</v>
      </c>
      <c r="K334" s="200"/>
      <c r="L334" s="40"/>
      <c r="M334" s="201" t="s">
        <v>1</v>
      </c>
      <c r="N334" s="202" t="s">
        <v>40</v>
      </c>
      <c r="O334" s="72"/>
      <c r="P334" s="203">
        <f>O334*H334</f>
        <v>0</v>
      </c>
      <c r="Q334" s="203">
        <v>0</v>
      </c>
      <c r="R334" s="203">
        <f>Q334*H334</f>
        <v>0</v>
      </c>
      <c r="S334" s="203">
        <v>0</v>
      </c>
      <c r="T334" s="204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205" t="s">
        <v>215</v>
      </c>
      <c r="AT334" s="205" t="s">
        <v>211</v>
      </c>
      <c r="AU334" s="205" t="s">
        <v>85</v>
      </c>
      <c r="AY334" s="18" t="s">
        <v>209</v>
      </c>
      <c r="BE334" s="206">
        <f>IF(N334="základní",J334,0)</f>
        <v>0</v>
      </c>
      <c r="BF334" s="206">
        <f>IF(N334="snížená",J334,0)</f>
        <v>0</v>
      </c>
      <c r="BG334" s="206">
        <f>IF(N334="zákl. přenesená",J334,0)</f>
        <v>0</v>
      </c>
      <c r="BH334" s="206">
        <f>IF(N334="sníž. přenesená",J334,0)</f>
        <v>0</v>
      </c>
      <c r="BI334" s="206">
        <f>IF(N334="nulová",J334,0)</f>
        <v>0</v>
      </c>
      <c r="BJ334" s="18" t="s">
        <v>83</v>
      </c>
      <c r="BK334" s="206">
        <f>ROUND(I334*H334,2)</f>
        <v>0</v>
      </c>
      <c r="BL334" s="18" t="s">
        <v>215</v>
      </c>
      <c r="BM334" s="205" t="s">
        <v>979</v>
      </c>
    </row>
    <row r="335" spans="1:65" s="2" customFormat="1" ht="21.75" customHeight="1">
      <c r="A335" s="35"/>
      <c r="B335" s="36"/>
      <c r="C335" s="193" t="s">
        <v>586</v>
      </c>
      <c r="D335" s="193" t="s">
        <v>211</v>
      </c>
      <c r="E335" s="194" t="s">
        <v>5073</v>
      </c>
      <c r="F335" s="195" t="s">
        <v>4955</v>
      </c>
      <c r="G335" s="196" t="s">
        <v>214</v>
      </c>
      <c r="H335" s="197">
        <v>75</v>
      </c>
      <c r="I335" s="198"/>
      <c r="J335" s="199">
        <f>ROUND(I335*H335,2)</f>
        <v>0</v>
      </c>
      <c r="K335" s="200"/>
      <c r="L335" s="40"/>
      <c r="M335" s="201" t="s">
        <v>1</v>
      </c>
      <c r="N335" s="202" t="s">
        <v>40</v>
      </c>
      <c r="O335" s="72"/>
      <c r="P335" s="203">
        <f>O335*H335</f>
        <v>0</v>
      </c>
      <c r="Q335" s="203">
        <v>0</v>
      </c>
      <c r="R335" s="203">
        <f>Q335*H335</f>
        <v>0</v>
      </c>
      <c r="S335" s="203">
        <v>0</v>
      </c>
      <c r="T335" s="204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205" t="s">
        <v>215</v>
      </c>
      <c r="AT335" s="205" t="s">
        <v>211</v>
      </c>
      <c r="AU335" s="205" t="s">
        <v>85</v>
      </c>
      <c r="AY335" s="18" t="s">
        <v>209</v>
      </c>
      <c r="BE335" s="206">
        <f>IF(N335="základní",J335,0)</f>
        <v>0</v>
      </c>
      <c r="BF335" s="206">
        <f>IF(N335="snížená",J335,0)</f>
        <v>0</v>
      </c>
      <c r="BG335" s="206">
        <f>IF(N335="zákl. přenesená",J335,0)</f>
        <v>0</v>
      </c>
      <c r="BH335" s="206">
        <f>IF(N335="sníž. přenesená",J335,0)</f>
        <v>0</v>
      </c>
      <c r="BI335" s="206">
        <f>IF(N335="nulová",J335,0)</f>
        <v>0</v>
      </c>
      <c r="BJ335" s="18" t="s">
        <v>83</v>
      </c>
      <c r="BK335" s="206">
        <f>ROUND(I335*H335,2)</f>
        <v>0</v>
      </c>
      <c r="BL335" s="18" t="s">
        <v>215</v>
      </c>
      <c r="BM335" s="205" t="s">
        <v>985</v>
      </c>
    </row>
    <row r="336" spans="1:65" s="2" customFormat="1" ht="33" customHeight="1">
      <c r="A336" s="35"/>
      <c r="B336" s="36"/>
      <c r="C336" s="193" t="s">
        <v>982</v>
      </c>
      <c r="D336" s="193" t="s">
        <v>211</v>
      </c>
      <c r="E336" s="194" t="s">
        <v>5074</v>
      </c>
      <c r="F336" s="195" t="s">
        <v>4957</v>
      </c>
      <c r="G336" s="196" t="s">
        <v>214</v>
      </c>
      <c r="H336" s="197">
        <v>165</v>
      </c>
      <c r="I336" s="198"/>
      <c r="J336" s="199">
        <f>ROUND(I336*H336,2)</f>
        <v>0</v>
      </c>
      <c r="K336" s="200"/>
      <c r="L336" s="40"/>
      <c r="M336" s="201" t="s">
        <v>1</v>
      </c>
      <c r="N336" s="202" t="s">
        <v>40</v>
      </c>
      <c r="O336" s="72"/>
      <c r="P336" s="203">
        <f>O336*H336</f>
        <v>0</v>
      </c>
      <c r="Q336" s="203">
        <v>0</v>
      </c>
      <c r="R336" s="203">
        <f>Q336*H336</f>
        <v>0</v>
      </c>
      <c r="S336" s="203">
        <v>0</v>
      </c>
      <c r="T336" s="204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205" t="s">
        <v>215</v>
      </c>
      <c r="AT336" s="205" t="s">
        <v>211</v>
      </c>
      <c r="AU336" s="205" t="s">
        <v>85</v>
      </c>
      <c r="AY336" s="18" t="s">
        <v>209</v>
      </c>
      <c r="BE336" s="206">
        <f>IF(N336="základní",J336,0)</f>
        <v>0</v>
      </c>
      <c r="BF336" s="206">
        <f>IF(N336="snížená",J336,0)</f>
        <v>0</v>
      </c>
      <c r="BG336" s="206">
        <f>IF(N336="zákl. přenesená",J336,0)</f>
        <v>0</v>
      </c>
      <c r="BH336" s="206">
        <f>IF(N336="sníž. přenesená",J336,0)</f>
        <v>0</v>
      </c>
      <c r="BI336" s="206">
        <f>IF(N336="nulová",J336,0)</f>
        <v>0</v>
      </c>
      <c r="BJ336" s="18" t="s">
        <v>83</v>
      </c>
      <c r="BK336" s="206">
        <f>ROUND(I336*H336,2)</f>
        <v>0</v>
      </c>
      <c r="BL336" s="18" t="s">
        <v>215</v>
      </c>
      <c r="BM336" s="205" t="s">
        <v>989</v>
      </c>
    </row>
    <row r="337" spans="1:65" s="12" customFormat="1" ht="25.9" customHeight="1">
      <c r="B337" s="177"/>
      <c r="C337" s="178"/>
      <c r="D337" s="179" t="s">
        <v>74</v>
      </c>
      <c r="E337" s="180" t="s">
        <v>5075</v>
      </c>
      <c r="F337" s="180" t="s">
        <v>5076</v>
      </c>
      <c r="G337" s="178"/>
      <c r="H337" s="178"/>
      <c r="I337" s="181"/>
      <c r="J337" s="182">
        <f>BK337</f>
        <v>0</v>
      </c>
      <c r="K337" s="178"/>
      <c r="L337" s="183"/>
      <c r="M337" s="184"/>
      <c r="N337" s="185"/>
      <c r="O337" s="185"/>
      <c r="P337" s="186">
        <f>P338+P382+P397</f>
        <v>0</v>
      </c>
      <c r="Q337" s="185"/>
      <c r="R337" s="186">
        <f>R338+R382+R397</f>
        <v>0</v>
      </c>
      <c r="S337" s="185"/>
      <c r="T337" s="187">
        <f>T338+T382+T397</f>
        <v>0</v>
      </c>
      <c r="AR337" s="188" t="s">
        <v>83</v>
      </c>
      <c r="AT337" s="189" t="s">
        <v>74</v>
      </c>
      <c r="AU337" s="189" t="s">
        <v>75</v>
      </c>
      <c r="AY337" s="188" t="s">
        <v>209</v>
      </c>
      <c r="BK337" s="190">
        <f>BK338+BK382+BK397</f>
        <v>0</v>
      </c>
    </row>
    <row r="338" spans="1:65" s="12" customFormat="1" ht="22.9" customHeight="1">
      <c r="B338" s="177"/>
      <c r="C338" s="178"/>
      <c r="D338" s="179" t="s">
        <v>74</v>
      </c>
      <c r="E338" s="191" t="s">
        <v>5077</v>
      </c>
      <c r="F338" s="191" t="s">
        <v>4840</v>
      </c>
      <c r="G338" s="178"/>
      <c r="H338" s="178"/>
      <c r="I338" s="181"/>
      <c r="J338" s="192">
        <f>BK338</f>
        <v>0</v>
      </c>
      <c r="K338" s="178"/>
      <c r="L338" s="183"/>
      <c r="M338" s="184"/>
      <c r="N338" s="185"/>
      <c r="O338" s="185"/>
      <c r="P338" s="186">
        <f>SUM(P339:P381)</f>
        <v>0</v>
      </c>
      <c r="Q338" s="185"/>
      <c r="R338" s="186">
        <f>SUM(R339:R381)</f>
        <v>0</v>
      </c>
      <c r="S338" s="185"/>
      <c r="T338" s="187">
        <f>SUM(T339:T381)</f>
        <v>0</v>
      </c>
      <c r="AR338" s="188" t="s">
        <v>83</v>
      </c>
      <c r="AT338" s="189" t="s">
        <v>74</v>
      </c>
      <c r="AU338" s="189" t="s">
        <v>83</v>
      </c>
      <c r="AY338" s="188" t="s">
        <v>209</v>
      </c>
      <c r="BK338" s="190">
        <f>SUM(BK339:BK381)</f>
        <v>0</v>
      </c>
    </row>
    <row r="339" spans="1:65" s="2" customFormat="1" ht="66.75" customHeight="1">
      <c r="A339" s="35"/>
      <c r="B339" s="36"/>
      <c r="C339" s="244" t="s">
        <v>590</v>
      </c>
      <c r="D339" s="244" t="s">
        <v>287</v>
      </c>
      <c r="E339" s="245" t="s">
        <v>5078</v>
      </c>
      <c r="F339" s="246" t="s">
        <v>4842</v>
      </c>
      <c r="G339" s="247" t="s">
        <v>513</v>
      </c>
      <c r="H339" s="248">
        <v>1</v>
      </c>
      <c r="I339" s="249"/>
      <c r="J339" s="250">
        <f t="shared" ref="J339:J381" si="70">ROUND(I339*H339,2)</f>
        <v>0</v>
      </c>
      <c r="K339" s="251"/>
      <c r="L339" s="252"/>
      <c r="M339" s="253" t="s">
        <v>1</v>
      </c>
      <c r="N339" s="254" t="s">
        <v>40</v>
      </c>
      <c r="O339" s="72"/>
      <c r="P339" s="203">
        <f t="shared" ref="P339:P381" si="71">O339*H339</f>
        <v>0</v>
      </c>
      <c r="Q339" s="203">
        <v>0</v>
      </c>
      <c r="R339" s="203">
        <f t="shared" ref="R339:R381" si="72">Q339*H339</f>
        <v>0</v>
      </c>
      <c r="S339" s="203">
        <v>0</v>
      </c>
      <c r="T339" s="204">
        <f t="shared" ref="T339:T381" si="73"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205" t="s">
        <v>229</v>
      </c>
      <c r="AT339" s="205" t="s">
        <v>287</v>
      </c>
      <c r="AU339" s="205" t="s">
        <v>85</v>
      </c>
      <c r="AY339" s="18" t="s">
        <v>209</v>
      </c>
      <c r="BE339" s="206">
        <f t="shared" ref="BE339:BE381" si="74">IF(N339="základní",J339,0)</f>
        <v>0</v>
      </c>
      <c r="BF339" s="206">
        <f t="shared" ref="BF339:BF381" si="75">IF(N339="snížená",J339,0)</f>
        <v>0</v>
      </c>
      <c r="BG339" s="206">
        <f t="shared" ref="BG339:BG381" si="76">IF(N339="zákl. přenesená",J339,0)</f>
        <v>0</v>
      </c>
      <c r="BH339" s="206">
        <f t="shared" ref="BH339:BH381" si="77">IF(N339="sníž. přenesená",J339,0)</f>
        <v>0</v>
      </c>
      <c r="BI339" s="206">
        <f t="shared" ref="BI339:BI381" si="78">IF(N339="nulová",J339,0)</f>
        <v>0</v>
      </c>
      <c r="BJ339" s="18" t="s">
        <v>83</v>
      </c>
      <c r="BK339" s="206">
        <f t="shared" ref="BK339:BK381" si="79">ROUND(I339*H339,2)</f>
        <v>0</v>
      </c>
      <c r="BL339" s="18" t="s">
        <v>215</v>
      </c>
      <c r="BM339" s="205" t="s">
        <v>994</v>
      </c>
    </row>
    <row r="340" spans="1:65" s="2" customFormat="1" ht="16.5" customHeight="1">
      <c r="A340" s="35"/>
      <c r="B340" s="36"/>
      <c r="C340" s="244" t="s">
        <v>991</v>
      </c>
      <c r="D340" s="244" t="s">
        <v>287</v>
      </c>
      <c r="E340" s="245" t="s">
        <v>5079</v>
      </c>
      <c r="F340" s="246" t="s">
        <v>4844</v>
      </c>
      <c r="G340" s="247" t="s">
        <v>513</v>
      </c>
      <c r="H340" s="248">
        <v>1</v>
      </c>
      <c r="I340" s="249"/>
      <c r="J340" s="250">
        <f t="shared" si="70"/>
        <v>0</v>
      </c>
      <c r="K340" s="251"/>
      <c r="L340" s="252"/>
      <c r="M340" s="253" t="s">
        <v>1</v>
      </c>
      <c r="N340" s="254" t="s">
        <v>40</v>
      </c>
      <c r="O340" s="72"/>
      <c r="P340" s="203">
        <f t="shared" si="71"/>
        <v>0</v>
      </c>
      <c r="Q340" s="203">
        <v>0</v>
      </c>
      <c r="R340" s="203">
        <f t="shared" si="72"/>
        <v>0</v>
      </c>
      <c r="S340" s="203">
        <v>0</v>
      </c>
      <c r="T340" s="204">
        <f t="shared" si="73"/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205" t="s">
        <v>229</v>
      </c>
      <c r="AT340" s="205" t="s">
        <v>287</v>
      </c>
      <c r="AU340" s="205" t="s">
        <v>85</v>
      </c>
      <c r="AY340" s="18" t="s">
        <v>209</v>
      </c>
      <c r="BE340" s="206">
        <f t="shared" si="74"/>
        <v>0</v>
      </c>
      <c r="BF340" s="206">
        <f t="shared" si="75"/>
        <v>0</v>
      </c>
      <c r="BG340" s="206">
        <f t="shared" si="76"/>
        <v>0</v>
      </c>
      <c r="BH340" s="206">
        <f t="shared" si="77"/>
        <v>0</v>
      </c>
      <c r="BI340" s="206">
        <f t="shared" si="78"/>
        <v>0</v>
      </c>
      <c r="BJ340" s="18" t="s">
        <v>83</v>
      </c>
      <c r="BK340" s="206">
        <f t="shared" si="79"/>
        <v>0</v>
      </c>
      <c r="BL340" s="18" t="s">
        <v>215</v>
      </c>
      <c r="BM340" s="205" t="s">
        <v>1001</v>
      </c>
    </row>
    <row r="341" spans="1:65" s="2" customFormat="1" ht="16.5" customHeight="1">
      <c r="A341" s="35"/>
      <c r="B341" s="36"/>
      <c r="C341" s="193" t="s">
        <v>593</v>
      </c>
      <c r="D341" s="193" t="s">
        <v>211</v>
      </c>
      <c r="E341" s="194" t="s">
        <v>5080</v>
      </c>
      <c r="F341" s="195" t="s">
        <v>4846</v>
      </c>
      <c r="G341" s="196" t="s">
        <v>513</v>
      </c>
      <c r="H341" s="197">
        <v>1</v>
      </c>
      <c r="I341" s="198"/>
      <c r="J341" s="199">
        <f t="shared" si="70"/>
        <v>0</v>
      </c>
      <c r="K341" s="200"/>
      <c r="L341" s="40"/>
      <c r="M341" s="201" t="s">
        <v>1</v>
      </c>
      <c r="N341" s="202" t="s">
        <v>40</v>
      </c>
      <c r="O341" s="72"/>
      <c r="P341" s="203">
        <f t="shared" si="71"/>
        <v>0</v>
      </c>
      <c r="Q341" s="203">
        <v>0</v>
      </c>
      <c r="R341" s="203">
        <f t="shared" si="72"/>
        <v>0</v>
      </c>
      <c r="S341" s="203">
        <v>0</v>
      </c>
      <c r="T341" s="204">
        <f t="shared" si="73"/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205" t="s">
        <v>215</v>
      </c>
      <c r="AT341" s="205" t="s">
        <v>211</v>
      </c>
      <c r="AU341" s="205" t="s">
        <v>85</v>
      </c>
      <c r="AY341" s="18" t="s">
        <v>209</v>
      </c>
      <c r="BE341" s="206">
        <f t="shared" si="74"/>
        <v>0</v>
      </c>
      <c r="BF341" s="206">
        <f t="shared" si="75"/>
        <v>0</v>
      </c>
      <c r="BG341" s="206">
        <f t="shared" si="76"/>
        <v>0</v>
      </c>
      <c r="BH341" s="206">
        <f t="shared" si="77"/>
        <v>0</v>
      </c>
      <c r="BI341" s="206">
        <f t="shared" si="78"/>
        <v>0</v>
      </c>
      <c r="BJ341" s="18" t="s">
        <v>83</v>
      </c>
      <c r="BK341" s="206">
        <f t="shared" si="79"/>
        <v>0</v>
      </c>
      <c r="BL341" s="18" t="s">
        <v>215</v>
      </c>
      <c r="BM341" s="205" t="s">
        <v>1006</v>
      </c>
    </row>
    <row r="342" spans="1:65" s="2" customFormat="1" ht="37.9" customHeight="1">
      <c r="A342" s="35"/>
      <c r="B342" s="36"/>
      <c r="C342" s="244" t="s">
        <v>1003</v>
      </c>
      <c r="D342" s="244" t="s">
        <v>287</v>
      </c>
      <c r="E342" s="245" t="s">
        <v>5081</v>
      </c>
      <c r="F342" s="246" t="s">
        <v>4848</v>
      </c>
      <c r="G342" s="247" t="s">
        <v>513</v>
      </c>
      <c r="H342" s="248">
        <v>1</v>
      </c>
      <c r="I342" s="249"/>
      <c r="J342" s="250">
        <f t="shared" si="70"/>
        <v>0</v>
      </c>
      <c r="K342" s="251"/>
      <c r="L342" s="252"/>
      <c r="M342" s="253" t="s">
        <v>1</v>
      </c>
      <c r="N342" s="254" t="s">
        <v>40</v>
      </c>
      <c r="O342" s="72"/>
      <c r="P342" s="203">
        <f t="shared" si="71"/>
        <v>0</v>
      </c>
      <c r="Q342" s="203">
        <v>0</v>
      </c>
      <c r="R342" s="203">
        <f t="shared" si="72"/>
        <v>0</v>
      </c>
      <c r="S342" s="203">
        <v>0</v>
      </c>
      <c r="T342" s="204">
        <f t="shared" si="73"/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205" t="s">
        <v>229</v>
      </c>
      <c r="AT342" s="205" t="s">
        <v>287</v>
      </c>
      <c r="AU342" s="205" t="s">
        <v>85</v>
      </c>
      <c r="AY342" s="18" t="s">
        <v>209</v>
      </c>
      <c r="BE342" s="206">
        <f t="shared" si="74"/>
        <v>0</v>
      </c>
      <c r="BF342" s="206">
        <f t="shared" si="75"/>
        <v>0</v>
      </c>
      <c r="BG342" s="206">
        <f t="shared" si="76"/>
        <v>0</v>
      </c>
      <c r="BH342" s="206">
        <f t="shared" si="77"/>
        <v>0</v>
      </c>
      <c r="BI342" s="206">
        <f t="shared" si="78"/>
        <v>0</v>
      </c>
      <c r="BJ342" s="18" t="s">
        <v>83</v>
      </c>
      <c r="BK342" s="206">
        <f t="shared" si="79"/>
        <v>0</v>
      </c>
      <c r="BL342" s="18" t="s">
        <v>215</v>
      </c>
      <c r="BM342" s="205" t="s">
        <v>1010</v>
      </c>
    </row>
    <row r="343" spans="1:65" s="2" customFormat="1" ht="49.15" customHeight="1">
      <c r="A343" s="35"/>
      <c r="B343" s="36"/>
      <c r="C343" s="244" t="s">
        <v>597</v>
      </c>
      <c r="D343" s="244" t="s">
        <v>287</v>
      </c>
      <c r="E343" s="245" t="s">
        <v>5082</v>
      </c>
      <c r="F343" s="246" t="s">
        <v>4850</v>
      </c>
      <c r="G343" s="247" t="s">
        <v>513</v>
      </c>
      <c r="H343" s="248">
        <v>1</v>
      </c>
      <c r="I343" s="249"/>
      <c r="J343" s="250">
        <f t="shared" si="70"/>
        <v>0</v>
      </c>
      <c r="K343" s="251"/>
      <c r="L343" s="252"/>
      <c r="M343" s="253" t="s">
        <v>1</v>
      </c>
      <c r="N343" s="254" t="s">
        <v>40</v>
      </c>
      <c r="O343" s="72"/>
      <c r="P343" s="203">
        <f t="shared" si="71"/>
        <v>0</v>
      </c>
      <c r="Q343" s="203">
        <v>0</v>
      </c>
      <c r="R343" s="203">
        <f t="shared" si="72"/>
        <v>0</v>
      </c>
      <c r="S343" s="203">
        <v>0</v>
      </c>
      <c r="T343" s="204">
        <f t="shared" si="73"/>
        <v>0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205" t="s">
        <v>229</v>
      </c>
      <c r="AT343" s="205" t="s">
        <v>287</v>
      </c>
      <c r="AU343" s="205" t="s">
        <v>85</v>
      </c>
      <c r="AY343" s="18" t="s">
        <v>209</v>
      </c>
      <c r="BE343" s="206">
        <f t="shared" si="74"/>
        <v>0</v>
      </c>
      <c r="BF343" s="206">
        <f t="shared" si="75"/>
        <v>0</v>
      </c>
      <c r="BG343" s="206">
        <f t="shared" si="76"/>
        <v>0</v>
      </c>
      <c r="BH343" s="206">
        <f t="shared" si="77"/>
        <v>0</v>
      </c>
      <c r="BI343" s="206">
        <f t="shared" si="78"/>
        <v>0</v>
      </c>
      <c r="BJ343" s="18" t="s">
        <v>83</v>
      </c>
      <c r="BK343" s="206">
        <f t="shared" si="79"/>
        <v>0</v>
      </c>
      <c r="BL343" s="18" t="s">
        <v>215</v>
      </c>
      <c r="BM343" s="205" t="s">
        <v>1012</v>
      </c>
    </row>
    <row r="344" spans="1:65" s="2" customFormat="1" ht="24.2" customHeight="1">
      <c r="A344" s="35"/>
      <c r="B344" s="36"/>
      <c r="C344" s="244" t="s">
        <v>1011</v>
      </c>
      <c r="D344" s="244" t="s">
        <v>287</v>
      </c>
      <c r="E344" s="245" t="s">
        <v>5083</v>
      </c>
      <c r="F344" s="246" t="s">
        <v>5084</v>
      </c>
      <c r="G344" s="247" t="s">
        <v>513</v>
      </c>
      <c r="H344" s="248">
        <v>1</v>
      </c>
      <c r="I344" s="249"/>
      <c r="J344" s="250">
        <f t="shared" si="70"/>
        <v>0</v>
      </c>
      <c r="K344" s="251"/>
      <c r="L344" s="252"/>
      <c r="M344" s="253" t="s">
        <v>1</v>
      </c>
      <c r="N344" s="254" t="s">
        <v>40</v>
      </c>
      <c r="O344" s="72"/>
      <c r="P344" s="203">
        <f t="shared" si="71"/>
        <v>0</v>
      </c>
      <c r="Q344" s="203">
        <v>0</v>
      </c>
      <c r="R344" s="203">
        <f t="shared" si="72"/>
        <v>0</v>
      </c>
      <c r="S344" s="203">
        <v>0</v>
      </c>
      <c r="T344" s="204">
        <f t="shared" si="73"/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205" t="s">
        <v>229</v>
      </c>
      <c r="AT344" s="205" t="s">
        <v>287</v>
      </c>
      <c r="AU344" s="205" t="s">
        <v>85</v>
      </c>
      <c r="AY344" s="18" t="s">
        <v>209</v>
      </c>
      <c r="BE344" s="206">
        <f t="shared" si="74"/>
        <v>0</v>
      </c>
      <c r="BF344" s="206">
        <f t="shared" si="75"/>
        <v>0</v>
      </c>
      <c r="BG344" s="206">
        <f t="shared" si="76"/>
        <v>0</v>
      </c>
      <c r="BH344" s="206">
        <f t="shared" si="77"/>
        <v>0</v>
      </c>
      <c r="BI344" s="206">
        <f t="shared" si="78"/>
        <v>0</v>
      </c>
      <c r="BJ344" s="18" t="s">
        <v>83</v>
      </c>
      <c r="BK344" s="206">
        <f t="shared" si="79"/>
        <v>0</v>
      </c>
      <c r="BL344" s="18" t="s">
        <v>215</v>
      </c>
      <c r="BM344" s="205" t="s">
        <v>1016</v>
      </c>
    </row>
    <row r="345" spans="1:65" s="2" customFormat="1" ht="16.5" customHeight="1">
      <c r="A345" s="35"/>
      <c r="B345" s="36"/>
      <c r="C345" s="244" t="s">
        <v>602</v>
      </c>
      <c r="D345" s="244" t="s">
        <v>287</v>
      </c>
      <c r="E345" s="245" t="s">
        <v>5085</v>
      </c>
      <c r="F345" s="246" t="s">
        <v>4854</v>
      </c>
      <c r="G345" s="247" t="s">
        <v>513</v>
      </c>
      <c r="H345" s="248">
        <v>1</v>
      </c>
      <c r="I345" s="249"/>
      <c r="J345" s="250">
        <f t="shared" si="70"/>
        <v>0</v>
      </c>
      <c r="K345" s="251"/>
      <c r="L345" s="252"/>
      <c r="M345" s="253" t="s">
        <v>1</v>
      </c>
      <c r="N345" s="254" t="s">
        <v>40</v>
      </c>
      <c r="O345" s="72"/>
      <c r="P345" s="203">
        <f t="shared" si="71"/>
        <v>0</v>
      </c>
      <c r="Q345" s="203">
        <v>0</v>
      </c>
      <c r="R345" s="203">
        <f t="shared" si="72"/>
        <v>0</v>
      </c>
      <c r="S345" s="203">
        <v>0</v>
      </c>
      <c r="T345" s="204">
        <f t="shared" si="73"/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205" t="s">
        <v>229</v>
      </c>
      <c r="AT345" s="205" t="s">
        <v>287</v>
      </c>
      <c r="AU345" s="205" t="s">
        <v>85</v>
      </c>
      <c r="AY345" s="18" t="s">
        <v>209</v>
      </c>
      <c r="BE345" s="206">
        <f t="shared" si="74"/>
        <v>0</v>
      </c>
      <c r="BF345" s="206">
        <f t="shared" si="75"/>
        <v>0</v>
      </c>
      <c r="BG345" s="206">
        <f t="shared" si="76"/>
        <v>0</v>
      </c>
      <c r="BH345" s="206">
        <f t="shared" si="77"/>
        <v>0</v>
      </c>
      <c r="BI345" s="206">
        <f t="shared" si="78"/>
        <v>0</v>
      </c>
      <c r="BJ345" s="18" t="s">
        <v>83</v>
      </c>
      <c r="BK345" s="206">
        <f t="shared" si="79"/>
        <v>0</v>
      </c>
      <c r="BL345" s="18" t="s">
        <v>215</v>
      </c>
      <c r="BM345" s="205" t="s">
        <v>1021</v>
      </c>
    </row>
    <row r="346" spans="1:65" s="2" customFormat="1" ht="24.2" customHeight="1">
      <c r="A346" s="35"/>
      <c r="B346" s="36"/>
      <c r="C346" s="244" t="s">
        <v>1018</v>
      </c>
      <c r="D346" s="244" t="s">
        <v>287</v>
      </c>
      <c r="E346" s="245" t="s">
        <v>5086</v>
      </c>
      <c r="F346" s="246" t="s">
        <v>4856</v>
      </c>
      <c r="G346" s="247" t="s">
        <v>513</v>
      </c>
      <c r="H346" s="248">
        <v>1</v>
      </c>
      <c r="I346" s="249"/>
      <c r="J346" s="250">
        <f t="shared" si="70"/>
        <v>0</v>
      </c>
      <c r="K346" s="251"/>
      <c r="L346" s="252"/>
      <c r="M346" s="253" t="s">
        <v>1</v>
      </c>
      <c r="N346" s="254" t="s">
        <v>40</v>
      </c>
      <c r="O346" s="72"/>
      <c r="P346" s="203">
        <f t="shared" si="71"/>
        <v>0</v>
      </c>
      <c r="Q346" s="203">
        <v>0</v>
      </c>
      <c r="R346" s="203">
        <f t="shared" si="72"/>
        <v>0</v>
      </c>
      <c r="S346" s="203">
        <v>0</v>
      </c>
      <c r="T346" s="204">
        <f t="shared" si="73"/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205" t="s">
        <v>229</v>
      </c>
      <c r="AT346" s="205" t="s">
        <v>287</v>
      </c>
      <c r="AU346" s="205" t="s">
        <v>85</v>
      </c>
      <c r="AY346" s="18" t="s">
        <v>209</v>
      </c>
      <c r="BE346" s="206">
        <f t="shared" si="74"/>
        <v>0</v>
      </c>
      <c r="BF346" s="206">
        <f t="shared" si="75"/>
        <v>0</v>
      </c>
      <c r="BG346" s="206">
        <f t="shared" si="76"/>
        <v>0</v>
      </c>
      <c r="BH346" s="206">
        <f t="shared" si="77"/>
        <v>0</v>
      </c>
      <c r="BI346" s="206">
        <f t="shared" si="78"/>
        <v>0</v>
      </c>
      <c r="BJ346" s="18" t="s">
        <v>83</v>
      </c>
      <c r="BK346" s="206">
        <f t="shared" si="79"/>
        <v>0</v>
      </c>
      <c r="BL346" s="18" t="s">
        <v>215</v>
      </c>
      <c r="BM346" s="205" t="s">
        <v>1025</v>
      </c>
    </row>
    <row r="347" spans="1:65" s="2" customFormat="1" ht="16.5" customHeight="1">
      <c r="A347" s="35"/>
      <c r="B347" s="36"/>
      <c r="C347" s="244" t="s">
        <v>606</v>
      </c>
      <c r="D347" s="244" t="s">
        <v>287</v>
      </c>
      <c r="E347" s="245" t="s">
        <v>5087</v>
      </c>
      <c r="F347" s="246" t="s">
        <v>4858</v>
      </c>
      <c r="G347" s="247" t="s">
        <v>1512</v>
      </c>
      <c r="H347" s="248">
        <v>30</v>
      </c>
      <c r="I347" s="249"/>
      <c r="J347" s="250">
        <f t="shared" si="70"/>
        <v>0</v>
      </c>
      <c r="K347" s="251"/>
      <c r="L347" s="252"/>
      <c r="M347" s="253" t="s">
        <v>1</v>
      </c>
      <c r="N347" s="254" t="s">
        <v>40</v>
      </c>
      <c r="O347" s="72"/>
      <c r="P347" s="203">
        <f t="shared" si="71"/>
        <v>0</v>
      </c>
      <c r="Q347" s="203">
        <v>0</v>
      </c>
      <c r="R347" s="203">
        <f t="shared" si="72"/>
        <v>0</v>
      </c>
      <c r="S347" s="203">
        <v>0</v>
      </c>
      <c r="T347" s="204">
        <f t="shared" si="73"/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205" t="s">
        <v>229</v>
      </c>
      <c r="AT347" s="205" t="s">
        <v>287</v>
      </c>
      <c r="AU347" s="205" t="s">
        <v>85</v>
      </c>
      <c r="AY347" s="18" t="s">
        <v>209</v>
      </c>
      <c r="BE347" s="206">
        <f t="shared" si="74"/>
        <v>0</v>
      </c>
      <c r="BF347" s="206">
        <f t="shared" si="75"/>
        <v>0</v>
      </c>
      <c r="BG347" s="206">
        <f t="shared" si="76"/>
        <v>0</v>
      </c>
      <c r="BH347" s="206">
        <f t="shared" si="77"/>
        <v>0</v>
      </c>
      <c r="BI347" s="206">
        <f t="shared" si="78"/>
        <v>0</v>
      </c>
      <c r="BJ347" s="18" t="s">
        <v>83</v>
      </c>
      <c r="BK347" s="206">
        <f t="shared" si="79"/>
        <v>0</v>
      </c>
      <c r="BL347" s="18" t="s">
        <v>215</v>
      </c>
      <c r="BM347" s="205" t="s">
        <v>1035</v>
      </c>
    </row>
    <row r="348" spans="1:65" s="2" customFormat="1" ht="16.5" customHeight="1">
      <c r="A348" s="35"/>
      <c r="B348" s="36"/>
      <c r="C348" s="244" t="s">
        <v>1031</v>
      </c>
      <c r="D348" s="244" t="s">
        <v>287</v>
      </c>
      <c r="E348" s="245" t="s">
        <v>5088</v>
      </c>
      <c r="F348" s="246" t="s">
        <v>4860</v>
      </c>
      <c r="G348" s="247" t="s">
        <v>513</v>
      </c>
      <c r="H348" s="248">
        <v>1</v>
      </c>
      <c r="I348" s="249"/>
      <c r="J348" s="250">
        <f t="shared" si="70"/>
        <v>0</v>
      </c>
      <c r="K348" s="251"/>
      <c r="L348" s="252"/>
      <c r="M348" s="253" t="s">
        <v>1</v>
      </c>
      <c r="N348" s="254" t="s">
        <v>40</v>
      </c>
      <c r="O348" s="72"/>
      <c r="P348" s="203">
        <f t="shared" si="71"/>
        <v>0</v>
      </c>
      <c r="Q348" s="203">
        <v>0</v>
      </c>
      <c r="R348" s="203">
        <f t="shared" si="72"/>
        <v>0</v>
      </c>
      <c r="S348" s="203">
        <v>0</v>
      </c>
      <c r="T348" s="204">
        <f t="shared" si="73"/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205" t="s">
        <v>229</v>
      </c>
      <c r="AT348" s="205" t="s">
        <v>287</v>
      </c>
      <c r="AU348" s="205" t="s">
        <v>85</v>
      </c>
      <c r="AY348" s="18" t="s">
        <v>209</v>
      </c>
      <c r="BE348" s="206">
        <f t="shared" si="74"/>
        <v>0</v>
      </c>
      <c r="BF348" s="206">
        <f t="shared" si="75"/>
        <v>0</v>
      </c>
      <c r="BG348" s="206">
        <f t="shared" si="76"/>
        <v>0</v>
      </c>
      <c r="BH348" s="206">
        <f t="shared" si="77"/>
        <v>0</v>
      </c>
      <c r="BI348" s="206">
        <f t="shared" si="78"/>
        <v>0</v>
      </c>
      <c r="BJ348" s="18" t="s">
        <v>83</v>
      </c>
      <c r="BK348" s="206">
        <f t="shared" si="79"/>
        <v>0</v>
      </c>
      <c r="BL348" s="18" t="s">
        <v>215</v>
      </c>
      <c r="BM348" s="205" t="s">
        <v>1040</v>
      </c>
    </row>
    <row r="349" spans="1:65" s="2" customFormat="1" ht="16.5" customHeight="1">
      <c r="A349" s="35"/>
      <c r="B349" s="36"/>
      <c r="C349" s="244" t="s">
        <v>609</v>
      </c>
      <c r="D349" s="244" t="s">
        <v>287</v>
      </c>
      <c r="E349" s="245" t="s">
        <v>5089</v>
      </c>
      <c r="F349" s="246" t="s">
        <v>4862</v>
      </c>
      <c r="G349" s="247" t="s">
        <v>513</v>
      </c>
      <c r="H349" s="248">
        <v>2</v>
      </c>
      <c r="I349" s="249"/>
      <c r="J349" s="250">
        <f t="shared" si="70"/>
        <v>0</v>
      </c>
      <c r="K349" s="251"/>
      <c r="L349" s="252"/>
      <c r="M349" s="253" t="s">
        <v>1</v>
      </c>
      <c r="N349" s="254" t="s">
        <v>40</v>
      </c>
      <c r="O349" s="72"/>
      <c r="P349" s="203">
        <f t="shared" si="71"/>
        <v>0</v>
      </c>
      <c r="Q349" s="203">
        <v>0</v>
      </c>
      <c r="R349" s="203">
        <f t="shared" si="72"/>
        <v>0</v>
      </c>
      <c r="S349" s="203">
        <v>0</v>
      </c>
      <c r="T349" s="204">
        <f t="shared" si="73"/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205" t="s">
        <v>229</v>
      </c>
      <c r="AT349" s="205" t="s">
        <v>287</v>
      </c>
      <c r="AU349" s="205" t="s">
        <v>85</v>
      </c>
      <c r="AY349" s="18" t="s">
        <v>209</v>
      </c>
      <c r="BE349" s="206">
        <f t="shared" si="74"/>
        <v>0</v>
      </c>
      <c r="BF349" s="206">
        <f t="shared" si="75"/>
        <v>0</v>
      </c>
      <c r="BG349" s="206">
        <f t="shared" si="76"/>
        <v>0</v>
      </c>
      <c r="BH349" s="206">
        <f t="shared" si="77"/>
        <v>0</v>
      </c>
      <c r="BI349" s="206">
        <f t="shared" si="78"/>
        <v>0</v>
      </c>
      <c r="BJ349" s="18" t="s">
        <v>83</v>
      </c>
      <c r="BK349" s="206">
        <f t="shared" si="79"/>
        <v>0</v>
      </c>
      <c r="BL349" s="18" t="s">
        <v>215</v>
      </c>
      <c r="BM349" s="205" t="s">
        <v>1043</v>
      </c>
    </row>
    <row r="350" spans="1:65" s="2" customFormat="1" ht="16.5" customHeight="1">
      <c r="A350" s="35"/>
      <c r="B350" s="36"/>
      <c r="C350" s="244" t="s">
        <v>1042</v>
      </c>
      <c r="D350" s="244" t="s">
        <v>287</v>
      </c>
      <c r="E350" s="245" t="s">
        <v>5090</v>
      </c>
      <c r="F350" s="246" t="s">
        <v>4864</v>
      </c>
      <c r="G350" s="247" t="s">
        <v>513</v>
      </c>
      <c r="H350" s="248">
        <v>1</v>
      </c>
      <c r="I350" s="249"/>
      <c r="J350" s="250">
        <f t="shared" si="70"/>
        <v>0</v>
      </c>
      <c r="K350" s="251"/>
      <c r="L350" s="252"/>
      <c r="M350" s="253" t="s">
        <v>1</v>
      </c>
      <c r="N350" s="254" t="s">
        <v>40</v>
      </c>
      <c r="O350" s="72"/>
      <c r="P350" s="203">
        <f t="shared" si="71"/>
        <v>0</v>
      </c>
      <c r="Q350" s="203">
        <v>0</v>
      </c>
      <c r="R350" s="203">
        <f t="shared" si="72"/>
        <v>0</v>
      </c>
      <c r="S350" s="203">
        <v>0</v>
      </c>
      <c r="T350" s="204">
        <f t="shared" si="73"/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205" t="s">
        <v>229</v>
      </c>
      <c r="AT350" s="205" t="s">
        <v>287</v>
      </c>
      <c r="AU350" s="205" t="s">
        <v>85</v>
      </c>
      <c r="AY350" s="18" t="s">
        <v>209</v>
      </c>
      <c r="BE350" s="206">
        <f t="shared" si="74"/>
        <v>0</v>
      </c>
      <c r="BF350" s="206">
        <f t="shared" si="75"/>
        <v>0</v>
      </c>
      <c r="BG350" s="206">
        <f t="shared" si="76"/>
        <v>0</v>
      </c>
      <c r="BH350" s="206">
        <f t="shared" si="77"/>
        <v>0</v>
      </c>
      <c r="BI350" s="206">
        <f t="shared" si="78"/>
        <v>0</v>
      </c>
      <c r="BJ350" s="18" t="s">
        <v>83</v>
      </c>
      <c r="BK350" s="206">
        <f t="shared" si="79"/>
        <v>0</v>
      </c>
      <c r="BL350" s="18" t="s">
        <v>215</v>
      </c>
      <c r="BM350" s="205" t="s">
        <v>1047</v>
      </c>
    </row>
    <row r="351" spans="1:65" s="2" customFormat="1" ht="16.5" customHeight="1">
      <c r="A351" s="35"/>
      <c r="B351" s="36"/>
      <c r="C351" s="244" t="s">
        <v>613</v>
      </c>
      <c r="D351" s="244" t="s">
        <v>287</v>
      </c>
      <c r="E351" s="245" t="s">
        <v>5091</v>
      </c>
      <c r="F351" s="246" t="s">
        <v>4866</v>
      </c>
      <c r="G351" s="247" t="s">
        <v>513</v>
      </c>
      <c r="H351" s="248">
        <v>1</v>
      </c>
      <c r="I351" s="249"/>
      <c r="J351" s="250">
        <f t="shared" si="70"/>
        <v>0</v>
      </c>
      <c r="K351" s="251"/>
      <c r="L351" s="252"/>
      <c r="M351" s="253" t="s">
        <v>1</v>
      </c>
      <c r="N351" s="254" t="s">
        <v>40</v>
      </c>
      <c r="O351" s="72"/>
      <c r="P351" s="203">
        <f t="shared" si="71"/>
        <v>0</v>
      </c>
      <c r="Q351" s="203">
        <v>0</v>
      </c>
      <c r="R351" s="203">
        <f t="shared" si="72"/>
        <v>0</v>
      </c>
      <c r="S351" s="203">
        <v>0</v>
      </c>
      <c r="T351" s="204">
        <f t="shared" si="73"/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205" t="s">
        <v>229</v>
      </c>
      <c r="AT351" s="205" t="s">
        <v>287</v>
      </c>
      <c r="AU351" s="205" t="s">
        <v>85</v>
      </c>
      <c r="AY351" s="18" t="s">
        <v>209</v>
      </c>
      <c r="BE351" s="206">
        <f t="shared" si="74"/>
        <v>0</v>
      </c>
      <c r="BF351" s="206">
        <f t="shared" si="75"/>
        <v>0</v>
      </c>
      <c r="BG351" s="206">
        <f t="shared" si="76"/>
        <v>0</v>
      </c>
      <c r="BH351" s="206">
        <f t="shared" si="77"/>
        <v>0</v>
      </c>
      <c r="BI351" s="206">
        <f t="shared" si="78"/>
        <v>0</v>
      </c>
      <c r="BJ351" s="18" t="s">
        <v>83</v>
      </c>
      <c r="BK351" s="206">
        <f t="shared" si="79"/>
        <v>0</v>
      </c>
      <c r="BL351" s="18" t="s">
        <v>215</v>
      </c>
      <c r="BM351" s="205" t="s">
        <v>1049</v>
      </c>
    </row>
    <row r="352" spans="1:65" s="2" customFormat="1" ht="24.2" customHeight="1">
      <c r="A352" s="35"/>
      <c r="B352" s="36"/>
      <c r="C352" s="244" t="s">
        <v>1048</v>
      </c>
      <c r="D352" s="244" t="s">
        <v>287</v>
      </c>
      <c r="E352" s="245" t="s">
        <v>5092</v>
      </c>
      <c r="F352" s="246" t="s">
        <v>4868</v>
      </c>
      <c r="G352" s="247" t="s">
        <v>513</v>
      </c>
      <c r="H352" s="248">
        <v>1</v>
      </c>
      <c r="I352" s="249"/>
      <c r="J352" s="250">
        <f t="shared" si="70"/>
        <v>0</v>
      </c>
      <c r="K352" s="251"/>
      <c r="L352" s="252"/>
      <c r="M352" s="253" t="s">
        <v>1</v>
      </c>
      <c r="N352" s="254" t="s">
        <v>40</v>
      </c>
      <c r="O352" s="72"/>
      <c r="P352" s="203">
        <f t="shared" si="71"/>
        <v>0</v>
      </c>
      <c r="Q352" s="203">
        <v>0</v>
      </c>
      <c r="R352" s="203">
        <f t="shared" si="72"/>
        <v>0</v>
      </c>
      <c r="S352" s="203">
        <v>0</v>
      </c>
      <c r="T352" s="204">
        <f t="shared" si="73"/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205" t="s">
        <v>229</v>
      </c>
      <c r="AT352" s="205" t="s">
        <v>287</v>
      </c>
      <c r="AU352" s="205" t="s">
        <v>85</v>
      </c>
      <c r="AY352" s="18" t="s">
        <v>209</v>
      </c>
      <c r="BE352" s="206">
        <f t="shared" si="74"/>
        <v>0</v>
      </c>
      <c r="BF352" s="206">
        <f t="shared" si="75"/>
        <v>0</v>
      </c>
      <c r="BG352" s="206">
        <f t="shared" si="76"/>
        <v>0</v>
      </c>
      <c r="BH352" s="206">
        <f t="shared" si="77"/>
        <v>0</v>
      </c>
      <c r="BI352" s="206">
        <f t="shared" si="78"/>
        <v>0</v>
      </c>
      <c r="BJ352" s="18" t="s">
        <v>83</v>
      </c>
      <c r="BK352" s="206">
        <f t="shared" si="79"/>
        <v>0</v>
      </c>
      <c r="BL352" s="18" t="s">
        <v>215</v>
      </c>
      <c r="BM352" s="205" t="s">
        <v>1053</v>
      </c>
    </row>
    <row r="353" spans="1:65" s="2" customFormat="1" ht="16.5" customHeight="1">
      <c r="A353" s="35"/>
      <c r="B353" s="36"/>
      <c r="C353" s="244" t="s">
        <v>616</v>
      </c>
      <c r="D353" s="244" t="s">
        <v>287</v>
      </c>
      <c r="E353" s="245" t="s">
        <v>5093</v>
      </c>
      <c r="F353" s="246" t="s">
        <v>4870</v>
      </c>
      <c r="G353" s="247" t="s">
        <v>324</v>
      </c>
      <c r="H353" s="248">
        <v>1</v>
      </c>
      <c r="I353" s="249"/>
      <c r="J353" s="250">
        <f t="shared" si="70"/>
        <v>0</v>
      </c>
      <c r="K353" s="251"/>
      <c r="L353" s="252"/>
      <c r="M353" s="253" t="s">
        <v>1</v>
      </c>
      <c r="N353" s="254" t="s">
        <v>40</v>
      </c>
      <c r="O353" s="72"/>
      <c r="P353" s="203">
        <f t="shared" si="71"/>
        <v>0</v>
      </c>
      <c r="Q353" s="203">
        <v>0</v>
      </c>
      <c r="R353" s="203">
        <f t="shared" si="72"/>
        <v>0</v>
      </c>
      <c r="S353" s="203">
        <v>0</v>
      </c>
      <c r="T353" s="204">
        <f t="shared" si="73"/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205" t="s">
        <v>229</v>
      </c>
      <c r="AT353" s="205" t="s">
        <v>287</v>
      </c>
      <c r="AU353" s="205" t="s">
        <v>85</v>
      </c>
      <c r="AY353" s="18" t="s">
        <v>209</v>
      </c>
      <c r="BE353" s="206">
        <f t="shared" si="74"/>
        <v>0</v>
      </c>
      <c r="BF353" s="206">
        <f t="shared" si="75"/>
        <v>0</v>
      </c>
      <c r="BG353" s="206">
        <f t="shared" si="76"/>
        <v>0</v>
      </c>
      <c r="BH353" s="206">
        <f t="shared" si="77"/>
        <v>0</v>
      </c>
      <c r="BI353" s="206">
        <f t="shared" si="78"/>
        <v>0</v>
      </c>
      <c r="BJ353" s="18" t="s">
        <v>83</v>
      </c>
      <c r="BK353" s="206">
        <f t="shared" si="79"/>
        <v>0</v>
      </c>
      <c r="BL353" s="18" t="s">
        <v>215</v>
      </c>
      <c r="BM353" s="205" t="s">
        <v>1057</v>
      </c>
    </row>
    <row r="354" spans="1:65" s="2" customFormat="1" ht="16.5" customHeight="1">
      <c r="A354" s="35"/>
      <c r="B354" s="36"/>
      <c r="C354" s="193" t="s">
        <v>1056</v>
      </c>
      <c r="D354" s="193" t="s">
        <v>211</v>
      </c>
      <c r="E354" s="194" t="s">
        <v>5094</v>
      </c>
      <c r="F354" s="195" t="s">
        <v>4846</v>
      </c>
      <c r="G354" s="196" t="s">
        <v>513</v>
      </c>
      <c r="H354" s="197">
        <v>1</v>
      </c>
      <c r="I354" s="198"/>
      <c r="J354" s="199">
        <f t="shared" si="70"/>
        <v>0</v>
      </c>
      <c r="K354" s="200"/>
      <c r="L354" s="40"/>
      <c r="M354" s="201" t="s">
        <v>1</v>
      </c>
      <c r="N354" s="202" t="s">
        <v>40</v>
      </c>
      <c r="O354" s="72"/>
      <c r="P354" s="203">
        <f t="shared" si="71"/>
        <v>0</v>
      </c>
      <c r="Q354" s="203">
        <v>0</v>
      </c>
      <c r="R354" s="203">
        <f t="shared" si="72"/>
        <v>0</v>
      </c>
      <c r="S354" s="203">
        <v>0</v>
      </c>
      <c r="T354" s="204">
        <f t="shared" si="73"/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205" t="s">
        <v>215</v>
      </c>
      <c r="AT354" s="205" t="s">
        <v>211</v>
      </c>
      <c r="AU354" s="205" t="s">
        <v>85</v>
      </c>
      <c r="AY354" s="18" t="s">
        <v>209</v>
      </c>
      <c r="BE354" s="206">
        <f t="shared" si="74"/>
        <v>0</v>
      </c>
      <c r="BF354" s="206">
        <f t="shared" si="75"/>
        <v>0</v>
      </c>
      <c r="BG354" s="206">
        <f t="shared" si="76"/>
        <v>0</v>
      </c>
      <c r="BH354" s="206">
        <f t="shared" si="77"/>
        <v>0</v>
      </c>
      <c r="BI354" s="206">
        <f t="shared" si="78"/>
        <v>0</v>
      </c>
      <c r="BJ354" s="18" t="s">
        <v>83</v>
      </c>
      <c r="BK354" s="206">
        <f t="shared" si="79"/>
        <v>0</v>
      </c>
      <c r="BL354" s="18" t="s">
        <v>215</v>
      </c>
      <c r="BM354" s="205" t="s">
        <v>1061</v>
      </c>
    </row>
    <row r="355" spans="1:65" s="2" customFormat="1" ht="33" customHeight="1">
      <c r="A355" s="35"/>
      <c r="B355" s="36"/>
      <c r="C355" s="244" t="s">
        <v>621</v>
      </c>
      <c r="D355" s="244" t="s">
        <v>287</v>
      </c>
      <c r="E355" s="245" t="s">
        <v>5095</v>
      </c>
      <c r="F355" s="246" t="s">
        <v>5096</v>
      </c>
      <c r="G355" s="247" t="s">
        <v>513</v>
      </c>
      <c r="H355" s="248">
        <v>4</v>
      </c>
      <c r="I355" s="249"/>
      <c r="J355" s="250">
        <f t="shared" si="70"/>
        <v>0</v>
      </c>
      <c r="K355" s="251"/>
      <c r="L355" s="252"/>
      <c r="M355" s="253" t="s">
        <v>1</v>
      </c>
      <c r="N355" s="254" t="s">
        <v>40</v>
      </c>
      <c r="O355" s="72"/>
      <c r="P355" s="203">
        <f t="shared" si="71"/>
        <v>0</v>
      </c>
      <c r="Q355" s="203">
        <v>0</v>
      </c>
      <c r="R355" s="203">
        <f t="shared" si="72"/>
        <v>0</v>
      </c>
      <c r="S355" s="203">
        <v>0</v>
      </c>
      <c r="T355" s="204">
        <f t="shared" si="73"/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205" t="s">
        <v>229</v>
      </c>
      <c r="AT355" s="205" t="s">
        <v>287</v>
      </c>
      <c r="AU355" s="205" t="s">
        <v>85</v>
      </c>
      <c r="AY355" s="18" t="s">
        <v>209</v>
      </c>
      <c r="BE355" s="206">
        <f t="shared" si="74"/>
        <v>0</v>
      </c>
      <c r="BF355" s="206">
        <f t="shared" si="75"/>
        <v>0</v>
      </c>
      <c r="BG355" s="206">
        <f t="shared" si="76"/>
        <v>0</v>
      </c>
      <c r="BH355" s="206">
        <f t="shared" si="77"/>
        <v>0</v>
      </c>
      <c r="BI355" s="206">
        <f t="shared" si="78"/>
        <v>0</v>
      </c>
      <c r="BJ355" s="18" t="s">
        <v>83</v>
      </c>
      <c r="BK355" s="206">
        <f t="shared" si="79"/>
        <v>0</v>
      </c>
      <c r="BL355" s="18" t="s">
        <v>215</v>
      </c>
      <c r="BM355" s="205" t="s">
        <v>1066</v>
      </c>
    </row>
    <row r="356" spans="1:65" s="2" customFormat="1" ht="37.9" customHeight="1">
      <c r="A356" s="35"/>
      <c r="B356" s="36"/>
      <c r="C356" s="244" t="s">
        <v>1063</v>
      </c>
      <c r="D356" s="244" t="s">
        <v>287</v>
      </c>
      <c r="E356" s="245" t="s">
        <v>5097</v>
      </c>
      <c r="F356" s="246" t="s">
        <v>5098</v>
      </c>
      <c r="G356" s="247" t="s">
        <v>513</v>
      </c>
      <c r="H356" s="248">
        <v>4</v>
      </c>
      <c r="I356" s="249"/>
      <c r="J356" s="250">
        <f t="shared" si="70"/>
        <v>0</v>
      </c>
      <c r="K356" s="251"/>
      <c r="L356" s="252"/>
      <c r="M356" s="253" t="s">
        <v>1</v>
      </c>
      <c r="N356" s="254" t="s">
        <v>40</v>
      </c>
      <c r="O356" s="72"/>
      <c r="P356" s="203">
        <f t="shared" si="71"/>
        <v>0</v>
      </c>
      <c r="Q356" s="203">
        <v>0</v>
      </c>
      <c r="R356" s="203">
        <f t="shared" si="72"/>
        <v>0</v>
      </c>
      <c r="S356" s="203">
        <v>0</v>
      </c>
      <c r="T356" s="204">
        <f t="shared" si="73"/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205" t="s">
        <v>229</v>
      </c>
      <c r="AT356" s="205" t="s">
        <v>287</v>
      </c>
      <c r="AU356" s="205" t="s">
        <v>85</v>
      </c>
      <c r="AY356" s="18" t="s">
        <v>209</v>
      </c>
      <c r="BE356" s="206">
        <f t="shared" si="74"/>
        <v>0</v>
      </c>
      <c r="BF356" s="206">
        <f t="shared" si="75"/>
        <v>0</v>
      </c>
      <c r="BG356" s="206">
        <f t="shared" si="76"/>
        <v>0</v>
      </c>
      <c r="BH356" s="206">
        <f t="shared" si="77"/>
        <v>0</v>
      </c>
      <c r="BI356" s="206">
        <f t="shared" si="78"/>
        <v>0</v>
      </c>
      <c r="BJ356" s="18" t="s">
        <v>83</v>
      </c>
      <c r="BK356" s="206">
        <f t="shared" si="79"/>
        <v>0</v>
      </c>
      <c r="BL356" s="18" t="s">
        <v>215</v>
      </c>
      <c r="BM356" s="205" t="s">
        <v>1068</v>
      </c>
    </row>
    <row r="357" spans="1:65" s="2" customFormat="1" ht="37.9" customHeight="1">
      <c r="A357" s="35"/>
      <c r="B357" s="36"/>
      <c r="C357" s="244" t="s">
        <v>626</v>
      </c>
      <c r="D357" s="244" t="s">
        <v>287</v>
      </c>
      <c r="E357" s="245" t="s">
        <v>5099</v>
      </c>
      <c r="F357" s="246" t="s">
        <v>5100</v>
      </c>
      <c r="G357" s="247" t="s">
        <v>513</v>
      </c>
      <c r="H357" s="248">
        <v>2</v>
      </c>
      <c r="I357" s="249"/>
      <c r="J357" s="250">
        <f t="shared" si="70"/>
        <v>0</v>
      </c>
      <c r="K357" s="251"/>
      <c r="L357" s="252"/>
      <c r="M357" s="253" t="s">
        <v>1</v>
      </c>
      <c r="N357" s="254" t="s">
        <v>40</v>
      </c>
      <c r="O357" s="72"/>
      <c r="P357" s="203">
        <f t="shared" si="71"/>
        <v>0</v>
      </c>
      <c r="Q357" s="203">
        <v>0</v>
      </c>
      <c r="R357" s="203">
        <f t="shared" si="72"/>
        <v>0</v>
      </c>
      <c r="S357" s="203">
        <v>0</v>
      </c>
      <c r="T357" s="204">
        <f t="shared" si="73"/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205" t="s">
        <v>229</v>
      </c>
      <c r="AT357" s="205" t="s">
        <v>287</v>
      </c>
      <c r="AU357" s="205" t="s">
        <v>85</v>
      </c>
      <c r="AY357" s="18" t="s">
        <v>209</v>
      </c>
      <c r="BE357" s="206">
        <f t="shared" si="74"/>
        <v>0</v>
      </c>
      <c r="BF357" s="206">
        <f t="shared" si="75"/>
        <v>0</v>
      </c>
      <c r="BG357" s="206">
        <f t="shared" si="76"/>
        <v>0</v>
      </c>
      <c r="BH357" s="206">
        <f t="shared" si="77"/>
        <v>0</v>
      </c>
      <c r="BI357" s="206">
        <f t="shared" si="78"/>
        <v>0</v>
      </c>
      <c r="BJ357" s="18" t="s">
        <v>83</v>
      </c>
      <c r="BK357" s="206">
        <f t="shared" si="79"/>
        <v>0</v>
      </c>
      <c r="BL357" s="18" t="s">
        <v>215</v>
      </c>
      <c r="BM357" s="205" t="s">
        <v>1073</v>
      </c>
    </row>
    <row r="358" spans="1:65" s="2" customFormat="1" ht="16.5" customHeight="1">
      <c r="A358" s="35"/>
      <c r="B358" s="36"/>
      <c r="C358" s="244" t="s">
        <v>1070</v>
      </c>
      <c r="D358" s="244" t="s">
        <v>287</v>
      </c>
      <c r="E358" s="245" t="s">
        <v>5101</v>
      </c>
      <c r="F358" s="246" t="s">
        <v>5102</v>
      </c>
      <c r="G358" s="247" t="s">
        <v>513</v>
      </c>
      <c r="H358" s="248">
        <v>4</v>
      </c>
      <c r="I358" s="249"/>
      <c r="J358" s="250">
        <f t="shared" si="70"/>
        <v>0</v>
      </c>
      <c r="K358" s="251"/>
      <c r="L358" s="252"/>
      <c r="M358" s="253" t="s">
        <v>1</v>
      </c>
      <c r="N358" s="254" t="s">
        <v>40</v>
      </c>
      <c r="O358" s="72"/>
      <c r="P358" s="203">
        <f t="shared" si="71"/>
        <v>0</v>
      </c>
      <c r="Q358" s="203">
        <v>0</v>
      </c>
      <c r="R358" s="203">
        <f t="shared" si="72"/>
        <v>0</v>
      </c>
      <c r="S358" s="203">
        <v>0</v>
      </c>
      <c r="T358" s="204">
        <f t="shared" si="73"/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205" t="s">
        <v>229</v>
      </c>
      <c r="AT358" s="205" t="s">
        <v>287</v>
      </c>
      <c r="AU358" s="205" t="s">
        <v>85</v>
      </c>
      <c r="AY358" s="18" t="s">
        <v>209</v>
      </c>
      <c r="BE358" s="206">
        <f t="shared" si="74"/>
        <v>0</v>
      </c>
      <c r="BF358" s="206">
        <f t="shared" si="75"/>
        <v>0</v>
      </c>
      <c r="BG358" s="206">
        <f t="shared" si="76"/>
        <v>0</v>
      </c>
      <c r="BH358" s="206">
        <f t="shared" si="77"/>
        <v>0</v>
      </c>
      <c r="BI358" s="206">
        <f t="shared" si="78"/>
        <v>0</v>
      </c>
      <c r="BJ358" s="18" t="s">
        <v>83</v>
      </c>
      <c r="BK358" s="206">
        <f t="shared" si="79"/>
        <v>0</v>
      </c>
      <c r="BL358" s="18" t="s">
        <v>215</v>
      </c>
      <c r="BM358" s="205" t="s">
        <v>1076</v>
      </c>
    </row>
    <row r="359" spans="1:65" s="2" customFormat="1" ht="16.5" customHeight="1">
      <c r="A359" s="35"/>
      <c r="B359" s="36"/>
      <c r="C359" s="244" t="s">
        <v>630</v>
      </c>
      <c r="D359" s="244" t="s">
        <v>287</v>
      </c>
      <c r="E359" s="245" t="s">
        <v>5103</v>
      </c>
      <c r="F359" s="246" t="s">
        <v>4876</v>
      </c>
      <c r="G359" s="247" t="s">
        <v>513</v>
      </c>
      <c r="H359" s="248">
        <v>4</v>
      </c>
      <c r="I359" s="249"/>
      <c r="J359" s="250">
        <f t="shared" si="70"/>
        <v>0</v>
      </c>
      <c r="K359" s="251"/>
      <c r="L359" s="252"/>
      <c r="M359" s="253" t="s">
        <v>1</v>
      </c>
      <c r="N359" s="254" t="s">
        <v>40</v>
      </c>
      <c r="O359" s="72"/>
      <c r="P359" s="203">
        <f t="shared" si="71"/>
        <v>0</v>
      </c>
      <c r="Q359" s="203">
        <v>0</v>
      </c>
      <c r="R359" s="203">
        <f t="shared" si="72"/>
        <v>0</v>
      </c>
      <c r="S359" s="203">
        <v>0</v>
      </c>
      <c r="T359" s="204">
        <f t="shared" si="73"/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205" t="s">
        <v>229</v>
      </c>
      <c r="AT359" s="205" t="s">
        <v>287</v>
      </c>
      <c r="AU359" s="205" t="s">
        <v>85</v>
      </c>
      <c r="AY359" s="18" t="s">
        <v>209</v>
      </c>
      <c r="BE359" s="206">
        <f t="shared" si="74"/>
        <v>0</v>
      </c>
      <c r="BF359" s="206">
        <f t="shared" si="75"/>
        <v>0</v>
      </c>
      <c r="BG359" s="206">
        <f t="shared" si="76"/>
        <v>0</v>
      </c>
      <c r="BH359" s="206">
        <f t="shared" si="77"/>
        <v>0</v>
      </c>
      <c r="BI359" s="206">
        <f t="shared" si="78"/>
        <v>0</v>
      </c>
      <c r="BJ359" s="18" t="s">
        <v>83</v>
      </c>
      <c r="BK359" s="206">
        <f t="shared" si="79"/>
        <v>0</v>
      </c>
      <c r="BL359" s="18" t="s">
        <v>215</v>
      </c>
      <c r="BM359" s="205" t="s">
        <v>1081</v>
      </c>
    </row>
    <row r="360" spans="1:65" s="2" customFormat="1" ht="16.5" customHeight="1">
      <c r="A360" s="35"/>
      <c r="B360" s="36"/>
      <c r="C360" s="193" t="s">
        <v>1078</v>
      </c>
      <c r="D360" s="193" t="s">
        <v>211</v>
      </c>
      <c r="E360" s="194" t="s">
        <v>5104</v>
      </c>
      <c r="F360" s="195" t="s">
        <v>4846</v>
      </c>
      <c r="G360" s="196" t="s">
        <v>513</v>
      </c>
      <c r="H360" s="197">
        <v>1</v>
      </c>
      <c r="I360" s="198"/>
      <c r="J360" s="199">
        <f t="shared" si="70"/>
        <v>0</v>
      </c>
      <c r="K360" s="200"/>
      <c r="L360" s="40"/>
      <c r="M360" s="201" t="s">
        <v>1</v>
      </c>
      <c r="N360" s="202" t="s">
        <v>40</v>
      </c>
      <c r="O360" s="72"/>
      <c r="P360" s="203">
        <f t="shared" si="71"/>
        <v>0</v>
      </c>
      <c r="Q360" s="203">
        <v>0</v>
      </c>
      <c r="R360" s="203">
        <f t="shared" si="72"/>
        <v>0</v>
      </c>
      <c r="S360" s="203">
        <v>0</v>
      </c>
      <c r="T360" s="204">
        <f t="shared" si="73"/>
        <v>0</v>
      </c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R360" s="205" t="s">
        <v>215</v>
      </c>
      <c r="AT360" s="205" t="s">
        <v>211</v>
      </c>
      <c r="AU360" s="205" t="s">
        <v>85</v>
      </c>
      <c r="AY360" s="18" t="s">
        <v>209</v>
      </c>
      <c r="BE360" s="206">
        <f t="shared" si="74"/>
        <v>0</v>
      </c>
      <c r="BF360" s="206">
        <f t="shared" si="75"/>
        <v>0</v>
      </c>
      <c r="BG360" s="206">
        <f t="shared" si="76"/>
        <v>0</v>
      </c>
      <c r="BH360" s="206">
        <f t="shared" si="77"/>
        <v>0</v>
      </c>
      <c r="BI360" s="206">
        <f t="shared" si="78"/>
        <v>0</v>
      </c>
      <c r="BJ360" s="18" t="s">
        <v>83</v>
      </c>
      <c r="BK360" s="206">
        <f t="shared" si="79"/>
        <v>0</v>
      </c>
      <c r="BL360" s="18" t="s">
        <v>215</v>
      </c>
      <c r="BM360" s="205" t="s">
        <v>1090</v>
      </c>
    </row>
    <row r="361" spans="1:65" s="2" customFormat="1" ht="24.2" customHeight="1">
      <c r="A361" s="35"/>
      <c r="B361" s="36"/>
      <c r="C361" s="244" t="s">
        <v>633</v>
      </c>
      <c r="D361" s="244" t="s">
        <v>287</v>
      </c>
      <c r="E361" s="245" t="s">
        <v>5105</v>
      </c>
      <c r="F361" s="246" t="s">
        <v>5040</v>
      </c>
      <c r="G361" s="247" t="s">
        <v>513</v>
      </c>
      <c r="H361" s="248">
        <v>1</v>
      </c>
      <c r="I361" s="249"/>
      <c r="J361" s="250">
        <f t="shared" si="70"/>
        <v>0</v>
      </c>
      <c r="K361" s="251"/>
      <c r="L361" s="252"/>
      <c r="M361" s="253" t="s">
        <v>1</v>
      </c>
      <c r="N361" s="254" t="s">
        <v>40</v>
      </c>
      <c r="O361" s="72"/>
      <c r="P361" s="203">
        <f t="shared" si="71"/>
        <v>0</v>
      </c>
      <c r="Q361" s="203">
        <v>0</v>
      </c>
      <c r="R361" s="203">
        <f t="shared" si="72"/>
        <v>0</v>
      </c>
      <c r="S361" s="203">
        <v>0</v>
      </c>
      <c r="T361" s="204">
        <f t="shared" si="73"/>
        <v>0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205" t="s">
        <v>229</v>
      </c>
      <c r="AT361" s="205" t="s">
        <v>287</v>
      </c>
      <c r="AU361" s="205" t="s">
        <v>85</v>
      </c>
      <c r="AY361" s="18" t="s">
        <v>209</v>
      </c>
      <c r="BE361" s="206">
        <f t="shared" si="74"/>
        <v>0</v>
      </c>
      <c r="BF361" s="206">
        <f t="shared" si="75"/>
        <v>0</v>
      </c>
      <c r="BG361" s="206">
        <f t="shared" si="76"/>
        <v>0</v>
      </c>
      <c r="BH361" s="206">
        <f t="shared" si="77"/>
        <v>0</v>
      </c>
      <c r="BI361" s="206">
        <f t="shared" si="78"/>
        <v>0</v>
      </c>
      <c r="BJ361" s="18" t="s">
        <v>83</v>
      </c>
      <c r="BK361" s="206">
        <f t="shared" si="79"/>
        <v>0</v>
      </c>
      <c r="BL361" s="18" t="s">
        <v>215</v>
      </c>
      <c r="BM361" s="205" t="s">
        <v>1092</v>
      </c>
    </row>
    <row r="362" spans="1:65" s="2" customFormat="1" ht="24.2" customHeight="1">
      <c r="A362" s="35"/>
      <c r="B362" s="36"/>
      <c r="C362" s="244" t="s">
        <v>1091</v>
      </c>
      <c r="D362" s="244" t="s">
        <v>287</v>
      </c>
      <c r="E362" s="245" t="s">
        <v>5106</v>
      </c>
      <c r="F362" s="246" t="s">
        <v>5040</v>
      </c>
      <c r="G362" s="247" t="s">
        <v>513</v>
      </c>
      <c r="H362" s="248">
        <v>1</v>
      </c>
      <c r="I362" s="249"/>
      <c r="J362" s="250">
        <f t="shared" si="70"/>
        <v>0</v>
      </c>
      <c r="K362" s="251"/>
      <c r="L362" s="252"/>
      <c r="M362" s="253" t="s">
        <v>1</v>
      </c>
      <c r="N362" s="254" t="s">
        <v>40</v>
      </c>
      <c r="O362" s="72"/>
      <c r="P362" s="203">
        <f t="shared" si="71"/>
        <v>0</v>
      </c>
      <c r="Q362" s="203">
        <v>0</v>
      </c>
      <c r="R362" s="203">
        <f t="shared" si="72"/>
        <v>0</v>
      </c>
      <c r="S362" s="203">
        <v>0</v>
      </c>
      <c r="T362" s="204">
        <f t="shared" si="73"/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205" t="s">
        <v>229</v>
      </c>
      <c r="AT362" s="205" t="s">
        <v>287</v>
      </c>
      <c r="AU362" s="205" t="s">
        <v>85</v>
      </c>
      <c r="AY362" s="18" t="s">
        <v>209</v>
      </c>
      <c r="BE362" s="206">
        <f t="shared" si="74"/>
        <v>0</v>
      </c>
      <c r="BF362" s="206">
        <f t="shared" si="75"/>
        <v>0</v>
      </c>
      <c r="BG362" s="206">
        <f t="shared" si="76"/>
        <v>0</v>
      </c>
      <c r="BH362" s="206">
        <f t="shared" si="77"/>
        <v>0</v>
      </c>
      <c r="BI362" s="206">
        <f t="shared" si="78"/>
        <v>0</v>
      </c>
      <c r="BJ362" s="18" t="s">
        <v>83</v>
      </c>
      <c r="BK362" s="206">
        <f t="shared" si="79"/>
        <v>0</v>
      </c>
      <c r="BL362" s="18" t="s">
        <v>215</v>
      </c>
      <c r="BM362" s="205" t="s">
        <v>1096</v>
      </c>
    </row>
    <row r="363" spans="1:65" s="2" customFormat="1" ht="16.5" customHeight="1">
      <c r="A363" s="35"/>
      <c r="B363" s="36"/>
      <c r="C363" s="193" t="s">
        <v>637</v>
      </c>
      <c r="D363" s="193" t="s">
        <v>211</v>
      </c>
      <c r="E363" s="194" t="s">
        <v>5107</v>
      </c>
      <c r="F363" s="195" t="s">
        <v>4846</v>
      </c>
      <c r="G363" s="196" t="s">
        <v>513</v>
      </c>
      <c r="H363" s="197">
        <v>1</v>
      </c>
      <c r="I363" s="198"/>
      <c r="J363" s="199">
        <f t="shared" si="70"/>
        <v>0</v>
      </c>
      <c r="K363" s="200"/>
      <c r="L363" s="40"/>
      <c r="M363" s="201" t="s">
        <v>1</v>
      </c>
      <c r="N363" s="202" t="s">
        <v>40</v>
      </c>
      <c r="O363" s="72"/>
      <c r="P363" s="203">
        <f t="shared" si="71"/>
        <v>0</v>
      </c>
      <c r="Q363" s="203">
        <v>0</v>
      </c>
      <c r="R363" s="203">
        <f t="shared" si="72"/>
        <v>0</v>
      </c>
      <c r="S363" s="203">
        <v>0</v>
      </c>
      <c r="T363" s="204">
        <f t="shared" si="73"/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205" t="s">
        <v>215</v>
      </c>
      <c r="AT363" s="205" t="s">
        <v>211</v>
      </c>
      <c r="AU363" s="205" t="s">
        <v>85</v>
      </c>
      <c r="AY363" s="18" t="s">
        <v>209</v>
      </c>
      <c r="BE363" s="206">
        <f t="shared" si="74"/>
        <v>0</v>
      </c>
      <c r="BF363" s="206">
        <f t="shared" si="75"/>
        <v>0</v>
      </c>
      <c r="BG363" s="206">
        <f t="shared" si="76"/>
        <v>0</v>
      </c>
      <c r="BH363" s="206">
        <f t="shared" si="77"/>
        <v>0</v>
      </c>
      <c r="BI363" s="206">
        <f t="shared" si="78"/>
        <v>0</v>
      </c>
      <c r="BJ363" s="18" t="s">
        <v>83</v>
      </c>
      <c r="BK363" s="206">
        <f t="shared" si="79"/>
        <v>0</v>
      </c>
      <c r="BL363" s="18" t="s">
        <v>215</v>
      </c>
      <c r="BM363" s="205" t="s">
        <v>1098</v>
      </c>
    </row>
    <row r="364" spans="1:65" s="2" customFormat="1" ht="76.349999999999994" customHeight="1">
      <c r="A364" s="35"/>
      <c r="B364" s="36"/>
      <c r="C364" s="244" t="s">
        <v>1097</v>
      </c>
      <c r="D364" s="244" t="s">
        <v>287</v>
      </c>
      <c r="E364" s="245" t="s">
        <v>5108</v>
      </c>
      <c r="F364" s="246" t="s">
        <v>5044</v>
      </c>
      <c r="G364" s="247" t="s">
        <v>513</v>
      </c>
      <c r="H364" s="248">
        <v>9</v>
      </c>
      <c r="I364" s="249"/>
      <c r="J364" s="250">
        <f t="shared" si="70"/>
        <v>0</v>
      </c>
      <c r="K364" s="251"/>
      <c r="L364" s="252"/>
      <c r="M364" s="253" t="s">
        <v>1</v>
      </c>
      <c r="N364" s="254" t="s">
        <v>40</v>
      </c>
      <c r="O364" s="72"/>
      <c r="P364" s="203">
        <f t="shared" si="71"/>
        <v>0</v>
      </c>
      <c r="Q364" s="203">
        <v>0</v>
      </c>
      <c r="R364" s="203">
        <f t="shared" si="72"/>
        <v>0</v>
      </c>
      <c r="S364" s="203">
        <v>0</v>
      </c>
      <c r="T364" s="204">
        <f t="shared" si="73"/>
        <v>0</v>
      </c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R364" s="205" t="s">
        <v>229</v>
      </c>
      <c r="AT364" s="205" t="s">
        <v>287</v>
      </c>
      <c r="AU364" s="205" t="s">
        <v>85</v>
      </c>
      <c r="AY364" s="18" t="s">
        <v>209</v>
      </c>
      <c r="BE364" s="206">
        <f t="shared" si="74"/>
        <v>0</v>
      </c>
      <c r="BF364" s="206">
        <f t="shared" si="75"/>
        <v>0</v>
      </c>
      <c r="BG364" s="206">
        <f t="shared" si="76"/>
        <v>0</v>
      </c>
      <c r="BH364" s="206">
        <f t="shared" si="77"/>
        <v>0</v>
      </c>
      <c r="BI364" s="206">
        <f t="shared" si="78"/>
        <v>0</v>
      </c>
      <c r="BJ364" s="18" t="s">
        <v>83</v>
      </c>
      <c r="BK364" s="206">
        <f t="shared" si="79"/>
        <v>0</v>
      </c>
      <c r="BL364" s="18" t="s">
        <v>215</v>
      </c>
      <c r="BM364" s="205" t="s">
        <v>1102</v>
      </c>
    </row>
    <row r="365" spans="1:65" s="2" customFormat="1" ht="21.75" customHeight="1">
      <c r="A365" s="35"/>
      <c r="B365" s="36"/>
      <c r="C365" s="244" t="s">
        <v>644</v>
      </c>
      <c r="D365" s="244" t="s">
        <v>287</v>
      </c>
      <c r="E365" s="245" t="s">
        <v>5109</v>
      </c>
      <c r="F365" s="246" t="s">
        <v>4888</v>
      </c>
      <c r="G365" s="247" t="s">
        <v>1512</v>
      </c>
      <c r="H365" s="248">
        <v>14</v>
      </c>
      <c r="I365" s="249"/>
      <c r="J365" s="250">
        <f t="shared" si="70"/>
        <v>0</v>
      </c>
      <c r="K365" s="251"/>
      <c r="L365" s="252"/>
      <c r="M365" s="253" t="s">
        <v>1</v>
      </c>
      <c r="N365" s="254" t="s">
        <v>40</v>
      </c>
      <c r="O365" s="72"/>
      <c r="P365" s="203">
        <f t="shared" si="71"/>
        <v>0</v>
      </c>
      <c r="Q365" s="203">
        <v>0</v>
      </c>
      <c r="R365" s="203">
        <f t="shared" si="72"/>
        <v>0</v>
      </c>
      <c r="S365" s="203">
        <v>0</v>
      </c>
      <c r="T365" s="204">
        <f t="shared" si="73"/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205" t="s">
        <v>229</v>
      </c>
      <c r="AT365" s="205" t="s">
        <v>287</v>
      </c>
      <c r="AU365" s="205" t="s">
        <v>85</v>
      </c>
      <c r="AY365" s="18" t="s">
        <v>209</v>
      </c>
      <c r="BE365" s="206">
        <f t="shared" si="74"/>
        <v>0</v>
      </c>
      <c r="BF365" s="206">
        <f t="shared" si="75"/>
        <v>0</v>
      </c>
      <c r="BG365" s="206">
        <f t="shared" si="76"/>
        <v>0</v>
      </c>
      <c r="BH365" s="206">
        <f t="shared" si="77"/>
        <v>0</v>
      </c>
      <c r="BI365" s="206">
        <f t="shared" si="78"/>
        <v>0</v>
      </c>
      <c r="BJ365" s="18" t="s">
        <v>83</v>
      </c>
      <c r="BK365" s="206">
        <f t="shared" si="79"/>
        <v>0</v>
      </c>
      <c r="BL365" s="18" t="s">
        <v>215</v>
      </c>
      <c r="BM365" s="205" t="s">
        <v>1108</v>
      </c>
    </row>
    <row r="366" spans="1:65" s="2" customFormat="1" ht="21.75" customHeight="1">
      <c r="A366" s="35"/>
      <c r="B366" s="36"/>
      <c r="C366" s="244" t="s">
        <v>1105</v>
      </c>
      <c r="D366" s="244" t="s">
        <v>287</v>
      </c>
      <c r="E366" s="245" t="s">
        <v>5110</v>
      </c>
      <c r="F366" s="246" t="s">
        <v>4902</v>
      </c>
      <c r="G366" s="247" t="s">
        <v>513</v>
      </c>
      <c r="H366" s="248">
        <v>1</v>
      </c>
      <c r="I366" s="249"/>
      <c r="J366" s="250">
        <f t="shared" si="70"/>
        <v>0</v>
      </c>
      <c r="K366" s="251"/>
      <c r="L366" s="252"/>
      <c r="M366" s="253" t="s">
        <v>1</v>
      </c>
      <c r="N366" s="254" t="s">
        <v>40</v>
      </c>
      <c r="O366" s="72"/>
      <c r="P366" s="203">
        <f t="shared" si="71"/>
        <v>0</v>
      </c>
      <c r="Q366" s="203">
        <v>0</v>
      </c>
      <c r="R366" s="203">
        <f t="shared" si="72"/>
        <v>0</v>
      </c>
      <c r="S366" s="203">
        <v>0</v>
      </c>
      <c r="T366" s="204">
        <f t="shared" si="73"/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205" t="s">
        <v>229</v>
      </c>
      <c r="AT366" s="205" t="s">
        <v>287</v>
      </c>
      <c r="AU366" s="205" t="s">
        <v>85</v>
      </c>
      <c r="AY366" s="18" t="s">
        <v>209</v>
      </c>
      <c r="BE366" s="206">
        <f t="shared" si="74"/>
        <v>0</v>
      </c>
      <c r="BF366" s="206">
        <f t="shared" si="75"/>
        <v>0</v>
      </c>
      <c r="BG366" s="206">
        <f t="shared" si="76"/>
        <v>0</v>
      </c>
      <c r="BH366" s="206">
        <f t="shared" si="77"/>
        <v>0</v>
      </c>
      <c r="BI366" s="206">
        <f t="shared" si="78"/>
        <v>0</v>
      </c>
      <c r="BJ366" s="18" t="s">
        <v>83</v>
      </c>
      <c r="BK366" s="206">
        <f t="shared" si="79"/>
        <v>0</v>
      </c>
      <c r="BL366" s="18" t="s">
        <v>215</v>
      </c>
      <c r="BM366" s="205" t="s">
        <v>1112</v>
      </c>
    </row>
    <row r="367" spans="1:65" s="2" customFormat="1" ht="16.5" customHeight="1">
      <c r="A367" s="35"/>
      <c r="B367" s="36"/>
      <c r="C367" s="244" t="s">
        <v>647</v>
      </c>
      <c r="D367" s="244" t="s">
        <v>287</v>
      </c>
      <c r="E367" s="245" t="s">
        <v>5111</v>
      </c>
      <c r="F367" s="246" t="s">
        <v>4904</v>
      </c>
      <c r="G367" s="247" t="s">
        <v>513</v>
      </c>
      <c r="H367" s="248">
        <v>1</v>
      </c>
      <c r="I367" s="249"/>
      <c r="J367" s="250">
        <f t="shared" si="70"/>
        <v>0</v>
      </c>
      <c r="K367" s="251"/>
      <c r="L367" s="252"/>
      <c r="M367" s="253" t="s">
        <v>1</v>
      </c>
      <c r="N367" s="254" t="s">
        <v>40</v>
      </c>
      <c r="O367" s="72"/>
      <c r="P367" s="203">
        <f t="shared" si="71"/>
        <v>0</v>
      </c>
      <c r="Q367" s="203">
        <v>0</v>
      </c>
      <c r="R367" s="203">
        <f t="shared" si="72"/>
        <v>0</v>
      </c>
      <c r="S367" s="203">
        <v>0</v>
      </c>
      <c r="T367" s="204">
        <f t="shared" si="73"/>
        <v>0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205" t="s">
        <v>229</v>
      </c>
      <c r="AT367" s="205" t="s">
        <v>287</v>
      </c>
      <c r="AU367" s="205" t="s">
        <v>85</v>
      </c>
      <c r="AY367" s="18" t="s">
        <v>209</v>
      </c>
      <c r="BE367" s="206">
        <f t="shared" si="74"/>
        <v>0</v>
      </c>
      <c r="BF367" s="206">
        <f t="shared" si="75"/>
        <v>0</v>
      </c>
      <c r="BG367" s="206">
        <f t="shared" si="76"/>
        <v>0</v>
      </c>
      <c r="BH367" s="206">
        <f t="shared" si="77"/>
        <v>0</v>
      </c>
      <c r="BI367" s="206">
        <f t="shared" si="78"/>
        <v>0</v>
      </c>
      <c r="BJ367" s="18" t="s">
        <v>83</v>
      </c>
      <c r="BK367" s="206">
        <f t="shared" si="79"/>
        <v>0</v>
      </c>
      <c r="BL367" s="18" t="s">
        <v>215</v>
      </c>
      <c r="BM367" s="205" t="s">
        <v>1116</v>
      </c>
    </row>
    <row r="368" spans="1:65" s="2" customFormat="1" ht="16.5" customHeight="1">
      <c r="A368" s="35"/>
      <c r="B368" s="36"/>
      <c r="C368" s="193" t="s">
        <v>1113</v>
      </c>
      <c r="D368" s="193" t="s">
        <v>211</v>
      </c>
      <c r="E368" s="194" t="s">
        <v>5112</v>
      </c>
      <c r="F368" s="195" t="s">
        <v>4846</v>
      </c>
      <c r="G368" s="196" t="s">
        <v>513</v>
      </c>
      <c r="H368" s="197">
        <v>1</v>
      </c>
      <c r="I368" s="198"/>
      <c r="J368" s="199">
        <f t="shared" si="70"/>
        <v>0</v>
      </c>
      <c r="K368" s="200"/>
      <c r="L368" s="40"/>
      <c r="M368" s="201" t="s">
        <v>1</v>
      </c>
      <c r="N368" s="202" t="s">
        <v>40</v>
      </c>
      <c r="O368" s="72"/>
      <c r="P368" s="203">
        <f t="shared" si="71"/>
        <v>0</v>
      </c>
      <c r="Q368" s="203">
        <v>0</v>
      </c>
      <c r="R368" s="203">
        <f t="shared" si="72"/>
        <v>0</v>
      </c>
      <c r="S368" s="203">
        <v>0</v>
      </c>
      <c r="T368" s="204">
        <f t="shared" si="73"/>
        <v>0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205" t="s">
        <v>215</v>
      </c>
      <c r="AT368" s="205" t="s">
        <v>211</v>
      </c>
      <c r="AU368" s="205" t="s">
        <v>85</v>
      </c>
      <c r="AY368" s="18" t="s">
        <v>209</v>
      </c>
      <c r="BE368" s="206">
        <f t="shared" si="74"/>
        <v>0</v>
      </c>
      <c r="BF368" s="206">
        <f t="shared" si="75"/>
        <v>0</v>
      </c>
      <c r="BG368" s="206">
        <f t="shared" si="76"/>
        <v>0</v>
      </c>
      <c r="BH368" s="206">
        <f t="shared" si="77"/>
        <v>0</v>
      </c>
      <c r="BI368" s="206">
        <f t="shared" si="78"/>
        <v>0</v>
      </c>
      <c r="BJ368" s="18" t="s">
        <v>83</v>
      </c>
      <c r="BK368" s="206">
        <f t="shared" si="79"/>
        <v>0</v>
      </c>
      <c r="BL368" s="18" t="s">
        <v>215</v>
      </c>
      <c r="BM368" s="205" t="s">
        <v>1119</v>
      </c>
    </row>
    <row r="369" spans="1:65" s="2" customFormat="1" ht="76.349999999999994" customHeight="1">
      <c r="A369" s="35"/>
      <c r="B369" s="36"/>
      <c r="C369" s="244" t="s">
        <v>652</v>
      </c>
      <c r="D369" s="244" t="s">
        <v>287</v>
      </c>
      <c r="E369" s="245" t="s">
        <v>5113</v>
      </c>
      <c r="F369" s="246" t="s">
        <v>5048</v>
      </c>
      <c r="G369" s="247" t="s">
        <v>513</v>
      </c>
      <c r="H369" s="248">
        <v>9</v>
      </c>
      <c r="I369" s="249"/>
      <c r="J369" s="250">
        <f t="shared" si="70"/>
        <v>0</v>
      </c>
      <c r="K369" s="251"/>
      <c r="L369" s="252"/>
      <c r="M369" s="253" t="s">
        <v>1</v>
      </c>
      <c r="N369" s="254" t="s">
        <v>40</v>
      </c>
      <c r="O369" s="72"/>
      <c r="P369" s="203">
        <f t="shared" si="71"/>
        <v>0</v>
      </c>
      <c r="Q369" s="203">
        <v>0</v>
      </c>
      <c r="R369" s="203">
        <f t="shared" si="72"/>
        <v>0</v>
      </c>
      <c r="S369" s="203">
        <v>0</v>
      </c>
      <c r="T369" s="204">
        <f t="shared" si="73"/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205" t="s">
        <v>229</v>
      </c>
      <c r="AT369" s="205" t="s">
        <v>287</v>
      </c>
      <c r="AU369" s="205" t="s">
        <v>85</v>
      </c>
      <c r="AY369" s="18" t="s">
        <v>209</v>
      </c>
      <c r="BE369" s="206">
        <f t="shared" si="74"/>
        <v>0</v>
      </c>
      <c r="BF369" s="206">
        <f t="shared" si="75"/>
        <v>0</v>
      </c>
      <c r="BG369" s="206">
        <f t="shared" si="76"/>
        <v>0</v>
      </c>
      <c r="BH369" s="206">
        <f t="shared" si="77"/>
        <v>0</v>
      </c>
      <c r="BI369" s="206">
        <f t="shared" si="78"/>
        <v>0</v>
      </c>
      <c r="BJ369" s="18" t="s">
        <v>83</v>
      </c>
      <c r="BK369" s="206">
        <f t="shared" si="79"/>
        <v>0</v>
      </c>
      <c r="BL369" s="18" t="s">
        <v>215</v>
      </c>
      <c r="BM369" s="205" t="s">
        <v>1122</v>
      </c>
    </row>
    <row r="370" spans="1:65" s="2" customFormat="1" ht="21.75" customHeight="1">
      <c r="A370" s="35"/>
      <c r="B370" s="36"/>
      <c r="C370" s="244" t="s">
        <v>1121</v>
      </c>
      <c r="D370" s="244" t="s">
        <v>287</v>
      </c>
      <c r="E370" s="245" t="s">
        <v>5114</v>
      </c>
      <c r="F370" s="246" t="s">
        <v>4888</v>
      </c>
      <c r="G370" s="247" t="s">
        <v>1512</v>
      </c>
      <c r="H370" s="248">
        <v>14</v>
      </c>
      <c r="I370" s="249"/>
      <c r="J370" s="250">
        <f t="shared" si="70"/>
        <v>0</v>
      </c>
      <c r="K370" s="251"/>
      <c r="L370" s="252"/>
      <c r="M370" s="253" t="s">
        <v>1</v>
      </c>
      <c r="N370" s="254" t="s">
        <v>40</v>
      </c>
      <c r="O370" s="72"/>
      <c r="P370" s="203">
        <f t="shared" si="71"/>
        <v>0</v>
      </c>
      <c r="Q370" s="203">
        <v>0</v>
      </c>
      <c r="R370" s="203">
        <f t="shared" si="72"/>
        <v>0</v>
      </c>
      <c r="S370" s="203">
        <v>0</v>
      </c>
      <c r="T370" s="204">
        <f t="shared" si="73"/>
        <v>0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205" t="s">
        <v>229</v>
      </c>
      <c r="AT370" s="205" t="s">
        <v>287</v>
      </c>
      <c r="AU370" s="205" t="s">
        <v>85</v>
      </c>
      <c r="AY370" s="18" t="s">
        <v>209</v>
      </c>
      <c r="BE370" s="206">
        <f t="shared" si="74"/>
        <v>0</v>
      </c>
      <c r="BF370" s="206">
        <f t="shared" si="75"/>
        <v>0</v>
      </c>
      <c r="BG370" s="206">
        <f t="shared" si="76"/>
        <v>0</v>
      </c>
      <c r="BH370" s="206">
        <f t="shared" si="77"/>
        <v>0</v>
      </c>
      <c r="BI370" s="206">
        <f t="shared" si="78"/>
        <v>0</v>
      </c>
      <c r="BJ370" s="18" t="s">
        <v>83</v>
      </c>
      <c r="BK370" s="206">
        <f t="shared" si="79"/>
        <v>0</v>
      </c>
      <c r="BL370" s="18" t="s">
        <v>215</v>
      </c>
      <c r="BM370" s="205" t="s">
        <v>1125</v>
      </c>
    </row>
    <row r="371" spans="1:65" s="2" customFormat="1" ht="21.75" customHeight="1">
      <c r="A371" s="35"/>
      <c r="B371" s="36"/>
      <c r="C371" s="244" t="s">
        <v>662</v>
      </c>
      <c r="D371" s="244" t="s">
        <v>287</v>
      </c>
      <c r="E371" s="245" t="s">
        <v>5115</v>
      </c>
      <c r="F371" s="246" t="s">
        <v>4902</v>
      </c>
      <c r="G371" s="247" t="s">
        <v>513</v>
      </c>
      <c r="H371" s="248">
        <v>1</v>
      </c>
      <c r="I371" s="249"/>
      <c r="J371" s="250">
        <f t="shared" si="70"/>
        <v>0</v>
      </c>
      <c r="K371" s="251"/>
      <c r="L371" s="252"/>
      <c r="M371" s="253" t="s">
        <v>1</v>
      </c>
      <c r="N371" s="254" t="s">
        <v>40</v>
      </c>
      <c r="O371" s="72"/>
      <c r="P371" s="203">
        <f t="shared" si="71"/>
        <v>0</v>
      </c>
      <c r="Q371" s="203">
        <v>0</v>
      </c>
      <c r="R371" s="203">
        <f t="shared" si="72"/>
        <v>0</v>
      </c>
      <c r="S371" s="203">
        <v>0</v>
      </c>
      <c r="T371" s="204">
        <f t="shared" si="73"/>
        <v>0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205" t="s">
        <v>229</v>
      </c>
      <c r="AT371" s="205" t="s">
        <v>287</v>
      </c>
      <c r="AU371" s="205" t="s">
        <v>85</v>
      </c>
      <c r="AY371" s="18" t="s">
        <v>209</v>
      </c>
      <c r="BE371" s="206">
        <f t="shared" si="74"/>
        <v>0</v>
      </c>
      <c r="BF371" s="206">
        <f t="shared" si="75"/>
        <v>0</v>
      </c>
      <c r="BG371" s="206">
        <f t="shared" si="76"/>
        <v>0</v>
      </c>
      <c r="BH371" s="206">
        <f t="shared" si="77"/>
        <v>0</v>
      </c>
      <c r="BI371" s="206">
        <f t="shared" si="78"/>
        <v>0</v>
      </c>
      <c r="BJ371" s="18" t="s">
        <v>83</v>
      </c>
      <c r="BK371" s="206">
        <f t="shared" si="79"/>
        <v>0</v>
      </c>
      <c r="BL371" s="18" t="s">
        <v>215</v>
      </c>
      <c r="BM371" s="205" t="s">
        <v>1130</v>
      </c>
    </row>
    <row r="372" spans="1:65" s="2" customFormat="1" ht="16.5" customHeight="1">
      <c r="A372" s="35"/>
      <c r="B372" s="36"/>
      <c r="C372" s="244" t="s">
        <v>1127</v>
      </c>
      <c r="D372" s="244" t="s">
        <v>287</v>
      </c>
      <c r="E372" s="245" t="s">
        <v>5116</v>
      </c>
      <c r="F372" s="246" t="s">
        <v>4904</v>
      </c>
      <c r="G372" s="247" t="s">
        <v>513</v>
      </c>
      <c r="H372" s="248">
        <v>1</v>
      </c>
      <c r="I372" s="249"/>
      <c r="J372" s="250">
        <f t="shared" si="70"/>
        <v>0</v>
      </c>
      <c r="K372" s="251"/>
      <c r="L372" s="252"/>
      <c r="M372" s="253" t="s">
        <v>1</v>
      </c>
      <c r="N372" s="254" t="s">
        <v>40</v>
      </c>
      <c r="O372" s="72"/>
      <c r="P372" s="203">
        <f t="shared" si="71"/>
        <v>0</v>
      </c>
      <c r="Q372" s="203">
        <v>0</v>
      </c>
      <c r="R372" s="203">
        <f t="shared" si="72"/>
        <v>0</v>
      </c>
      <c r="S372" s="203">
        <v>0</v>
      </c>
      <c r="T372" s="204">
        <f t="shared" si="73"/>
        <v>0</v>
      </c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R372" s="205" t="s">
        <v>229</v>
      </c>
      <c r="AT372" s="205" t="s">
        <v>287</v>
      </c>
      <c r="AU372" s="205" t="s">
        <v>85</v>
      </c>
      <c r="AY372" s="18" t="s">
        <v>209</v>
      </c>
      <c r="BE372" s="206">
        <f t="shared" si="74"/>
        <v>0</v>
      </c>
      <c r="BF372" s="206">
        <f t="shared" si="75"/>
        <v>0</v>
      </c>
      <c r="BG372" s="206">
        <f t="shared" si="76"/>
        <v>0</v>
      </c>
      <c r="BH372" s="206">
        <f t="shared" si="77"/>
        <v>0</v>
      </c>
      <c r="BI372" s="206">
        <f t="shared" si="78"/>
        <v>0</v>
      </c>
      <c r="BJ372" s="18" t="s">
        <v>83</v>
      </c>
      <c r="BK372" s="206">
        <f t="shared" si="79"/>
        <v>0</v>
      </c>
      <c r="BL372" s="18" t="s">
        <v>215</v>
      </c>
      <c r="BM372" s="205" t="s">
        <v>1134</v>
      </c>
    </row>
    <row r="373" spans="1:65" s="2" customFormat="1" ht="16.5" customHeight="1">
      <c r="A373" s="35"/>
      <c r="B373" s="36"/>
      <c r="C373" s="193" t="s">
        <v>666</v>
      </c>
      <c r="D373" s="193" t="s">
        <v>211</v>
      </c>
      <c r="E373" s="194" t="s">
        <v>5117</v>
      </c>
      <c r="F373" s="195" t="s">
        <v>4846</v>
      </c>
      <c r="G373" s="196" t="s">
        <v>513</v>
      </c>
      <c r="H373" s="197">
        <v>1</v>
      </c>
      <c r="I373" s="198"/>
      <c r="J373" s="199">
        <f t="shared" si="70"/>
        <v>0</v>
      </c>
      <c r="K373" s="200"/>
      <c r="L373" s="40"/>
      <c r="M373" s="201" t="s">
        <v>1</v>
      </c>
      <c r="N373" s="202" t="s">
        <v>40</v>
      </c>
      <c r="O373" s="72"/>
      <c r="P373" s="203">
        <f t="shared" si="71"/>
        <v>0</v>
      </c>
      <c r="Q373" s="203">
        <v>0</v>
      </c>
      <c r="R373" s="203">
        <f t="shared" si="72"/>
        <v>0</v>
      </c>
      <c r="S373" s="203">
        <v>0</v>
      </c>
      <c r="T373" s="204">
        <f t="shared" si="73"/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205" t="s">
        <v>215</v>
      </c>
      <c r="AT373" s="205" t="s">
        <v>211</v>
      </c>
      <c r="AU373" s="205" t="s">
        <v>85</v>
      </c>
      <c r="AY373" s="18" t="s">
        <v>209</v>
      </c>
      <c r="BE373" s="206">
        <f t="shared" si="74"/>
        <v>0</v>
      </c>
      <c r="BF373" s="206">
        <f t="shared" si="75"/>
        <v>0</v>
      </c>
      <c r="BG373" s="206">
        <f t="shared" si="76"/>
        <v>0</v>
      </c>
      <c r="BH373" s="206">
        <f t="shared" si="77"/>
        <v>0</v>
      </c>
      <c r="BI373" s="206">
        <f t="shared" si="78"/>
        <v>0</v>
      </c>
      <c r="BJ373" s="18" t="s">
        <v>83</v>
      </c>
      <c r="BK373" s="206">
        <f t="shared" si="79"/>
        <v>0</v>
      </c>
      <c r="BL373" s="18" t="s">
        <v>215</v>
      </c>
      <c r="BM373" s="205" t="s">
        <v>1139</v>
      </c>
    </row>
    <row r="374" spans="1:65" s="2" customFormat="1" ht="24.2" customHeight="1">
      <c r="A374" s="35"/>
      <c r="B374" s="36"/>
      <c r="C374" s="244" t="s">
        <v>1136</v>
      </c>
      <c r="D374" s="244" t="s">
        <v>287</v>
      </c>
      <c r="E374" s="245" t="s">
        <v>5118</v>
      </c>
      <c r="F374" s="246" t="s">
        <v>5119</v>
      </c>
      <c r="G374" s="247" t="s">
        <v>513</v>
      </c>
      <c r="H374" s="248">
        <v>2</v>
      </c>
      <c r="I374" s="249"/>
      <c r="J374" s="250">
        <f t="shared" si="70"/>
        <v>0</v>
      </c>
      <c r="K374" s="251"/>
      <c r="L374" s="252"/>
      <c r="M374" s="253" t="s">
        <v>1</v>
      </c>
      <c r="N374" s="254" t="s">
        <v>40</v>
      </c>
      <c r="O374" s="72"/>
      <c r="P374" s="203">
        <f t="shared" si="71"/>
        <v>0</v>
      </c>
      <c r="Q374" s="203">
        <v>0</v>
      </c>
      <c r="R374" s="203">
        <f t="shared" si="72"/>
        <v>0</v>
      </c>
      <c r="S374" s="203">
        <v>0</v>
      </c>
      <c r="T374" s="204">
        <f t="shared" si="73"/>
        <v>0</v>
      </c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R374" s="205" t="s">
        <v>229</v>
      </c>
      <c r="AT374" s="205" t="s">
        <v>287</v>
      </c>
      <c r="AU374" s="205" t="s">
        <v>85</v>
      </c>
      <c r="AY374" s="18" t="s">
        <v>209</v>
      </c>
      <c r="BE374" s="206">
        <f t="shared" si="74"/>
        <v>0</v>
      </c>
      <c r="BF374" s="206">
        <f t="shared" si="75"/>
        <v>0</v>
      </c>
      <c r="BG374" s="206">
        <f t="shared" si="76"/>
        <v>0</v>
      </c>
      <c r="BH374" s="206">
        <f t="shared" si="77"/>
        <v>0</v>
      </c>
      <c r="BI374" s="206">
        <f t="shared" si="78"/>
        <v>0</v>
      </c>
      <c r="BJ374" s="18" t="s">
        <v>83</v>
      </c>
      <c r="BK374" s="206">
        <f t="shared" si="79"/>
        <v>0</v>
      </c>
      <c r="BL374" s="18" t="s">
        <v>215</v>
      </c>
      <c r="BM374" s="205" t="s">
        <v>1142</v>
      </c>
    </row>
    <row r="375" spans="1:65" s="2" customFormat="1" ht="24.2" customHeight="1">
      <c r="A375" s="35"/>
      <c r="B375" s="36"/>
      <c r="C375" s="244" t="s">
        <v>672</v>
      </c>
      <c r="D375" s="244" t="s">
        <v>287</v>
      </c>
      <c r="E375" s="245" t="s">
        <v>5120</v>
      </c>
      <c r="F375" s="246" t="s">
        <v>5121</v>
      </c>
      <c r="G375" s="247" t="s">
        <v>513</v>
      </c>
      <c r="H375" s="248">
        <v>2</v>
      </c>
      <c r="I375" s="249"/>
      <c r="J375" s="250">
        <f t="shared" si="70"/>
        <v>0</v>
      </c>
      <c r="K375" s="251"/>
      <c r="L375" s="252"/>
      <c r="M375" s="253" t="s">
        <v>1</v>
      </c>
      <c r="N375" s="254" t="s">
        <v>40</v>
      </c>
      <c r="O375" s="72"/>
      <c r="P375" s="203">
        <f t="shared" si="71"/>
        <v>0</v>
      </c>
      <c r="Q375" s="203">
        <v>0</v>
      </c>
      <c r="R375" s="203">
        <f t="shared" si="72"/>
        <v>0</v>
      </c>
      <c r="S375" s="203">
        <v>0</v>
      </c>
      <c r="T375" s="204">
        <f t="shared" si="73"/>
        <v>0</v>
      </c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R375" s="205" t="s">
        <v>229</v>
      </c>
      <c r="AT375" s="205" t="s">
        <v>287</v>
      </c>
      <c r="AU375" s="205" t="s">
        <v>85</v>
      </c>
      <c r="AY375" s="18" t="s">
        <v>209</v>
      </c>
      <c r="BE375" s="206">
        <f t="shared" si="74"/>
        <v>0</v>
      </c>
      <c r="BF375" s="206">
        <f t="shared" si="75"/>
        <v>0</v>
      </c>
      <c r="BG375" s="206">
        <f t="shared" si="76"/>
        <v>0</v>
      </c>
      <c r="BH375" s="206">
        <f t="shared" si="77"/>
        <v>0</v>
      </c>
      <c r="BI375" s="206">
        <f t="shared" si="78"/>
        <v>0</v>
      </c>
      <c r="BJ375" s="18" t="s">
        <v>83</v>
      </c>
      <c r="BK375" s="206">
        <f t="shared" si="79"/>
        <v>0</v>
      </c>
      <c r="BL375" s="18" t="s">
        <v>215</v>
      </c>
      <c r="BM375" s="205" t="s">
        <v>1147</v>
      </c>
    </row>
    <row r="376" spans="1:65" s="2" customFormat="1" ht="24.2" customHeight="1">
      <c r="A376" s="35"/>
      <c r="B376" s="36"/>
      <c r="C376" s="244" t="s">
        <v>1144</v>
      </c>
      <c r="D376" s="244" t="s">
        <v>287</v>
      </c>
      <c r="E376" s="245" t="s">
        <v>5122</v>
      </c>
      <c r="F376" s="246" t="s">
        <v>5123</v>
      </c>
      <c r="G376" s="247" t="s">
        <v>513</v>
      </c>
      <c r="H376" s="248">
        <v>2</v>
      </c>
      <c r="I376" s="249"/>
      <c r="J376" s="250">
        <f t="shared" si="70"/>
        <v>0</v>
      </c>
      <c r="K376" s="251"/>
      <c r="L376" s="252"/>
      <c r="M376" s="253" t="s">
        <v>1</v>
      </c>
      <c r="N376" s="254" t="s">
        <v>40</v>
      </c>
      <c r="O376" s="72"/>
      <c r="P376" s="203">
        <f t="shared" si="71"/>
        <v>0</v>
      </c>
      <c r="Q376" s="203">
        <v>0</v>
      </c>
      <c r="R376" s="203">
        <f t="shared" si="72"/>
        <v>0</v>
      </c>
      <c r="S376" s="203">
        <v>0</v>
      </c>
      <c r="T376" s="204">
        <f t="shared" si="73"/>
        <v>0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205" t="s">
        <v>229</v>
      </c>
      <c r="AT376" s="205" t="s">
        <v>287</v>
      </c>
      <c r="AU376" s="205" t="s">
        <v>85</v>
      </c>
      <c r="AY376" s="18" t="s">
        <v>209</v>
      </c>
      <c r="BE376" s="206">
        <f t="shared" si="74"/>
        <v>0</v>
      </c>
      <c r="BF376" s="206">
        <f t="shared" si="75"/>
        <v>0</v>
      </c>
      <c r="BG376" s="206">
        <f t="shared" si="76"/>
        <v>0</v>
      </c>
      <c r="BH376" s="206">
        <f t="shared" si="77"/>
        <v>0</v>
      </c>
      <c r="BI376" s="206">
        <f t="shared" si="78"/>
        <v>0</v>
      </c>
      <c r="BJ376" s="18" t="s">
        <v>83</v>
      </c>
      <c r="BK376" s="206">
        <f t="shared" si="79"/>
        <v>0</v>
      </c>
      <c r="BL376" s="18" t="s">
        <v>215</v>
      </c>
      <c r="BM376" s="205" t="s">
        <v>1150</v>
      </c>
    </row>
    <row r="377" spans="1:65" s="2" customFormat="1" ht="24.2" customHeight="1">
      <c r="A377" s="35"/>
      <c r="B377" s="36"/>
      <c r="C377" s="244" t="s">
        <v>676</v>
      </c>
      <c r="D377" s="244" t="s">
        <v>287</v>
      </c>
      <c r="E377" s="245" t="s">
        <v>5124</v>
      </c>
      <c r="F377" s="246" t="s">
        <v>5125</v>
      </c>
      <c r="G377" s="247" t="s">
        <v>513</v>
      </c>
      <c r="H377" s="248">
        <v>2</v>
      </c>
      <c r="I377" s="249"/>
      <c r="J377" s="250">
        <f t="shared" si="70"/>
        <v>0</v>
      </c>
      <c r="K377" s="251"/>
      <c r="L377" s="252"/>
      <c r="M377" s="253" t="s">
        <v>1</v>
      </c>
      <c r="N377" s="254" t="s">
        <v>40</v>
      </c>
      <c r="O377" s="72"/>
      <c r="P377" s="203">
        <f t="shared" si="71"/>
        <v>0</v>
      </c>
      <c r="Q377" s="203">
        <v>0</v>
      </c>
      <c r="R377" s="203">
        <f t="shared" si="72"/>
        <v>0</v>
      </c>
      <c r="S377" s="203">
        <v>0</v>
      </c>
      <c r="T377" s="204">
        <f t="shared" si="73"/>
        <v>0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205" t="s">
        <v>229</v>
      </c>
      <c r="AT377" s="205" t="s">
        <v>287</v>
      </c>
      <c r="AU377" s="205" t="s">
        <v>85</v>
      </c>
      <c r="AY377" s="18" t="s">
        <v>209</v>
      </c>
      <c r="BE377" s="206">
        <f t="shared" si="74"/>
        <v>0</v>
      </c>
      <c r="BF377" s="206">
        <f t="shared" si="75"/>
        <v>0</v>
      </c>
      <c r="BG377" s="206">
        <f t="shared" si="76"/>
        <v>0</v>
      </c>
      <c r="BH377" s="206">
        <f t="shared" si="77"/>
        <v>0</v>
      </c>
      <c r="BI377" s="206">
        <f t="shared" si="78"/>
        <v>0</v>
      </c>
      <c r="BJ377" s="18" t="s">
        <v>83</v>
      </c>
      <c r="BK377" s="206">
        <f t="shared" si="79"/>
        <v>0</v>
      </c>
      <c r="BL377" s="18" t="s">
        <v>215</v>
      </c>
      <c r="BM377" s="205" t="s">
        <v>1155</v>
      </c>
    </row>
    <row r="378" spans="1:65" s="2" customFormat="1" ht="16.5" customHeight="1">
      <c r="A378" s="35"/>
      <c r="B378" s="36"/>
      <c r="C378" s="193" t="s">
        <v>1152</v>
      </c>
      <c r="D378" s="193" t="s">
        <v>211</v>
      </c>
      <c r="E378" s="194" t="s">
        <v>5126</v>
      </c>
      <c r="F378" s="195" t="s">
        <v>4846</v>
      </c>
      <c r="G378" s="196" t="s">
        <v>513</v>
      </c>
      <c r="H378" s="197">
        <v>1</v>
      </c>
      <c r="I378" s="198"/>
      <c r="J378" s="199">
        <f t="shared" si="70"/>
        <v>0</v>
      </c>
      <c r="K378" s="200"/>
      <c r="L378" s="40"/>
      <c r="M378" s="201" t="s">
        <v>1</v>
      </c>
      <c r="N378" s="202" t="s">
        <v>40</v>
      </c>
      <c r="O378" s="72"/>
      <c r="P378" s="203">
        <f t="shared" si="71"/>
        <v>0</v>
      </c>
      <c r="Q378" s="203">
        <v>0</v>
      </c>
      <c r="R378" s="203">
        <f t="shared" si="72"/>
        <v>0</v>
      </c>
      <c r="S378" s="203">
        <v>0</v>
      </c>
      <c r="T378" s="204">
        <f t="shared" si="73"/>
        <v>0</v>
      </c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R378" s="205" t="s">
        <v>215</v>
      </c>
      <c r="AT378" s="205" t="s">
        <v>211</v>
      </c>
      <c r="AU378" s="205" t="s">
        <v>85</v>
      </c>
      <c r="AY378" s="18" t="s">
        <v>209</v>
      </c>
      <c r="BE378" s="206">
        <f t="shared" si="74"/>
        <v>0</v>
      </c>
      <c r="BF378" s="206">
        <f t="shared" si="75"/>
        <v>0</v>
      </c>
      <c r="BG378" s="206">
        <f t="shared" si="76"/>
        <v>0</v>
      </c>
      <c r="BH378" s="206">
        <f t="shared" si="77"/>
        <v>0</v>
      </c>
      <c r="BI378" s="206">
        <f t="shared" si="78"/>
        <v>0</v>
      </c>
      <c r="BJ378" s="18" t="s">
        <v>83</v>
      </c>
      <c r="BK378" s="206">
        <f t="shared" si="79"/>
        <v>0</v>
      </c>
      <c r="BL378" s="18" t="s">
        <v>215</v>
      </c>
      <c r="BM378" s="205" t="s">
        <v>1159</v>
      </c>
    </row>
    <row r="379" spans="1:65" s="2" customFormat="1" ht="24.2" customHeight="1">
      <c r="A379" s="35"/>
      <c r="B379" s="36"/>
      <c r="C379" s="244" t="s">
        <v>680</v>
      </c>
      <c r="D379" s="244" t="s">
        <v>287</v>
      </c>
      <c r="E379" s="245" t="s">
        <v>5127</v>
      </c>
      <c r="F379" s="246" t="s">
        <v>4995</v>
      </c>
      <c r="G379" s="247" t="s">
        <v>513</v>
      </c>
      <c r="H379" s="248">
        <v>1</v>
      </c>
      <c r="I379" s="249"/>
      <c r="J379" s="250">
        <f t="shared" si="70"/>
        <v>0</v>
      </c>
      <c r="K379" s="251"/>
      <c r="L379" s="252"/>
      <c r="M379" s="253" t="s">
        <v>1</v>
      </c>
      <c r="N379" s="254" t="s">
        <v>40</v>
      </c>
      <c r="O379" s="72"/>
      <c r="P379" s="203">
        <f t="shared" si="71"/>
        <v>0</v>
      </c>
      <c r="Q379" s="203">
        <v>0</v>
      </c>
      <c r="R379" s="203">
        <f t="shared" si="72"/>
        <v>0</v>
      </c>
      <c r="S379" s="203">
        <v>0</v>
      </c>
      <c r="T379" s="204">
        <f t="shared" si="73"/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205" t="s">
        <v>229</v>
      </c>
      <c r="AT379" s="205" t="s">
        <v>287</v>
      </c>
      <c r="AU379" s="205" t="s">
        <v>85</v>
      </c>
      <c r="AY379" s="18" t="s">
        <v>209</v>
      </c>
      <c r="BE379" s="206">
        <f t="shared" si="74"/>
        <v>0</v>
      </c>
      <c r="BF379" s="206">
        <f t="shared" si="75"/>
        <v>0</v>
      </c>
      <c r="BG379" s="206">
        <f t="shared" si="76"/>
        <v>0</v>
      </c>
      <c r="BH379" s="206">
        <f t="shared" si="77"/>
        <v>0</v>
      </c>
      <c r="BI379" s="206">
        <f t="shared" si="78"/>
        <v>0</v>
      </c>
      <c r="BJ379" s="18" t="s">
        <v>83</v>
      </c>
      <c r="BK379" s="206">
        <f t="shared" si="79"/>
        <v>0</v>
      </c>
      <c r="BL379" s="18" t="s">
        <v>215</v>
      </c>
      <c r="BM379" s="205" t="s">
        <v>1163</v>
      </c>
    </row>
    <row r="380" spans="1:65" s="2" customFormat="1" ht="24.2" customHeight="1">
      <c r="A380" s="35"/>
      <c r="B380" s="36"/>
      <c r="C380" s="244" t="s">
        <v>1162</v>
      </c>
      <c r="D380" s="244" t="s">
        <v>287</v>
      </c>
      <c r="E380" s="245" t="s">
        <v>5128</v>
      </c>
      <c r="F380" s="246" t="s">
        <v>5129</v>
      </c>
      <c r="G380" s="247" t="s">
        <v>513</v>
      </c>
      <c r="H380" s="248">
        <v>1</v>
      </c>
      <c r="I380" s="249"/>
      <c r="J380" s="250">
        <f t="shared" si="70"/>
        <v>0</v>
      </c>
      <c r="K380" s="251"/>
      <c r="L380" s="252"/>
      <c r="M380" s="253" t="s">
        <v>1</v>
      </c>
      <c r="N380" s="254" t="s">
        <v>40</v>
      </c>
      <c r="O380" s="72"/>
      <c r="P380" s="203">
        <f t="shared" si="71"/>
        <v>0</v>
      </c>
      <c r="Q380" s="203">
        <v>0</v>
      </c>
      <c r="R380" s="203">
        <f t="shared" si="72"/>
        <v>0</v>
      </c>
      <c r="S380" s="203">
        <v>0</v>
      </c>
      <c r="T380" s="204">
        <f t="shared" si="73"/>
        <v>0</v>
      </c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R380" s="205" t="s">
        <v>229</v>
      </c>
      <c r="AT380" s="205" t="s">
        <v>287</v>
      </c>
      <c r="AU380" s="205" t="s">
        <v>85</v>
      </c>
      <c r="AY380" s="18" t="s">
        <v>209</v>
      </c>
      <c r="BE380" s="206">
        <f t="shared" si="74"/>
        <v>0</v>
      </c>
      <c r="BF380" s="206">
        <f t="shared" si="75"/>
        <v>0</v>
      </c>
      <c r="BG380" s="206">
        <f t="shared" si="76"/>
        <v>0</v>
      </c>
      <c r="BH380" s="206">
        <f t="shared" si="77"/>
        <v>0</v>
      </c>
      <c r="BI380" s="206">
        <f t="shared" si="78"/>
        <v>0</v>
      </c>
      <c r="BJ380" s="18" t="s">
        <v>83</v>
      </c>
      <c r="BK380" s="206">
        <f t="shared" si="79"/>
        <v>0</v>
      </c>
      <c r="BL380" s="18" t="s">
        <v>215</v>
      </c>
      <c r="BM380" s="205" t="s">
        <v>1167</v>
      </c>
    </row>
    <row r="381" spans="1:65" s="2" customFormat="1" ht="16.5" customHeight="1">
      <c r="A381" s="35"/>
      <c r="B381" s="36"/>
      <c r="C381" s="193" t="s">
        <v>683</v>
      </c>
      <c r="D381" s="193" t="s">
        <v>211</v>
      </c>
      <c r="E381" s="194" t="s">
        <v>5130</v>
      </c>
      <c r="F381" s="195" t="s">
        <v>4846</v>
      </c>
      <c r="G381" s="196" t="s">
        <v>513</v>
      </c>
      <c r="H381" s="197">
        <v>1</v>
      </c>
      <c r="I381" s="198"/>
      <c r="J381" s="199">
        <f t="shared" si="70"/>
        <v>0</v>
      </c>
      <c r="K381" s="200"/>
      <c r="L381" s="40"/>
      <c r="M381" s="201" t="s">
        <v>1</v>
      </c>
      <c r="N381" s="202" t="s">
        <v>40</v>
      </c>
      <c r="O381" s="72"/>
      <c r="P381" s="203">
        <f t="shared" si="71"/>
        <v>0</v>
      </c>
      <c r="Q381" s="203">
        <v>0</v>
      </c>
      <c r="R381" s="203">
        <f t="shared" si="72"/>
        <v>0</v>
      </c>
      <c r="S381" s="203">
        <v>0</v>
      </c>
      <c r="T381" s="204">
        <f t="shared" si="73"/>
        <v>0</v>
      </c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R381" s="205" t="s">
        <v>215</v>
      </c>
      <c r="AT381" s="205" t="s">
        <v>211</v>
      </c>
      <c r="AU381" s="205" t="s">
        <v>85</v>
      </c>
      <c r="AY381" s="18" t="s">
        <v>209</v>
      </c>
      <c r="BE381" s="206">
        <f t="shared" si="74"/>
        <v>0</v>
      </c>
      <c r="BF381" s="206">
        <f t="shared" si="75"/>
        <v>0</v>
      </c>
      <c r="BG381" s="206">
        <f t="shared" si="76"/>
        <v>0</v>
      </c>
      <c r="BH381" s="206">
        <f t="shared" si="77"/>
        <v>0</v>
      </c>
      <c r="BI381" s="206">
        <f t="shared" si="78"/>
        <v>0</v>
      </c>
      <c r="BJ381" s="18" t="s">
        <v>83</v>
      </c>
      <c r="BK381" s="206">
        <f t="shared" si="79"/>
        <v>0</v>
      </c>
      <c r="BL381" s="18" t="s">
        <v>215</v>
      </c>
      <c r="BM381" s="205" t="s">
        <v>1172</v>
      </c>
    </row>
    <row r="382" spans="1:65" s="12" customFormat="1" ht="22.9" customHeight="1">
      <c r="B382" s="177"/>
      <c r="C382" s="178"/>
      <c r="D382" s="179" t="s">
        <v>74</v>
      </c>
      <c r="E382" s="191" t="s">
        <v>5131</v>
      </c>
      <c r="F382" s="191" t="s">
        <v>5132</v>
      </c>
      <c r="G382" s="178"/>
      <c r="H382" s="178"/>
      <c r="I382" s="181"/>
      <c r="J382" s="192">
        <f>BK382</f>
        <v>0</v>
      </c>
      <c r="K382" s="178"/>
      <c r="L382" s="183"/>
      <c r="M382" s="184"/>
      <c r="N382" s="185"/>
      <c r="O382" s="185"/>
      <c r="P382" s="186">
        <f>SUM(P383:P396)</f>
        <v>0</v>
      </c>
      <c r="Q382" s="185"/>
      <c r="R382" s="186">
        <f>SUM(R383:R396)</f>
        <v>0</v>
      </c>
      <c r="S382" s="185"/>
      <c r="T382" s="187">
        <f>SUM(T383:T396)</f>
        <v>0</v>
      </c>
      <c r="AR382" s="188" t="s">
        <v>83</v>
      </c>
      <c r="AT382" s="189" t="s">
        <v>74</v>
      </c>
      <c r="AU382" s="189" t="s">
        <v>83</v>
      </c>
      <c r="AY382" s="188" t="s">
        <v>209</v>
      </c>
      <c r="BK382" s="190">
        <f>SUM(BK383:BK396)</f>
        <v>0</v>
      </c>
    </row>
    <row r="383" spans="1:65" s="2" customFormat="1" ht="16.5" customHeight="1">
      <c r="A383" s="35"/>
      <c r="B383" s="36"/>
      <c r="C383" s="244" t="s">
        <v>1169</v>
      </c>
      <c r="D383" s="244" t="s">
        <v>287</v>
      </c>
      <c r="E383" s="245" t="s">
        <v>5133</v>
      </c>
      <c r="F383" s="246" t="s">
        <v>4929</v>
      </c>
      <c r="G383" s="247" t="s">
        <v>1512</v>
      </c>
      <c r="H383" s="248">
        <v>11</v>
      </c>
      <c r="I383" s="249"/>
      <c r="J383" s="250">
        <f t="shared" ref="J383:J396" si="80">ROUND(I383*H383,2)</f>
        <v>0</v>
      </c>
      <c r="K383" s="251"/>
      <c r="L383" s="252"/>
      <c r="M383" s="253" t="s">
        <v>1</v>
      </c>
      <c r="N383" s="254" t="s">
        <v>40</v>
      </c>
      <c r="O383" s="72"/>
      <c r="P383" s="203">
        <f t="shared" ref="P383:P396" si="81">O383*H383</f>
        <v>0</v>
      </c>
      <c r="Q383" s="203">
        <v>0</v>
      </c>
      <c r="R383" s="203">
        <f t="shared" ref="R383:R396" si="82">Q383*H383</f>
        <v>0</v>
      </c>
      <c r="S383" s="203">
        <v>0</v>
      </c>
      <c r="T383" s="204">
        <f t="shared" ref="T383:T396" si="83">S383*H383</f>
        <v>0</v>
      </c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R383" s="205" t="s">
        <v>229</v>
      </c>
      <c r="AT383" s="205" t="s">
        <v>287</v>
      </c>
      <c r="AU383" s="205" t="s">
        <v>85</v>
      </c>
      <c r="AY383" s="18" t="s">
        <v>209</v>
      </c>
      <c r="BE383" s="206">
        <f t="shared" ref="BE383:BE396" si="84">IF(N383="základní",J383,0)</f>
        <v>0</v>
      </c>
      <c r="BF383" s="206">
        <f t="shared" ref="BF383:BF396" si="85">IF(N383="snížená",J383,0)</f>
        <v>0</v>
      </c>
      <c r="BG383" s="206">
        <f t="shared" ref="BG383:BG396" si="86">IF(N383="zákl. přenesená",J383,0)</f>
        <v>0</v>
      </c>
      <c r="BH383" s="206">
        <f t="shared" ref="BH383:BH396" si="87">IF(N383="sníž. přenesená",J383,0)</f>
        <v>0</v>
      </c>
      <c r="BI383" s="206">
        <f t="shared" ref="BI383:BI396" si="88">IF(N383="nulová",J383,0)</f>
        <v>0</v>
      </c>
      <c r="BJ383" s="18" t="s">
        <v>83</v>
      </c>
      <c r="BK383" s="206">
        <f t="shared" ref="BK383:BK396" si="89">ROUND(I383*H383,2)</f>
        <v>0</v>
      </c>
      <c r="BL383" s="18" t="s">
        <v>215</v>
      </c>
      <c r="BM383" s="205" t="s">
        <v>1175</v>
      </c>
    </row>
    <row r="384" spans="1:65" s="2" customFormat="1" ht="16.5" customHeight="1">
      <c r="A384" s="35"/>
      <c r="B384" s="36"/>
      <c r="C384" s="193" t="s">
        <v>688</v>
      </c>
      <c r="D384" s="193" t="s">
        <v>211</v>
      </c>
      <c r="E384" s="194" t="s">
        <v>5134</v>
      </c>
      <c r="F384" s="195" t="s">
        <v>4931</v>
      </c>
      <c r="G384" s="196" t="s">
        <v>1512</v>
      </c>
      <c r="H384" s="197">
        <v>11</v>
      </c>
      <c r="I384" s="198"/>
      <c r="J384" s="199">
        <f t="shared" si="80"/>
        <v>0</v>
      </c>
      <c r="K384" s="200"/>
      <c r="L384" s="40"/>
      <c r="M384" s="201" t="s">
        <v>1</v>
      </c>
      <c r="N384" s="202" t="s">
        <v>40</v>
      </c>
      <c r="O384" s="72"/>
      <c r="P384" s="203">
        <f t="shared" si="81"/>
        <v>0</v>
      </c>
      <c r="Q384" s="203">
        <v>0</v>
      </c>
      <c r="R384" s="203">
        <f t="shared" si="82"/>
        <v>0</v>
      </c>
      <c r="S384" s="203">
        <v>0</v>
      </c>
      <c r="T384" s="204">
        <f t="shared" si="83"/>
        <v>0</v>
      </c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R384" s="205" t="s">
        <v>215</v>
      </c>
      <c r="AT384" s="205" t="s">
        <v>211</v>
      </c>
      <c r="AU384" s="205" t="s">
        <v>85</v>
      </c>
      <c r="AY384" s="18" t="s">
        <v>209</v>
      </c>
      <c r="BE384" s="206">
        <f t="shared" si="84"/>
        <v>0</v>
      </c>
      <c r="BF384" s="206">
        <f t="shared" si="85"/>
        <v>0</v>
      </c>
      <c r="BG384" s="206">
        <f t="shared" si="86"/>
        <v>0</v>
      </c>
      <c r="BH384" s="206">
        <f t="shared" si="87"/>
        <v>0</v>
      </c>
      <c r="BI384" s="206">
        <f t="shared" si="88"/>
        <v>0</v>
      </c>
      <c r="BJ384" s="18" t="s">
        <v>83</v>
      </c>
      <c r="BK384" s="206">
        <f t="shared" si="89"/>
        <v>0</v>
      </c>
      <c r="BL384" s="18" t="s">
        <v>215</v>
      </c>
      <c r="BM384" s="205" t="s">
        <v>1179</v>
      </c>
    </row>
    <row r="385" spans="1:65" s="2" customFormat="1" ht="16.5" customHeight="1">
      <c r="A385" s="35"/>
      <c r="B385" s="36"/>
      <c r="C385" s="244" t="s">
        <v>1176</v>
      </c>
      <c r="D385" s="244" t="s">
        <v>287</v>
      </c>
      <c r="E385" s="245" t="s">
        <v>5135</v>
      </c>
      <c r="F385" s="246" t="s">
        <v>4933</v>
      </c>
      <c r="G385" s="247" t="s">
        <v>1512</v>
      </c>
      <c r="H385" s="248">
        <v>53</v>
      </c>
      <c r="I385" s="249"/>
      <c r="J385" s="250">
        <f t="shared" si="80"/>
        <v>0</v>
      </c>
      <c r="K385" s="251"/>
      <c r="L385" s="252"/>
      <c r="M385" s="253" t="s">
        <v>1</v>
      </c>
      <c r="N385" s="254" t="s">
        <v>40</v>
      </c>
      <c r="O385" s="72"/>
      <c r="P385" s="203">
        <f t="shared" si="81"/>
        <v>0</v>
      </c>
      <c r="Q385" s="203">
        <v>0</v>
      </c>
      <c r="R385" s="203">
        <f t="shared" si="82"/>
        <v>0</v>
      </c>
      <c r="S385" s="203">
        <v>0</v>
      </c>
      <c r="T385" s="204">
        <f t="shared" si="83"/>
        <v>0</v>
      </c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R385" s="205" t="s">
        <v>229</v>
      </c>
      <c r="AT385" s="205" t="s">
        <v>287</v>
      </c>
      <c r="AU385" s="205" t="s">
        <v>85</v>
      </c>
      <c r="AY385" s="18" t="s">
        <v>209</v>
      </c>
      <c r="BE385" s="206">
        <f t="shared" si="84"/>
        <v>0</v>
      </c>
      <c r="BF385" s="206">
        <f t="shared" si="85"/>
        <v>0</v>
      </c>
      <c r="BG385" s="206">
        <f t="shared" si="86"/>
        <v>0</v>
      </c>
      <c r="BH385" s="206">
        <f t="shared" si="87"/>
        <v>0</v>
      </c>
      <c r="BI385" s="206">
        <f t="shared" si="88"/>
        <v>0</v>
      </c>
      <c r="BJ385" s="18" t="s">
        <v>83</v>
      </c>
      <c r="BK385" s="206">
        <f t="shared" si="89"/>
        <v>0</v>
      </c>
      <c r="BL385" s="18" t="s">
        <v>215</v>
      </c>
      <c r="BM385" s="205" t="s">
        <v>1183</v>
      </c>
    </row>
    <row r="386" spans="1:65" s="2" customFormat="1" ht="16.5" customHeight="1">
      <c r="A386" s="35"/>
      <c r="B386" s="36"/>
      <c r="C386" s="193" t="s">
        <v>694</v>
      </c>
      <c r="D386" s="193" t="s">
        <v>211</v>
      </c>
      <c r="E386" s="194" t="s">
        <v>5136</v>
      </c>
      <c r="F386" s="195" t="s">
        <v>4931</v>
      </c>
      <c r="G386" s="196" t="s">
        <v>1512</v>
      </c>
      <c r="H386" s="197">
        <v>53</v>
      </c>
      <c r="I386" s="198"/>
      <c r="J386" s="199">
        <f t="shared" si="80"/>
        <v>0</v>
      </c>
      <c r="K386" s="200"/>
      <c r="L386" s="40"/>
      <c r="M386" s="201" t="s">
        <v>1</v>
      </c>
      <c r="N386" s="202" t="s">
        <v>40</v>
      </c>
      <c r="O386" s="72"/>
      <c r="P386" s="203">
        <f t="shared" si="81"/>
        <v>0</v>
      </c>
      <c r="Q386" s="203">
        <v>0</v>
      </c>
      <c r="R386" s="203">
        <f t="shared" si="82"/>
        <v>0</v>
      </c>
      <c r="S386" s="203">
        <v>0</v>
      </c>
      <c r="T386" s="204">
        <f t="shared" si="83"/>
        <v>0</v>
      </c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R386" s="205" t="s">
        <v>215</v>
      </c>
      <c r="AT386" s="205" t="s">
        <v>211</v>
      </c>
      <c r="AU386" s="205" t="s">
        <v>85</v>
      </c>
      <c r="AY386" s="18" t="s">
        <v>209</v>
      </c>
      <c r="BE386" s="206">
        <f t="shared" si="84"/>
        <v>0</v>
      </c>
      <c r="BF386" s="206">
        <f t="shared" si="85"/>
        <v>0</v>
      </c>
      <c r="BG386" s="206">
        <f t="shared" si="86"/>
        <v>0</v>
      </c>
      <c r="BH386" s="206">
        <f t="shared" si="87"/>
        <v>0</v>
      </c>
      <c r="BI386" s="206">
        <f t="shared" si="88"/>
        <v>0</v>
      </c>
      <c r="BJ386" s="18" t="s">
        <v>83</v>
      </c>
      <c r="BK386" s="206">
        <f t="shared" si="89"/>
        <v>0</v>
      </c>
      <c r="BL386" s="18" t="s">
        <v>215</v>
      </c>
      <c r="BM386" s="205" t="s">
        <v>1194</v>
      </c>
    </row>
    <row r="387" spans="1:65" s="2" customFormat="1" ht="16.5" customHeight="1">
      <c r="A387" s="35"/>
      <c r="B387" s="36"/>
      <c r="C387" s="244" t="s">
        <v>1191</v>
      </c>
      <c r="D387" s="244" t="s">
        <v>287</v>
      </c>
      <c r="E387" s="245" t="s">
        <v>5137</v>
      </c>
      <c r="F387" s="246" t="s">
        <v>4936</v>
      </c>
      <c r="G387" s="247" t="s">
        <v>1512</v>
      </c>
      <c r="H387" s="248">
        <v>70</v>
      </c>
      <c r="I387" s="249"/>
      <c r="J387" s="250">
        <f t="shared" si="80"/>
        <v>0</v>
      </c>
      <c r="K387" s="251"/>
      <c r="L387" s="252"/>
      <c r="M387" s="253" t="s">
        <v>1</v>
      </c>
      <c r="N387" s="254" t="s">
        <v>40</v>
      </c>
      <c r="O387" s="72"/>
      <c r="P387" s="203">
        <f t="shared" si="81"/>
        <v>0</v>
      </c>
      <c r="Q387" s="203">
        <v>0</v>
      </c>
      <c r="R387" s="203">
        <f t="shared" si="82"/>
        <v>0</v>
      </c>
      <c r="S387" s="203">
        <v>0</v>
      </c>
      <c r="T387" s="204">
        <f t="shared" si="83"/>
        <v>0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205" t="s">
        <v>229</v>
      </c>
      <c r="AT387" s="205" t="s">
        <v>287</v>
      </c>
      <c r="AU387" s="205" t="s">
        <v>85</v>
      </c>
      <c r="AY387" s="18" t="s">
        <v>209</v>
      </c>
      <c r="BE387" s="206">
        <f t="shared" si="84"/>
        <v>0</v>
      </c>
      <c r="BF387" s="206">
        <f t="shared" si="85"/>
        <v>0</v>
      </c>
      <c r="BG387" s="206">
        <f t="shared" si="86"/>
        <v>0</v>
      </c>
      <c r="BH387" s="206">
        <f t="shared" si="87"/>
        <v>0</v>
      </c>
      <c r="BI387" s="206">
        <f t="shared" si="88"/>
        <v>0</v>
      </c>
      <c r="BJ387" s="18" t="s">
        <v>83</v>
      </c>
      <c r="BK387" s="206">
        <f t="shared" si="89"/>
        <v>0</v>
      </c>
      <c r="BL387" s="18" t="s">
        <v>215</v>
      </c>
      <c r="BM387" s="205" t="s">
        <v>1199</v>
      </c>
    </row>
    <row r="388" spans="1:65" s="2" customFormat="1" ht="16.5" customHeight="1">
      <c r="A388" s="35"/>
      <c r="B388" s="36"/>
      <c r="C388" s="193" t="s">
        <v>697</v>
      </c>
      <c r="D388" s="193" t="s">
        <v>211</v>
      </c>
      <c r="E388" s="194" t="s">
        <v>5138</v>
      </c>
      <c r="F388" s="195" t="s">
        <v>4931</v>
      </c>
      <c r="G388" s="196" t="s">
        <v>1512</v>
      </c>
      <c r="H388" s="197">
        <v>70</v>
      </c>
      <c r="I388" s="198"/>
      <c r="J388" s="199">
        <f t="shared" si="80"/>
        <v>0</v>
      </c>
      <c r="K388" s="200"/>
      <c r="L388" s="40"/>
      <c r="M388" s="201" t="s">
        <v>1</v>
      </c>
      <c r="N388" s="202" t="s">
        <v>40</v>
      </c>
      <c r="O388" s="72"/>
      <c r="P388" s="203">
        <f t="shared" si="81"/>
        <v>0</v>
      </c>
      <c r="Q388" s="203">
        <v>0</v>
      </c>
      <c r="R388" s="203">
        <f t="shared" si="82"/>
        <v>0</v>
      </c>
      <c r="S388" s="203">
        <v>0</v>
      </c>
      <c r="T388" s="204">
        <f t="shared" si="83"/>
        <v>0</v>
      </c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R388" s="205" t="s">
        <v>215</v>
      </c>
      <c r="AT388" s="205" t="s">
        <v>211</v>
      </c>
      <c r="AU388" s="205" t="s">
        <v>85</v>
      </c>
      <c r="AY388" s="18" t="s">
        <v>209</v>
      </c>
      <c r="BE388" s="206">
        <f t="shared" si="84"/>
        <v>0</v>
      </c>
      <c r="BF388" s="206">
        <f t="shared" si="85"/>
        <v>0</v>
      </c>
      <c r="BG388" s="206">
        <f t="shared" si="86"/>
        <v>0</v>
      </c>
      <c r="BH388" s="206">
        <f t="shared" si="87"/>
        <v>0</v>
      </c>
      <c r="BI388" s="206">
        <f t="shared" si="88"/>
        <v>0</v>
      </c>
      <c r="BJ388" s="18" t="s">
        <v>83</v>
      </c>
      <c r="BK388" s="206">
        <f t="shared" si="89"/>
        <v>0</v>
      </c>
      <c r="BL388" s="18" t="s">
        <v>215</v>
      </c>
      <c r="BM388" s="205" t="s">
        <v>1203</v>
      </c>
    </row>
    <row r="389" spans="1:65" s="2" customFormat="1" ht="16.5" customHeight="1">
      <c r="A389" s="35"/>
      <c r="B389" s="36"/>
      <c r="C389" s="244" t="s">
        <v>1200</v>
      </c>
      <c r="D389" s="244" t="s">
        <v>287</v>
      </c>
      <c r="E389" s="245" t="s">
        <v>5139</v>
      </c>
      <c r="F389" s="246" t="s">
        <v>4939</v>
      </c>
      <c r="G389" s="247" t="s">
        <v>1512</v>
      </c>
      <c r="H389" s="248">
        <v>23</v>
      </c>
      <c r="I389" s="249"/>
      <c r="J389" s="250">
        <f t="shared" si="80"/>
        <v>0</v>
      </c>
      <c r="K389" s="251"/>
      <c r="L389" s="252"/>
      <c r="M389" s="253" t="s">
        <v>1</v>
      </c>
      <c r="N389" s="254" t="s">
        <v>40</v>
      </c>
      <c r="O389" s="72"/>
      <c r="P389" s="203">
        <f t="shared" si="81"/>
        <v>0</v>
      </c>
      <c r="Q389" s="203">
        <v>0</v>
      </c>
      <c r="R389" s="203">
        <f t="shared" si="82"/>
        <v>0</v>
      </c>
      <c r="S389" s="203">
        <v>0</v>
      </c>
      <c r="T389" s="204">
        <f t="shared" si="83"/>
        <v>0</v>
      </c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R389" s="205" t="s">
        <v>229</v>
      </c>
      <c r="AT389" s="205" t="s">
        <v>287</v>
      </c>
      <c r="AU389" s="205" t="s">
        <v>85</v>
      </c>
      <c r="AY389" s="18" t="s">
        <v>209</v>
      </c>
      <c r="BE389" s="206">
        <f t="shared" si="84"/>
        <v>0</v>
      </c>
      <c r="BF389" s="206">
        <f t="shared" si="85"/>
        <v>0</v>
      </c>
      <c r="BG389" s="206">
        <f t="shared" si="86"/>
        <v>0</v>
      </c>
      <c r="BH389" s="206">
        <f t="shared" si="87"/>
        <v>0</v>
      </c>
      <c r="BI389" s="206">
        <f t="shared" si="88"/>
        <v>0</v>
      </c>
      <c r="BJ389" s="18" t="s">
        <v>83</v>
      </c>
      <c r="BK389" s="206">
        <f t="shared" si="89"/>
        <v>0</v>
      </c>
      <c r="BL389" s="18" t="s">
        <v>215</v>
      </c>
      <c r="BM389" s="205" t="s">
        <v>1208</v>
      </c>
    </row>
    <row r="390" spans="1:65" s="2" customFormat="1" ht="16.5" customHeight="1">
      <c r="A390" s="35"/>
      <c r="B390" s="36"/>
      <c r="C390" s="193" t="s">
        <v>701</v>
      </c>
      <c r="D390" s="193" t="s">
        <v>211</v>
      </c>
      <c r="E390" s="194" t="s">
        <v>5140</v>
      </c>
      <c r="F390" s="195" t="s">
        <v>4931</v>
      </c>
      <c r="G390" s="196" t="s">
        <v>1512</v>
      </c>
      <c r="H390" s="197">
        <v>23</v>
      </c>
      <c r="I390" s="198"/>
      <c r="J390" s="199">
        <f t="shared" si="80"/>
        <v>0</v>
      </c>
      <c r="K390" s="200"/>
      <c r="L390" s="40"/>
      <c r="M390" s="201" t="s">
        <v>1</v>
      </c>
      <c r="N390" s="202" t="s">
        <v>40</v>
      </c>
      <c r="O390" s="72"/>
      <c r="P390" s="203">
        <f t="shared" si="81"/>
        <v>0</v>
      </c>
      <c r="Q390" s="203">
        <v>0</v>
      </c>
      <c r="R390" s="203">
        <f t="shared" si="82"/>
        <v>0</v>
      </c>
      <c r="S390" s="203">
        <v>0</v>
      </c>
      <c r="T390" s="204">
        <f t="shared" si="83"/>
        <v>0</v>
      </c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R390" s="205" t="s">
        <v>215</v>
      </c>
      <c r="AT390" s="205" t="s">
        <v>211</v>
      </c>
      <c r="AU390" s="205" t="s">
        <v>85</v>
      </c>
      <c r="AY390" s="18" t="s">
        <v>209</v>
      </c>
      <c r="BE390" s="206">
        <f t="shared" si="84"/>
        <v>0</v>
      </c>
      <c r="BF390" s="206">
        <f t="shared" si="85"/>
        <v>0</v>
      </c>
      <c r="BG390" s="206">
        <f t="shared" si="86"/>
        <v>0</v>
      </c>
      <c r="BH390" s="206">
        <f t="shared" si="87"/>
        <v>0</v>
      </c>
      <c r="BI390" s="206">
        <f t="shared" si="88"/>
        <v>0</v>
      </c>
      <c r="BJ390" s="18" t="s">
        <v>83</v>
      </c>
      <c r="BK390" s="206">
        <f t="shared" si="89"/>
        <v>0</v>
      </c>
      <c r="BL390" s="18" t="s">
        <v>215</v>
      </c>
      <c r="BM390" s="205" t="s">
        <v>1215</v>
      </c>
    </row>
    <row r="391" spans="1:65" s="2" customFormat="1" ht="16.5" customHeight="1">
      <c r="A391" s="35"/>
      <c r="B391" s="36"/>
      <c r="C391" s="244" t="s">
        <v>1212</v>
      </c>
      <c r="D391" s="244" t="s">
        <v>287</v>
      </c>
      <c r="E391" s="245" t="s">
        <v>5141</v>
      </c>
      <c r="F391" s="246" t="s">
        <v>4942</v>
      </c>
      <c r="G391" s="247" t="s">
        <v>1512</v>
      </c>
      <c r="H391" s="248">
        <v>1</v>
      </c>
      <c r="I391" s="249"/>
      <c r="J391" s="250">
        <f t="shared" si="80"/>
        <v>0</v>
      </c>
      <c r="K391" s="251"/>
      <c r="L391" s="252"/>
      <c r="M391" s="253" t="s">
        <v>1</v>
      </c>
      <c r="N391" s="254" t="s">
        <v>40</v>
      </c>
      <c r="O391" s="72"/>
      <c r="P391" s="203">
        <f t="shared" si="81"/>
        <v>0</v>
      </c>
      <c r="Q391" s="203">
        <v>0</v>
      </c>
      <c r="R391" s="203">
        <f t="shared" si="82"/>
        <v>0</v>
      </c>
      <c r="S391" s="203">
        <v>0</v>
      </c>
      <c r="T391" s="204">
        <f t="shared" si="83"/>
        <v>0</v>
      </c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R391" s="205" t="s">
        <v>229</v>
      </c>
      <c r="AT391" s="205" t="s">
        <v>287</v>
      </c>
      <c r="AU391" s="205" t="s">
        <v>85</v>
      </c>
      <c r="AY391" s="18" t="s">
        <v>209</v>
      </c>
      <c r="BE391" s="206">
        <f t="shared" si="84"/>
        <v>0</v>
      </c>
      <c r="BF391" s="206">
        <f t="shared" si="85"/>
        <v>0</v>
      </c>
      <c r="BG391" s="206">
        <f t="shared" si="86"/>
        <v>0</v>
      </c>
      <c r="BH391" s="206">
        <f t="shared" si="87"/>
        <v>0</v>
      </c>
      <c r="BI391" s="206">
        <f t="shared" si="88"/>
        <v>0</v>
      </c>
      <c r="BJ391" s="18" t="s">
        <v>83</v>
      </c>
      <c r="BK391" s="206">
        <f t="shared" si="89"/>
        <v>0</v>
      </c>
      <c r="BL391" s="18" t="s">
        <v>215</v>
      </c>
      <c r="BM391" s="205" t="s">
        <v>1221</v>
      </c>
    </row>
    <row r="392" spans="1:65" s="2" customFormat="1" ht="16.5" customHeight="1">
      <c r="A392" s="35"/>
      <c r="B392" s="36"/>
      <c r="C392" s="193" t="s">
        <v>711</v>
      </c>
      <c r="D392" s="193" t="s">
        <v>211</v>
      </c>
      <c r="E392" s="194" t="s">
        <v>5142</v>
      </c>
      <c r="F392" s="195" t="s">
        <v>4931</v>
      </c>
      <c r="G392" s="196" t="s">
        <v>1512</v>
      </c>
      <c r="H392" s="197">
        <v>1</v>
      </c>
      <c r="I392" s="198"/>
      <c r="J392" s="199">
        <f t="shared" si="80"/>
        <v>0</v>
      </c>
      <c r="K392" s="200"/>
      <c r="L392" s="40"/>
      <c r="M392" s="201" t="s">
        <v>1</v>
      </c>
      <c r="N392" s="202" t="s">
        <v>40</v>
      </c>
      <c r="O392" s="72"/>
      <c r="P392" s="203">
        <f t="shared" si="81"/>
        <v>0</v>
      </c>
      <c r="Q392" s="203">
        <v>0</v>
      </c>
      <c r="R392" s="203">
        <f t="shared" si="82"/>
        <v>0</v>
      </c>
      <c r="S392" s="203">
        <v>0</v>
      </c>
      <c r="T392" s="204">
        <f t="shared" si="83"/>
        <v>0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205" t="s">
        <v>215</v>
      </c>
      <c r="AT392" s="205" t="s">
        <v>211</v>
      </c>
      <c r="AU392" s="205" t="s">
        <v>85</v>
      </c>
      <c r="AY392" s="18" t="s">
        <v>209</v>
      </c>
      <c r="BE392" s="206">
        <f t="shared" si="84"/>
        <v>0</v>
      </c>
      <c r="BF392" s="206">
        <f t="shared" si="85"/>
        <v>0</v>
      </c>
      <c r="BG392" s="206">
        <f t="shared" si="86"/>
        <v>0</v>
      </c>
      <c r="BH392" s="206">
        <f t="shared" si="87"/>
        <v>0</v>
      </c>
      <c r="BI392" s="206">
        <f t="shared" si="88"/>
        <v>0</v>
      </c>
      <c r="BJ392" s="18" t="s">
        <v>83</v>
      </c>
      <c r="BK392" s="206">
        <f t="shared" si="89"/>
        <v>0</v>
      </c>
      <c r="BL392" s="18" t="s">
        <v>215</v>
      </c>
      <c r="BM392" s="205" t="s">
        <v>1226</v>
      </c>
    </row>
    <row r="393" spans="1:65" s="2" customFormat="1" ht="16.5" customHeight="1">
      <c r="A393" s="35"/>
      <c r="B393" s="36"/>
      <c r="C393" s="244" t="s">
        <v>1223</v>
      </c>
      <c r="D393" s="244" t="s">
        <v>287</v>
      </c>
      <c r="E393" s="245" t="s">
        <v>5143</v>
      </c>
      <c r="F393" s="246" t="s">
        <v>4948</v>
      </c>
      <c r="G393" s="247" t="s">
        <v>1512</v>
      </c>
      <c r="H393" s="248">
        <v>37</v>
      </c>
      <c r="I393" s="249"/>
      <c r="J393" s="250">
        <f t="shared" si="80"/>
        <v>0</v>
      </c>
      <c r="K393" s="251"/>
      <c r="L393" s="252"/>
      <c r="M393" s="253" t="s">
        <v>1</v>
      </c>
      <c r="N393" s="254" t="s">
        <v>40</v>
      </c>
      <c r="O393" s="72"/>
      <c r="P393" s="203">
        <f t="shared" si="81"/>
        <v>0</v>
      </c>
      <c r="Q393" s="203">
        <v>0</v>
      </c>
      <c r="R393" s="203">
        <f t="shared" si="82"/>
        <v>0</v>
      </c>
      <c r="S393" s="203">
        <v>0</v>
      </c>
      <c r="T393" s="204">
        <f t="shared" si="83"/>
        <v>0</v>
      </c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R393" s="205" t="s">
        <v>229</v>
      </c>
      <c r="AT393" s="205" t="s">
        <v>287</v>
      </c>
      <c r="AU393" s="205" t="s">
        <v>85</v>
      </c>
      <c r="AY393" s="18" t="s">
        <v>209</v>
      </c>
      <c r="BE393" s="206">
        <f t="shared" si="84"/>
        <v>0</v>
      </c>
      <c r="BF393" s="206">
        <f t="shared" si="85"/>
        <v>0</v>
      </c>
      <c r="BG393" s="206">
        <f t="shared" si="86"/>
        <v>0</v>
      </c>
      <c r="BH393" s="206">
        <f t="shared" si="87"/>
        <v>0</v>
      </c>
      <c r="BI393" s="206">
        <f t="shared" si="88"/>
        <v>0</v>
      </c>
      <c r="BJ393" s="18" t="s">
        <v>83</v>
      </c>
      <c r="BK393" s="206">
        <f t="shared" si="89"/>
        <v>0</v>
      </c>
      <c r="BL393" s="18" t="s">
        <v>215</v>
      </c>
      <c r="BM393" s="205" t="s">
        <v>1231</v>
      </c>
    </row>
    <row r="394" spans="1:65" s="2" customFormat="1" ht="16.5" customHeight="1">
      <c r="A394" s="35"/>
      <c r="B394" s="36"/>
      <c r="C394" s="193" t="s">
        <v>717</v>
      </c>
      <c r="D394" s="193" t="s">
        <v>211</v>
      </c>
      <c r="E394" s="194" t="s">
        <v>5144</v>
      </c>
      <c r="F394" s="195" t="s">
        <v>4931</v>
      </c>
      <c r="G394" s="196" t="s">
        <v>1512</v>
      </c>
      <c r="H394" s="197">
        <v>37</v>
      </c>
      <c r="I394" s="198"/>
      <c r="J394" s="199">
        <f t="shared" si="80"/>
        <v>0</v>
      </c>
      <c r="K394" s="200"/>
      <c r="L394" s="40"/>
      <c r="M394" s="201" t="s">
        <v>1</v>
      </c>
      <c r="N394" s="202" t="s">
        <v>40</v>
      </c>
      <c r="O394" s="72"/>
      <c r="P394" s="203">
        <f t="shared" si="81"/>
        <v>0</v>
      </c>
      <c r="Q394" s="203">
        <v>0</v>
      </c>
      <c r="R394" s="203">
        <f t="shared" si="82"/>
        <v>0</v>
      </c>
      <c r="S394" s="203">
        <v>0</v>
      </c>
      <c r="T394" s="204">
        <f t="shared" si="83"/>
        <v>0</v>
      </c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R394" s="205" t="s">
        <v>215</v>
      </c>
      <c r="AT394" s="205" t="s">
        <v>211</v>
      </c>
      <c r="AU394" s="205" t="s">
        <v>85</v>
      </c>
      <c r="AY394" s="18" t="s">
        <v>209</v>
      </c>
      <c r="BE394" s="206">
        <f t="shared" si="84"/>
        <v>0</v>
      </c>
      <c r="BF394" s="206">
        <f t="shared" si="85"/>
        <v>0</v>
      </c>
      <c r="BG394" s="206">
        <f t="shared" si="86"/>
        <v>0</v>
      </c>
      <c r="BH394" s="206">
        <f t="shared" si="87"/>
        <v>0</v>
      </c>
      <c r="BI394" s="206">
        <f t="shared" si="88"/>
        <v>0</v>
      </c>
      <c r="BJ394" s="18" t="s">
        <v>83</v>
      </c>
      <c r="BK394" s="206">
        <f t="shared" si="89"/>
        <v>0</v>
      </c>
      <c r="BL394" s="18" t="s">
        <v>215</v>
      </c>
      <c r="BM394" s="205" t="s">
        <v>1236</v>
      </c>
    </row>
    <row r="395" spans="1:65" s="2" customFormat="1" ht="16.5" customHeight="1">
      <c r="A395" s="35"/>
      <c r="B395" s="36"/>
      <c r="C395" s="244" t="s">
        <v>1233</v>
      </c>
      <c r="D395" s="244" t="s">
        <v>287</v>
      </c>
      <c r="E395" s="245" t="s">
        <v>5145</v>
      </c>
      <c r="F395" s="246" t="s">
        <v>5146</v>
      </c>
      <c r="G395" s="247" t="s">
        <v>1512</v>
      </c>
      <c r="H395" s="248">
        <v>44</v>
      </c>
      <c r="I395" s="249"/>
      <c r="J395" s="250">
        <f t="shared" si="80"/>
        <v>0</v>
      </c>
      <c r="K395" s="251"/>
      <c r="L395" s="252"/>
      <c r="M395" s="253" t="s">
        <v>1</v>
      </c>
      <c r="N395" s="254" t="s">
        <v>40</v>
      </c>
      <c r="O395" s="72"/>
      <c r="P395" s="203">
        <f t="shared" si="81"/>
        <v>0</v>
      </c>
      <c r="Q395" s="203">
        <v>0</v>
      </c>
      <c r="R395" s="203">
        <f t="shared" si="82"/>
        <v>0</v>
      </c>
      <c r="S395" s="203">
        <v>0</v>
      </c>
      <c r="T395" s="204">
        <f t="shared" si="83"/>
        <v>0</v>
      </c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R395" s="205" t="s">
        <v>229</v>
      </c>
      <c r="AT395" s="205" t="s">
        <v>287</v>
      </c>
      <c r="AU395" s="205" t="s">
        <v>85</v>
      </c>
      <c r="AY395" s="18" t="s">
        <v>209</v>
      </c>
      <c r="BE395" s="206">
        <f t="shared" si="84"/>
        <v>0</v>
      </c>
      <c r="BF395" s="206">
        <f t="shared" si="85"/>
        <v>0</v>
      </c>
      <c r="BG395" s="206">
        <f t="shared" si="86"/>
        <v>0</v>
      </c>
      <c r="BH395" s="206">
        <f t="shared" si="87"/>
        <v>0</v>
      </c>
      <c r="BI395" s="206">
        <f t="shared" si="88"/>
        <v>0</v>
      </c>
      <c r="BJ395" s="18" t="s">
        <v>83</v>
      </c>
      <c r="BK395" s="206">
        <f t="shared" si="89"/>
        <v>0</v>
      </c>
      <c r="BL395" s="18" t="s">
        <v>215</v>
      </c>
      <c r="BM395" s="205" t="s">
        <v>1240</v>
      </c>
    </row>
    <row r="396" spans="1:65" s="2" customFormat="1" ht="16.5" customHeight="1">
      <c r="A396" s="35"/>
      <c r="B396" s="36"/>
      <c r="C396" s="193" t="s">
        <v>722</v>
      </c>
      <c r="D396" s="193" t="s">
        <v>211</v>
      </c>
      <c r="E396" s="194" t="s">
        <v>5147</v>
      </c>
      <c r="F396" s="195" t="s">
        <v>4931</v>
      </c>
      <c r="G396" s="196" t="s">
        <v>1512</v>
      </c>
      <c r="H396" s="197">
        <v>44</v>
      </c>
      <c r="I396" s="198"/>
      <c r="J396" s="199">
        <f t="shared" si="80"/>
        <v>0</v>
      </c>
      <c r="K396" s="200"/>
      <c r="L396" s="40"/>
      <c r="M396" s="201" t="s">
        <v>1</v>
      </c>
      <c r="N396" s="202" t="s">
        <v>40</v>
      </c>
      <c r="O396" s="72"/>
      <c r="P396" s="203">
        <f t="shared" si="81"/>
        <v>0</v>
      </c>
      <c r="Q396" s="203">
        <v>0</v>
      </c>
      <c r="R396" s="203">
        <f t="shared" si="82"/>
        <v>0</v>
      </c>
      <c r="S396" s="203">
        <v>0</v>
      </c>
      <c r="T396" s="204">
        <f t="shared" si="83"/>
        <v>0</v>
      </c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R396" s="205" t="s">
        <v>215</v>
      </c>
      <c r="AT396" s="205" t="s">
        <v>211</v>
      </c>
      <c r="AU396" s="205" t="s">
        <v>85</v>
      </c>
      <c r="AY396" s="18" t="s">
        <v>209</v>
      </c>
      <c r="BE396" s="206">
        <f t="shared" si="84"/>
        <v>0</v>
      </c>
      <c r="BF396" s="206">
        <f t="shared" si="85"/>
        <v>0</v>
      </c>
      <c r="BG396" s="206">
        <f t="shared" si="86"/>
        <v>0</v>
      </c>
      <c r="BH396" s="206">
        <f t="shared" si="87"/>
        <v>0</v>
      </c>
      <c r="BI396" s="206">
        <f t="shared" si="88"/>
        <v>0</v>
      </c>
      <c r="BJ396" s="18" t="s">
        <v>83</v>
      </c>
      <c r="BK396" s="206">
        <f t="shared" si="89"/>
        <v>0</v>
      </c>
      <c r="BL396" s="18" t="s">
        <v>215</v>
      </c>
      <c r="BM396" s="205" t="s">
        <v>1245</v>
      </c>
    </row>
    <row r="397" spans="1:65" s="12" customFormat="1" ht="22.9" customHeight="1">
      <c r="B397" s="177"/>
      <c r="C397" s="178"/>
      <c r="D397" s="179" t="s">
        <v>74</v>
      </c>
      <c r="E397" s="191" t="s">
        <v>5148</v>
      </c>
      <c r="F397" s="191" t="s">
        <v>4951</v>
      </c>
      <c r="G397" s="178"/>
      <c r="H397" s="178"/>
      <c r="I397" s="181"/>
      <c r="J397" s="192">
        <f>BK397</f>
        <v>0</v>
      </c>
      <c r="K397" s="178"/>
      <c r="L397" s="183"/>
      <c r="M397" s="184"/>
      <c r="N397" s="185"/>
      <c r="O397" s="185"/>
      <c r="P397" s="186">
        <f>SUM(P398:P401)</f>
        <v>0</v>
      </c>
      <c r="Q397" s="185"/>
      <c r="R397" s="186">
        <f>SUM(R398:R401)</f>
        <v>0</v>
      </c>
      <c r="S397" s="185"/>
      <c r="T397" s="187">
        <f>SUM(T398:T401)</f>
        <v>0</v>
      </c>
      <c r="AR397" s="188" t="s">
        <v>83</v>
      </c>
      <c r="AT397" s="189" t="s">
        <v>74</v>
      </c>
      <c r="AU397" s="189" t="s">
        <v>83</v>
      </c>
      <c r="AY397" s="188" t="s">
        <v>209</v>
      </c>
      <c r="BK397" s="190">
        <f>SUM(BK398:BK401)</f>
        <v>0</v>
      </c>
    </row>
    <row r="398" spans="1:65" s="2" customFormat="1" ht="24.2" customHeight="1">
      <c r="A398" s="35"/>
      <c r="B398" s="36"/>
      <c r="C398" s="193" t="s">
        <v>1242</v>
      </c>
      <c r="D398" s="193" t="s">
        <v>211</v>
      </c>
      <c r="E398" s="194" t="s">
        <v>5149</v>
      </c>
      <c r="F398" s="195" t="s">
        <v>5011</v>
      </c>
      <c r="G398" s="196" t="s">
        <v>214</v>
      </c>
      <c r="H398" s="197">
        <v>7</v>
      </c>
      <c r="I398" s="198"/>
      <c r="J398" s="199">
        <f>ROUND(I398*H398,2)</f>
        <v>0</v>
      </c>
      <c r="K398" s="200"/>
      <c r="L398" s="40"/>
      <c r="M398" s="201" t="s">
        <v>1</v>
      </c>
      <c r="N398" s="202" t="s">
        <v>40</v>
      </c>
      <c r="O398" s="72"/>
      <c r="P398" s="203">
        <f>O398*H398</f>
        <v>0</v>
      </c>
      <c r="Q398" s="203">
        <v>0</v>
      </c>
      <c r="R398" s="203">
        <f>Q398*H398</f>
        <v>0</v>
      </c>
      <c r="S398" s="203">
        <v>0</v>
      </c>
      <c r="T398" s="204">
        <f>S398*H398</f>
        <v>0</v>
      </c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R398" s="205" t="s">
        <v>215</v>
      </c>
      <c r="AT398" s="205" t="s">
        <v>211</v>
      </c>
      <c r="AU398" s="205" t="s">
        <v>85</v>
      </c>
      <c r="AY398" s="18" t="s">
        <v>209</v>
      </c>
      <c r="BE398" s="206">
        <f>IF(N398="základní",J398,0)</f>
        <v>0</v>
      </c>
      <c r="BF398" s="206">
        <f>IF(N398="snížená",J398,0)</f>
        <v>0</v>
      </c>
      <c r="BG398" s="206">
        <f>IF(N398="zákl. přenesená",J398,0)</f>
        <v>0</v>
      </c>
      <c r="BH398" s="206">
        <f>IF(N398="sníž. přenesená",J398,0)</f>
        <v>0</v>
      </c>
      <c r="BI398" s="206">
        <f>IF(N398="nulová",J398,0)</f>
        <v>0</v>
      </c>
      <c r="BJ398" s="18" t="s">
        <v>83</v>
      </c>
      <c r="BK398" s="206">
        <f>ROUND(I398*H398,2)</f>
        <v>0</v>
      </c>
      <c r="BL398" s="18" t="s">
        <v>215</v>
      </c>
      <c r="BM398" s="205" t="s">
        <v>1249</v>
      </c>
    </row>
    <row r="399" spans="1:65" s="2" customFormat="1" ht="21.75" customHeight="1">
      <c r="A399" s="35"/>
      <c r="B399" s="36"/>
      <c r="C399" s="193" t="s">
        <v>726</v>
      </c>
      <c r="D399" s="193" t="s">
        <v>211</v>
      </c>
      <c r="E399" s="194" t="s">
        <v>5150</v>
      </c>
      <c r="F399" s="195" t="s">
        <v>4953</v>
      </c>
      <c r="G399" s="196" t="s">
        <v>214</v>
      </c>
      <c r="H399" s="197">
        <v>105</v>
      </c>
      <c r="I399" s="198"/>
      <c r="J399" s="199">
        <f>ROUND(I399*H399,2)</f>
        <v>0</v>
      </c>
      <c r="K399" s="200"/>
      <c r="L399" s="40"/>
      <c r="M399" s="201" t="s">
        <v>1</v>
      </c>
      <c r="N399" s="202" t="s">
        <v>40</v>
      </c>
      <c r="O399" s="72"/>
      <c r="P399" s="203">
        <f>O399*H399</f>
        <v>0</v>
      </c>
      <c r="Q399" s="203">
        <v>0</v>
      </c>
      <c r="R399" s="203">
        <f>Q399*H399</f>
        <v>0</v>
      </c>
      <c r="S399" s="203">
        <v>0</v>
      </c>
      <c r="T399" s="204">
        <f>S399*H399</f>
        <v>0</v>
      </c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R399" s="205" t="s">
        <v>215</v>
      </c>
      <c r="AT399" s="205" t="s">
        <v>211</v>
      </c>
      <c r="AU399" s="205" t="s">
        <v>85</v>
      </c>
      <c r="AY399" s="18" t="s">
        <v>209</v>
      </c>
      <c r="BE399" s="206">
        <f>IF(N399="základní",J399,0)</f>
        <v>0</v>
      </c>
      <c r="BF399" s="206">
        <f>IF(N399="snížená",J399,0)</f>
        <v>0</v>
      </c>
      <c r="BG399" s="206">
        <f>IF(N399="zákl. přenesená",J399,0)</f>
        <v>0</v>
      </c>
      <c r="BH399" s="206">
        <f>IF(N399="sníž. přenesená",J399,0)</f>
        <v>0</v>
      </c>
      <c r="BI399" s="206">
        <f>IF(N399="nulová",J399,0)</f>
        <v>0</v>
      </c>
      <c r="BJ399" s="18" t="s">
        <v>83</v>
      </c>
      <c r="BK399" s="206">
        <f>ROUND(I399*H399,2)</f>
        <v>0</v>
      </c>
      <c r="BL399" s="18" t="s">
        <v>215</v>
      </c>
      <c r="BM399" s="205" t="s">
        <v>1254</v>
      </c>
    </row>
    <row r="400" spans="1:65" s="2" customFormat="1" ht="21.75" customHeight="1">
      <c r="A400" s="35"/>
      <c r="B400" s="36"/>
      <c r="C400" s="193" t="s">
        <v>1251</v>
      </c>
      <c r="D400" s="193" t="s">
        <v>211</v>
      </c>
      <c r="E400" s="194" t="s">
        <v>5151</v>
      </c>
      <c r="F400" s="195" t="s">
        <v>4955</v>
      </c>
      <c r="G400" s="196" t="s">
        <v>214</v>
      </c>
      <c r="H400" s="197">
        <v>175</v>
      </c>
      <c r="I400" s="198"/>
      <c r="J400" s="199">
        <f>ROUND(I400*H400,2)</f>
        <v>0</v>
      </c>
      <c r="K400" s="200"/>
      <c r="L400" s="40"/>
      <c r="M400" s="201" t="s">
        <v>1</v>
      </c>
      <c r="N400" s="202" t="s">
        <v>40</v>
      </c>
      <c r="O400" s="72"/>
      <c r="P400" s="203">
        <f>O400*H400</f>
        <v>0</v>
      </c>
      <c r="Q400" s="203">
        <v>0</v>
      </c>
      <c r="R400" s="203">
        <f>Q400*H400</f>
        <v>0</v>
      </c>
      <c r="S400" s="203">
        <v>0</v>
      </c>
      <c r="T400" s="204">
        <f>S400*H400</f>
        <v>0</v>
      </c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R400" s="205" t="s">
        <v>215</v>
      </c>
      <c r="AT400" s="205" t="s">
        <v>211</v>
      </c>
      <c r="AU400" s="205" t="s">
        <v>85</v>
      </c>
      <c r="AY400" s="18" t="s">
        <v>209</v>
      </c>
      <c r="BE400" s="206">
        <f>IF(N400="základní",J400,0)</f>
        <v>0</v>
      </c>
      <c r="BF400" s="206">
        <f>IF(N400="snížená",J400,0)</f>
        <v>0</v>
      </c>
      <c r="BG400" s="206">
        <f>IF(N400="zákl. přenesená",J400,0)</f>
        <v>0</v>
      </c>
      <c r="BH400" s="206">
        <f>IF(N400="sníž. přenesená",J400,0)</f>
        <v>0</v>
      </c>
      <c r="BI400" s="206">
        <f>IF(N400="nulová",J400,0)</f>
        <v>0</v>
      </c>
      <c r="BJ400" s="18" t="s">
        <v>83</v>
      </c>
      <c r="BK400" s="206">
        <f>ROUND(I400*H400,2)</f>
        <v>0</v>
      </c>
      <c r="BL400" s="18" t="s">
        <v>215</v>
      </c>
      <c r="BM400" s="205" t="s">
        <v>1258</v>
      </c>
    </row>
    <row r="401" spans="1:65" s="2" customFormat="1" ht="33" customHeight="1">
      <c r="A401" s="35"/>
      <c r="B401" s="36"/>
      <c r="C401" s="193" t="s">
        <v>729</v>
      </c>
      <c r="D401" s="193" t="s">
        <v>211</v>
      </c>
      <c r="E401" s="194" t="s">
        <v>5152</v>
      </c>
      <c r="F401" s="195" t="s">
        <v>4957</v>
      </c>
      <c r="G401" s="196" t="s">
        <v>214</v>
      </c>
      <c r="H401" s="197">
        <v>130</v>
      </c>
      <c r="I401" s="198"/>
      <c r="J401" s="199">
        <f>ROUND(I401*H401,2)</f>
        <v>0</v>
      </c>
      <c r="K401" s="200"/>
      <c r="L401" s="40"/>
      <c r="M401" s="201" t="s">
        <v>1</v>
      </c>
      <c r="N401" s="202" t="s">
        <v>40</v>
      </c>
      <c r="O401" s="72"/>
      <c r="P401" s="203">
        <f>O401*H401</f>
        <v>0</v>
      </c>
      <c r="Q401" s="203">
        <v>0</v>
      </c>
      <c r="R401" s="203">
        <f>Q401*H401</f>
        <v>0</v>
      </c>
      <c r="S401" s="203">
        <v>0</v>
      </c>
      <c r="T401" s="204">
        <f>S401*H401</f>
        <v>0</v>
      </c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R401" s="205" t="s">
        <v>215</v>
      </c>
      <c r="AT401" s="205" t="s">
        <v>211</v>
      </c>
      <c r="AU401" s="205" t="s">
        <v>85</v>
      </c>
      <c r="AY401" s="18" t="s">
        <v>209</v>
      </c>
      <c r="BE401" s="206">
        <f>IF(N401="základní",J401,0)</f>
        <v>0</v>
      </c>
      <c r="BF401" s="206">
        <f>IF(N401="snížená",J401,0)</f>
        <v>0</v>
      </c>
      <c r="BG401" s="206">
        <f>IF(N401="zákl. přenesená",J401,0)</f>
        <v>0</v>
      </c>
      <c r="BH401" s="206">
        <f>IF(N401="sníž. přenesená",J401,0)</f>
        <v>0</v>
      </c>
      <c r="BI401" s="206">
        <f>IF(N401="nulová",J401,0)</f>
        <v>0</v>
      </c>
      <c r="BJ401" s="18" t="s">
        <v>83</v>
      </c>
      <c r="BK401" s="206">
        <f>ROUND(I401*H401,2)</f>
        <v>0</v>
      </c>
      <c r="BL401" s="18" t="s">
        <v>215</v>
      </c>
      <c r="BM401" s="205" t="s">
        <v>1263</v>
      </c>
    </row>
    <row r="402" spans="1:65" s="12" customFormat="1" ht="25.9" customHeight="1">
      <c r="B402" s="177"/>
      <c r="C402" s="178"/>
      <c r="D402" s="179" t="s">
        <v>74</v>
      </c>
      <c r="E402" s="180" t="s">
        <v>5153</v>
      </c>
      <c r="F402" s="180" t="s">
        <v>5154</v>
      </c>
      <c r="G402" s="178"/>
      <c r="H402" s="178"/>
      <c r="I402" s="181"/>
      <c r="J402" s="182">
        <f>BK402</f>
        <v>0</v>
      </c>
      <c r="K402" s="178"/>
      <c r="L402" s="183"/>
      <c r="M402" s="184"/>
      <c r="N402" s="185"/>
      <c r="O402" s="185"/>
      <c r="P402" s="186">
        <f>P403+P439+P450</f>
        <v>0</v>
      </c>
      <c r="Q402" s="185"/>
      <c r="R402" s="186">
        <f>R403+R439+R450</f>
        <v>0</v>
      </c>
      <c r="S402" s="185"/>
      <c r="T402" s="187">
        <f>T403+T439+T450</f>
        <v>0</v>
      </c>
      <c r="AR402" s="188" t="s">
        <v>83</v>
      </c>
      <c r="AT402" s="189" t="s">
        <v>74</v>
      </c>
      <c r="AU402" s="189" t="s">
        <v>75</v>
      </c>
      <c r="AY402" s="188" t="s">
        <v>209</v>
      </c>
      <c r="BK402" s="190">
        <f>BK403+BK439+BK450</f>
        <v>0</v>
      </c>
    </row>
    <row r="403" spans="1:65" s="12" customFormat="1" ht="22.9" customHeight="1">
      <c r="B403" s="177"/>
      <c r="C403" s="178"/>
      <c r="D403" s="179" t="s">
        <v>74</v>
      </c>
      <c r="E403" s="191" t="s">
        <v>5155</v>
      </c>
      <c r="F403" s="191" t="s">
        <v>4840</v>
      </c>
      <c r="G403" s="178"/>
      <c r="H403" s="178"/>
      <c r="I403" s="181"/>
      <c r="J403" s="192">
        <f>BK403</f>
        <v>0</v>
      </c>
      <c r="K403" s="178"/>
      <c r="L403" s="183"/>
      <c r="M403" s="184"/>
      <c r="N403" s="185"/>
      <c r="O403" s="185"/>
      <c r="P403" s="186">
        <f>SUM(P404:P438)</f>
        <v>0</v>
      </c>
      <c r="Q403" s="185"/>
      <c r="R403" s="186">
        <f>SUM(R404:R438)</f>
        <v>0</v>
      </c>
      <c r="S403" s="185"/>
      <c r="T403" s="187">
        <f>SUM(T404:T438)</f>
        <v>0</v>
      </c>
      <c r="AR403" s="188" t="s">
        <v>83</v>
      </c>
      <c r="AT403" s="189" t="s">
        <v>74</v>
      </c>
      <c r="AU403" s="189" t="s">
        <v>83</v>
      </c>
      <c r="AY403" s="188" t="s">
        <v>209</v>
      </c>
      <c r="BK403" s="190">
        <f>SUM(BK404:BK438)</f>
        <v>0</v>
      </c>
    </row>
    <row r="404" spans="1:65" s="2" customFormat="1" ht="66.75" customHeight="1">
      <c r="A404" s="35"/>
      <c r="B404" s="36"/>
      <c r="C404" s="244" t="s">
        <v>1260</v>
      </c>
      <c r="D404" s="244" t="s">
        <v>287</v>
      </c>
      <c r="E404" s="245" t="s">
        <v>5156</v>
      </c>
      <c r="F404" s="246" t="s">
        <v>4842</v>
      </c>
      <c r="G404" s="247" t="s">
        <v>513</v>
      </c>
      <c r="H404" s="248">
        <v>1</v>
      </c>
      <c r="I404" s="249"/>
      <c r="J404" s="250">
        <f t="shared" ref="J404:J438" si="90">ROUND(I404*H404,2)</f>
        <v>0</v>
      </c>
      <c r="K404" s="251"/>
      <c r="L404" s="252"/>
      <c r="M404" s="253" t="s">
        <v>1</v>
      </c>
      <c r="N404" s="254" t="s">
        <v>40</v>
      </c>
      <c r="O404" s="72"/>
      <c r="P404" s="203">
        <f t="shared" ref="P404:P438" si="91">O404*H404</f>
        <v>0</v>
      </c>
      <c r="Q404" s="203">
        <v>0</v>
      </c>
      <c r="R404" s="203">
        <f t="shared" ref="R404:R438" si="92">Q404*H404</f>
        <v>0</v>
      </c>
      <c r="S404" s="203">
        <v>0</v>
      </c>
      <c r="T404" s="204">
        <f t="shared" ref="T404:T438" si="93">S404*H404</f>
        <v>0</v>
      </c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R404" s="205" t="s">
        <v>229</v>
      </c>
      <c r="AT404" s="205" t="s">
        <v>287</v>
      </c>
      <c r="AU404" s="205" t="s">
        <v>85</v>
      </c>
      <c r="AY404" s="18" t="s">
        <v>209</v>
      </c>
      <c r="BE404" s="206">
        <f t="shared" ref="BE404:BE438" si="94">IF(N404="základní",J404,0)</f>
        <v>0</v>
      </c>
      <c r="BF404" s="206">
        <f t="shared" ref="BF404:BF438" si="95">IF(N404="snížená",J404,0)</f>
        <v>0</v>
      </c>
      <c r="BG404" s="206">
        <f t="shared" ref="BG404:BG438" si="96">IF(N404="zákl. přenesená",J404,0)</f>
        <v>0</v>
      </c>
      <c r="BH404" s="206">
        <f t="shared" ref="BH404:BH438" si="97">IF(N404="sníž. přenesená",J404,0)</f>
        <v>0</v>
      </c>
      <c r="BI404" s="206">
        <f t="shared" ref="BI404:BI438" si="98">IF(N404="nulová",J404,0)</f>
        <v>0</v>
      </c>
      <c r="BJ404" s="18" t="s">
        <v>83</v>
      </c>
      <c r="BK404" s="206">
        <f t="shared" ref="BK404:BK438" si="99">ROUND(I404*H404,2)</f>
        <v>0</v>
      </c>
      <c r="BL404" s="18" t="s">
        <v>215</v>
      </c>
      <c r="BM404" s="205" t="s">
        <v>1266</v>
      </c>
    </row>
    <row r="405" spans="1:65" s="2" customFormat="1" ht="16.5" customHeight="1">
      <c r="A405" s="35"/>
      <c r="B405" s="36"/>
      <c r="C405" s="244" t="s">
        <v>736</v>
      </c>
      <c r="D405" s="244" t="s">
        <v>287</v>
      </c>
      <c r="E405" s="245" t="s">
        <v>5157</v>
      </c>
      <c r="F405" s="246" t="s">
        <v>4844</v>
      </c>
      <c r="G405" s="247" t="s">
        <v>513</v>
      </c>
      <c r="H405" s="248">
        <v>1</v>
      </c>
      <c r="I405" s="249"/>
      <c r="J405" s="250">
        <f t="shared" si="90"/>
        <v>0</v>
      </c>
      <c r="K405" s="251"/>
      <c r="L405" s="252"/>
      <c r="M405" s="253" t="s">
        <v>1</v>
      </c>
      <c r="N405" s="254" t="s">
        <v>40</v>
      </c>
      <c r="O405" s="72"/>
      <c r="P405" s="203">
        <f t="shared" si="91"/>
        <v>0</v>
      </c>
      <c r="Q405" s="203">
        <v>0</v>
      </c>
      <c r="R405" s="203">
        <f t="shared" si="92"/>
        <v>0</v>
      </c>
      <c r="S405" s="203">
        <v>0</v>
      </c>
      <c r="T405" s="204">
        <f t="shared" si="93"/>
        <v>0</v>
      </c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R405" s="205" t="s">
        <v>229</v>
      </c>
      <c r="AT405" s="205" t="s">
        <v>287</v>
      </c>
      <c r="AU405" s="205" t="s">
        <v>85</v>
      </c>
      <c r="AY405" s="18" t="s">
        <v>209</v>
      </c>
      <c r="BE405" s="206">
        <f t="shared" si="94"/>
        <v>0</v>
      </c>
      <c r="BF405" s="206">
        <f t="shared" si="95"/>
        <v>0</v>
      </c>
      <c r="BG405" s="206">
        <f t="shared" si="96"/>
        <v>0</v>
      </c>
      <c r="BH405" s="206">
        <f t="shared" si="97"/>
        <v>0</v>
      </c>
      <c r="BI405" s="206">
        <f t="shared" si="98"/>
        <v>0</v>
      </c>
      <c r="BJ405" s="18" t="s">
        <v>83</v>
      </c>
      <c r="BK405" s="206">
        <f t="shared" si="99"/>
        <v>0</v>
      </c>
      <c r="BL405" s="18" t="s">
        <v>215</v>
      </c>
      <c r="BM405" s="205" t="s">
        <v>1271</v>
      </c>
    </row>
    <row r="406" spans="1:65" s="2" customFormat="1" ht="16.5" customHeight="1">
      <c r="A406" s="35"/>
      <c r="B406" s="36"/>
      <c r="C406" s="193" t="s">
        <v>1268</v>
      </c>
      <c r="D406" s="193" t="s">
        <v>211</v>
      </c>
      <c r="E406" s="194" t="s">
        <v>5158</v>
      </c>
      <c r="F406" s="195" t="s">
        <v>4846</v>
      </c>
      <c r="G406" s="196" t="s">
        <v>513</v>
      </c>
      <c r="H406" s="197">
        <v>1</v>
      </c>
      <c r="I406" s="198"/>
      <c r="J406" s="199">
        <f t="shared" si="90"/>
        <v>0</v>
      </c>
      <c r="K406" s="200"/>
      <c r="L406" s="40"/>
      <c r="M406" s="201" t="s">
        <v>1</v>
      </c>
      <c r="N406" s="202" t="s">
        <v>40</v>
      </c>
      <c r="O406" s="72"/>
      <c r="P406" s="203">
        <f t="shared" si="91"/>
        <v>0</v>
      </c>
      <c r="Q406" s="203">
        <v>0</v>
      </c>
      <c r="R406" s="203">
        <f t="shared" si="92"/>
        <v>0</v>
      </c>
      <c r="S406" s="203">
        <v>0</v>
      </c>
      <c r="T406" s="204">
        <f t="shared" si="93"/>
        <v>0</v>
      </c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R406" s="205" t="s">
        <v>215</v>
      </c>
      <c r="AT406" s="205" t="s">
        <v>211</v>
      </c>
      <c r="AU406" s="205" t="s">
        <v>85</v>
      </c>
      <c r="AY406" s="18" t="s">
        <v>209</v>
      </c>
      <c r="BE406" s="206">
        <f t="shared" si="94"/>
        <v>0</v>
      </c>
      <c r="BF406" s="206">
        <f t="shared" si="95"/>
        <v>0</v>
      </c>
      <c r="BG406" s="206">
        <f t="shared" si="96"/>
        <v>0</v>
      </c>
      <c r="BH406" s="206">
        <f t="shared" si="97"/>
        <v>0</v>
      </c>
      <c r="BI406" s="206">
        <f t="shared" si="98"/>
        <v>0</v>
      </c>
      <c r="BJ406" s="18" t="s">
        <v>83</v>
      </c>
      <c r="BK406" s="206">
        <f t="shared" si="99"/>
        <v>0</v>
      </c>
      <c r="BL406" s="18" t="s">
        <v>215</v>
      </c>
      <c r="BM406" s="205" t="s">
        <v>1274</v>
      </c>
    </row>
    <row r="407" spans="1:65" s="2" customFormat="1" ht="37.9" customHeight="1">
      <c r="A407" s="35"/>
      <c r="B407" s="36"/>
      <c r="C407" s="244" t="s">
        <v>742</v>
      </c>
      <c r="D407" s="244" t="s">
        <v>287</v>
      </c>
      <c r="E407" s="245" t="s">
        <v>5159</v>
      </c>
      <c r="F407" s="246" t="s">
        <v>4848</v>
      </c>
      <c r="G407" s="247" t="s">
        <v>513</v>
      </c>
      <c r="H407" s="248">
        <v>1</v>
      </c>
      <c r="I407" s="249"/>
      <c r="J407" s="250">
        <f t="shared" si="90"/>
        <v>0</v>
      </c>
      <c r="K407" s="251"/>
      <c r="L407" s="252"/>
      <c r="M407" s="253" t="s">
        <v>1</v>
      </c>
      <c r="N407" s="254" t="s">
        <v>40</v>
      </c>
      <c r="O407" s="72"/>
      <c r="P407" s="203">
        <f t="shared" si="91"/>
        <v>0</v>
      </c>
      <c r="Q407" s="203">
        <v>0</v>
      </c>
      <c r="R407" s="203">
        <f t="shared" si="92"/>
        <v>0</v>
      </c>
      <c r="S407" s="203">
        <v>0</v>
      </c>
      <c r="T407" s="204">
        <f t="shared" si="93"/>
        <v>0</v>
      </c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R407" s="205" t="s">
        <v>229</v>
      </c>
      <c r="AT407" s="205" t="s">
        <v>287</v>
      </c>
      <c r="AU407" s="205" t="s">
        <v>85</v>
      </c>
      <c r="AY407" s="18" t="s">
        <v>209</v>
      </c>
      <c r="BE407" s="206">
        <f t="shared" si="94"/>
        <v>0</v>
      </c>
      <c r="BF407" s="206">
        <f t="shared" si="95"/>
        <v>0</v>
      </c>
      <c r="BG407" s="206">
        <f t="shared" si="96"/>
        <v>0</v>
      </c>
      <c r="BH407" s="206">
        <f t="shared" si="97"/>
        <v>0</v>
      </c>
      <c r="BI407" s="206">
        <f t="shared" si="98"/>
        <v>0</v>
      </c>
      <c r="BJ407" s="18" t="s">
        <v>83</v>
      </c>
      <c r="BK407" s="206">
        <f t="shared" si="99"/>
        <v>0</v>
      </c>
      <c r="BL407" s="18" t="s">
        <v>215</v>
      </c>
      <c r="BM407" s="205" t="s">
        <v>1280</v>
      </c>
    </row>
    <row r="408" spans="1:65" s="2" customFormat="1" ht="49.15" customHeight="1">
      <c r="A408" s="35"/>
      <c r="B408" s="36"/>
      <c r="C408" s="244" t="s">
        <v>1277</v>
      </c>
      <c r="D408" s="244" t="s">
        <v>287</v>
      </c>
      <c r="E408" s="245" t="s">
        <v>5160</v>
      </c>
      <c r="F408" s="246" t="s">
        <v>4850</v>
      </c>
      <c r="G408" s="247" t="s">
        <v>513</v>
      </c>
      <c r="H408" s="248">
        <v>1</v>
      </c>
      <c r="I408" s="249"/>
      <c r="J408" s="250">
        <f t="shared" si="90"/>
        <v>0</v>
      </c>
      <c r="K408" s="251"/>
      <c r="L408" s="252"/>
      <c r="M408" s="253" t="s">
        <v>1</v>
      </c>
      <c r="N408" s="254" t="s">
        <v>40</v>
      </c>
      <c r="O408" s="72"/>
      <c r="P408" s="203">
        <f t="shared" si="91"/>
        <v>0</v>
      </c>
      <c r="Q408" s="203">
        <v>0</v>
      </c>
      <c r="R408" s="203">
        <f t="shared" si="92"/>
        <v>0</v>
      </c>
      <c r="S408" s="203">
        <v>0</v>
      </c>
      <c r="T408" s="204">
        <f t="shared" si="93"/>
        <v>0</v>
      </c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R408" s="205" t="s">
        <v>229</v>
      </c>
      <c r="AT408" s="205" t="s">
        <v>287</v>
      </c>
      <c r="AU408" s="205" t="s">
        <v>85</v>
      </c>
      <c r="AY408" s="18" t="s">
        <v>209</v>
      </c>
      <c r="BE408" s="206">
        <f t="shared" si="94"/>
        <v>0</v>
      </c>
      <c r="BF408" s="206">
        <f t="shared" si="95"/>
        <v>0</v>
      </c>
      <c r="BG408" s="206">
        <f t="shared" si="96"/>
        <v>0</v>
      </c>
      <c r="BH408" s="206">
        <f t="shared" si="97"/>
        <v>0</v>
      </c>
      <c r="BI408" s="206">
        <f t="shared" si="98"/>
        <v>0</v>
      </c>
      <c r="BJ408" s="18" t="s">
        <v>83</v>
      </c>
      <c r="BK408" s="206">
        <f t="shared" si="99"/>
        <v>0</v>
      </c>
      <c r="BL408" s="18" t="s">
        <v>215</v>
      </c>
      <c r="BM408" s="205" t="s">
        <v>1284</v>
      </c>
    </row>
    <row r="409" spans="1:65" s="2" customFormat="1" ht="24.2" customHeight="1">
      <c r="A409" s="35"/>
      <c r="B409" s="36"/>
      <c r="C409" s="244" t="s">
        <v>743</v>
      </c>
      <c r="D409" s="244" t="s">
        <v>287</v>
      </c>
      <c r="E409" s="245" t="s">
        <v>5161</v>
      </c>
      <c r="F409" s="246" t="s">
        <v>5084</v>
      </c>
      <c r="G409" s="247" t="s">
        <v>513</v>
      </c>
      <c r="H409" s="248">
        <v>1</v>
      </c>
      <c r="I409" s="249"/>
      <c r="J409" s="250">
        <f t="shared" si="90"/>
        <v>0</v>
      </c>
      <c r="K409" s="251"/>
      <c r="L409" s="252"/>
      <c r="M409" s="253" t="s">
        <v>1</v>
      </c>
      <c r="N409" s="254" t="s">
        <v>40</v>
      </c>
      <c r="O409" s="72"/>
      <c r="P409" s="203">
        <f t="shared" si="91"/>
        <v>0</v>
      </c>
      <c r="Q409" s="203">
        <v>0</v>
      </c>
      <c r="R409" s="203">
        <f t="shared" si="92"/>
        <v>0</v>
      </c>
      <c r="S409" s="203">
        <v>0</v>
      </c>
      <c r="T409" s="204">
        <f t="shared" si="93"/>
        <v>0</v>
      </c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R409" s="205" t="s">
        <v>229</v>
      </c>
      <c r="AT409" s="205" t="s">
        <v>287</v>
      </c>
      <c r="AU409" s="205" t="s">
        <v>85</v>
      </c>
      <c r="AY409" s="18" t="s">
        <v>209</v>
      </c>
      <c r="BE409" s="206">
        <f t="shared" si="94"/>
        <v>0</v>
      </c>
      <c r="BF409" s="206">
        <f t="shared" si="95"/>
        <v>0</v>
      </c>
      <c r="BG409" s="206">
        <f t="shared" si="96"/>
        <v>0</v>
      </c>
      <c r="BH409" s="206">
        <f t="shared" si="97"/>
        <v>0</v>
      </c>
      <c r="BI409" s="206">
        <f t="shared" si="98"/>
        <v>0</v>
      </c>
      <c r="BJ409" s="18" t="s">
        <v>83</v>
      </c>
      <c r="BK409" s="206">
        <f t="shared" si="99"/>
        <v>0</v>
      </c>
      <c r="BL409" s="18" t="s">
        <v>215</v>
      </c>
      <c r="BM409" s="205" t="s">
        <v>1292</v>
      </c>
    </row>
    <row r="410" spans="1:65" s="2" customFormat="1" ht="16.5" customHeight="1">
      <c r="A410" s="35"/>
      <c r="B410" s="36"/>
      <c r="C410" s="244" t="s">
        <v>1289</v>
      </c>
      <c r="D410" s="244" t="s">
        <v>287</v>
      </c>
      <c r="E410" s="245" t="s">
        <v>5162</v>
      </c>
      <c r="F410" s="246" t="s">
        <v>4854</v>
      </c>
      <c r="G410" s="247" t="s">
        <v>513</v>
      </c>
      <c r="H410" s="248">
        <v>1</v>
      </c>
      <c r="I410" s="249"/>
      <c r="J410" s="250">
        <f t="shared" si="90"/>
        <v>0</v>
      </c>
      <c r="K410" s="251"/>
      <c r="L410" s="252"/>
      <c r="M410" s="253" t="s">
        <v>1</v>
      </c>
      <c r="N410" s="254" t="s">
        <v>40</v>
      </c>
      <c r="O410" s="72"/>
      <c r="P410" s="203">
        <f t="shared" si="91"/>
        <v>0</v>
      </c>
      <c r="Q410" s="203">
        <v>0</v>
      </c>
      <c r="R410" s="203">
        <f t="shared" si="92"/>
        <v>0</v>
      </c>
      <c r="S410" s="203">
        <v>0</v>
      </c>
      <c r="T410" s="204">
        <f t="shared" si="93"/>
        <v>0</v>
      </c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R410" s="205" t="s">
        <v>229</v>
      </c>
      <c r="AT410" s="205" t="s">
        <v>287</v>
      </c>
      <c r="AU410" s="205" t="s">
        <v>85</v>
      </c>
      <c r="AY410" s="18" t="s">
        <v>209</v>
      </c>
      <c r="BE410" s="206">
        <f t="shared" si="94"/>
        <v>0</v>
      </c>
      <c r="BF410" s="206">
        <f t="shared" si="95"/>
        <v>0</v>
      </c>
      <c r="BG410" s="206">
        <f t="shared" si="96"/>
        <v>0</v>
      </c>
      <c r="BH410" s="206">
        <f t="shared" si="97"/>
        <v>0</v>
      </c>
      <c r="BI410" s="206">
        <f t="shared" si="98"/>
        <v>0</v>
      </c>
      <c r="BJ410" s="18" t="s">
        <v>83</v>
      </c>
      <c r="BK410" s="206">
        <f t="shared" si="99"/>
        <v>0</v>
      </c>
      <c r="BL410" s="18" t="s">
        <v>215</v>
      </c>
      <c r="BM410" s="205" t="s">
        <v>1299</v>
      </c>
    </row>
    <row r="411" spans="1:65" s="2" customFormat="1" ht="24.2" customHeight="1">
      <c r="A411" s="35"/>
      <c r="B411" s="36"/>
      <c r="C411" s="244" t="s">
        <v>747</v>
      </c>
      <c r="D411" s="244" t="s">
        <v>287</v>
      </c>
      <c r="E411" s="245" t="s">
        <v>5163</v>
      </c>
      <c r="F411" s="246" t="s">
        <v>4856</v>
      </c>
      <c r="G411" s="247" t="s">
        <v>513</v>
      </c>
      <c r="H411" s="248">
        <v>1</v>
      </c>
      <c r="I411" s="249"/>
      <c r="J411" s="250">
        <f t="shared" si="90"/>
        <v>0</v>
      </c>
      <c r="K411" s="251"/>
      <c r="L411" s="252"/>
      <c r="M411" s="253" t="s">
        <v>1</v>
      </c>
      <c r="N411" s="254" t="s">
        <v>40</v>
      </c>
      <c r="O411" s="72"/>
      <c r="P411" s="203">
        <f t="shared" si="91"/>
        <v>0</v>
      </c>
      <c r="Q411" s="203">
        <v>0</v>
      </c>
      <c r="R411" s="203">
        <f t="shared" si="92"/>
        <v>0</v>
      </c>
      <c r="S411" s="203">
        <v>0</v>
      </c>
      <c r="T411" s="204">
        <f t="shared" si="93"/>
        <v>0</v>
      </c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R411" s="205" t="s">
        <v>229</v>
      </c>
      <c r="AT411" s="205" t="s">
        <v>287</v>
      </c>
      <c r="AU411" s="205" t="s">
        <v>85</v>
      </c>
      <c r="AY411" s="18" t="s">
        <v>209</v>
      </c>
      <c r="BE411" s="206">
        <f t="shared" si="94"/>
        <v>0</v>
      </c>
      <c r="BF411" s="206">
        <f t="shared" si="95"/>
        <v>0</v>
      </c>
      <c r="BG411" s="206">
        <f t="shared" si="96"/>
        <v>0</v>
      </c>
      <c r="BH411" s="206">
        <f t="shared" si="97"/>
        <v>0</v>
      </c>
      <c r="BI411" s="206">
        <f t="shared" si="98"/>
        <v>0</v>
      </c>
      <c r="BJ411" s="18" t="s">
        <v>83</v>
      </c>
      <c r="BK411" s="206">
        <f t="shared" si="99"/>
        <v>0</v>
      </c>
      <c r="BL411" s="18" t="s">
        <v>215</v>
      </c>
      <c r="BM411" s="205" t="s">
        <v>1305</v>
      </c>
    </row>
    <row r="412" spans="1:65" s="2" customFormat="1" ht="16.5" customHeight="1">
      <c r="A412" s="35"/>
      <c r="B412" s="36"/>
      <c r="C412" s="244" t="s">
        <v>1302</v>
      </c>
      <c r="D412" s="244" t="s">
        <v>287</v>
      </c>
      <c r="E412" s="245" t="s">
        <v>5164</v>
      </c>
      <c r="F412" s="246" t="s">
        <v>4858</v>
      </c>
      <c r="G412" s="247" t="s">
        <v>1512</v>
      </c>
      <c r="H412" s="248">
        <v>40</v>
      </c>
      <c r="I412" s="249"/>
      <c r="J412" s="250">
        <f t="shared" si="90"/>
        <v>0</v>
      </c>
      <c r="K412" s="251"/>
      <c r="L412" s="252"/>
      <c r="M412" s="253" t="s">
        <v>1</v>
      </c>
      <c r="N412" s="254" t="s">
        <v>40</v>
      </c>
      <c r="O412" s="72"/>
      <c r="P412" s="203">
        <f t="shared" si="91"/>
        <v>0</v>
      </c>
      <c r="Q412" s="203">
        <v>0</v>
      </c>
      <c r="R412" s="203">
        <f t="shared" si="92"/>
        <v>0</v>
      </c>
      <c r="S412" s="203">
        <v>0</v>
      </c>
      <c r="T412" s="204">
        <f t="shared" si="93"/>
        <v>0</v>
      </c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R412" s="205" t="s">
        <v>229</v>
      </c>
      <c r="AT412" s="205" t="s">
        <v>287</v>
      </c>
      <c r="AU412" s="205" t="s">
        <v>85</v>
      </c>
      <c r="AY412" s="18" t="s">
        <v>209</v>
      </c>
      <c r="BE412" s="206">
        <f t="shared" si="94"/>
        <v>0</v>
      </c>
      <c r="BF412" s="206">
        <f t="shared" si="95"/>
        <v>0</v>
      </c>
      <c r="BG412" s="206">
        <f t="shared" si="96"/>
        <v>0</v>
      </c>
      <c r="BH412" s="206">
        <f t="shared" si="97"/>
        <v>0</v>
      </c>
      <c r="BI412" s="206">
        <f t="shared" si="98"/>
        <v>0</v>
      </c>
      <c r="BJ412" s="18" t="s">
        <v>83</v>
      </c>
      <c r="BK412" s="206">
        <f t="shared" si="99"/>
        <v>0</v>
      </c>
      <c r="BL412" s="18" t="s">
        <v>215</v>
      </c>
      <c r="BM412" s="205" t="s">
        <v>1310</v>
      </c>
    </row>
    <row r="413" spans="1:65" s="2" customFormat="1" ht="16.5" customHeight="1">
      <c r="A413" s="35"/>
      <c r="B413" s="36"/>
      <c r="C413" s="244" t="s">
        <v>750</v>
      </c>
      <c r="D413" s="244" t="s">
        <v>287</v>
      </c>
      <c r="E413" s="245" t="s">
        <v>5165</v>
      </c>
      <c r="F413" s="246" t="s">
        <v>4860</v>
      </c>
      <c r="G413" s="247" t="s">
        <v>513</v>
      </c>
      <c r="H413" s="248">
        <v>1</v>
      </c>
      <c r="I413" s="249"/>
      <c r="J413" s="250">
        <f t="shared" si="90"/>
        <v>0</v>
      </c>
      <c r="K413" s="251"/>
      <c r="L413" s="252"/>
      <c r="M413" s="253" t="s">
        <v>1</v>
      </c>
      <c r="N413" s="254" t="s">
        <v>40</v>
      </c>
      <c r="O413" s="72"/>
      <c r="P413" s="203">
        <f t="shared" si="91"/>
        <v>0</v>
      </c>
      <c r="Q413" s="203">
        <v>0</v>
      </c>
      <c r="R413" s="203">
        <f t="shared" si="92"/>
        <v>0</v>
      </c>
      <c r="S413" s="203">
        <v>0</v>
      </c>
      <c r="T413" s="204">
        <f t="shared" si="93"/>
        <v>0</v>
      </c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R413" s="205" t="s">
        <v>229</v>
      </c>
      <c r="AT413" s="205" t="s">
        <v>287</v>
      </c>
      <c r="AU413" s="205" t="s">
        <v>85</v>
      </c>
      <c r="AY413" s="18" t="s">
        <v>209</v>
      </c>
      <c r="BE413" s="206">
        <f t="shared" si="94"/>
        <v>0</v>
      </c>
      <c r="BF413" s="206">
        <f t="shared" si="95"/>
        <v>0</v>
      </c>
      <c r="BG413" s="206">
        <f t="shared" si="96"/>
        <v>0</v>
      </c>
      <c r="BH413" s="206">
        <f t="shared" si="97"/>
        <v>0</v>
      </c>
      <c r="BI413" s="206">
        <f t="shared" si="98"/>
        <v>0</v>
      </c>
      <c r="BJ413" s="18" t="s">
        <v>83</v>
      </c>
      <c r="BK413" s="206">
        <f t="shared" si="99"/>
        <v>0</v>
      </c>
      <c r="BL413" s="18" t="s">
        <v>215</v>
      </c>
      <c r="BM413" s="205" t="s">
        <v>1316</v>
      </c>
    </row>
    <row r="414" spans="1:65" s="2" customFormat="1" ht="16.5" customHeight="1">
      <c r="A414" s="35"/>
      <c r="B414" s="36"/>
      <c r="C414" s="244" t="s">
        <v>1313</v>
      </c>
      <c r="D414" s="244" t="s">
        <v>287</v>
      </c>
      <c r="E414" s="245" t="s">
        <v>5166</v>
      </c>
      <c r="F414" s="246" t="s">
        <v>4862</v>
      </c>
      <c r="G414" s="247" t="s">
        <v>513</v>
      </c>
      <c r="H414" s="248">
        <v>2</v>
      </c>
      <c r="I414" s="249"/>
      <c r="J414" s="250">
        <f t="shared" si="90"/>
        <v>0</v>
      </c>
      <c r="K414" s="251"/>
      <c r="L414" s="252"/>
      <c r="M414" s="253" t="s">
        <v>1</v>
      </c>
      <c r="N414" s="254" t="s">
        <v>40</v>
      </c>
      <c r="O414" s="72"/>
      <c r="P414" s="203">
        <f t="shared" si="91"/>
        <v>0</v>
      </c>
      <c r="Q414" s="203">
        <v>0</v>
      </c>
      <c r="R414" s="203">
        <f t="shared" si="92"/>
        <v>0</v>
      </c>
      <c r="S414" s="203">
        <v>0</v>
      </c>
      <c r="T414" s="204">
        <f t="shared" si="93"/>
        <v>0</v>
      </c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R414" s="205" t="s">
        <v>229</v>
      </c>
      <c r="AT414" s="205" t="s">
        <v>287</v>
      </c>
      <c r="AU414" s="205" t="s">
        <v>85</v>
      </c>
      <c r="AY414" s="18" t="s">
        <v>209</v>
      </c>
      <c r="BE414" s="206">
        <f t="shared" si="94"/>
        <v>0</v>
      </c>
      <c r="BF414" s="206">
        <f t="shared" si="95"/>
        <v>0</v>
      </c>
      <c r="BG414" s="206">
        <f t="shared" si="96"/>
        <v>0</v>
      </c>
      <c r="BH414" s="206">
        <f t="shared" si="97"/>
        <v>0</v>
      </c>
      <c r="BI414" s="206">
        <f t="shared" si="98"/>
        <v>0</v>
      </c>
      <c r="BJ414" s="18" t="s">
        <v>83</v>
      </c>
      <c r="BK414" s="206">
        <f t="shared" si="99"/>
        <v>0</v>
      </c>
      <c r="BL414" s="18" t="s">
        <v>215</v>
      </c>
      <c r="BM414" s="205" t="s">
        <v>1319</v>
      </c>
    </row>
    <row r="415" spans="1:65" s="2" customFormat="1" ht="16.5" customHeight="1">
      <c r="A415" s="35"/>
      <c r="B415" s="36"/>
      <c r="C415" s="244" t="s">
        <v>758</v>
      </c>
      <c r="D415" s="244" t="s">
        <v>287</v>
      </c>
      <c r="E415" s="245" t="s">
        <v>5167</v>
      </c>
      <c r="F415" s="246" t="s">
        <v>4864</v>
      </c>
      <c r="G415" s="247" t="s">
        <v>513</v>
      </c>
      <c r="H415" s="248">
        <v>1</v>
      </c>
      <c r="I415" s="249"/>
      <c r="J415" s="250">
        <f t="shared" si="90"/>
        <v>0</v>
      </c>
      <c r="K415" s="251"/>
      <c r="L415" s="252"/>
      <c r="M415" s="253" t="s">
        <v>1</v>
      </c>
      <c r="N415" s="254" t="s">
        <v>40</v>
      </c>
      <c r="O415" s="72"/>
      <c r="P415" s="203">
        <f t="shared" si="91"/>
        <v>0</v>
      </c>
      <c r="Q415" s="203">
        <v>0</v>
      </c>
      <c r="R415" s="203">
        <f t="shared" si="92"/>
        <v>0</v>
      </c>
      <c r="S415" s="203">
        <v>0</v>
      </c>
      <c r="T415" s="204">
        <f t="shared" si="93"/>
        <v>0</v>
      </c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R415" s="205" t="s">
        <v>229</v>
      </c>
      <c r="AT415" s="205" t="s">
        <v>287</v>
      </c>
      <c r="AU415" s="205" t="s">
        <v>85</v>
      </c>
      <c r="AY415" s="18" t="s">
        <v>209</v>
      </c>
      <c r="BE415" s="206">
        <f t="shared" si="94"/>
        <v>0</v>
      </c>
      <c r="BF415" s="206">
        <f t="shared" si="95"/>
        <v>0</v>
      </c>
      <c r="BG415" s="206">
        <f t="shared" si="96"/>
        <v>0</v>
      </c>
      <c r="BH415" s="206">
        <f t="shared" si="97"/>
        <v>0</v>
      </c>
      <c r="BI415" s="206">
        <f t="shared" si="98"/>
        <v>0</v>
      </c>
      <c r="BJ415" s="18" t="s">
        <v>83</v>
      </c>
      <c r="BK415" s="206">
        <f t="shared" si="99"/>
        <v>0</v>
      </c>
      <c r="BL415" s="18" t="s">
        <v>215</v>
      </c>
      <c r="BM415" s="205" t="s">
        <v>1330</v>
      </c>
    </row>
    <row r="416" spans="1:65" s="2" customFormat="1" ht="16.5" customHeight="1">
      <c r="A416" s="35"/>
      <c r="B416" s="36"/>
      <c r="C416" s="244" t="s">
        <v>1327</v>
      </c>
      <c r="D416" s="244" t="s">
        <v>287</v>
      </c>
      <c r="E416" s="245" t="s">
        <v>5168</v>
      </c>
      <c r="F416" s="246" t="s">
        <v>4866</v>
      </c>
      <c r="G416" s="247" t="s">
        <v>513</v>
      </c>
      <c r="H416" s="248">
        <v>1</v>
      </c>
      <c r="I416" s="249"/>
      <c r="J416" s="250">
        <f t="shared" si="90"/>
        <v>0</v>
      </c>
      <c r="K416" s="251"/>
      <c r="L416" s="252"/>
      <c r="M416" s="253" t="s">
        <v>1</v>
      </c>
      <c r="N416" s="254" t="s">
        <v>40</v>
      </c>
      <c r="O416" s="72"/>
      <c r="P416" s="203">
        <f t="shared" si="91"/>
        <v>0</v>
      </c>
      <c r="Q416" s="203">
        <v>0</v>
      </c>
      <c r="R416" s="203">
        <f t="shared" si="92"/>
        <v>0</v>
      </c>
      <c r="S416" s="203">
        <v>0</v>
      </c>
      <c r="T416" s="204">
        <f t="shared" si="93"/>
        <v>0</v>
      </c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R416" s="205" t="s">
        <v>229</v>
      </c>
      <c r="AT416" s="205" t="s">
        <v>287</v>
      </c>
      <c r="AU416" s="205" t="s">
        <v>85</v>
      </c>
      <c r="AY416" s="18" t="s">
        <v>209</v>
      </c>
      <c r="BE416" s="206">
        <f t="shared" si="94"/>
        <v>0</v>
      </c>
      <c r="BF416" s="206">
        <f t="shared" si="95"/>
        <v>0</v>
      </c>
      <c r="BG416" s="206">
        <f t="shared" si="96"/>
        <v>0</v>
      </c>
      <c r="BH416" s="206">
        <f t="shared" si="97"/>
        <v>0</v>
      </c>
      <c r="BI416" s="206">
        <f t="shared" si="98"/>
        <v>0</v>
      </c>
      <c r="BJ416" s="18" t="s">
        <v>83</v>
      </c>
      <c r="BK416" s="206">
        <f t="shared" si="99"/>
        <v>0</v>
      </c>
      <c r="BL416" s="18" t="s">
        <v>215</v>
      </c>
      <c r="BM416" s="205" t="s">
        <v>1335</v>
      </c>
    </row>
    <row r="417" spans="1:65" s="2" customFormat="1" ht="24.2" customHeight="1">
      <c r="A417" s="35"/>
      <c r="B417" s="36"/>
      <c r="C417" s="244" t="s">
        <v>763</v>
      </c>
      <c r="D417" s="244" t="s">
        <v>287</v>
      </c>
      <c r="E417" s="245" t="s">
        <v>5169</v>
      </c>
      <c r="F417" s="246" t="s">
        <v>4868</v>
      </c>
      <c r="G417" s="247" t="s">
        <v>513</v>
      </c>
      <c r="H417" s="248">
        <v>1</v>
      </c>
      <c r="I417" s="249"/>
      <c r="J417" s="250">
        <f t="shared" si="90"/>
        <v>0</v>
      </c>
      <c r="K417" s="251"/>
      <c r="L417" s="252"/>
      <c r="M417" s="253" t="s">
        <v>1</v>
      </c>
      <c r="N417" s="254" t="s">
        <v>40</v>
      </c>
      <c r="O417" s="72"/>
      <c r="P417" s="203">
        <f t="shared" si="91"/>
        <v>0</v>
      </c>
      <c r="Q417" s="203">
        <v>0</v>
      </c>
      <c r="R417" s="203">
        <f t="shared" si="92"/>
        <v>0</v>
      </c>
      <c r="S417" s="203">
        <v>0</v>
      </c>
      <c r="T417" s="204">
        <f t="shared" si="93"/>
        <v>0</v>
      </c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R417" s="205" t="s">
        <v>229</v>
      </c>
      <c r="AT417" s="205" t="s">
        <v>287</v>
      </c>
      <c r="AU417" s="205" t="s">
        <v>85</v>
      </c>
      <c r="AY417" s="18" t="s">
        <v>209</v>
      </c>
      <c r="BE417" s="206">
        <f t="shared" si="94"/>
        <v>0</v>
      </c>
      <c r="BF417" s="206">
        <f t="shared" si="95"/>
        <v>0</v>
      </c>
      <c r="BG417" s="206">
        <f t="shared" si="96"/>
        <v>0</v>
      </c>
      <c r="BH417" s="206">
        <f t="shared" si="97"/>
        <v>0</v>
      </c>
      <c r="BI417" s="206">
        <f t="shared" si="98"/>
        <v>0</v>
      </c>
      <c r="BJ417" s="18" t="s">
        <v>83</v>
      </c>
      <c r="BK417" s="206">
        <f t="shared" si="99"/>
        <v>0</v>
      </c>
      <c r="BL417" s="18" t="s">
        <v>215</v>
      </c>
      <c r="BM417" s="205" t="s">
        <v>1343</v>
      </c>
    </row>
    <row r="418" spans="1:65" s="2" customFormat="1" ht="16.5" customHeight="1">
      <c r="A418" s="35"/>
      <c r="B418" s="36"/>
      <c r="C418" s="244" t="s">
        <v>1340</v>
      </c>
      <c r="D418" s="244" t="s">
        <v>287</v>
      </c>
      <c r="E418" s="245" t="s">
        <v>5170</v>
      </c>
      <c r="F418" s="246" t="s">
        <v>4870</v>
      </c>
      <c r="G418" s="247" t="s">
        <v>324</v>
      </c>
      <c r="H418" s="248">
        <v>1</v>
      </c>
      <c r="I418" s="249"/>
      <c r="J418" s="250">
        <f t="shared" si="90"/>
        <v>0</v>
      </c>
      <c r="K418" s="251"/>
      <c r="L418" s="252"/>
      <c r="M418" s="253" t="s">
        <v>1</v>
      </c>
      <c r="N418" s="254" t="s">
        <v>40</v>
      </c>
      <c r="O418" s="72"/>
      <c r="P418" s="203">
        <f t="shared" si="91"/>
        <v>0</v>
      </c>
      <c r="Q418" s="203">
        <v>0</v>
      </c>
      <c r="R418" s="203">
        <f t="shared" si="92"/>
        <v>0</v>
      </c>
      <c r="S418" s="203">
        <v>0</v>
      </c>
      <c r="T418" s="204">
        <f t="shared" si="93"/>
        <v>0</v>
      </c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R418" s="205" t="s">
        <v>229</v>
      </c>
      <c r="AT418" s="205" t="s">
        <v>287</v>
      </c>
      <c r="AU418" s="205" t="s">
        <v>85</v>
      </c>
      <c r="AY418" s="18" t="s">
        <v>209</v>
      </c>
      <c r="BE418" s="206">
        <f t="shared" si="94"/>
        <v>0</v>
      </c>
      <c r="BF418" s="206">
        <f t="shared" si="95"/>
        <v>0</v>
      </c>
      <c r="BG418" s="206">
        <f t="shared" si="96"/>
        <v>0</v>
      </c>
      <c r="BH418" s="206">
        <f t="shared" si="97"/>
        <v>0</v>
      </c>
      <c r="BI418" s="206">
        <f t="shared" si="98"/>
        <v>0</v>
      </c>
      <c r="BJ418" s="18" t="s">
        <v>83</v>
      </c>
      <c r="BK418" s="206">
        <f t="shared" si="99"/>
        <v>0</v>
      </c>
      <c r="BL418" s="18" t="s">
        <v>215</v>
      </c>
      <c r="BM418" s="205" t="s">
        <v>1349</v>
      </c>
    </row>
    <row r="419" spans="1:65" s="2" customFormat="1" ht="16.5" customHeight="1">
      <c r="A419" s="35"/>
      <c r="B419" s="36"/>
      <c r="C419" s="193" t="s">
        <v>770</v>
      </c>
      <c r="D419" s="193" t="s">
        <v>211</v>
      </c>
      <c r="E419" s="194" t="s">
        <v>5171</v>
      </c>
      <c r="F419" s="195" t="s">
        <v>4846</v>
      </c>
      <c r="G419" s="196" t="s">
        <v>513</v>
      </c>
      <c r="H419" s="197">
        <v>1</v>
      </c>
      <c r="I419" s="198"/>
      <c r="J419" s="199">
        <f t="shared" si="90"/>
        <v>0</v>
      </c>
      <c r="K419" s="200"/>
      <c r="L419" s="40"/>
      <c r="M419" s="201" t="s">
        <v>1</v>
      </c>
      <c r="N419" s="202" t="s">
        <v>40</v>
      </c>
      <c r="O419" s="72"/>
      <c r="P419" s="203">
        <f t="shared" si="91"/>
        <v>0</v>
      </c>
      <c r="Q419" s="203">
        <v>0</v>
      </c>
      <c r="R419" s="203">
        <f t="shared" si="92"/>
        <v>0</v>
      </c>
      <c r="S419" s="203">
        <v>0</v>
      </c>
      <c r="T419" s="204">
        <f t="shared" si="93"/>
        <v>0</v>
      </c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R419" s="205" t="s">
        <v>215</v>
      </c>
      <c r="AT419" s="205" t="s">
        <v>211</v>
      </c>
      <c r="AU419" s="205" t="s">
        <v>85</v>
      </c>
      <c r="AY419" s="18" t="s">
        <v>209</v>
      </c>
      <c r="BE419" s="206">
        <f t="shared" si="94"/>
        <v>0</v>
      </c>
      <c r="BF419" s="206">
        <f t="shared" si="95"/>
        <v>0</v>
      </c>
      <c r="BG419" s="206">
        <f t="shared" si="96"/>
        <v>0</v>
      </c>
      <c r="BH419" s="206">
        <f t="shared" si="97"/>
        <v>0</v>
      </c>
      <c r="BI419" s="206">
        <f t="shared" si="98"/>
        <v>0</v>
      </c>
      <c r="BJ419" s="18" t="s">
        <v>83</v>
      </c>
      <c r="BK419" s="206">
        <f t="shared" si="99"/>
        <v>0</v>
      </c>
      <c r="BL419" s="18" t="s">
        <v>215</v>
      </c>
      <c r="BM419" s="205" t="s">
        <v>1356</v>
      </c>
    </row>
    <row r="420" spans="1:65" s="2" customFormat="1" ht="33" customHeight="1">
      <c r="A420" s="35"/>
      <c r="B420" s="36"/>
      <c r="C420" s="244" t="s">
        <v>1353</v>
      </c>
      <c r="D420" s="244" t="s">
        <v>287</v>
      </c>
      <c r="E420" s="245" t="s">
        <v>5172</v>
      </c>
      <c r="F420" s="246" t="s">
        <v>4874</v>
      </c>
      <c r="G420" s="247" t="s">
        <v>513</v>
      </c>
      <c r="H420" s="248">
        <v>4</v>
      </c>
      <c r="I420" s="249"/>
      <c r="J420" s="250">
        <f t="shared" si="90"/>
        <v>0</v>
      </c>
      <c r="K420" s="251"/>
      <c r="L420" s="252"/>
      <c r="M420" s="253" t="s">
        <v>1</v>
      </c>
      <c r="N420" s="254" t="s">
        <v>40</v>
      </c>
      <c r="O420" s="72"/>
      <c r="P420" s="203">
        <f t="shared" si="91"/>
        <v>0</v>
      </c>
      <c r="Q420" s="203">
        <v>0</v>
      </c>
      <c r="R420" s="203">
        <f t="shared" si="92"/>
        <v>0</v>
      </c>
      <c r="S420" s="203">
        <v>0</v>
      </c>
      <c r="T420" s="204">
        <f t="shared" si="93"/>
        <v>0</v>
      </c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R420" s="205" t="s">
        <v>229</v>
      </c>
      <c r="AT420" s="205" t="s">
        <v>287</v>
      </c>
      <c r="AU420" s="205" t="s">
        <v>85</v>
      </c>
      <c r="AY420" s="18" t="s">
        <v>209</v>
      </c>
      <c r="BE420" s="206">
        <f t="shared" si="94"/>
        <v>0</v>
      </c>
      <c r="BF420" s="206">
        <f t="shared" si="95"/>
        <v>0</v>
      </c>
      <c r="BG420" s="206">
        <f t="shared" si="96"/>
        <v>0</v>
      </c>
      <c r="BH420" s="206">
        <f t="shared" si="97"/>
        <v>0</v>
      </c>
      <c r="BI420" s="206">
        <f t="shared" si="98"/>
        <v>0</v>
      </c>
      <c r="BJ420" s="18" t="s">
        <v>83</v>
      </c>
      <c r="BK420" s="206">
        <f t="shared" si="99"/>
        <v>0</v>
      </c>
      <c r="BL420" s="18" t="s">
        <v>215</v>
      </c>
      <c r="BM420" s="205" t="s">
        <v>1362</v>
      </c>
    </row>
    <row r="421" spans="1:65" s="2" customFormat="1" ht="16.5" customHeight="1">
      <c r="A421" s="35"/>
      <c r="B421" s="36"/>
      <c r="C421" s="193" t="s">
        <v>776</v>
      </c>
      <c r="D421" s="193" t="s">
        <v>211</v>
      </c>
      <c r="E421" s="194" t="s">
        <v>5173</v>
      </c>
      <c r="F421" s="195" t="s">
        <v>4846</v>
      </c>
      <c r="G421" s="196" t="s">
        <v>513</v>
      </c>
      <c r="H421" s="197">
        <v>1</v>
      </c>
      <c r="I421" s="198"/>
      <c r="J421" s="199">
        <f t="shared" si="90"/>
        <v>0</v>
      </c>
      <c r="K421" s="200"/>
      <c r="L421" s="40"/>
      <c r="M421" s="201" t="s">
        <v>1</v>
      </c>
      <c r="N421" s="202" t="s">
        <v>40</v>
      </c>
      <c r="O421" s="72"/>
      <c r="P421" s="203">
        <f t="shared" si="91"/>
        <v>0</v>
      </c>
      <c r="Q421" s="203">
        <v>0</v>
      </c>
      <c r="R421" s="203">
        <f t="shared" si="92"/>
        <v>0</v>
      </c>
      <c r="S421" s="203">
        <v>0</v>
      </c>
      <c r="T421" s="204">
        <f t="shared" si="93"/>
        <v>0</v>
      </c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R421" s="205" t="s">
        <v>215</v>
      </c>
      <c r="AT421" s="205" t="s">
        <v>211</v>
      </c>
      <c r="AU421" s="205" t="s">
        <v>85</v>
      </c>
      <c r="AY421" s="18" t="s">
        <v>209</v>
      </c>
      <c r="BE421" s="206">
        <f t="shared" si="94"/>
        <v>0</v>
      </c>
      <c r="BF421" s="206">
        <f t="shared" si="95"/>
        <v>0</v>
      </c>
      <c r="BG421" s="206">
        <f t="shared" si="96"/>
        <v>0</v>
      </c>
      <c r="BH421" s="206">
        <f t="shared" si="97"/>
        <v>0</v>
      </c>
      <c r="BI421" s="206">
        <f t="shared" si="98"/>
        <v>0</v>
      </c>
      <c r="BJ421" s="18" t="s">
        <v>83</v>
      </c>
      <c r="BK421" s="206">
        <f t="shared" si="99"/>
        <v>0</v>
      </c>
      <c r="BL421" s="18" t="s">
        <v>215</v>
      </c>
      <c r="BM421" s="205" t="s">
        <v>1368</v>
      </c>
    </row>
    <row r="422" spans="1:65" s="2" customFormat="1" ht="24.2" customHeight="1">
      <c r="A422" s="35"/>
      <c r="B422" s="36"/>
      <c r="C422" s="244" t="s">
        <v>1365</v>
      </c>
      <c r="D422" s="244" t="s">
        <v>287</v>
      </c>
      <c r="E422" s="245" t="s">
        <v>5174</v>
      </c>
      <c r="F422" s="246" t="s">
        <v>4881</v>
      </c>
      <c r="G422" s="247" t="s">
        <v>513</v>
      </c>
      <c r="H422" s="248">
        <v>1</v>
      </c>
      <c r="I422" s="249"/>
      <c r="J422" s="250">
        <f t="shared" si="90"/>
        <v>0</v>
      </c>
      <c r="K422" s="251"/>
      <c r="L422" s="252"/>
      <c r="M422" s="253" t="s">
        <v>1</v>
      </c>
      <c r="N422" s="254" t="s">
        <v>40</v>
      </c>
      <c r="O422" s="72"/>
      <c r="P422" s="203">
        <f t="shared" si="91"/>
        <v>0</v>
      </c>
      <c r="Q422" s="203">
        <v>0</v>
      </c>
      <c r="R422" s="203">
        <f t="shared" si="92"/>
        <v>0</v>
      </c>
      <c r="S422" s="203">
        <v>0</v>
      </c>
      <c r="T422" s="204">
        <f t="shared" si="93"/>
        <v>0</v>
      </c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R422" s="205" t="s">
        <v>229</v>
      </c>
      <c r="AT422" s="205" t="s">
        <v>287</v>
      </c>
      <c r="AU422" s="205" t="s">
        <v>85</v>
      </c>
      <c r="AY422" s="18" t="s">
        <v>209</v>
      </c>
      <c r="BE422" s="206">
        <f t="shared" si="94"/>
        <v>0</v>
      </c>
      <c r="BF422" s="206">
        <f t="shared" si="95"/>
        <v>0</v>
      </c>
      <c r="BG422" s="206">
        <f t="shared" si="96"/>
        <v>0</v>
      </c>
      <c r="BH422" s="206">
        <f t="shared" si="97"/>
        <v>0</v>
      </c>
      <c r="BI422" s="206">
        <f t="shared" si="98"/>
        <v>0</v>
      </c>
      <c r="BJ422" s="18" t="s">
        <v>83</v>
      </c>
      <c r="BK422" s="206">
        <f t="shared" si="99"/>
        <v>0</v>
      </c>
      <c r="BL422" s="18" t="s">
        <v>215</v>
      </c>
      <c r="BM422" s="205" t="s">
        <v>1373</v>
      </c>
    </row>
    <row r="423" spans="1:65" s="2" customFormat="1" ht="24.2" customHeight="1">
      <c r="A423" s="35"/>
      <c r="B423" s="36"/>
      <c r="C423" s="244" t="s">
        <v>783</v>
      </c>
      <c r="D423" s="244" t="s">
        <v>287</v>
      </c>
      <c r="E423" s="245" t="s">
        <v>5175</v>
      </c>
      <c r="F423" s="246" t="s">
        <v>4881</v>
      </c>
      <c r="G423" s="247" t="s">
        <v>513</v>
      </c>
      <c r="H423" s="248">
        <v>1</v>
      </c>
      <c r="I423" s="249"/>
      <c r="J423" s="250">
        <f t="shared" si="90"/>
        <v>0</v>
      </c>
      <c r="K423" s="251"/>
      <c r="L423" s="252"/>
      <c r="M423" s="253" t="s">
        <v>1</v>
      </c>
      <c r="N423" s="254" t="s">
        <v>40</v>
      </c>
      <c r="O423" s="72"/>
      <c r="P423" s="203">
        <f t="shared" si="91"/>
        <v>0</v>
      </c>
      <c r="Q423" s="203">
        <v>0</v>
      </c>
      <c r="R423" s="203">
        <f t="shared" si="92"/>
        <v>0</v>
      </c>
      <c r="S423" s="203">
        <v>0</v>
      </c>
      <c r="T423" s="204">
        <f t="shared" si="93"/>
        <v>0</v>
      </c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R423" s="205" t="s">
        <v>229</v>
      </c>
      <c r="AT423" s="205" t="s">
        <v>287</v>
      </c>
      <c r="AU423" s="205" t="s">
        <v>85</v>
      </c>
      <c r="AY423" s="18" t="s">
        <v>209</v>
      </c>
      <c r="BE423" s="206">
        <f t="shared" si="94"/>
        <v>0</v>
      </c>
      <c r="BF423" s="206">
        <f t="shared" si="95"/>
        <v>0</v>
      </c>
      <c r="BG423" s="206">
        <f t="shared" si="96"/>
        <v>0</v>
      </c>
      <c r="BH423" s="206">
        <f t="shared" si="97"/>
        <v>0</v>
      </c>
      <c r="BI423" s="206">
        <f t="shared" si="98"/>
        <v>0</v>
      </c>
      <c r="BJ423" s="18" t="s">
        <v>83</v>
      </c>
      <c r="BK423" s="206">
        <f t="shared" si="99"/>
        <v>0</v>
      </c>
      <c r="BL423" s="18" t="s">
        <v>215</v>
      </c>
      <c r="BM423" s="205" t="s">
        <v>1379</v>
      </c>
    </row>
    <row r="424" spans="1:65" s="2" customFormat="1" ht="16.5" customHeight="1">
      <c r="A424" s="35"/>
      <c r="B424" s="36"/>
      <c r="C424" s="193" t="s">
        <v>1376</v>
      </c>
      <c r="D424" s="193" t="s">
        <v>211</v>
      </c>
      <c r="E424" s="194" t="s">
        <v>5176</v>
      </c>
      <c r="F424" s="195" t="s">
        <v>4846</v>
      </c>
      <c r="G424" s="196" t="s">
        <v>513</v>
      </c>
      <c r="H424" s="197">
        <v>1</v>
      </c>
      <c r="I424" s="198"/>
      <c r="J424" s="199">
        <f t="shared" si="90"/>
        <v>0</v>
      </c>
      <c r="K424" s="200"/>
      <c r="L424" s="40"/>
      <c r="M424" s="201" t="s">
        <v>1</v>
      </c>
      <c r="N424" s="202" t="s">
        <v>40</v>
      </c>
      <c r="O424" s="72"/>
      <c r="P424" s="203">
        <f t="shared" si="91"/>
        <v>0</v>
      </c>
      <c r="Q424" s="203">
        <v>0</v>
      </c>
      <c r="R424" s="203">
        <f t="shared" si="92"/>
        <v>0</v>
      </c>
      <c r="S424" s="203">
        <v>0</v>
      </c>
      <c r="T424" s="204">
        <f t="shared" si="93"/>
        <v>0</v>
      </c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R424" s="205" t="s">
        <v>215</v>
      </c>
      <c r="AT424" s="205" t="s">
        <v>211</v>
      </c>
      <c r="AU424" s="205" t="s">
        <v>85</v>
      </c>
      <c r="AY424" s="18" t="s">
        <v>209</v>
      </c>
      <c r="BE424" s="206">
        <f t="shared" si="94"/>
        <v>0</v>
      </c>
      <c r="BF424" s="206">
        <f t="shared" si="95"/>
        <v>0</v>
      </c>
      <c r="BG424" s="206">
        <f t="shared" si="96"/>
        <v>0</v>
      </c>
      <c r="BH424" s="206">
        <f t="shared" si="97"/>
        <v>0</v>
      </c>
      <c r="BI424" s="206">
        <f t="shared" si="98"/>
        <v>0</v>
      </c>
      <c r="BJ424" s="18" t="s">
        <v>83</v>
      </c>
      <c r="BK424" s="206">
        <f t="shared" si="99"/>
        <v>0</v>
      </c>
      <c r="BL424" s="18" t="s">
        <v>215</v>
      </c>
      <c r="BM424" s="205" t="s">
        <v>1392</v>
      </c>
    </row>
    <row r="425" spans="1:65" s="2" customFormat="1" ht="76.349999999999994" customHeight="1">
      <c r="A425" s="35"/>
      <c r="B425" s="36"/>
      <c r="C425" s="244" t="s">
        <v>788</v>
      </c>
      <c r="D425" s="244" t="s">
        <v>287</v>
      </c>
      <c r="E425" s="245" t="s">
        <v>5177</v>
      </c>
      <c r="F425" s="246" t="s">
        <v>4884</v>
      </c>
      <c r="G425" s="247" t="s">
        <v>513</v>
      </c>
      <c r="H425" s="248">
        <v>6</v>
      </c>
      <c r="I425" s="249"/>
      <c r="J425" s="250">
        <f t="shared" si="90"/>
        <v>0</v>
      </c>
      <c r="K425" s="251"/>
      <c r="L425" s="252"/>
      <c r="M425" s="253" t="s">
        <v>1</v>
      </c>
      <c r="N425" s="254" t="s">
        <v>40</v>
      </c>
      <c r="O425" s="72"/>
      <c r="P425" s="203">
        <f t="shared" si="91"/>
        <v>0</v>
      </c>
      <c r="Q425" s="203">
        <v>0</v>
      </c>
      <c r="R425" s="203">
        <f t="shared" si="92"/>
        <v>0</v>
      </c>
      <c r="S425" s="203">
        <v>0</v>
      </c>
      <c r="T425" s="204">
        <f t="shared" si="93"/>
        <v>0</v>
      </c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R425" s="205" t="s">
        <v>229</v>
      </c>
      <c r="AT425" s="205" t="s">
        <v>287</v>
      </c>
      <c r="AU425" s="205" t="s">
        <v>85</v>
      </c>
      <c r="AY425" s="18" t="s">
        <v>209</v>
      </c>
      <c r="BE425" s="206">
        <f t="shared" si="94"/>
        <v>0</v>
      </c>
      <c r="BF425" s="206">
        <f t="shared" si="95"/>
        <v>0</v>
      </c>
      <c r="BG425" s="206">
        <f t="shared" si="96"/>
        <v>0</v>
      </c>
      <c r="BH425" s="206">
        <f t="shared" si="97"/>
        <v>0</v>
      </c>
      <c r="BI425" s="206">
        <f t="shared" si="98"/>
        <v>0</v>
      </c>
      <c r="BJ425" s="18" t="s">
        <v>83</v>
      </c>
      <c r="BK425" s="206">
        <f t="shared" si="99"/>
        <v>0</v>
      </c>
      <c r="BL425" s="18" t="s">
        <v>215</v>
      </c>
      <c r="BM425" s="205" t="s">
        <v>1399</v>
      </c>
    </row>
    <row r="426" spans="1:65" s="2" customFormat="1" ht="16.5" customHeight="1">
      <c r="A426" s="35"/>
      <c r="B426" s="36"/>
      <c r="C426" s="244" t="s">
        <v>1396</v>
      </c>
      <c r="D426" s="244" t="s">
        <v>287</v>
      </c>
      <c r="E426" s="245" t="s">
        <v>5178</v>
      </c>
      <c r="F426" s="246" t="s">
        <v>4886</v>
      </c>
      <c r="G426" s="247" t="s">
        <v>513</v>
      </c>
      <c r="H426" s="248">
        <v>6</v>
      </c>
      <c r="I426" s="249"/>
      <c r="J426" s="250">
        <f t="shared" si="90"/>
        <v>0</v>
      </c>
      <c r="K426" s="251"/>
      <c r="L426" s="252"/>
      <c r="M426" s="253" t="s">
        <v>1</v>
      </c>
      <c r="N426" s="254" t="s">
        <v>40</v>
      </c>
      <c r="O426" s="72"/>
      <c r="P426" s="203">
        <f t="shared" si="91"/>
        <v>0</v>
      </c>
      <c r="Q426" s="203">
        <v>0</v>
      </c>
      <c r="R426" s="203">
        <f t="shared" si="92"/>
        <v>0</v>
      </c>
      <c r="S426" s="203">
        <v>0</v>
      </c>
      <c r="T426" s="204">
        <f t="shared" si="93"/>
        <v>0</v>
      </c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R426" s="205" t="s">
        <v>229</v>
      </c>
      <c r="AT426" s="205" t="s">
        <v>287</v>
      </c>
      <c r="AU426" s="205" t="s">
        <v>85</v>
      </c>
      <c r="AY426" s="18" t="s">
        <v>209</v>
      </c>
      <c r="BE426" s="206">
        <f t="shared" si="94"/>
        <v>0</v>
      </c>
      <c r="BF426" s="206">
        <f t="shared" si="95"/>
        <v>0</v>
      </c>
      <c r="BG426" s="206">
        <f t="shared" si="96"/>
        <v>0</v>
      </c>
      <c r="BH426" s="206">
        <f t="shared" si="97"/>
        <v>0</v>
      </c>
      <c r="BI426" s="206">
        <f t="shared" si="98"/>
        <v>0</v>
      </c>
      <c r="BJ426" s="18" t="s">
        <v>83</v>
      </c>
      <c r="BK426" s="206">
        <f t="shared" si="99"/>
        <v>0</v>
      </c>
      <c r="BL426" s="18" t="s">
        <v>215</v>
      </c>
      <c r="BM426" s="205" t="s">
        <v>1403</v>
      </c>
    </row>
    <row r="427" spans="1:65" s="2" customFormat="1" ht="21.75" customHeight="1">
      <c r="A427" s="35"/>
      <c r="B427" s="36"/>
      <c r="C427" s="244" t="s">
        <v>795</v>
      </c>
      <c r="D427" s="244" t="s">
        <v>287</v>
      </c>
      <c r="E427" s="245" t="s">
        <v>5179</v>
      </c>
      <c r="F427" s="246" t="s">
        <v>4888</v>
      </c>
      <c r="G427" s="247" t="s">
        <v>1512</v>
      </c>
      <c r="H427" s="248">
        <v>9</v>
      </c>
      <c r="I427" s="249"/>
      <c r="J427" s="250">
        <f t="shared" si="90"/>
        <v>0</v>
      </c>
      <c r="K427" s="251"/>
      <c r="L427" s="252"/>
      <c r="M427" s="253" t="s">
        <v>1</v>
      </c>
      <c r="N427" s="254" t="s">
        <v>40</v>
      </c>
      <c r="O427" s="72"/>
      <c r="P427" s="203">
        <f t="shared" si="91"/>
        <v>0</v>
      </c>
      <c r="Q427" s="203">
        <v>0</v>
      </c>
      <c r="R427" s="203">
        <f t="shared" si="92"/>
        <v>0</v>
      </c>
      <c r="S427" s="203">
        <v>0</v>
      </c>
      <c r="T427" s="204">
        <f t="shared" si="93"/>
        <v>0</v>
      </c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R427" s="205" t="s">
        <v>229</v>
      </c>
      <c r="AT427" s="205" t="s">
        <v>287</v>
      </c>
      <c r="AU427" s="205" t="s">
        <v>85</v>
      </c>
      <c r="AY427" s="18" t="s">
        <v>209</v>
      </c>
      <c r="BE427" s="206">
        <f t="shared" si="94"/>
        <v>0</v>
      </c>
      <c r="BF427" s="206">
        <f t="shared" si="95"/>
        <v>0</v>
      </c>
      <c r="BG427" s="206">
        <f t="shared" si="96"/>
        <v>0</v>
      </c>
      <c r="BH427" s="206">
        <f t="shared" si="97"/>
        <v>0</v>
      </c>
      <c r="BI427" s="206">
        <f t="shared" si="98"/>
        <v>0</v>
      </c>
      <c r="BJ427" s="18" t="s">
        <v>83</v>
      </c>
      <c r="BK427" s="206">
        <f t="shared" si="99"/>
        <v>0</v>
      </c>
      <c r="BL427" s="18" t="s">
        <v>215</v>
      </c>
      <c r="BM427" s="205" t="s">
        <v>1408</v>
      </c>
    </row>
    <row r="428" spans="1:65" s="2" customFormat="1" ht="21.75" customHeight="1">
      <c r="A428" s="35"/>
      <c r="B428" s="36"/>
      <c r="C428" s="244" t="s">
        <v>1405</v>
      </c>
      <c r="D428" s="244" t="s">
        <v>287</v>
      </c>
      <c r="E428" s="245" t="s">
        <v>5180</v>
      </c>
      <c r="F428" s="246" t="s">
        <v>4902</v>
      </c>
      <c r="G428" s="247" t="s">
        <v>513</v>
      </c>
      <c r="H428" s="248">
        <v>1</v>
      </c>
      <c r="I428" s="249"/>
      <c r="J428" s="250">
        <f t="shared" si="90"/>
        <v>0</v>
      </c>
      <c r="K428" s="251"/>
      <c r="L428" s="252"/>
      <c r="M428" s="253" t="s">
        <v>1</v>
      </c>
      <c r="N428" s="254" t="s">
        <v>40</v>
      </c>
      <c r="O428" s="72"/>
      <c r="P428" s="203">
        <f t="shared" si="91"/>
        <v>0</v>
      </c>
      <c r="Q428" s="203">
        <v>0</v>
      </c>
      <c r="R428" s="203">
        <f t="shared" si="92"/>
        <v>0</v>
      </c>
      <c r="S428" s="203">
        <v>0</v>
      </c>
      <c r="T428" s="204">
        <f t="shared" si="93"/>
        <v>0</v>
      </c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R428" s="205" t="s">
        <v>229</v>
      </c>
      <c r="AT428" s="205" t="s">
        <v>287</v>
      </c>
      <c r="AU428" s="205" t="s">
        <v>85</v>
      </c>
      <c r="AY428" s="18" t="s">
        <v>209</v>
      </c>
      <c r="BE428" s="206">
        <f t="shared" si="94"/>
        <v>0</v>
      </c>
      <c r="BF428" s="206">
        <f t="shared" si="95"/>
        <v>0</v>
      </c>
      <c r="BG428" s="206">
        <f t="shared" si="96"/>
        <v>0</v>
      </c>
      <c r="BH428" s="206">
        <f t="shared" si="97"/>
        <v>0</v>
      </c>
      <c r="BI428" s="206">
        <f t="shared" si="98"/>
        <v>0</v>
      </c>
      <c r="BJ428" s="18" t="s">
        <v>83</v>
      </c>
      <c r="BK428" s="206">
        <f t="shared" si="99"/>
        <v>0</v>
      </c>
      <c r="BL428" s="18" t="s">
        <v>215</v>
      </c>
      <c r="BM428" s="205" t="s">
        <v>1414</v>
      </c>
    </row>
    <row r="429" spans="1:65" s="2" customFormat="1" ht="16.5" customHeight="1">
      <c r="A429" s="35"/>
      <c r="B429" s="36"/>
      <c r="C429" s="244" t="s">
        <v>802</v>
      </c>
      <c r="D429" s="244" t="s">
        <v>287</v>
      </c>
      <c r="E429" s="245" t="s">
        <v>5181</v>
      </c>
      <c r="F429" s="246" t="s">
        <v>4904</v>
      </c>
      <c r="G429" s="247" t="s">
        <v>513</v>
      </c>
      <c r="H429" s="248">
        <v>1</v>
      </c>
      <c r="I429" s="249"/>
      <c r="J429" s="250">
        <f t="shared" si="90"/>
        <v>0</v>
      </c>
      <c r="K429" s="251"/>
      <c r="L429" s="252"/>
      <c r="M429" s="253" t="s">
        <v>1</v>
      </c>
      <c r="N429" s="254" t="s">
        <v>40</v>
      </c>
      <c r="O429" s="72"/>
      <c r="P429" s="203">
        <f t="shared" si="91"/>
        <v>0</v>
      </c>
      <c r="Q429" s="203">
        <v>0</v>
      </c>
      <c r="R429" s="203">
        <f t="shared" si="92"/>
        <v>0</v>
      </c>
      <c r="S429" s="203">
        <v>0</v>
      </c>
      <c r="T429" s="204">
        <f t="shared" si="93"/>
        <v>0</v>
      </c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R429" s="205" t="s">
        <v>229</v>
      </c>
      <c r="AT429" s="205" t="s">
        <v>287</v>
      </c>
      <c r="AU429" s="205" t="s">
        <v>85</v>
      </c>
      <c r="AY429" s="18" t="s">
        <v>209</v>
      </c>
      <c r="BE429" s="206">
        <f t="shared" si="94"/>
        <v>0</v>
      </c>
      <c r="BF429" s="206">
        <f t="shared" si="95"/>
        <v>0</v>
      </c>
      <c r="BG429" s="206">
        <f t="shared" si="96"/>
        <v>0</v>
      </c>
      <c r="BH429" s="206">
        <f t="shared" si="97"/>
        <v>0</v>
      </c>
      <c r="BI429" s="206">
        <f t="shared" si="98"/>
        <v>0</v>
      </c>
      <c r="BJ429" s="18" t="s">
        <v>83</v>
      </c>
      <c r="BK429" s="206">
        <f t="shared" si="99"/>
        <v>0</v>
      </c>
      <c r="BL429" s="18" t="s">
        <v>215</v>
      </c>
      <c r="BM429" s="205" t="s">
        <v>1418</v>
      </c>
    </row>
    <row r="430" spans="1:65" s="2" customFormat="1" ht="16.5" customHeight="1">
      <c r="A430" s="35"/>
      <c r="B430" s="36"/>
      <c r="C430" s="193" t="s">
        <v>1415</v>
      </c>
      <c r="D430" s="193" t="s">
        <v>211</v>
      </c>
      <c r="E430" s="194" t="s">
        <v>5182</v>
      </c>
      <c r="F430" s="195" t="s">
        <v>4846</v>
      </c>
      <c r="G430" s="196" t="s">
        <v>513</v>
      </c>
      <c r="H430" s="197">
        <v>1</v>
      </c>
      <c r="I430" s="198"/>
      <c r="J430" s="199">
        <f t="shared" si="90"/>
        <v>0</v>
      </c>
      <c r="K430" s="200"/>
      <c r="L430" s="40"/>
      <c r="M430" s="201" t="s">
        <v>1</v>
      </c>
      <c r="N430" s="202" t="s">
        <v>40</v>
      </c>
      <c r="O430" s="72"/>
      <c r="P430" s="203">
        <f t="shared" si="91"/>
        <v>0</v>
      </c>
      <c r="Q430" s="203">
        <v>0</v>
      </c>
      <c r="R430" s="203">
        <f t="shared" si="92"/>
        <v>0</v>
      </c>
      <c r="S430" s="203">
        <v>0</v>
      </c>
      <c r="T430" s="204">
        <f t="shared" si="93"/>
        <v>0</v>
      </c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R430" s="205" t="s">
        <v>215</v>
      </c>
      <c r="AT430" s="205" t="s">
        <v>211</v>
      </c>
      <c r="AU430" s="205" t="s">
        <v>85</v>
      </c>
      <c r="AY430" s="18" t="s">
        <v>209</v>
      </c>
      <c r="BE430" s="206">
        <f t="shared" si="94"/>
        <v>0</v>
      </c>
      <c r="BF430" s="206">
        <f t="shared" si="95"/>
        <v>0</v>
      </c>
      <c r="BG430" s="206">
        <f t="shared" si="96"/>
        <v>0</v>
      </c>
      <c r="BH430" s="206">
        <f t="shared" si="97"/>
        <v>0</v>
      </c>
      <c r="BI430" s="206">
        <f t="shared" si="98"/>
        <v>0</v>
      </c>
      <c r="BJ430" s="18" t="s">
        <v>83</v>
      </c>
      <c r="BK430" s="206">
        <f t="shared" si="99"/>
        <v>0</v>
      </c>
      <c r="BL430" s="18" t="s">
        <v>215</v>
      </c>
      <c r="BM430" s="205" t="s">
        <v>1421</v>
      </c>
    </row>
    <row r="431" spans="1:65" s="2" customFormat="1" ht="76.349999999999994" customHeight="1">
      <c r="A431" s="35"/>
      <c r="B431" s="36"/>
      <c r="C431" s="244" t="s">
        <v>810</v>
      </c>
      <c r="D431" s="244" t="s">
        <v>287</v>
      </c>
      <c r="E431" s="245" t="s">
        <v>5183</v>
      </c>
      <c r="F431" s="246" t="s">
        <v>4907</v>
      </c>
      <c r="G431" s="247" t="s">
        <v>513</v>
      </c>
      <c r="H431" s="248">
        <v>5</v>
      </c>
      <c r="I431" s="249"/>
      <c r="J431" s="250">
        <f t="shared" si="90"/>
        <v>0</v>
      </c>
      <c r="K431" s="251"/>
      <c r="L431" s="252"/>
      <c r="M431" s="253" t="s">
        <v>1</v>
      </c>
      <c r="N431" s="254" t="s">
        <v>40</v>
      </c>
      <c r="O431" s="72"/>
      <c r="P431" s="203">
        <f t="shared" si="91"/>
        <v>0</v>
      </c>
      <c r="Q431" s="203">
        <v>0</v>
      </c>
      <c r="R431" s="203">
        <f t="shared" si="92"/>
        <v>0</v>
      </c>
      <c r="S431" s="203">
        <v>0</v>
      </c>
      <c r="T431" s="204">
        <f t="shared" si="93"/>
        <v>0</v>
      </c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R431" s="205" t="s">
        <v>229</v>
      </c>
      <c r="AT431" s="205" t="s">
        <v>287</v>
      </c>
      <c r="AU431" s="205" t="s">
        <v>85</v>
      </c>
      <c r="AY431" s="18" t="s">
        <v>209</v>
      </c>
      <c r="BE431" s="206">
        <f t="shared" si="94"/>
        <v>0</v>
      </c>
      <c r="BF431" s="206">
        <f t="shared" si="95"/>
        <v>0</v>
      </c>
      <c r="BG431" s="206">
        <f t="shared" si="96"/>
        <v>0</v>
      </c>
      <c r="BH431" s="206">
        <f t="shared" si="97"/>
        <v>0</v>
      </c>
      <c r="BI431" s="206">
        <f t="shared" si="98"/>
        <v>0</v>
      </c>
      <c r="BJ431" s="18" t="s">
        <v>83</v>
      </c>
      <c r="BK431" s="206">
        <f t="shared" si="99"/>
        <v>0</v>
      </c>
      <c r="BL431" s="18" t="s">
        <v>215</v>
      </c>
      <c r="BM431" s="205" t="s">
        <v>1426</v>
      </c>
    </row>
    <row r="432" spans="1:65" s="2" customFormat="1" ht="16.5" customHeight="1">
      <c r="A432" s="35"/>
      <c r="B432" s="36"/>
      <c r="C432" s="244" t="s">
        <v>1423</v>
      </c>
      <c r="D432" s="244" t="s">
        <v>287</v>
      </c>
      <c r="E432" s="245" t="s">
        <v>5184</v>
      </c>
      <c r="F432" s="246" t="s">
        <v>4886</v>
      </c>
      <c r="G432" s="247" t="s">
        <v>513</v>
      </c>
      <c r="H432" s="248">
        <v>5</v>
      </c>
      <c r="I432" s="249"/>
      <c r="J432" s="250">
        <f t="shared" si="90"/>
        <v>0</v>
      </c>
      <c r="K432" s="251"/>
      <c r="L432" s="252"/>
      <c r="M432" s="253" t="s">
        <v>1</v>
      </c>
      <c r="N432" s="254" t="s">
        <v>40</v>
      </c>
      <c r="O432" s="72"/>
      <c r="P432" s="203">
        <f t="shared" si="91"/>
        <v>0</v>
      </c>
      <c r="Q432" s="203">
        <v>0</v>
      </c>
      <c r="R432" s="203">
        <f t="shared" si="92"/>
        <v>0</v>
      </c>
      <c r="S432" s="203">
        <v>0</v>
      </c>
      <c r="T432" s="204">
        <f t="shared" si="93"/>
        <v>0</v>
      </c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R432" s="205" t="s">
        <v>229</v>
      </c>
      <c r="AT432" s="205" t="s">
        <v>287</v>
      </c>
      <c r="AU432" s="205" t="s">
        <v>85</v>
      </c>
      <c r="AY432" s="18" t="s">
        <v>209</v>
      </c>
      <c r="BE432" s="206">
        <f t="shared" si="94"/>
        <v>0</v>
      </c>
      <c r="BF432" s="206">
        <f t="shared" si="95"/>
        <v>0</v>
      </c>
      <c r="BG432" s="206">
        <f t="shared" si="96"/>
        <v>0</v>
      </c>
      <c r="BH432" s="206">
        <f t="shared" si="97"/>
        <v>0</v>
      </c>
      <c r="BI432" s="206">
        <f t="shared" si="98"/>
        <v>0</v>
      </c>
      <c r="BJ432" s="18" t="s">
        <v>83</v>
      </c>
      <c r="BK432" s="206">
        <f t="shared" si="99"/>
        <v>0</v>
      </c>
      <c r="BL432" s="18" t="s">
        <v>215</v>
      </c>
      <c r="BM432" s="205" t="s">
        <v>1429</v>
      </c>
    </row>
    <row r="433" spans="1:65" s="2" customFormat="1" ht="21.75" customHeight="1">
      <c r="A433" s="35"/>
      <c r="B433" s="36"/>
      <c r="C433" s="244" t="s">
        <v>817</v>
      </c>
      <c r="D433" s="244" t="s">
        <v>287</v>
      </c>
      <c r="E433" s="245" t="s">
        <v>5185</v>
      </c>
      <c r="F433" s="246" t="s">
        <v>4888</v>
      </c>
      <c r="G433" s="247" t="s">
        <v>1512</v>
      </c>
      <c r="H433" s="248">
        <v>8</v>
      </c>
      <c r="I433" s="249"/>
      <c r="J433" s="250">
        <f t="shared" si="90"/>
        <v>0</v>
      </c>
      <c r="K433" s="251"/>
      <c r="L433" s="252"/>
      <c r="M433" s="253" t="s">
        <v>1</v>
      </c>
      <c r="N433" s="254" t="s">
        <v>40</v>
      </c>
      <c r="O433" s="72"/>
      <c r="P433" s="203">
        <f t="shared" si="91"/>
        <v>0</v>
      </c>
      <c r="Q433" s="203">
        <v>0</v>
      </c>
      <c r="R433" s="203">
        <f t="shared" si="92"/>
        <v>0</v>
      </c>
      <c r="S433" s="203">
        <v>0</v>
      </c>
      <c r="T433" s="204">
        <f t="shared" si="93"/>
        <v>0</v>
      </c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R433" s="205" t="s">
        <v>229</v>
      </c>
      <c r="AT433" s="205" t="s">
        <v>287</v>
      </c>
      <c r="AU433" s="205" t="s">
        <v>85</v>
      </c>
      <c r="AY433" s="18" t="s">
        <v>209</v>
      </c>
      <c r="BE433" s="206">
        <f t="shared" si="94"/>
        <v>0</v>
      </c>
      <c r="BF433" s="206">
        <f t="shared" si="95"/>
        <v>0</v>
      </c>
      <c r="BG433" s="206">
        <f t="shared" si="96"/>
        <v>0</v>
      </c>
      <c r="BH433" s="206">
        <f t="shared" si="97"/>
        <v>0</v>
      </c>
      <c r="BI433" s="206">
        <f t="shared" si="98"/>
        <v>0</v>
      </c>
      <c r="BJ433" s="18" t="s">
        <v>83</v>
      </c>
      <c r="BK433" s="206">
        <f t="shared" si="99"/>
        <v>0</v>
      </c>
      <c r="BL433" s="18" t="s">
        <v>215</v>
      </c>
      <c r="BM433" s="205" t="s">
        <v>1431</v>
      </c>
    </row>
    <row r="434" spans="1:65" s="2" customFormat="1" ht="21.75" customHeight="1">
      <c r="A434" s="35"/>
      <c r="B434" s="36"/>
      <c r="C434" s="244" t="s">
        <v>1430</v>
      </c>
      <c r="D434" s="244" t="s">
        <v>287</v>
      </c>
      <c r="E434" s="245" t="s">
        <v>5186</v>
      </c>
      <c r="F434" s="246" t="s">
        <v>4902</v>
      </c>
      <c r="G434" s="247" t="s">
        <v>513</v>
      </c>
      <c r="H434" s="248">
        <v>1</v>
      </c>
      <c r="I434" s="249"/>
      <c r="J434" s="250">
        <f t="shared" si="90"/>
        <v>0</v>
      </c>
      <c r="K434" s="251"/>
      <c r="L434" s="252"/>
      <c r="M434" s="253" t="s">
        <v>1</v>
      </c>
      <c r="N434" s="254" t="s">
        <v>40</v>
      </c>
      <c r="O434" s="72"/>
      <c r="P434" s="203">
        <f t="shared" si="91"/>
        <v>0</v>
      </c>
      <c r="Q434" s="203">
        <v>0</v>
      </c>
      <c r="R434" s="203">
        <f t="shared" si="92"/>
        <v>0</v>
      </c>
      <c r="S434" s="203">
        <v>0</v>
      </c>
      <c r="T434" s="204">
        <f t="shared" si="93"/>
        <v>0</v>
      </c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R434" s="205" t="s">
        <v>229</v>
      </c>
      <c r="AT434" s="205" t="s">
        <v>287</v>
      </c>
      <c r="AU434" s="205" t="s">
        <v>85</v>
      </c>
      <c r="AY434" s="18" t="s">
        <v>209</v>
      </c>
      <c r="BE434" s="206">
        <f t="shared" si="94"/>
        <v>0</v>
      </c>
      <c r="BF434" s="206">
        <f t="shared" si="95"/>
        <v>0</v>
      </c>
      <c r="BG434" s="206">
        <f t="shared" si="96"/>
        <v>0</v>
      </c>
      <c r="BH434" s="206">
        <f t="shared" si="97"/>
        <v>0</v>
      </c>
      <c r="BI434" s="206">
        <f t="shared" si="98"/>
        <v>0</v>
      </c>
      <c r="BJ434" s="18" t="s">
        <v>83</v>
      </c>
      <c r="BK434" s="206">
        <f t="shared" si="99"/>
        <v>0</v>
      </c>
      <c r="BL434" s="18" t="s">
        <v>215</v>
      </c>
      <c r="BM434" s="205" t="s">
        <v>1435</v>
      </c>
    </row>
    <row r="435" spans="1:65" s="2" customFormat="1" ht="16.5" customHeight="1">
      <c r="A435" s="35"/>
      <c r="B435" s="36"/>
      <c r="C435" s="244" t="s">
        <v>831</v>
      </c>
      <c r="D435" s="244" t="s">
        <v>287</v>
      </c>
      <c r="E435" s="245" t="s">
        <v>5187</v>
      </c>
      <c r="F435" s="246" t="s">
        <v>4904</v>
      </c>
      <c r="G435" s="247" t="s">
        <v>513</v>
      </c>
      <c r="H435" s="248">
        <v>1</v>
      </c>
      <c r="I435" s="249"/>
      <c r="J435" s="250">
        <f t="shared" si="90"/>
        <v>0</v>
      </c>
      <c r="K435" s="251"/>
      <c r="L435" s="252"/>
      <c r="M435" s="253" t="s">
        <v>1</v>
      </c>
      <c r="N435" s="254" t="s">
        <v>40</v>
      </c>
      <c r="O435" s="72"/>
      <c r="P435" s="203">
        <f t="shared" si="91"/>
        <v>0</v>
      </c>
      <c r="Q435" s="203">
        <v>0</v>
      </c>
      <c r="R435" s="203">
        <f t="shared" si="92"/>
        <v>0</v>
      </c>
      <c r="S435" s="203">
        <v>0</v>
      </c>
      <c r="T435" s="204">
        <f t="shared" si="93"/>
        <v>0</v>
      </c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R435" s="205" t="s">
        <v>229</v>
      </c>
      <c r="AT435" s="205" t="s">
        <v>287</v>
      </c>
      <c r="AU435" s="205" t="s">
        <v>85</v>
      </c>
      <c r="AY435" s="18" t="s">
        <v>209</v>
      </c>
      <c r="BE435" s="206">
        <f t="shared" si="94"/>
        <v>0</v>
      </c>
      <c r="BF435" s="206">
        <f t="shared" si="95"/>
        <v>0</v>
      </c>
      <c r="BG435" s="206">
        <f t="shared" si="96"/>
        <v>0</v>
      </c>
      <c r="BH435" s="206">
        <f t="shared" si="97"/>
        <v>0</v>
      </c>
      <c r="BI435" s="206">
        <f t="shared" si="98"/>
        <v>0</v>
      </c>
      <c r="BJ435" s="18" t="s">
        <v>83</v>
      </c>
      <c r="BK435" s="206">
        <f t="shared" si="99"/>
        <v>0</v>
      </c>
      <c r="BL435" s="18" t="s">
        <v>215</v>
      </c>
      <c r="BM435" s="205" t="s">
        <v>1439</v>
      </c>
    </row>
    <row r="436" spans="1:65" s="2" customFormat="1" ht="16.5" customHeight="1">
      <c r="A436" s="35"/>
      <c r="B436" s="36"/>
      <c r="C436" s="193" t="s">
        <v>1436</v>
      </c>
      <c r="D436" s="193" t="s">
        <v>211</v>
      </c>
      <c r="E436" s="194" t="s">
        <v>5188</v>
      </c>
      <c r="F436" s="195" t="s">
        <v>4846</v>
      </c>
      <c r="G436" s="196" t="s">
        <v>513</v>
      </c>
      <c r="H436" s="197">
        <v>1</v>
      </c>
      <c r="I436" s="198"/>
      <c r="J436" s="199">
        <f t="shared" si="90"/>
        <v>0</v>
      </c>
      <c r="K436" s="200"/>
      <c r="L436" s="40"/>
      <c r="M436" s="201" t="s">
        <v>1</v>
      </c>
      <c r="N436" s="202" t="s">
        <v>40</v>
      </c>
      <c r="O436" s="72"/>
      <c r="P436" s="203">
        <f t="shared" si="91"/>
        <v>0</v>
      </c>
      <c r="Q436" s="203">
        <v>0</v>
      </c>
      <c r="R436" s="203">
        <f t="shared" si="92"/>
        <v>0</v>
      </c>
      <c r="S436" s="203">
        <v>0</v>
      </c>
      <c r="T436" s="204">
        <f t="shared" si="93"/>
        <v>0</v>
      </c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R436" s="205" t="s">
        <v>215</v>
      </c>
      <c r="AT436" s="205" t="s">
        <v>211</v>
      </c>
      <c r="AU436" s="205" t="s">
        <v>85</v>
      </c>
      <c r="AY436" s="18" t="s">
        <v>209</v>
      </c>
      <c r="BE436" s="206">
        <f t="shared" si="94"/>
        <v>0</v>
      </c>
      <c r="BF436" s="206">
        <f t="shared" si="95"/>
        <v>0</v>
      </c>
      <c r="BG436" s="206">
        <f t="shared" si="96"/>
        <v>0</v>
      </c>
      <c r="BH436" s="206">
        <f t="shared" si="97"/>
        <v>0</v>
      </c>
      <c r="BI436" s="206">
        <f t="shared" si="98"/>
        <v>0</v>
      </c>
      <c r="BJ436" s="18" t="s">
        <v>83</v>
      </c>
      <c r="BK436" s="206">
        <f t="shared" si="99"/>
        <v>0</v>
      </c>
      <c r="BL436" s="18" t="s">
        <v>215</v>
      </c>
      <c r="BM436" s="205" t="s">
        <v>1444</v>
      </c>
    </row>
    <row r="437" spans="1:65" s="2" customFormat="1" ht="24.2" customHeight="1">
      <c r="A437" s="35"/>
      <c r="B437" s="36"/>
      <c r="C437" s="244" t="s">
        <v>838</v>
      </c>
      <c r="D437" s="244" t="s">
        <v>287</v>
      </c>
      <c r="E437" s="245" t="s">
        <v>5189</v>
      </c>
      <c r="F437" s="246" t="s">
        <v>4995</v>
      </c>
      <c r="G437" s="247" t="s">
        <v>513</v>
      </c>
      <c r="H437" s="248">
        <v>1</v>
      </c>
      <c r="I437" s="249"/>
      <c r="J437" s="250">
        <f t="shared" si="90"/>
        <v>0</v>
      </c>
      <c r="K437" s="251"/>
      <c r="L437" s="252"/>
      <c r="M437" s="253" t="s">
        <v>1</v>
      </c>
      <c r="N437" s="254" t="s">
        <v>40</v>
      </c>
      <c r="O437" s="72"/>
      <c r="P437" s="203">
        <f t="shared" si="91"/>
        <v>0</v>
      </c>
      <c r="Q437" s="203">
        <v>0</v>
      </c>
      <c r="R437" s="203">
        <f t="shared" si="92"/>
        <v>0</v>
      </c>
      <c r="S437" s="203">
        <v>0</v>
      </c>
      <c r="T437" s="204">
        <f t="shared" si="93"/>
        <v>0</v>
      </c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R437" s="205" t="s">
        <v>229</v>
      </c>
      <c r="AT437" s="205" t="s">
        <v>287</v>
      </c>
      <c r="AU437" s="205" t="s">
        <v>85</v>
      </c>
      <c r="AY437" s="18" t="s">
        <v>209</v>
      </c>
      <c r="BE437" s="206">
        <f t="shared" si="94"/>
        <v>0</v>
      </c>
      <c r="BF437" s="206">
        <f t="shared" si="95"/>
        <v>0</v>
      </c>
      <c r="BG437" s="206">
        <f t="shared" si="96"/>
        <v>0</v>
      </c>
      <c r="BH437" s="206">
        <f t="shared" si="97"/>
        <v>0</v>
      </c>
      <c r="BI437" s="206">
        <f t="shared" si="98"/>
        <v>0</v>
      </c>
      <c r="BJ437" s="18" t="s">
        <v>83</v>
      </c>
      <c r="BK437" s="206">
        <f t="shared" si="99"/>
        <v>0</v>
      </c>
      <c r="BL437" s="18" t="s">
        <v>215</v>
      </c>
      <c r="BM437" s="205" t="s">
        <v>1450</v>
      </c>
    </row>
    <row r="438" spans="1:65" s="2" customFormat="1" ht="16.5" customHeight="1">
      <c r="A438" s="35"/>
      <c r="B438" s="36"/>
      <c r="C438" s="193" t="s">
        <v>1447</v>
      </c>
      <c r="D438" s="193" t="s">
        <v>211</v>
      </c>
      <c r="E438" s="194" t="s">
        <v>5190</v>
      </c>
      <c r="F438" s="195" t="s">
        <v>4846</v>
      </c>
      <c r="G438" s="196" t="s">
        <v>513</v>
      </c>
      <c r="H438" s="197">
        <v>1</v>
      </c>
      <c r="I438" s="198"/>
      <c r="J438" s="199">
        <f t="shared" si="90"/>
        <v>0</v>
      </c>
      <c r="K438" s="200"/>
      <c r="L438" s="40"/>
      <c r="M438" s="201" t="s">
        <v>1</v>
      </c>
      <c r="N438" s="202" t="s">
        <v>40</v>
      </c>
      <c r="O438" s="72"/>
      <c r="P438" s="203">
        <f t="shared" si="91"/>
        <v>0</v>
      </c>
      <c r="Q438" s="203">
        <v>0</v>
      </c>
      <c r="R438" s="203">
        <f t="shared" si="92"/>
        <v>0</v>
      </c>
      <c r="S438" s="203">
        <v>0</v>
      </c>
      <c r="T438" s="204">
        <f t="shared" si="93"/>
        <v>0</v>
      </c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R438" s="205" t="s">
        <v>215</v>
      </c>
      <c r="AT438" s="205" t="s">
        <v>211</v>
      </c>
      <c r="AU438" s="205" t="s">
        <v>85</v>
      </c>
      <c r="AY438" s="18" t="s">
        <v>209</v>
      </c>
      <c r="BE438" s="206">
        <f t="shared" si="94"/>
        <v>0</v>
      </c>
      <c r="BF438" s="206">
        <f t="shared" si="95"/>
        <v>0</v>
      </c>
      <c r="BG438" s="206">
        <f t="shared" si="96"/>
        <v>0</v>
      </c>
      <c r="BH438" s="206">
        <f t="shared" si="97"/>
        <v>0</v>
      </c>
      <c r="BI438" s="206">
        <f t="shared" si="98"/>
        <v>0</v>
      </c>
      <c r="BJ438" s="18" t="s">
        <v>83</v>
      </c>
      <c r="BK438" s="206">
        <f t="shared" si="99"/>
        <v>0</v>
      </c>
      <c r="BL438" s="18" t="s">
        <v>215</v>
      </c>
      <c r="BM438" s="205" t="s">
        <v>1454</v>
      </c>
    </row>
    <row r="439" spans="1:65" s="12" customFormat="1" ht="22.9" customHeight="1">
      <c r="B439" s="177"/>
      <c r="C439" s="178"/>
      <c r="D439" s="179" t="s">
        <v>74</v>
      </c>
      <c r="E439" s="191" t="s">
        <v>5191</v>
      </c>
      <c r="F439" s="191" t="s">
        <v>5192</v>
      </c>
      <c r="G439" s="178"/>
      <c r="H439" s="178"/>
      <c r="I439" s="181"/>
      <c r="J439" s="192">
        <f>BK439</f>
        <v>0</v>
      </c>
      <c r="K439" s="178"/>
      <c r="L439" s="183"/>
      <c r="M439" s="184"/>
      <c r="N439" s="185"/>
      <c r="O439" s="185"/>
      <c r="P439" s="186">
        <f>SUM(P440:P449)</f>
        <v>0</v>
      </c>
      <c r="Q439" s="185"/>
      <c r="R439" s="186">
        <f>SUM(R440:R449)</f>
        <v>0</v>
      </c>
      <c r="S439" s="185"/>
      <c r="T439" s="187">
        <f>SUM(T440:T449)</f>
        <v>0</v>
      </c>
      <c r="AR439" s="188" t="s">
        <v>83</v>
      </c>
      <c r="AT439" s="189" t="s">
        <v>74</v>
      </c>
      <c r="AU439" s="189" t="s">
        <v>83</v>
      </c>
      <c r="AY439" s="188" t="s">
        <v>209</v>
      </c>
      <c r="BK439" s="190">
        <f>SUM(BK440:BK449)</f>
        <v>0</v>
      </c>
    </row>
    <row r="440" spans="1:65" s="2" customFormat="1" ht="16.5" customHeight="1">
      <c r="A440" s="35"/>
      <c r="B440" s="36"/>
      <c r="C440" s="244" t="s">
        <v>843</v>
      </c>
      <c r="D440" s="244" t="s">
        <v>287</v>
      </c>
      <c r="E440" s="245" t="s">
        <v>5193</v>
      </c>
      <c r="F440" s="246" t="s">
        <v>4929</v>
      </c>
      <c r="G440" s="247" t="s">
        <v>1512</v>
      </c>
      <c r="H440" s="248">
        <v>17</v>
      </c>
      <c r="I440" s="249"/>
      <c r="J440" s="250">
        <f t="shared" ref="J440:J449" si="100">ROUND(I440*H440,2)</f>
        <v>0</v>
      </c>
      <c r="K440" s="251"/>
      <c r="L440" s="252"/>
      <c r="M440" s="253" t="s">
        <v>1</v>
      </c>
      <c r="N440" s="254" t="s">
        <v>40</v>
      </c>
      <c r="O440" s="72"/>
      <c r="P440" s="203">
        <f t="shared" ref="P440:P449" si="101">O440*H440</f>
        <v>0</v>
      </c>
      <c r="Q440" s="203">
        <v>0</v>
      </c>
      <c r="R440" s="203">
        <f t="shared" ref="R440:R449" si="102">Q440*H440</f>
        <v>0</v>
      </c>
      <c r="S440" s="203">
        <v>0</v>
      </c>
      <c r="T440" s="204">
        <f t="shared" ref="T440:T449" si="103">S440*H440</f>
        <v>0</v>
      </c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R440" s="205" t="s">
        <v>229</v>
      </c>
      <c r="AT440" s="205" t="s">
        <v>287</v>
      </c>
      <c r="AU440" s="205" t="s">
        <v>85</v>
      </c>
      <c r="AY440" s="18" t="s">
        <v>209</v>
      </c>
      <c r="BE440" s="206">
        <f t="shared" ref="BE440:BE449" si="104">IF(N440="základní",J440,0)</f>
        <v>0</v>
      </c>
      <c r="BF440" s="206">
        <f t="shared" ref="BF440:BF449" si="105">IF(N440="snížená",J440,0)</f>
        <v>0</v>
      </c>
      <c r="BG440" s="206">
        <f t="shared" ref="BG440:BG449" si="106">IF(N440="zákl. přenesená",J440,0)</f>
        <v>0</v>
      </c>
      <c r="BH440" s="206">
        <f t="shared" ref="BH440:BH449" si="107">IF(N440="sníž. přenesená",J440,0)</f>
        <v>0</v>
      </c>
      <c r="BI440" s="206">
        <f t="shared" ref="BI440:BI449" si="108">IF(N440="nulová",J440,0)</f>
        <v>0</v>
      </c>
      <c r="BJ440" s="18" t="s">
        <v>83</v>
      </c>
      <c r="BK440" s="206">
        <f t="shared" ref="BK440:BK449" si="109">ROUND(I440*H440,2)</f>
        <v>0</v>
      </c>
      <c r="BL440" s="18" t="s">
        <v>215</v>
      </c>
      <c r="BM440" s="205" t="s">
        <v>1461</v>
      </c>
    </row>
    <row r="441" spans="1:65" s="2" customFormat="1" ht="16.5" customHeight="1">
      <c r="A441" s="35"/>
      <c r="B441" s="36"/>
      <c r="C441" s="193" t="s">
        <v>1458</v>
      </c>
      <c r="D441" s="193" t="s">
        <v>211</v>
      </c>
      <c r="E441" s="194" t="s">
        <v>5194</v>
      </c>
      <c r="F441" s="195" t="s">
        <v>4931</v>
      </c>
      <c r="G441" s="196" t="s">
        <v>1512</v>
      </c>
      <c r="H441" s="197">
        <v>17</v>
      </c>
      <c r="I441" s="198"/>
      <c r="J441" s="199">
        <f t="shared" si="100"/>
        <v>0</v>
      </c>
      <c r="K441" s="200"/>
      <c r="L441" s="40"/>
      <c r="M441" s="201" t="s">
        <v>1</v>
      </c>
      <c r="N441" s="202" t="s">
        <v>40</v>
      </c>
      <c r="O441" s="72"/>
      <c r="P441" s="203">
        <f t="shared" si="101"/>
        <v>0</v>
      </c>
      <c r="Q441" s="203">
        <v>0</v>
      </c>
      <c r="R441" s="203">
        <f t="shared" si="102"/>
        <v>0</v>
      </c>
      <c r="S441" s="203">
        <v>0</v>
      </c>
      <c r="T441" s="204">
        <f t="shared" si="103"/>
        <v>0</v>
      </c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R441" s="205" t="s">
        <v>215</v>
      </c>
      <c r="AT441" s="205" t="s">
        <v>211</v>
      </c>
      <c r="AU441" s="205" t="s">
        <v>85</v>
      </c>
      <c r="AY441" s="18" t="s">
        <v>209</v>
      </c>
      <c r="BE441" s="206">
        <f t="shared" si="104"/>
        <v>0</v>
      </c>
      <c r="BF441" s="206">
        <f t="shared" si="105"/>
        <v>0</v>
      </c>
      <c r="BG441" s="206">
        <f t="shared" si="106"/>
        <v>0</v>
      </c>
      <c r="BH441" s="206">
        <f t="shared" si="107"/>
        <v>0</v>
      </c>
      <c r="BI441" s="206">
        <f t="shared" si="108"/>
        <v>0</v>
      </c>
      <c r="BJ441" s="18" t="s">
        <v>83</v>
      </c>
      <c r="BK441" s="206">
        <f t="shared" si="109"/>
        <v>0</v>
      </c>
      <c r="BL441" s="18" t="s">
        <v>215</v>
      </c>
      <c r="BM441" s="205" t="s">
        <v>1464</v>
      </c>
    </row>
    <row r="442" spans="1:65" s="2" customFormat="1" ht="16.5" customHeight="1">
      <c r="A442" s="35"/>
      <c r="B442" s="36"/>
      <c r="C442" s="244" t="s">
        <v>846</v>
      </c>
      <c r="D442" s="244" t="s">
        <v>287</v>
      </c>
      <c r="E442" s="245" t="s">
        <v>5195</v>
      </c>
      <c r="F442" s="246" t="s">
        <v>4933</v>
      </c>
      <c r="G442" s="247" t="s">
        <v>1512</v>
      </c>
      <c r="H442" s="248">
        <v>50</v>
      </c>
      <c r="I442" s="249"/>
      <c r="J442" s="250">
        <f t="shared" si="100"/>
        <v>0</v>
      </c>
      <c r="K442" s="251"/>
      <c r="L442" s="252"/>
      <c r="M442" s="253" t="s">
        <v>1</v>
      </c>
      <c r="N442" s="254" t="s">
        <v>40</v>
      </c>
      <c r="O442" s="72"/>
      <c r="P442" s="203">
        <f t="shared" si="101"/>
        <v>0</v>
      </c>
      <c r="Q442" s="203">
        <v>0</v>
      </c>
      <c r="R442" s="203">
        <f t="shared" si="102"/>
        <v>0</v>
      </c>
      <c r="S442" s="203">
        <v>0</v>
      </c>
      <c r="T442" s="204">
        <f t="shared" si="103"/>
        <v>0</v>
      </c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R442" s="205" t="s">
        <v>229</v>
      </c>
      <c r="AT442" s="205" t="s">
        <v>287</v>
      </c>
      <c r="AU442" s="205" t="s">
        <v>85</v>
      </c>
      <c r="AY442" s="18" t="s">
        <v>209</v>
      </c>
      <c r="BE442" s="206">
        <f t="shared" si="104"/>
        <v>0</v>
      </c>
      <c r="BF442" s="206">
        <f t="shared" si="105"/>
        <v>0</v>
      </c>
      <c r="BG442" s="206">
        <f t="shared" si="106"/>
        <v>0</v>
      </c>
      <c r="BH442" s="206">
        <f t="shared" si="107"/>
        <v>0</v>
      </c>
      <c r="BI442" s="206">
        <f t="shared" si="108"/>
        <v>0</v>
      </c>
      <c r="BJ442" s="18" t="s">
        <v>83</v>
      </c>
      <c r="BK442" s="206">
        <f t="shared" si="109"/>
        <v>0</v>
      </c>
      <c r="BL442" s="18" t="s">
        <v>215</v>
      </c>
      <c r="BM442" s="205" t="s">
        <v>1468</v>
      </c>
    </row>
    <row r="443" spans="1:65" s="2" customFormat="1" ht="16.5" customHeight="1">
      <c r="A443" s="35"/>
      <c r="B443" s="36"/>
      <c r="C443" s="193" t="s">
        <v>1465</v>
      </c>
      <c r="D443" s="193" t="s">
        <v>211</v>
      </c>
      <c r="E443" s="194" t="s">
        <v>5196</v>
      </c>
      <c r="F443" s="195" t="s">
        <v>4931</v>
      </c>
      <c r="G443" s="196" t="s">
        <v>1512</v>
      </c>
      <c r="H443" s="197">
        <v>50</v>
      </c>
      <c r="I443" s="198"/>
      <c r="J443" s="199">
        <f t="shared" si="100"/>
        <v>0</v>
      </c>
      <c r="K443" s="200"/>
      <c r="L443" s="40"/>
      <c r="M443" s="201" t="s">
        <v>1</v>
      </c>
      <c r="N443" s="202" t="s">
        <v>40</v>
      </c>
      <c r="O443" s="72"/>
      <c r="P443" s="203">
        <f t="shared" si="101"/>
        <v>0</v>
      </c>
      <c r="Q443" s="203">
        <v>0</v>
      </c>
      <c r="R443" s="203">
        <f t="shared" si="102"/>
        <v>0</v>
      </c>
      <c r="S443" s="203">
        <v>0</v>
      </c>
      <c r="T443" s="204">
        <f t="shared" si="103"/>
        <v>0</v>
      </c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R443" s="205" t="s">
        <v>215</v>
      </c>
      <c r="AT443" s="205" t="s">
        <v>211</v>
      </c>
      <c r="AU443" s="205" t="s">
        <v>85</v>
      </c>
      <c r="AY443" s="18" t="s">
        <v>209</v>
      </c>
      <c r="BE443" s="206">
        <f t="shared" si="104"/>
        <v>0</v>
      </c>
      <c r="BF443" s="206">
        <f t="shared" si="105"/>
        <v>0</v>
      </c>
      <c r="BG443" s="206">
        <f t="shared" si="106"/>
        <v>0</v>
      </c>
      <c r="BH443" s="206">
        <f t="shared" si="107"/>
        <v>0</v>
      </c>
      <c r="BI443" s="206">
        <f t="shared" si="108"/>
        <v>0</v>
      </c>
      <c r="BJ443" s="18" t="s">
        <v>83</v>
      </c>
      <c r="BK443" s="206">
        <f t="shared" si="109"/>
        <v>0</v>
      </c>
      <c r="BL443" s="18" t="s">
        <v>215</v>
      </c>
      <c r="BM443" s="205" t="s">
        <v>1474</v>
      </c>
    </row>
    <row r="444" spans="1:65" s="2" customFormat="1" ht="16.5" customHeight="1">
      <c r="A444" s="35"/>
      <c r="B444" s="36"/>
      <c r="C444" s="244" t="s">
        <v>850</v>
      </c>
      <c r="D444" s="244" t="s">
        <v>287</v>
      </c>
      <c r="E444" s="245" t="s">
        <v>5197</v>
      </c>
      <c r="F444" s="246" t="s">
        <v>4936</v>
      </c>
      <c r="G444" s="247" t="s">
        <v>1512</v>
      </c>
      <c r="H444" s="248">
        <v>4</v>
      </c>
      <c r="I444" s="249"/>
      <c r="J444" s="250">
        <f t="shared" si="100"/>
        <v>0</v>
      </c>
      <c r="K444" s="251"/>
      <c r="L444" s="252"/>
      <c r="M444" s="253" t="s">
        <v>1</v>
      </c>
      <c r="N444" s="254" t="s">
        <v>40</v>
      </c>
      <c r="O444" s="72"/>
      <c r="P444" s="203">
        <f t="shared" si="101"/>
        <v>0</v>
      </c>
      <c r="Q444" s="203">
        <v>0</v>
      </c>
      <c r="R444" s="203">
        <f t="shared" si="102"/>
        <v>0</v>
      </c>
      <c r="S444" s="203">
        <v>0</v>
      </c>
      <c r="T444" s="204">
        <f t="shared" si="103"/>
        <v>0</v>
      </c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R444" s="205" t="s">
        <v>229</v>
      </c>
      <c r="AT444" s="205" t="s">
        <v>287</v>
      </c>
      <c r="AU444" s="205" t="s">
        <v>85</v>
      </c>
      <c r="AY444" s="18" t="s">
        <v>209</v>
      </c>
      <c r="BE444" s="206">
        <f t="shared" si="104"/>
        <v>0</v>
      </c>
      <c r="BF444" s="206">
        <f t="shared" si="105"/>
        <v>0</v>
      </c>
      <c r="BG444" s="206">
        <f t="shared" si="106"/>
        <v>0</v>
      </c>
      <c r="BH444" s="206">
        <f t="shared" si="107"/>
        <v>0</v>
      </c>
      <c r="BI444" s="206">
        <f t="shared" si="108"/>
        <v>0</v>
      </c>
      <c r="BJ444" s="18" t="s">
        <v>83</v>
      </c>
      <c r="BK444" s="206">
        <f t="shared" si="109"/>
        <v>0</v>
      </c>
      <c r="BL444" s="18" t="s">
        <v>215</v>
      </c>
      <c r="BM444" s="205" t="s">
        <v>1481</v>
      </c>
    </row>
    <row r="445" spans="1:65" s="2" customFormat="1" ht="16.5" customHeight="1">
      <c r="A445" s="35"/>
      <c r="B445" s="36"/>
      <c r="C445" s="193" t="s">
        <v>1478</v>
      </c>
      <c r="D445" s="193" t="s">
        <v>211</v>
      </c>
      <c r="E445" s="194" t="s">
        <v>5198</v>
      </c>
      <c r="F445" s="195" t="s">
        <v>4931</v>
      </c>
      <c r="G445" s="196" t="s">
        <v>1512</v>
      </c>
      <c r="H445" s="197">
        <v>4</v>
      </c>
      <c r="I445" s="198"/>
      <c r="J445" s="199">
        <f t="shared" si="100"/>
        <v>0</v>
      </c>
      <c r="K445" s="200"/>
      <c r="L445" s="40"/>
      <c r="M445" s="201" t="s">
        <v>1</v>
      </c>
      <c r="N445" s="202" t="s">
        <v>40</v>
      </c>
      <c r="O445" s="72"/>
      <c r="P445" s="203">
        <f t="shared" si="101"/>
        <v>0</v>
      </c>
      <c r="Q445" s="203">
        <v>0</v>
      </c>
      <c r="R445" s="203">
        <f t="shared" si="102"/>
        <v>0</v>
      </c>
      <c r="S445" s="203">
        <v>0</v>
      </c>
      <c r="T445" s="204">
        <f t="shared" si="103"/>
        <v>0</v>
      </c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R445" s="205" t="s">
        <v>215</v>
      </c>
      <c r="AT445" s="205" t="s">
        <v>211</v>
      </c>
      <c r="AU445" s="205" t="s">
        <v>85</v>
      </c>
      <c r="AY445" s="18" t="s">
        <v>209</v>
      </c>
      <c r="BE445" s="206">
        <f t="shared" si="104"/>
        <v>0</v>
      </c>
      <c r="BF445" s="206">
        <f t="shared" si="105"/>
        <v>0</v>
      </c>
      <c r="BG445" s="206">
        <f t="shared" si="106"/>
        <v>0</v>
      </c>
      <c r="BH445" s="206">
        <f t="shared" si="107"/>
        <v>0</v>
      </c>
      <c r="BI445" s="206">
        <f t="shared" si="108"/>
        <v>0</v>
      </c>
      <c r="BJ445" s="18" t="s">
        <v>83</v>
      </c>
      <c r="BK445" s="206">
        <f t="shared" si="109"/>
        <v>0</v>
      </c>
      <c r="BL445" s="18" t="s">
        <v>215</v>
      </c>
      <c r="BM445" s="205" t="s">
        <v>1486</v>
      </c>
    </row>
    <row r="446" spans="1:65" s="2" customFormat="1" ht="16.5" customHeight="1">
      <c r="A446" s="35"/>
      <c r="B446" s="36"/>
      <c r="C446" s="244" t="s">
        <v>853</v>
      </c>
      <c r="D446" s="244" t="s">
        <v>287</v>
      </c>
      <c r="E446" s="245" t="s">
        <v>5199</v>
      </c>
      <c r="F446" s="246" t="s">
        <v>4939</v>
      </c>
      <c r="G446" s="247" t="s">
        <v>1512</v>
      </c>
      <c r="H446" s="248">
        <v>1</v>
      </c>
      <c r="I446" s="249"/>
      <c r="J446" s="250">
        <f t="shared" si="100"/>
        <v>0</v>
      </c>
      <c r="K446" s="251"/>
      <c r="L446" s="252"/>
      <c r="M446" s="253" t="s">
        <v>1</v>
      </c>
      <c r="N446" s="254" t="s">
        <v>40</v>
      </c>
      <c r="O446" s="72"/>
      <c r="P446" s="203">
        <f t="shared" si="101"/>
        <v>0</v>
      </c>
      <c r="Q446" s="203">
        <v>0</v>
      </c>
      <c r="R446" s="203">
        <f t="shared" si="102"/>
        <v>0</v>
      </c>
      <c r="S446" s="203">
        <v>0</v>
      </c>
      <c r="T446" s="204">
        <f t="shared" si="103"/>
        <v>0</v>
      </c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R446" s="205" t="s">
        <v>229</v>
      </c>
      <c r="AT446" s="205" t="s">
        <v>287</v>
      </c>
      <c r="AU446" s="205" t="s">
        <v>85</v>
      </c>
      <c r="AY446" s="18" t="s">
        <v>209</v>
      </c>
      <c r="BE446" s="206">
        <f t="shared" si="104"/>
        <v>0</v>
      </c>
      <c r="BF446" s="206">
        <f t="shared" si="105"/>
        <v>0</v>
      </c>
      <c r="BG446" s="206">
        <f t="shared" si="106"/>
        <v>0</v>
      </c>
      <c r="BH446" s="206">
        <f t="shared" si="107"/>
        <v>0</v>
      </c>
      <c r="BI446" s="206">
        <f t="shared" si="108"/>
        <v>0</v>
      </c>
      <c r="BJ446" s="18" t="s">
        <v>83</v>
      </c>
      <c r="BK446" s="206">
        <f t="shared" si="109"/>
        <v>0</v>
      </c>
      <c r="BL446" s="18" t="s">
        <v>215</v>
      </c>
      <c r="BM446" s="205" t="s">
        <v>1491</v>
      </c>
    </row>
    <row r="447" spans="1:65" s="2" customFormat="1" ht="16.5" customHeight="1">
      <c r="A447" s="35"/>
      <c r="B447" s="36"/>
      <c r="C447" s="193" t="s">
        <v>1488</v>
      </c>
      <c r="D447" s="193" t="s">
        <v>211</v>
      </c>
      <c r="E447" s="194" t="s">
        <v>5200</v>
      </c>
      <c r="F447" s="195" t="s">
        <v>4931</v>
      </c>
      <c r="G447" s="196" t="s">
        <v>1512</v>
      </c>
      <c r="H447" s="197">
        <v>1</v>
      </c>
      <c r="I447" s="198"/>
      <c r="J447" s="199">
        <f t="shared" si="100"/>
        <v>0</v>
      </c>
      <c r="K447" s="200"/>
      <c r="L447" s="40"/>
      <c r="M447" s="201" t="s">
        <v>1</v>
      </c>
      <c r="N447" s="202" t="s">
        <v>40</v>
      </c>
      <c r="O447" s="72"/>
      <c r="P447" s="203">
        <f t="shared" si="101"/>
        <v>0</v>
      </c>
      <c r="Q447" s="203">
        <v>0</v>
      </c>
      <c r="R447" s="203">
        <f t="shared" si="102"/>
        <v>0</v>
      </c>
      <c r="S447" s="203">
        <v>0</v>
      </c>
      <c r="T447" s="204">
        <f t="shared" si="103"/>
        <v>0</v>
      </c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R447" s="205" t="s">
        <v>215</v>
      </c>
      <c r="AT447" s="205" t="s">
        <v>211</v>
      </c>
      <c r="AU447" s="205" t="s">
        <v>85</v>
      </c>
      <c r="AY447" s="18" t="s">
        <v>209</v>
      </c>
      <c r="BE447" s="206">
        <f t="shared" si="104"/>
        <v>0</v>
      </c>
      <c r="BF447" s="206">
        <f t="shared" si="105"/>
        <v>0</v>
      </c>
      <c r="BG447" s="206">
        <f t="shared" si="106"/>
        <v>0</v>
      </c>
      <c r="BH447" s="206">
        <f t="shared" si="107"/>
        <v>0</v>
      </c>
      <c r="BI447" s="206">
        <f t="shared" si="108"/>
        <v>0</v>
      </c>
      <c r="BJ447" s="18" t="s">
        <v>83</v>
      </c>
      <c r="BK447" s="206">
        <f t="shared" si="109"/>
        <v>0</v>
      </c>
      <c r="BL447" s="18" t="s">
        <v>215</v>
      </c>
      <c r="BM447" s="205" t="s">
        <v>1494</v>
      </c>
    </row>
    <row r="448" spans="1:65" s="2" customFormat="1" ht="16.5" customHeight="1">
      <c r="A448" s="35"/>
      <c r="B448" s="36"/>
      <c r="C448" s="244" t="s">
        <v>857</v>
      </c>
      <c r="D448" s="244" t="s">
        <v>287</v>
      </c>
      <c r="E448" s="245" t="s">
        <v>5201</v>
      </c>
      <c r="F448" s="246" t="s">
        <v>4948</v>
      </c>
      <c r="G448" s="247" t="s">
        <v>1512</v>
      </c>
      <c r="H448" s="248">
        <v>3</v>
      </c>
      <c r="I448" s="249"/>
      <c r="J448" s="250">
        <f t="shared" si="100"/>
        <v>0</v>
      </c>
      <c r="K448" s="251"/>
      <c r="L448" s="252"/>
      <c r="M448" s="253" t="s">
        <v>1</v>
      </c>
      <c r="N448" s="254" t="s">
        <v>40</v>
      </c>
      <c r="O448" s="72"/>
      <c r="P448" s="203">
        <f t="shared" si="101"/>
        <v>0</v>
      </c>
      <c r="Q448" s="203">
        <v>0</v>
      </c>
      <c r="R448" s="203">
        <f t="shared" si="102"/>
        <v>0</v>
      </c>
      <c r="S448" s="203">
        <v>0</v>
      </c>
      <c r="T448" s="204">
        <f t="shared" si="103"/>
        <v>0</v>
      </c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R448" s="205" t="s">
        <v>229</v>
      </c>
      <c r="AT448" s="205" t="s">
        <v>287</v>
      </c>
      <c r="AU448" s="205" t="s">
        <v>85</v>
      </c>
      <c r="AY448" s="18" t="s">
        <v>209</v>
      </c>
      <c r="BE448" s="206">
        <f t="shared" si="104"/>
        <v>0</v>
      </c>
      <c r="BF448" s="206">
        <f t="shared" si="105"/>
        <v>0</v>
      </c>
      <c r="BG448" s="206">
        <f t="shared" si="106"/>
        <v>0</v>
      </c>
      <c r="BH448" s="206">
        <f t="shared" si="107"/>
        <v>0</v>
      </c>
      <c r="BI448" s="206">
        <f t="shared" si="108"/>
        <v>0</v>
      </c>
      <c r="BJ448" s="18" t="s">
        <v>83</v>
      </c>
      <c r="BK448" s="206">
        <f t="shared" si="109"/>
        <v>0</v>
      </c>
      <c r="BL448" s="18" t="s">
        <v>215</v>
      </c>
      <c r="BM448" s="205" t="s">
        <v>1498</v>
      </c>
    </row>
    <row r="449" spans="1:65" s="2" customFormat="1" ht="16.5" customHeight="1">
      <c r="A449" s="35"/>
      <c r="B449" s="36"/>
      <c r="C449" s="193" t="s">
        <v>1495</v>
      </c>
      <c r="D449" s="193" t="s">
        <v>211</v>
      </c>
      <c r="E449" s="194" t="s">
        <v>5202</v>
      </c>
      <c r="F449" s="195" t="s">
        <v>4931</v>
      </c>
      <c r="G449" s="196" t="s">
        <v>1512</v>
      </c>
      <c r="H449" s="197">
        <v>3</v>
      </c>
      <c r="I449" s="198"/>
      <c r="J449" s="199">
        <f t="shared" si="100"/>
        <v>0</v>
      </c>
      <c r="K449" s="200"/>
      <c r="L449" s="40"/>
      <c r="M449" s="201" t="s">
        <v>1</v>
      </c>
      <c r="N449" s="202" t="s">
        <v>40</v>
      </c>
      <c r="O449" s="72"/>
      <c r="P449" s="203">
        <f t="shared" si="101"/>
        <v>0</v>
      </c>
      <c r="Q449" s="203">
        <v>0</v>
      </c>
      <c r="R449" s="203">
        <f t="shared" si="102"/>
        <v>0</v>
      </c>
      <c r="S449" s="203">
        <v>0</v>
      </c>
      <c r="T449" s="204">
        <f t="shared" si="103"/>
        <v>0</v>
      </c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R449" s="205" t="s">
        <v>215</v>
      </c>
      <c r="AT449" s="205" t="s">
        <v>211</v>
      </c>
      <c r="AU449" s="205" t="s">
        <v>85</v>
      </c>
      <c r="AY449" s="18" t="s">
        <v>209</v>
      </c>
      <c r="BE449" s="206">
        <f t="shared" si="104"/>
        <v>0</v>
      </c>
      <c r="BF449" s="206">
        <f t="shared" si="105"/>
        <v>0</v>
      </c>
      <c r="BG449" s="206">
        <f t="shared" si="106"/>
        <v>0</v>
      </c>
      <c r="BH449" s="206">
        <f t="shared" si="107"/>
        <v>0</v>
      </c>
      <c r="BI449" s="206">
        <f t="shared" si="108"/>
        <v>0</v>
      </c>
      <c r="BJ449" s="18" t="s">
        <v>83</v>
      </c>
      <c r="BK449" s="206">
        <f t="shared" si="109"/>
        <v>0</v>
      </c>
      <c r="BL449" s="18" t="s">
        <v>215</v>
      </c>
      <c r="BM449" s="205" t="s">
        <v>1501</v>
      </c>
    </row>
    <row r="450" spans="1:65" s="12" customFormat="1" ht="22.9" customHeight="1">
      <c r="B450" s="177"/>
      <c r="C450" s="178"/>
      <c r="D450" s="179" t="s">
        <v>74</v>
      </c>
      <c r="E450" s="191" t="s">
        <v>5203</v>
      </c>
      <c r="F450" s="191" t="s">
        <v>4951</v>
      </c>
      <c r="G450" s="178"/>
      <c r="H450" s="178"/>
      <c r="I450" s="181"/>
      <c r="J450" s="192">
        <f>BK450</f>
        <v>0</v>
      </c>
      <c r="K450" s="178"/>
      <c r="L450" s="183"/>
      <c r="M450" s="184"/>
      <c r="N450" s="185"/>
      <c r="O450" s="185"/>
      <c r="P450" s="186">
        <f>SUM(P451:P453)</f>
        <v>0</v>
      </c>
      <c r="Q450" s="185"/>
      <c r="R450" s="186">
        <f>SUM(R451:R453)</f>
        <v>0</v>
      </c>
      <c r="S450" s="185"/>
      <c r="T450" s="187">
        <f>SUM(T451:T453)</f>
        <v>0</v>
      </c>
      <c r="AR450" s="188" t="s">
        <v>83</v>
      </c>
      <c r="AT450" s="189" t="s">
        <v>74</v>
      </c>
      <c r="AU450" s="189" t="s">
        <v>83</v>
      </c>
      <c r="AY450" s="188" t="s">
        <v>209</v>
      </c>
      <c r="BK450" s="190">
        <f>SUM(BK451:BK453)</f>
        <v>0</v>
      </c>
    </row>
    <row r="451" spans="1:65" s="2" customFormat="1" ht="21.75" customHeight="1">
      <c r="A451" s="35"/>
      <c r="B451" s="36"/>
      <c r="C451" s="193" t="s">
        <v>860</v>
      </c>
      <c r="D451" s="193" t="s">
        <v>211</v>
      </c>
      <c r="E451" s="194" t="s">
        <v>5204</v>
      </c>
      <c r="F451" s="195" t="s">
        <v>4953</v>
      </c>
      <c r="G451" s="196" t="s">
        <v>214</v>
      </c>
      <c r="H451" s="197">
        <v>45</v>
      </c>
      <c r="I451" s="198"/>
      <c r="J451" s="199">
        <f>ROUND(I451*H451,2)</f>
        <v>0</v>
      </c>
      <c r="K451" s="200"/>
      <c r="L451" s="40"/>
      <c r="M451" s="201" t="s">
        <v>1</v>
      </c>
      <c r="N451" s="202" t="s">
        <v>40</v>
      </c>
      <c r="O451" s="72"/>
      <c r="P451" s="203">
        <f>O451*H451</f>
        <v>0</v>
      </c>
      <c r="Q451" s="203">
        <v>0</v>
      </c>
      <c r="R451" s="203">
        <f>Q451*H451</f>
        <v>0</v>
      </c>
      <c r="S451" s="203">
        <v>0</v>
      </c>
      <c r="T451" s="204">
        <f>S451*H451</f>
        <v>0</v>
      </c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R451" s="205" t="s">
        <v>215</v>
      </c>
      <c r="AT451" s="205" t="s">
        <v>211</v>
      </c>
      <c r="AU451" s="205" t="s">
        <v>85</v>
      </c>
      <c r="AY451" s="18" t="s">
        <v>209</v>
      </c>
      <c r="BE451" s="206">
        <f>IF(N451="základní",J451,0)</f>
        <v>0</v>
      </c>
      <c r="BF451" s="206">
        <f>IF(N451="snížená",J451,0)</f>
        <v>0</v>
      </c>
      <c r="BG451" s="206">
        <f>IF(N451="zákl. přenesená",J451,0)</f>
        <v>0</v>
      </c>
      <c r="BH451" s="206">
        <f>IF(N451="sníž. přenesená",J451,0)</f>
        <v>0</v>
      </c>
      <c r="BI451" s="206">
        <f>IF(N451="nulová",J451,0)</f>
        <v>0</v>
      </c>
      <c r="BJ451" s="18" t="s">
        <v>83</v>
      </c>
      <c r="BK451" s="206">
        <f>ROUND(I451*H451,2)</f>
        <v>0</v>
      </c>
      <c r="BL451" s="18" t="s">
        <v>215</v>
      </c>
      <c r="BM451" s="205" t="s">
        <v>1505</v>
      </c>
    </row>
    <row r="452" spans="1:65" s="2" customFormat="1" ht="21.75" customHeight="1">
      <c r="A452" s="35"/>
      <c r="B452" s="36"/>
      <c r="C452" s="193" t="s">
        <v>1502</v>
      </c>
      <c r="D452" s="193" t="s">
        <v>211</v>
      </c>
      <c r="E452" s="194" t="s">
        <v>5205</v>
      </c>
      <c r="F452" s="195" t="s">
        <v>4955</v>
      </c>
      <c r="G452" s="196" t="s">
        <v>214</v>
      </c>
      <c r="H452" s="197">
        <v>20</v>
      </c>
      <c r="I452" s="198"/>
      <c r="J452" s="199">
        <f>ROUND(I452*H452,2)</f>
        <v>0</v>
      </c>
      <c r="K452" s="200"/>
      <c r="L452" s="40"/>
      <c r="M452" s="201" t="s">
        <v>1</v>
      </c>
      <c r="N452" s="202" t="s">
        <v>40</v>
      </c>
      <c r="O452" s="72"/>
      <c r="P452" s="203">
        <f>O452*H452</f>
        <v>0</v>
      </c>
      <c r="Q452" s="203">
        <v>0</v>
      </c>
      <c r="R452" s="203">
        <f>Q452*H452</f>
        <v>0</v>
      </c>
      <c r="S452" s="203">
        <v>0</v>
      </c>
      <c r="T452" s="204">
        <f>S452*H452</f>
        <v>0</v>
      </c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R452" s="205" t="s">
        <v>215</v>
      </c>
      <c r="AT452" s="205" t="s">
        <v>211</v>
      </c>
      <c r="AU452" s="205" t="s">
        <v>85</v>
      </c>
      <c r="AY452" s="18" t="s">
        <v>209</v>
      </c>
      <c r="BE452" s="206">
        <f>IF(N452="základní",J452,0)</f>
        <v>0</v>
      </c>
      <c r="BF452" s="206">
        <f>IF(N452="snížená",J452,0)</f>
        <v>0</v>
      </c>
      <c r="BG452" s="206">
        <f>IF(N452="zákl. přenesená",J452,0)</f>
        <v>0</v>
      </c>
      <c r="BH452" s="206">
        <f>IF(N452="sníž. přenesená",J452,0)</f>
        <v>0</v>
      </c>
      <c r="BI452" s="206">
        <f>IF(N452="nulová",J452,0)</f>
        <v>0</v>
      </c>
      <c r="BJ452" s="18" t="s">
        <v>83</v>
      </c>
      <c r="BK452" s="206">
        <f>ROUND(I452*H452,2)</f>
        <v>0</v>
      </c>
      <c r="BL452" s="18" t="s">
        <v>215</v>
      </c>
      <c r="BM452" s="205" t="s">
        <v>1508</v>
      </c>
    </row>
    <row r="453" spans="1:65" s="2" customFormat="1" ht="33" customHeight="1">
      <c r="A453" s="35"/>
      <c r="B453" s="36"/>
      <c r="C453" s="193" t="s">
        <v>864</v>
      </c>
      <c r="D453" s="193" t="s">
        <v>211</v>
      </c>
      <c r="E453" s="194" t="s">
        <v>5206</v>
      </c>
      <c r="F453" s="195" t="s">
        <v>4957</v>
      </c>
      <c r="G453" s="196" t="s">
        <v>214</v>
      </c>
      <c r="H453" s="197">
        <v>60</v>
      </c>
      <c r="I453" s="198"/>
      <c r="J453" s="199">
        <f>ROUND(I453*H453,2)</f>
        <v>0</v>
      </c>
      <c r="K453" s="200"/>
      <c r="L453" s="40"/>
      <c r="M453" s="201" t="s">
        <v>1</v>
      </c>
      <c r="N453" s="202" t="s">
        <v>40</v>
      </c>
      <c r="O453" s="72"/>
      <c r="P453" s="203">
        <f>O453*H453</f>
        <v>0</v>
      </c>
      <c r="Q453" s="203">
        <v>0</v>
      </c>
      <c r="R453" s="203">
        <f>Q453*H453</f>
        <v>0</v>
      </c>
      <c r="S453" s="203">
        <v>0</v>
      </c>
      <c r="T453" s="204">
        <f>S453*H453</f>
        <v>0</v>
      </c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R453" s="205" t="s">
        <v>215</v>
      </c>
      <c r="AT453" s="205" t="s">
        <v>211</v>
      </c>
      <c r="AU453" s="205" t="s">
        <v>85</v>
      </c>
      <c r="AY453" s="18" t="s">
        <v>209</v>
      </c>
      <c r="BE453" s="206">
        <f>IF(N453="základní",J453,0)</f>
        <v>0</v>
      </c>
      <c r="BF453" s="206">
        <f>IF(N453="snížená",J453,0)</f>
        <v>0</v>
      </c>
      <c r="BG453" s="206">
        <f>IF(N453="zákl. přenesená",J453,0)</f>
        <v>0</v>
      </c>
      <c r="BH453" s="206">
        <f>IF(N453="sníž. přenesená",J453,0)</f>
        <v>0</v>
      </c>
      <c r="BI453" s="206">
        <f>IF(N453="nulová",J453,0)</f>
        <v>0</v>
      </c>
      <c r="BJ453" s="18" t="s">
        <v>83</v>
      </c>
      <c r="BK453" s="206">
        <f>ROUND(I453*H453,2)</f>
        <v>0</v>
      </c>
      <c r="BL453" s="18" t="s">
        <v>215</v>
      </c>
      <c r="BM453" s="205" t="s">
        <v>1513</v>
      </c>
    </row>
    <row r="454" spans="1:65" s="12" customFormat="1" ht="25.9" customHeight="1">
      <c r="B454" s="177"/>
      <c r="C454" s="178"/>
      <c r="D454" s="179" t="s">
        <v>74</v>
      </c>
      <c r="E454" s="180" t="s">
        <v>5207</v>
      </c>
      <c r="F454" s="180" t="s">
        <v>5208</v>
      </c>
      <c r="G454" s="178"/>
      <c r="H454" s="178"/>
      <c r="I454" s="181"/>
      <c r="J454" s="182">
        <f>BK454</f>
        <v>0</v>
      </c>
      <c r="K454" s="178"/>
      <c r="L454" s="183"/>
      <c r="M454" s="184"/>
      <c r="N454" s="185"/>
      <c r="O454" s="185"/>
      <c r="P454" s="186">
        <f>P455+P487+P498</f>
        <v>0</v>
      </c>
      <c r="Q454" s="185"/>
      <c r="R454" s="186">
        <f>R455+R487+R498</f>
        <v>0</v>
      </c>
      <c r="S454" s="185"/>
      <c r="T454" s="187">
        <f>T455+T487+T498</f>
        <v>0</v>
      </c>
      <c r="AR454" s="188" t="s">
        <v>83</v>
      </c>
      <c r="AT454" s="189" t="s">
        <v>74</v>
      </c>
      <c r="AU454" s="189" t="s">
        <v>75</v>
      </c>
      <c r="AY454" s="188" t="s">
        <v>209</v>
      </c>
      <c r="BK454" s="190">
        <f>BK455+BK487+BK498</f>
        <v>0</v>
      </c>
    </row>
    <row r="455" spans="1:65" s="12" customFormat="1" ht="22.9" customHeight="1">
      <c r="B455" s="177"/>
      <c r="C455" s="178"/>
      <c r="D455" s="179" t="s">
        <v>74</v>
      </c>
      <c r="E455" s="191" t="s">
        <v>5209</v>
      </c>
      <c r="F455" s="191" t="s">
        <v>4840</v>
      </c>
      <c r="G455" s="178"/>
      <c r="H455" s="178"/>
      <c r="I455" s="181"/>
      <c r="J455" s="192">
        <f>BK455</f>
        <v>0</v>
      </c>
      <c r="K455" s="178"/>
      <c r="L455" s="183"/>
      <c r="M455" s="184"/>
      <c r="N455" s="185"/>
      <c r="O455" s="185"/>
      <c r="P455" s="186">
        <f>SUM(P456:P486)</f>
        <v>0</v>
      </c>
      <c r="Q455" s="185"/>
      <c r="R455" s="186">
        <f>SUM(R456:R486)</f>
        <v>0</v>
      </c>
      <c r="S455" s="185"/>
      <c r="T455" s="187">
        <f>SUM(T456:T486)</f>
        <v>0</v>
      </c>
      <c r="AR455" s="188" t="s">
        <v>83</v>
      </c>
      <c r="AT455" s="189" t="s">
        <v>74</v>
      </c>
      <c r="AU455" s="189" t="s">
        <v>83</v>
      </c>
      <c r="AY455" s="188" t="s">
        <v>209</v>
      </c>
      <c r="BK455" s="190">
        <f>SUM(BK456:BK486)</f>
        <v>0</v>
      </c>
    </row>
    <row r="456" spans="1:65" s="2" customFormat="1" ht="66.75" customHeight="1">
      <c r="A456" s="35"/>
      <c r="B456" s="36"/>
      <c r="C456" s="244" t="s">
        <v>1509</v>
      </c>
      <c r="D456" s="244" t="s">
        <v>287</v>
      </c>
      <c r="E456" s="245" t="s">
        <v>5210</v>
      </c>
      <c r="F456" s="246" t="s">
        <v>4842</v>
      </c>
      <c r="G456" s="247" t="s">
        <v>513</v>
      </c>
      <c r="H456" s="248">
        <v>1</v>
      </c>
      <c r="I456" s="249"/>
      <c r="J456" s="250">
        <f t="shared" ref="J456:J486" si="110">ROUND(I456*H456,2)</f>
        <v>0</v>
      </c>
      <c r="K456" s="251"/>
      <c r="L456" s="252"/>
      <c r="M456" s="253" t="s">
        <v>1</v>
      </c>
      <c r="N456" s="254" t="s">
        <v>40</v>
      </c>
      <c r="O456" s="72"/>
      <c r="P456" s="203">
        <f t="shared" ref="P456:P486" si="111">O456*H456</f>
        <v>0</v>
      </c>
      <c r="Q456" s="203">
        <v>0</v>
      </c>
      <c r="R456" s="203">
        <f t="shared" ref="R456:R486" si="112">Q456*H456</f>
        <v>0</v>
      </c>
      <c r="S456" s="203">
        <v>0</v>
      </c>
      <c r="T456" s="204">
        <f t="shared" ref="T456:T486" si="113">S456*H456</f>
        <v>0</v>
      </c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R456" s="205" t="s">
        <v>229</v>
      </c>
      <c r="AT456" s="205" t="s">
        <v>287</v>
      </c>
      <c r="AU456" s="205" t="s">
        <v>85</v>
      </c>
      <c r="AY456" s="18" t="s">
        <v>209</v>
      </c>
      <c r="BE456" s="206">
        <f t="shared" ref="BE456:BE486" si="114">IF(N456="základní",J456,0)</f>
        <v>0</v>
      </c>
      <c r="BF456" s="206">
        <f t="shared" ref="BF456:BF486" si="115">IF(N456="snížená",J456,0)</f>
        <v>0</v>
      </c>
      <c r="BG456" s="206">
        <f t="shared" ref="BG456:BG486" si="116">IF(N456="zákl. přenesená",J456,0)</f>
        <v>0</v>
      </c>
      <c r="BH456" s="206">
        <f t="shared" ref="BH456:BH486" si="117">IF(N456="sníž. přenesená",J456,0)</f>
        <v>0</v>
      </c>
      <c r="BI456" s="206">
        <f t="shared" ref="BI456:BI486" si="118">IF(N456="nulová",J456,0)</f>
        <v>0</v>
      </c>
      <c r="BJ456" s="18" t="s">
        <v>83</v>
      </c>
      <c r="BK456" s="206">
        <f t="shared" ref="BK456:BK486" si="119">ROUND(I456*H456,2)</f>
        <v>0</v>
      </c>
      <c r="BL456" s="18" t="s">
        <v>215</v>
      </c>
      <c r="BM456" s="205" t="s">
        <v>1517</v>
      </c>
    </row>
    <row r="457" spans="1:65" s="2" customFormat="1" ht="16.5" customHeight="1">
      <c r="A457" s="35"/>
      <c r="B457" s="36"/>
      <c r="C457" s="244" t="s">
        <v>867</v>
      </c>
      <c r="D457" s="244" t="s">
        <v>287</v>
      </c>
      <c r="E457" s="245" t="s">
        <v>5211</v>
      </c>
      <c r="F457" s="246" t="s">
        <v>4844</v>
      </c>
      <c r="G457" s="247" t="s">
        <v>513</v>
      </c>
      <c r="H457" s="248">
        <v>1</v>
      </c>
      <c r="I457" s="249"/>
      <c r="J457" s="250">
        <f t="shared" si="110"/>
        <v>0</v>
      </c>
      <c r="K457" s="251"/>
      <c r="L457" s="252"/>
      <c r="M457" s="253" t="s">
        <v>1</v>
      </c>
      <c r="N457" s="254" t="s">
        <v>40</v>
      </c>
      <c r="O457" s="72"/>
      <c r="P457" s="203">
        <f t="shared" si="111"/>
        <v>0</v>
      </c>
      <c r="Q457" s="203">
        <v>0</v>
      </c>
      <c r="R457" s="203">
        <f t="shared" si="112"/>
        <v>0</v>
      </c>
      <c r="S457" s="203">
        <v>0</v>
      </c>
      <c r="T457" s="204">
        <f t="shared" si="113"/>
        <v>0</v>
      </c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R457" s="205" t="s">
        <v>229</v>
      </c>
      <c r="AT457" s="205" t="s">
        <v>287</v>
      </c>
      <c r="AU457" s="205" t="s">
        <v>85</v>
      </c>
      <c r="AY457" s="18" t="s">
        <v>209</v>
      </c>
      <c r="BE457" s="206">
        <f t="shared" si="114"/>
        <v>0</v>
      </c>
      <c r="BF457" s="206">
        <f t="shared" si="115"/>
        <v>0</v>
      </c>
      <c r="BG457" s="206">
        <f t="shared" si="116"/>
        <v>0</v>
      </c>
      <c r="BH457" s="206">
        <f t="shared" si="117"/>
        <v>0</v>
      </c>
      <c r="BI457" s="206">
        <f t="shared" si="118"/>
        <v>0</v>
      </c>
      <c r="BJ457" s="18" t="s">
        <v>83</v>
      </c>
      <c r="BK457" s="206">
        <f t="shared" si="119"/>
        <v>0</v>
      </c>
      <c r="BL457" s="18" t="s">
        <v>215</v>
      </c>
      <c r="BM457" s="205" t="s">
        <v>1521</v>
      </c>
    </row>
    <row r="458" spans="1:65" s="2" customFormat="1" ht="16.5" customHeight="1">
      <c r="A458" s="35"/>
      <c r="B458" s="36"/>
      <c r="C458" s="193" t="s">
        <v>1518</v>
      </c>
      <c r="D458" s="193" t="s">
        <v>211</v>
      </c>
      <c r="E458" s="194" t="s">
        <v>5212</v>
      </c>
      <c r="F458" s="195" t="s">
        <v>4846</v>
      </c>
      <c r="G458" s="196" t="s">
        <v>513</v>
      </c>
      <c r="H458" s="197">
        <v>1</v>
      </c>
      <c r="I458" s="198"/>
      <c r="J458" s="199">
        <f t="shared" si="110"/>
        <v>0</v>
      </c>
      <c r="K458" s="200"/>
      <c r="L458" s="40"/>
      <c r="M458" s="201" t="s">
        <v>1</v>
      </c>
      <c r="N458" s="202" t="s">
        <v>40</v>
      </c>
      <c r="O458" s="72"/>
      <c r="P458" s="203">
        <f t="shared" si="111"/>
        <v>0</v>
      </c>
      <c r="Q458" s="203">
        <v>0</v>
      </c>
      <c r="R458" s="203">
        <f t="shared" si="112"/>
        <v>0</v>
      </c>
      <c r="S458" s="203">
        <v>0</v>
      </c>
      <c r="T458" s="204">
        <f t="shared" si="113"/>
        <v>0</v>
      </c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R458" s="205" t="s">
        <v>215</v>
      </c>
      <c r="AT458" s="205" t="s">
        <v>211</v>
      </c>
      <c r="AU458" s="205" t="s">
        <v>85</v>
      </c>
      <c r="AY458" s="18" t="s">
        <v>209</v>
      </c>
      <c r="BE458" s="206">
        <f t="shared" si="114"/>
        <v>0</v>
      </c>
      <c r="BF458" s="206">
        <f t="shared" si="115"/>
        <v>0</v>
      </c>
      <c r="BG458" s="206">
        <f t="shared" si="116"/>
        <v>0</v>
      </c>
      <c r="BH458" s="206">
        <f t="shared" si="117"/>
        <v>0</v>
      </c>
      <c r="BI458" s="206">
        <f t="shared" si="118"/>
        <v>0</v>
      </c>
      <c r="BJ458" s="18" t="s">
        <v>83</v>
      </c>
      <c r="BK458" s="206">
        <f t="shared" si="119"/>
        <v>0</v>
      </c>
      <c r="BL458" s="18" t="s">
        <v>215</v>
      </c>
      <c r="BM458" s="205" t="s">
        <v>1524</v>
      </c>
    </row>
    <row r="459" spans="1:65" s="2" customFormat="1" ht="37.9" customHeight="1">
      <c r="A459" s="35"/>
      <c r="B459" s="36"/>
      <c r="C459" s="244" t="s">
        <v>871</v>
      </c>
      <c r="D459" s="244" t="s">
        <v>287</v>
      </c>
      <c r="E459" s="245" t="s">
        <v>5213</v>
      </c>
      <c r="F459" s="246" t="s">
        <v>4848</v>
      </c>
      <c r="G459" s="247" t="s">
        <v>513</v>
      </c>
      <c r="H459" s="248">
        <v>1</v>
      </c>
      <c r="I459" s="249"/>
      <c r="J459" s="250">
        <f t="shared" si="110"/>
        <v>0</v>
      </c>
      <c r="K459" s="251"/>
      <c r="L459" s="252"/>
      <c r="M459" s="253" t="s">
        <v>1</v>
      </c>
      <c r="N459" s="254" t="s">
        <v>40</v>
      </c>
      <c r="O459" s="72"/>
      <c r="P459" s="203">
        <f t="shared" si="111"/>
        <v>0</v>
      </c>
      <c r="Q459" s="203">
        <v>0</v>
      </c>
      <c r="R459" s="203">
        <f t="shared" si="112"/>
        <v>0</v>
      </c>
      <c r="S459" s="203">
        <v>0</v>
      </c>
      <c r="T459" s="204">
        <f t="shared" si="113"/>
        <v>0</v>
      </c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R459" s="205" t="s">
        <v>229</v>
      </c>
      <c r="AT459" s="205" t="s">
        <v>287</v>
      </c>
      <c r="AU459" s="205" t="s">
        <v>85</v>
      </c>
      <c r="AY459" s="18" t="s">
        <v>209</v>
      </c>
      <c r="BE459" s="206">
        <f t="shared" si="114"/>
        <v>0</v>
      </c>
      <c r="BF459" s="206">
        <f t="shared" si="115"/>
        <v>0</v>
      </c>
      <c r="BG459" s="206">
        <f t="shared" si="116"/>
        <v>0</v>
      </c>
      <c r="BH459" s="206">
        <f t="shared" si="117"/>
        <v>0</v>
      </c>
      <c r="BI459" s="206">
        <f t="shared" si="118"/>
        <v>0</v>
      </c>
      <c r="BJ459" s="18" t="s">
        <v>83</v>
      </c>
      <c r="BK459" s="206">
        <f t="shared" si="119"/>
        <v>0</v>
      </c>
      <c r="BL459" s="18" t="s">
        <v>215</v>
      </c>
      <c r="BM459" s="205" t="s">
        <v>1528</v>
      </c>
    </row>
    <row r="460" spans="1:65" s="2" customFormat="1" ht="49.15" customHeight="1">
      <c r="A460" s="35"/>
      <c r="B460" s="36"/>
      <c r="C460" s="244" t="s">
        <v>1525</v>
      </c>
      <c r="D460" s="244" t="s">
        <v>287</v>
      </c>
      <c r="E460" s="245" t="s">
        <v>5214</v>
      </c>
      <c r="F460" s="246" t="s">
        <v>4850</v>
      </c>
      <c r="G460" s="247" t="s">
        <v>513</v>
      </c>
      <c r="H460" s="248">
        <v>1</v>
      </c>
      <c r="I460" s="249"/>
      <c r="J460" s="250">
        <f t="shared" si="110"/>
        <v>0</v>
      </c>
      <c r="K460" s="251"/>
      <c r="L460" s="252"/>
      <c r="M460" s="253" t="s">
        <v>1</v>
      </c>
      <c r="N460" s="254" t="s">
        <v>40</v>
      </c>
      <c r="O460" s="72"/>
      <c r="P460" s="203">
        <f t="shared" si="111"/>
        <v>0</v>
      </c>
      <c r="Q460" s="203">
        <v>0</v>
      </c>
      <c r="R460" s="203">
        <f t="shared" si="112"/>
        <v>0</v>
      </c>
      <c r="S460" s="203">
        <v>0</v>
      </c>
      <c r="T460" s="204">
        <f t="shared" si="113"/>
        <v>0</v>
      </c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R460" s="205" t="s">
        <v>229</v>
      </c>
      <c r="AT460" s="205" t="s">
        <v>287</v>
      </c>
      <c r="AU460" s="205" t="s">
        <v>85</v>
      </c>
      <c r="AY460" s="18" t="s">
        <v>209</v>
      </c>
      <c r="BE460" s="206">
        <f t="shared" si="114"/>
        <v>0</v>
      </c>
      <c r="BF460" s="206">
        <f t="shared" si="115"/>
        <v>0</v>
      </c>
      <c r="BG460" s="206">
        <f t="shared" si="116"/>
        <v>0</v>
      </c>
      <c r="BH460" s="206">
        <f t="shared" si="117"/>
        <v>0</v>
      </c>
      <c r="BI460" s="206">
        <f t="shared" si="118"/>
        <v>0</v>
      </c>
      <c r="BJ460" s="18" t="s">
        <v>83</v>
      </c>
      <c r="BK460" s="206">
        <f t="shared" si="119"/>
        <v>0</v>
      </c>
      <c r="BL460" s="18" t="s">
        <v>215</v>
      </c>
      <c r="BM460" s="205" t="s">
        <v>1531</v>
      </c>
    </row>
    <row r="461" spans="1:65" s="2" customFormat="1" ht="16.5" customHeight="1">
      <c r="A461" s="35"/>
      <c r="B461" s="36"/>
      <c r="C461" s="244" t="s">
        <v>875</v>
      </c>
      <c r="D461" s="244" t="s">
        <v>287</v>
      </c>
      <c r="E461" s="245" t="s">
        <v>5215</v>
      </c>
      <c r="F461" s="246" t="s">
        <v>4852</v>
      </c>
      <c r="G461" s="247" t="s">
        <v>513</v>
      </c>
      <c r="H461" s="248">
        <v>1</v>
      </c>
      <c r="I461" s="249"/>
      <c r="J461" s="250">
        <f t="shared" si="110"/>
        <v>0</v>
      </c>
      <c r="K461" s="251"/>
      <c r="L461" s="252"/>
      <c r="M461" s="253" t="s">
        <v>1</v>
      </c>
      <c r="N461" s="254" t="s">
        <v>40</v>
      </c>
      <c r="O461" s="72"/>
      <c r="P461" s="203">
        <f t="shared" si="111"/>
        <v>0</v>
      </c>
      <c r="Q461" s="203">
        <v>0</v>
      </c>
      <c r="R461" s="203">
        <f t="shared" si="112"/>
        <v>0</v>
      </c>
      <c r="S461" s="203">
        <v>0</v>
      </c>
      <c r="T461" s="204">
        <f t="shared" si="113"/>
        <v>0</v>
      </c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R461" s="205" t="s">
        <v>229</v>
      </c>
      <c r="AT461" s="205" t="s">
        <v>287</v>
      </c>
      <c r="AU461" s="205" t="s">
        <v>85</v>
      </c>
      <c r="AY461" s="18" t="s">
        <v>209</v>
      </c>
      <c r="BE461" s="206">
        <f t="shared" si="114"/>
        <v>0</v>
      </c>
      <c r="BF461" s="206">
        <f t="shared" si="115"/>
        <v>0</v>
      </c>
      <c r="BG461" s="206">
        <f t="shared" si="116"/>
        <v>0</v>
      </c>
      <c r="BH461" s="206">
        <f t="shared" si="117"/>
        <v>0</v>
      </c>
      <c r="BI461" s="206">
        <f t="shared" si="118"/>
        <v>0</v>
      </c>
      <c r="BJ461" s="18" t="s">
        <v>83</v>
      </c>
      <c r="BK461" s="206">
        <f t="shared" si="119"/>
        <v>0</v>
      </c>
      <c r="BL461" s="18" t="s">
        <v>215</v>
      </c>
      <c r="BM461" s="205" t="s">
        <v>1535</v>
      </c>
    </row>
    <row r="462" spans="1:65" s="2" customFormat="1" ht="16.5" customHeight="1">
      <c r="A462" s="35"/>
      <c r="B462" s="36"/>
      <c r="C462" s="244" t="s">
        <v>1532</v>
      </c>
      <c r="D462" s="244" t="s">
        <v>287</v>
      </c>
      <c r="E462" s="245" t="s">
        <v>5216</v>
      </c>
      <c r="F462" s="246" t="s">
        <v>4854</v>
      </c>
      <c r="G462" s="247" t="s">
        <v>513</v>
      </c>
      <c r="H462" s="248">
        <v>1</v>
      </c>
      <c r="I462" s="249"/>
      <c r="J462" s="250">
        <f t="shared" si="110"/>
        <v>0</v>
      </c>
      <c r="K462" s="251"/>
      <c r="L462" s="252"/>
      <c r="M462" s="253" t="s">
        <v>1</v>
      </c>
      <c r="N462" s="254" t="s">
        <v>40</v>
      </c>
      <c r="O462" s="72"/>
      <c r="P462" s="203">
        <f t="shared" si="111"/>
        <v>0</v>
      </c>
      <c r="Q462" s="203">
        <v>0</v>
      </c>
      <c r="R462" s="203">
        <f t="shared" si="112"/>
        <v>0</v>
      </c>
      <c r="S462" s="203">
        <v>0</v>
      </c>
      <c r="T462" s="204">
        <f t="shared" si="113"/>
        <v>0</v>
      </c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R462" s="205" t="s">
        <v>229</v>
      </c>
      <c r="AT462" s="205" t="s">
        <v>287</v>
      </c>
      <c r="AU462" s="205" t="s">
        <v>85</v>
      </c>
      <c r="AY462" s="18" t="s">
        <v>209</v>
      </c>
      <c r="BE462" s="206">
        <f t="shared" si="114"/>
        <v>0</v>
      </c>
      <c r="BF462" s="206">
        <f t="shared" si="115"/>
        <v>0</v>
      </c>
      <c r="BG462" s="206">
        <f t="shared" si="116"/>
        <v>0</v>
      </c>
      <c r="BH462" s="206">
        <f t="shared" si="117"/>
        <v>0</v>
      </c>
      <c r="BI462" s="206">
        <f t="shared" si="118"/>
        <v>0</v>
      </c>
      <c r="BJ462" s="18" t="s">
        <v>83</v>
      </c>
      <c r="BK462" s="206">
        <f t="shared" si="119"/>
        <v>0</v>
      </c>
      <c r="BL462" s="18" t="s">
        <v>215</v>
      </c>
      <c r="BM462" s="205" t="s">
        <v>1538</v>
      </c>
    </row>
    <row r="463" spans="1:65" s="2" customFormat="1" ht="24.2" customHeight="1">
      <c r="A463" s="35"/>
      <c r="B463" s="36"/>
      <c r="C463" s="244" t="s">
        <v>883</v>
      </c>
      <c r="D463" s="244" t="s">
        <v>287</v>
      </c>
      <c r="E463" s="245" t="s">
        <v>5217</v>
      </c>
      <c r="F463" s="246" t="s">
        <v>4856</v>
      </c>
      <c r="G463" s="247" t="s">
        <v>513</v>
      </c>
      <c r="H463" s="248">
        <v>1</v>
      </c>
      <c r="I463" s="249"/>
      <c r="J463" s="250">
        <f t="shared" si="110"/>
        <v>0</v>
      </c>
      <c r="K463" s="251"/>
      <c r="L463" s="252"/>
      <c r="M463" s="253" t="s">
        <v>1</v>
      </c>
      <c r="N463" s="254" t="s">
        <v>40</v>
      </c>
      <c r="O463" s="72"/>
      <c r="P463" s="203">
        <f t="shared" si="111"/>
        <v>0</v>
      </c>
      <c r="Q463" s="203">
        <v>0</v>
      </c>
      <c r="R463" s="203">
        <f t="shared" si="112"/>
        <v>0</v>
      </c>
      <c r="S463" s="203">
        <v>0</v>
      </c>
      <c r="T463" s="204">
        <f t="shared" si="113"/>
        <v>0</v>
      </c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R463" s="205" t="s">
        <v>229</v>
      </c>
      <c r="AT463" s="205" t="s">
        <v>287</v>
      </c>
      <c r="AU463" s="205" t="s">
        <v>85</v>
      </c>
      <c r="AY463" s="18" t="s">
        <v>209</v>
      </c>
      <c r="BE463" s="206">
        <f t="shared" si="114"/>
        <v>0</v>
      </c>
      <c r="BF463" s="206">
        <f t="shared" si="115"/>
        <v>0</v>
      </c>
      <c r="BG463" s="206">
        <f t="shared" si="116"/>
        <v>0</v>
      </c>
      <c r="BH463" s="206">
        <f t="shared" si="117"/>
        <v>0</v>
      </c>
      <c r="BI463" s="206">
        <f t="shared" si="118"/>
        <v>0</v>
      </c>
      <c r="BJ463" s="18" t="s">
        <v>83</v>
      </c>
      <c r="BK463" s="206">
        <f t="shared" si="119"/>
        <v>0</v>
      </c>
      <c r="BL463" s="18" t="s">
        <v>215</v>
      </c>
      <c r="BM463" s="205" t="s">
        <v>1542</v>
      </c>
    </row>
    <row r="464" spans="1:65" s="2" customFormat="1" ht="16.5" customHeight="1">
      <c r="A464" s="35"/>
      <c r="B464" s="36"/>
      <c r="C464" s="244" t="s">
        <v>1539</v>
      </c>
      <c r="D464" s="244" t="s">
        <v>287</v>
      </c>
      <c r="E464" s="245" t="s">
        <v>5218</v>
      </c>
      <c r="F464" s="246" t="s">
        <v>4858</v>
      </c>
      <c r="G464" s="247" t="s">
        <v>1512</v>
      </c>
      <c r="H464" s="248">
        <v>30</v>
      </c>
      <c r="I464" s="249"/>
      <c r="J464" s="250">
        <f t="shared" si="110"/>
        <v>0</v>
      </c>
      <c r="K464" s="251"/>
      <c r="L464" s="252"/>
      <c r="M464" s="253" t="s">
        <v>1</v>
      </c>
      <c r="N464" s="254" t="s">
        <v>40</v>
      </c>
      <c r="O464" s="72"/>
      <c r="P464" s="203">
        <f t="shared" si="111"/>
        <v>0</v>
      </c>
      <c r="Q464" s="203">
        <v>0</v>
      </c>
      <c r="R464" s="203">
        <f t="shared" si="112"/>
        <v>0</v>
      </c>
      <c r="S464" s="203">
        <v>0</v>
      </c>
      <c r="T464" s="204">
        <f t="shared" si="113"/>
        <v>0</v>
      </c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R464" s="205" t="s">
        <v>229</v>
      </c>
      <c r="AT464" s="205" t="s">
        <v>287</v>
      </c>
      <c r="AU464" s="205" t="s">
        <v>85</v>
      </c>
      <c r="AY464" s="18" t="s">
        <v>209</v>
      </c>
      <c r="BE464" s="206">
        <f t="shared" si="114"/>
        <v>0</v>
      </c>
      <c r="BF464" s="206">
        <f t="shared" si="115"/>
        <v>0</v>
      </c>
      <c r="BG464" s="206">
        <f t="shared" si="116"/>
        <v>0</v>
      </c>
      <c r="BH464" s="206">
        <f t="shared" si="117"/>
        <v>0</v>
      </c>
      <c r="BI464" s="206">
        <f t="shared" si="118"/>
        <v>0</v>
      </c>
      <c r="BJ464" s="18" t="s">
        <v>83</v>
      </c>
      <c r="BK464" s="206">
        <f t="shared" si="119"/>
        <v>0</v>
      </c>
      <c r="BL464" s="18" t="s">
        <v>215</v>
      </c>
      <c r="BM464" s="205" t="s">
        <v>1545</v>
      </c>
    </row>
    <row r="465" spans="1:65" s="2" customFormat="1" ht="16.5" customHeight="1">
      <c r="A465" s="35"/>
      <c r="B465" s="36"/>
      <c r="C465" s="244" t="s">
        <v>888</v>
      </c>
      <c r="D465" s="244" t="s">
        <v>287</v>
      </c>
      <c r="E465" s="245" t="s">
        <v>5219</v>
      </c>
      <c r="F465" s="246" t="s">
        <v>4860</v>
      </c>
      <c r="G465" s="247" t="s">
        <v>513</v>
      </c>
      <c r="H465" s="248">
        <v>1</v>
      </c>
      <c r="I465" s="249"/>
      <c r="J465" s="250">
        <f t="shared" si="110"/>
        <v>0</v>
      </c>
      <c r="K465" s="251"/>
      <c r="L465" s="252"/>
      <c r="M465" s="253" t="s">
        <v>1</v>
      </c>
      <c r="N465" s="254" t="s">
        <v>40</v>
      </c>
      <c r="O465" s="72"/>
      <c r="P465" s="203">
        <f t="shared" si="111"/>
        <v>0</v>
      </c>
      <c r="Q465" s="203">
        <v>0</v>
      </c>
      <c r="R465" s="203">
        <f t="shared" si="112"/>
        <v>0</v>
      </c>
      <c r="S465" s="203">
        <v>0</v>
      </c>
      <c r="T465" s="204">
        <f t="shared" si="113"/>
        <v>0</v>
      </c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R465" s="205" t="s">
        <v>229</v>
      </c>
      <c r="AT465" s="205" t="s">
        <v>287</v>
      </c>
      <c r="AU465" s="205" t="s">
        <v>85</v>
      </c>
      <c r="AY465" s="18" t="s">
        <v>209</v>
      </c>
      <c r="BE465" s="206">
        <f t="shared" si="114"/>
        <v>0</v>
      </c>
      <c r="BF465" s="206">
        <f t="shared" si="115"/>
        <v>0</v>
      </c>
      <c r="BG465" s="206">
        <f t="shared" si="116"/>
        <v>0</v>
      </c>
      <c r="BH465" s="206">
        <f t="shared" si="117"/>
        <v>0</v>
      </c>
      <c r="BI465" s="206">
        <f t="shared" si="118"/>
        <v>0</v>
      </c>
      <c r="BJ465" s="18" t="s">
        <v>83</v>
      </c>
      <c r="BK465" s="206">
        <f t="shared" si="119"/>
        <v>0</v>
      </c>
      <c r="BL465" s="18" t="s">
        <v>215</v>
      </c>
      <c r="BM465" s="205" t="s">
        <v>1549</v>
      </c>
    </row>
    <row r="466" spans="1:65" s="2" customFormat="1" ht="16.5" customHeight="1">
      <c r="A466" s="35"/>
      <c r="B466" s="36"/>
      <c r="C466" s="244" t="s">
        <v>1546</v>
      </c>
      <c r="D466" s="244" t="s">
        <v>287</v>
      </c>
      <c r="E466" s="245" t="s">
        <v>5220</v>
      </c>
      <c r="F466" s="246" t="s">
        <v>4862</v>
      </c>
      <c r="G466" s="247" t="s">
        <v>513</v>
      </c>
      <c r="H466" s="248">
        <v>2</v>
      </c>
      <c r="I466" s="249"/>
      <c r="J466" s="250">
        <f t="shared" si="110"/>
        <v>0</v>
      </c>
      <c r="K466" s="251"/>
      <c r="L466" s="252"/>
      <c r="M466" s="253" t="s">
        <v>1</v>
      </c>
      <c r="N466" s="254" t="s">
        <v>40</v>
      </c>
      <c r="O466" s="72"/>
      <c r="P466" s="203">
        <f t="shared" si="111"/>
        <v>0</v>
      </c>
      <c r="Q466" s="203">
        <v>0</v>
      </c>
      <c r="R466" s="203">
        <f t="shared" si="112"/>
        <v>0</v>
      </c>
      <c r="S466" s="203">
        <v>0</v>
      </c>
      <c r="T466" s="204">
        <f t="shared" si="113"/>
        <v>0</v>
      </c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R466" s="205" t="s">
        <v>229</v>
      </c>
      <c r="AT466" s="205" t="s">
        <v>287</v>
      </c>
      <c r="AU466" s="205" t="s">
        <v>85</v>
      </c>
      <c r="AY466" s="18" t="s">
        <v>209</v>
      </c>
      <c r="BE466" s="206">
        <f t="shared" si="114"/>
        <v>0</v>
      </c>
      <c r="BF466" s="206">
        <f t="shared" si="115"/>
        <v>0</v>
      </c>
      <c r="BG466" s="206">
        <f t="shared" si="116"/>
        <v>0</v>
      </c>
      <c r="BH466" s="206">
        <f t="shared" si="117"/>
        <v>0</v>
      </c>
      <c r="BI466" s="206">
        <f t="shared" si="118"/>
        <v>0</v>
      </c>
      <c r="BJ466" s="18" t="s">
        <v>83</v>
      </c>
      <c r="BK466" s="206">
        <f t="shared" si="119"/>
        <v>0</v>
      </c>
      <c r="BL466" s="18" t="s">
        <v>215</v>
      </c>
      <c r="BM466" s="205" t="s">
        <v>1552</v>
      </c>
    </row>
    <row r="467" spans="1:65" s="2" customFormat="1" ht="16.5" customHeight="1">
      <c r="A467" s="35"/>
      <c r="B467" s="36"/>
      <c r="C467" s="244" t="s">
        <v>894</v>
      </c>
      <c r="D467" s="244" t="s">
        <v>287</v>
      </c>
      <c r="E467" s="245" t="s">
        <v>5221</v>
      </c>
      <c r="F467" s="246" t="s">
        <v>4864</v>
      </c>
      <c r="G467" s="247" t="s">
        <v>513</v>
      </c>
      <c r="H467" s="248">
        <v>1</v>
      </c>
      <c r="I467" s="249"/>
      <c r="J467" s="250">
        <f t="shared" si="110"/>
        <v>0</v>
      </c>
      <c r="K467" s="251"/>
      <c r="L467" s="252"/>
      <c r="M467" s="253" t="s">
        <v>1</v>
      </c>
      <c r="N467" s="254" t="s">
        <v>40</v>
      </c>
      <c r="O467" s="72"/>
      <c r="P467" s="203">
        <f t="shared" si="111"/>
        <v>0</v>
      </c>
      <c r="Q467" s="203">
        <v>0</v>
      </c>
      <c r="R467" s="203">
        <f t="shared" si="112"/>
        <v>0</v>
      </c>
      <c r="S467" s="203">
        <v>0</v>
      </c>
      <c r="T467" s="204">
        <f t="shared" si="113"/>
        <v>0</v>
      </c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R467" s="205" t="s">
        <v>229</v>
      </c>
      <c r="AT467" s="205" t="s">
        <v>287</v>
      </c>
      <c r="AU467" s="205" t="s">
        <v>85</v>
      </c>
      <c r="AY467" s="18" t="s">
        <v>209</v>
      </c>
      <c r="BE467" s="206">
        <f t="shared" si="114"/>
        <v>0</v>
      </c>
      <c r="BF467" s="206">
        <f t="shared" si="115"/>
        <v>0</v>
      </c>
      <c r="BG467" s="206">
        <f t="shared" si="116"/>
        <v>0</v>
      </c>
      <c r="BH467" s="206">
        <f t="shared" si="117"/>
        <v>0</v>
      </c>
      <c r="BI467" s="206">
        <f t="shared" si="118"/>
        <v>0</v>
      </c>
      <c r="BJ467" s="18" t="s">
        <v>83</v>
      </c>
      <c r="BK467" s="206">
        <f t="shared" si="119"/>
        <v>0</v>
      </c>
      <c r="BL467" s="18" t="s">
        <v>215</v>
      </c>
      <c r="BM467" s="205" t="s">
        <v>1556</v>
      </c>
    </row>
    <row r="468" spans="1:65" s="2" customFormat="1" ht="16.5" customHeight="1">
      <c r="A468" s="35"/>
      <c r="B468" s="36"/>
      <c r="C468" s="244" t="s">
        <v>1553</v>
      </c>
      <c r="D468" s="244" t="s">
        <v>287</v>
      </c>
      <c r="E468" s="245" t="s">
        <v>5222</v>
      </c>
      <c r="F468" s="246" t="s">
        <v>4866</v>
      </c>
      <c r="G468" s="247" t="s">
        <v>513</v>
      </c>
      <c r="H468" s="248">
        <v>1</v>
      </c>
      <c r="I468" s="249"/>
      <c r="J468" s="250">
        <f t="shared" si="110"/>
        <v>0</v>
      </c>
      <c r="K468" s="251"/>
      <c r="L468" s="252"/>
      <c r="M468" s="253" t="s">
        <v>1</v>
      </c>
      <c r="N468" s="254" t="s">
        <v>40</v>
      </c>
      <c r="O468" s="72"/>
      <c r="P468" s="203">
        <f t="shared" si="111"/>
        <v>0</v>
      </c>
      <c r="Q468" s="203">
        <v>0</v>
      </c>
      <c r="R468" s="203">
        <f t="shared" si="112"/>
        <v>0</v>
      </c>
      <c r="S468" s="203">
        <v>0</v>
      </c>
      <c r="T468" s="204">
        <f t="shared" si="113"/>
        <v>0</v>
      </c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R468" s="205" t="s">
        <v>229</v>
      </c>
      <c r="AT468" s="205" t="s">
        <v>287</v>
      </c>
      <c r="AU468" s="205" t="s">
        <v>85</v>
      </c>
      <c r="AY468" s="18" t="s">
        <v>209</v>
      </c>
      <c r="BE468" s="206">
        <f t="shared" si="114"/>
        <v>0</v>
      </c>
      <c r="BF468" s="206">
        <f t="shared" si="115"/>
        <v>0</v>
      </c>
      <c r="BG468" s="206">
        <f t="shared" si="116"/>
        <v>0</v>
      </c>
      <c r="BH468" s="206">
        <f t="shared" si="117"/>
        <v>0</v>
      </c>
      <c r="BI468" s="206">
        <f t="shared" si="118"/>
        <v>0</v>
      </c>
      <c r="BJ468" s="18" t="s">
        <v>83</v>
      </c>
      <c r="BK468" s="206">
        <f t="shared" si="119"/>
        <v>0</v>
      </c>
      <c r="BL468" s="18" t="s">
        <v>215</v>
      </c>
      <c r="BM468" s="205" t="s">
        <v>1559</v>
      </c>
    </row>
    <row r="469" spans="1:65" s="2" customFormat="1" ht="24.2" customHeight="1">
      <c r="A469" s="35"/>
      <c r="B469" s="36"/>
      <c r="C469" s="244" t="s">
        <v>899</v>
      </c>
      <c r="D469" s="244" t="s">
        <v>287</v>
      </c>
      <c r="E469" s="245" t="s">
        <v>5223</v>
      </c>
      <c r="F469" s="246" t="s">
        <v>4868</v>
      </c>
      <c r="G469" s="247" t="s">
        <v>513</v>
      </c>
      <c r="H469" s="248">
        <v>1</v>
      </c>
      <c r="I469" s="249"/>
      <c r="J469" s="250">
        <f t="shared" si="110"/>
        <v>0</v>
      </c>
      <c r="K469" s="251"/>
      <c r="L469" s="252"/>
      <c r="M469" s="253" t="s">
        <v>1</v>
      </c>
      <c r="N469" s="254" t="s">
        <v>40</v>
      </c>
      <c r="O469" s="72"/>
      <c r="P469" s="203">
        <f t="shared" si="111"/>
        <v>0</v>
      </c>
      <c r="Q469" s="203">
        <v>0</v>
      </c>
      <c r="R469" s="203">
        <f t="shared" si="112"/>
        <v>0</v>
      </c>
      <c r="S469" s="203">
        <v>0</v>
      </c>
      <c r="T469" s="204">
        <f t="shared" si="113"/>
        <v>0</v>
      </c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R469" s="205" t="s">
        <v>229</v>
      </c>
      <c r="AT469" s="205" t="s">
        <v>287</v>
      </c>
      <c r="AU469" s="205" t="s">
        <v>85</v>
      </c>
      <c r="AY469" s="18" t="s">
        <v>209</v>
      </c>
      <c r="BE469" s="206">
        <f t="shared" si="114"/>
        <v>0</v>
      </c>
      <c r="BF469" s="206">
        <f t="shared" si="115"/>
        <v>0</v>
      </c>
      <c r="BG469" s="206">
        <f t="shared" si="116"/>
        <v>0</v>
      </c>
      <c r="BH469" s="206">
        <f t="shared" si="117"/>
        <v>0</v>
      </c>
      <c r="BI469" s="206">
        <f t="shared" si="118"/>
        <v>0</v>
      </c>
      <c r="BJ469" s="18" t="s">
        <v>83</v>
      </c>
      <c r="BK469" s="206">
        <f t="shared" si="119"/>
        <v>0</v>
      </c>
      <c r="BL469" s="18" t="s">
        <v>215</v>
      </c>
      <c r="BM469" s="205" t="s">
        <v>1563</v>
      </c>
    </row>
    <row r="470" spans="1:65" s="2" customFormat="1" ht="16.5" customHeight="1">
      <c r="A470" s="35"/>
      <c r="B470" s="36"/>
      <c r="C470" s="244" t="s">
        <v>1560</v>
      </c>
      <c r="D470" s="244" t="s">
        <v>287</v>
      </c>
      <c r="E470" s="245" t="s">
        <v>5224</v>
      </c>
      <c r="F470" s="246" t="s">
        <v>4870</v>
      </c>
      <c r="G470" s="247" t="s">
        <v>324</v>
      </c>
      <c r="H470" s="248">
        <v>1</v>
      </c>
      <c r="I470" s="249"/>
      <c r="J470" s="250">
        <f t="shared" si="110"/>
        <v>0</v>
      </c>
      <c r="K470" s="251"/>
      <c r="L470" s="252"/>
      <c r="M470" s="253" t="s">
        <v>1</v>
      </c>
      <c r="N470" s="254" t="s">
        <v>40</v>
      </c>
      <c r="O470" s="72"/>
      <c r="P470" s="203">
        <f t="shared" si="111"/>
        <v>0</v>
      </c>
      <c r="Q470" s="203">
        <v>0</v>
      </c>
      <c r="R470" s="203">
        <f t="shared" si="112"/>
        <v>0</v>
      </c>
      <c r="S470" s="203">
        <v>0</v>
      </c>
      <c r="T470" s="204">
        <f t="shared" si="113"/>
        <v>0</v>
      </c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R470" s="205" t="s">
        <v>229</v>
      </c>
      <c r="AT470" s="205" t="s">
        <v>287</v>
      </c>
      <c r="AU470" s="205" t="s">
        <v>85</v>
      </c>
      <c r="AY470" s="18" t="s">
        <v>209</v>
      </c>
      <c r="BE470" s="206">
        <f t="shared" si="114"/>
        <v>0</v>
      </c>
      <c r="BF470" s="206">
        <f t="shared" si="115"/>
        <v>0</v>
      </c>
      <c r="BG470" s="206">
        <f t="shared" si="116"/>
        <v>0</v>
      </c>
      <c r="BH470" s="206">
        <f t="shared" si="117"/>
        <v>0</v>
      </c>
      <c r="BI470" s="206">
        <f t="shared" si="118"/>
        <v>0</v>
      </c>
      <c r="BJ470" s="18" t="s">
        <v>83</v>
      </c>
      <c r="BK470" s="206">
        <f t="shared" si="119"/>
        <v>0</v>
      </c>
      <c r="BL470" s="18" t="s">
        <v>215</v>
      </c>
      <c r="BM470" s="205" t="s">
        <v>1566</v>
      </c>
    </row>
    <row r="471" spans="1:65" s="2" customFormat="1" ht="16.5" customHeight="1">
      <c r="A471" s="35"/>
      <c r="B471" s="36"/>
      <c r="C471" s="193" t="s">
        <v>905</v>
      </c>
      <c r="D471" s="193" t="s">
        <v>211</v>
      </c>
      <c r="E471" s="194" t="s">
        <v>5225</v>
      </c>
      <c r="F471" s="195" t="s">
        <v>4846</v>
      </c>
      <c r="G471" s="196" t="s">
        <v>513</v>
      </c>
      <c r="H471" s="197">
        <v>1</v>
      </c>
      <c r="I471" s="198"/>
      <c r="J471" s="199">
        <f t="shared" si="110"/>
        <v>0</v>
      </c>
      <c r="K471" s="200"/>
      <c r="L471" s="40"/>
      <c r="M471" s="201" t="s">
        <v>1</v>
      </c>
      <c r="N471" s="202" t="s">
        <v>40</v>
      </c>
      <c r="O471" s="72"/>
      <c r="P471" s="203">
        <f t="shared" si="111"/>
        <v>0</v>
      </c>
      <c r="Q471" s="203">
        <v>0</v>
      </c>
      <c r="R471" s="203">
        <f t="shared" si="112"/>
        <v>0</v>
      </c>
      <c r="S471" s="203">
        <v>0</v>
      </c>
      <c r="T471" s="204">
        <f t="shared" si="113"/>
        <v>0</v>
      </c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R471" s="205" t="s">
        <v>215</v>
      </c>
      <c r="AT471" s="205" t="s">
        <v>211</v>
      </c>
      <c r="AU471" s="205" t="s">
        <v>85</v>
      </c>
      <c r="AY471" s="18" t="s">
        <v>209</v>
      </c>
      <c r="BE471" s="206">
        <f t="shared" si="114"/>
        <v>0</v>
      </c>
      <c r="BF471" s="206">
        <f t="shared" si="115"/>
        <v>0</v>
      </c>
      <c r="BG471" s="206">
        <f t="shared" si="116"/>
        <v>0</v>
      </c>
      <c r="BH471" s="206">
        <f t="shared" si="117"/>
        <v>0</v>
      </c>
      <c r="BI471" s="206">
        <f t="shared" si="118"/>
        <v>0</v>
      </c>
      <c r="BJ471" s="18" t="s">
        <v>83</v>
      </c>
      <c r="BK471" s="206">
        <f t="shared" si="119"/>
        <v>0</v>
      </c>
      <c r="BL471" s="18" t="s">
        <v>215</v>
      </c>
      <c r="BM471" s="205" t="s">
        <v>1570</v>
      </c>
    </row>
    <row r="472" spans="1:65" s="2" customFormat="1" ht="33" customHeight="1">
      <c r="A472" s="35"/>
      <c r="B472" s="36"/>
      <c r="C472" s="244" t="s">
        <v>1567</v>
      </c>
      <c r="D472" s="244" t="s">
        <v>287</v>
      </c>
      <c r="E472" s="245" t="s">
        <v>5226</v>
      </c>
      <c r="F472" s="246" t="s">
        <v>4874</v>
      </c>
      <c r="G472" s="247" t="s">
        <v>513</v>
      </c>
      <c r="H472" s="248">
        <v>4</v>
      </c>
      <c r="I472" s="249"/>
      <c r="J472" s="250">
        <f t="shared" si="110"/>
        <v>0</v>
      </c>
      <c r="K472" s="251"/>
      <c r="L472" s="252"/>
      <c r="M472" s="253" t="s">
        <v>1</v>
      </c>
      <c r="N472" s="254" t="s">
        <v>40</v>
      </c>
      <c r="O472" s="72"/>
      <c r="P472" s="203">
        <f t="shared" si="111"/>
        <v>0</v>
      </c>
      <c r="Q472" s="203">
        <v>0</v>
      </c>
      <c r="R472" s="203">
        <f t="shared" si="112"/>
        <v>0</v>
      </c>
      <c r="S472" s="203">
        <v>0</v>
      </c>
      <c r="T472" s="204">
        <f t="shared" si="113"/>
        <v>0</v>
      </c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R472" s="205" t="s">
        <v>229</v>
      </c>
      <c r="AT472" s="205" t="s">
        <v>287</v>
      </c>
      <c r="AU472" s="205" t="s">
        <v>85</v>
      </c>
      <c r="AY472" s="18" t="s">
        <v>209</v>
      </c>
      <c r="BE472" s="206">
        <f t="shared" si="114"/>
        <v>0</v>
      </c>
      <c r="BF472" s="206">
        <f t="shared" si="115"/>
        <v>0</v>
      </c>
      <c r="BG472" s="206">
        <f t="shared" si="116"/>
        <v>0</v>
      </c>
      <c r="BH472" s="206">
        <f t="shared" si="117"/>
        <v>0</v>
      </c>
      <c r="BI472" s="206">
        <f t="shared" si="118"/>
        <v>0</v>
      </c>
      <c r="BJ472" s="18" t="s">
        <v>83</v>
      </c>
      <c r="BK472" s="206">
        <f t="shared" si="119"/>
        <v>0</v>
      </c>
      <c r="BL472" s="18" t="s">
        <v>215</v>
      </c>
      <c r="BM472" s="205" t="s">
        <v>1573</v>
      </c>
    </row>
    <row r="473" spans="1:65" s="2" customFormat="1" ht="16.5" customHeight="1">
      <c r="A473" s="35"/>
      <c r="B473" s="36"/>
      <c r="C473" s="193" t="s">
        <v>909</v>
      </c>
      <c r="D473" s="193" t="s">
        <v>211</v>
      </c>
      <c r="E473" s="194" t="s">
        <v>5227</v>
      </c>
      <c r="F473" s="195" t="s">
        <v>4846</v>
      </c>
      <c r="G473" s="196" t="s">
        <v>513</v>
      </c>
      <c r="H473" s="197">
        <v>1</v>
      </c>
      <c r="I473" s="198"/>
      <c r="J473" s="199">
        <f t="shared" si="110"/>
        <v>0</v>
      </c>
      <c r="K473" s="200"/>
      <c r="L473" s="40"/>
      <c r="M473" s="201" t="s">
        <v>1</v>
      </c>
      <c r="N473" s="202" t="s">
        <v>40</v>
      </c>
      <c r="O473" s="72"/>
      <c r="P473" s="203">
        <f t="shared" si="111"/>
        <v>0</v>
      </c>
      <c r="Q473" s="203">
        <v>0</v>
      </c>
      <c r="R473" s="203">
        <f t="shared" si="112"/>
        <v>0</v>
      </c>
      <c r="S473" s="203">
        <v>0</v>
      </c>
      <c r="T473" s="204">
        <f t="shared" si="113"/>
        <v>0</v>
      </c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R473" s="205" t="s">
        <v>215</v>
      </c>
      <c r="AT473" s="205" t="s">
        <v>211</v>
      </c>
      <c r="AU473" s="205" t="s">
        <v>85</v>
      </c>
      <c r="AY473" s="18" t="s">
        <v>209</v>
      </c>
      <c r="BE473" s="206">
        <f t="shared" si="114"/>
        <v>0</v>
      </c>
      <c r="BF473" s="206">
        <f t="shared" si="115"/>
        <v>0</v>
      </c>
      <c r="BG473" s="206">
        <f t="shared" si="116"/>
        <v>0</v>
      </c>
      <c r="BH473" s="206">
        <f t="shared" si="117"/>
        <v>0</v>
      </c>
      <c r="BI473" s="206">
        <f t="shared" si="118"/>
        <v>0</v>
      </c>
      <c r="BJ473" s="18" t="s">
        <v>83</v>
      </c>
      <c r="BK473" s="206">
        <f t="shared" si="119"/>
        <v>0</v>
      </c>
      <c r="BL473" s="18" t="s">
        <v>215</v>
      </c>
      <c r="BM473" s="205" t="s">
        <v>1577</v>
      </c>
    </row>
    <row r="474" spans="1:65" s="2" customFormat="1" ht="24.2" customHeight="1">
      <c r="A474" s="35"/>
      <c r="B474" s="36"/>
      <c r="C474" s="244" t="s">
        <v>1574</v>
      </c>
      <c r="D474" s="244" t="s">
        <v>287</v>
      </c>
      <c r="E474" s="245" t="s">
        <v>5228</v>
      </c>
      <c r="F474" s="246" t="s">
        <v>5229</v>
      </c>
      <c r="G474" s="247" t="s">
        <v>513</v>
      </c>
      <c r="H474" s="248">
        <v>1</v>
      </c>
      <c r="I474" s="249"/>
      <c r="J474" s="250">
        <f t="shared" si="110"/>
        <v>0</v>
      </c>
      <c r="K474" s="251"/>
      <c r="L474" s="252"/>
      <c r="M474" s="253" t="s">
        <v>1</v>
      </c>
      <c r="N474" s="254" t="s">
        <v>40</v>
      </c>
      <c r="O474" s="72"/>
      <c r="P474" s="203">
        <f t="shared" si="111"/>
        <v>0</v>
      </c>
      <c r="Q474" s="203">
        <v>0</v>
      </c>
      <c r="R474" s="203">
        <f t="shared" si="112"/>
        <v>0</v>
      </c>
      <c r="S474" s="203">
        <v>0</v>
      </c>
      <c r="T474" s="204">
        <f t="shared" si="113"/>
        <v>0</v>
      </c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R474" s="205" t="s">
        <v>229</v>
      </c>
      <c r="AT474" s="205" t="s">
        <v>287</v>
      </c>
      <c r="AU474" s="205" t="s">
        <v>85</v>
      </c>
      <c r="AY474" s="18" t="s">
        <v>209</v>
      </c>
      <c r="BE474" s="206">
        <f t="shared" si="114"/>
        <v>0</v>
      </c>
      <c r="BF474" s="206">
        <f t="shared" si="115"/>
        <v>0</v>
      </c>
      <c r="BG474" s="206">
        <f t="shared" si="116"/>
        <v>0</v>
      </c>
      <c r="BH474" s="206">
        <f t="shared" si="117"/>
        <v>0</v>
      </c>
      <c r="BI474" s="206">
        <f t="shared" si="118"/>
        <v>0</v>
      </c>
      <c r="BJ474" s="18" t="s">
        <v>83</v>
      </c>
      <c r="BK474" s="206">
        <f t="shared" si="119"/>
        <v>0</v>
      </c>
      <c r="BL474" s="18" t="s">
        <v>215</v>
      </c>
      <c r="BM474" s="205" t="s">
        <v>1580</v>
      </c>
    </row>
    <row r="475" spans="1:65" s="2" customFormat="1" ht="24.2" customHeight="1">
      <c r="A475" s="35"/>
      <c r="B475" s="36"/>
      <c r="C475" s="244" t="s">
        <v>914</v>
      </c>
      <c r="D475" s="244" t="s">
        <v>287</v>
      </c>
      <c r="E475" s="245" t="s">
        <v>5230</v>
      </c>
      <c r="F475" s="246" t="s">
        <v>5229</v>
      </c>
      <c r="G475" s="247" t="s">
        <v>513</v>
      </c>
      <c r="H475" s="248">
        <v>1</v>
      </c>
      <c r="I475" s="249"/>
      <c r="J475" s="250">
        <f t="shared" si="110"/>
        <v>0</v>
      </c>
      <c r="K475" s="251"/>
      <c r="L475" s="252"/>
      <c r="M475" s="253" t="s">
        <v>1</v>
      </c>
      <c r="N475" s="254" t="s">
        <v>40</v>
      </c>
      <c r="O475" s="72"/>
      <c r="P475" s="203">
        <f t="shared" si="111"/>
        <v>0</v>
      </c>
      <c r="Q475" s="203">
        <v>0</v>
      </c>
      <c r="R475" s="203">
        <f t="shared" si="112"/>
        <v>0</v>
      </c>
      <c r="S475" s="203">
        <v>0</v>
      </c>
      <c r="T475" s="204">
        <f t="shared" si="113"/>
        <v>0</v>
      </c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R475" s="205" t="s">
        <v>229</v>
      </c>
      <c r="AT475" s="205" t="s">
        <v>287</v>
      </c>
      <c r="AU475" s="205" t="s">
        <v>85</v>
      </c>
      <c r="AY475" s="18" t="s">
        <v>209</v>
      </c>
      <c r="BE475" s="206">
        <f t="shared" si="114"/>
        <v>0</v>
      </c>
      <c r="BF475" s="206">
        <f t="shared" si="115"/>
        <v>0</v>
      </c>
      <c r="BG475" s="206">
        <f t="shared" si="116"/>
        <v>0</v>
      </c>
      <c r="BH475" s="206">
        <f t="shared" si="117"/>
        <v>0</v>
      </c>
      <c r="BI475" s="206">
        <f t="shared" si="118"/>
        <v>0</v>
      </c>
      <c r="BJ475" s="18" t="s">
        <v>83</v>
      </c>
      <c r="BK475" s="206">
        <f t="shared" si="119"/>
        <v>0</v>
      </c>
      <c r="BL475" s="18" t="s">
        <v>215</v>
      </c>
      <c r="BM475" s="205" t="s">
        <v>1584</v>
      </c>
    </row>
    <row r="476" spans="1:65" s="2" customFormat="1" ht="16.5" customHeight="1">
      <c r="A476" s="35"/>
      <c r="B476" s="36"/>
      <c r="C476" s="193" t="s">
        <v>1581</v>
      </c>
      <c r="D476" s="193" t="s">
        <v>211</v>
      </c>
      <c r="E476" s="194" t="s">
        <v>5231</v>
      </c>
      <c r="F476" s="195" t="s">
        <v>4846</v>
      </c>
      <c r="G476" s="196" t="s">
        <v>513</v>
      </c>
      <c r="H476" s="197">
        <v>1</v>
      </c>
      <c r="I476" s="198"/>
      <c r="J476" s="199">
        <f t="shared" si="110"/>
        <v>0</v>
      </c>
      <c r="K476" s="200"/>
      <c r="L476" s="40"/>
      <c r="M476" s="201" t="s">
        <v>1</v>
      </c>
      <c r="N476" s="202" t="s">
        <v>40</v>
      </c>
      <c r="O476" s="72"/>
      <c r="P476" s="203">
        <f t="shared" si="111"/>
        <v>0</v>
      </c>
      <c r="Q476" s="203">
        <v>0</v>
      </c>
      <c r="R476" s="203">
        <f t="shared" si="112"/>
        <v>0</v>
      </c>
      <c r="S476" s="203">
        <v>0</v>
      </c>
      <c r="T476" s="204">
        <f t="shared" si="113"/>
        <v>0</v>
      </c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R476" s="205" t="s">
        <v>215</v>
      </c>
      <c r="AT476" s="205" t="s">
        <v>211</v>
      </c>
      <c r="AU476" s="205" t="s">
        <v>85</v>
      </c>
      <c r="AY476" s="18" t="s">
        <v>209</v>
      </c>
      <c r="BE476" s="206">
        <f t="shared" si="114"/>
        <v>0</v>
      </c>
      <c r="BF476" s="206">
        <f t="shared" si="115"/>
        <v>0</v>
      </c>
      <c r="BG476" s="206">
        <f t="shared" si="116"/>
        <v>0</v>
      </c>
      <c r="BH476" s="206">
        <f t="shared" si="117"/>
        <v>0</v>
      </c>
      <c r="BI476" s="206">
        <f t="shared" si="118"/>
        <v>0</v>
      </c>
      <c r="BJ476" s="18" t="s">
        <v>83</v>
      </c>
      <c r="BK476" s="206">
        <f t="shared" si="119"/>
        <v>0</v>
      </c>
      <c r="BL476" s="18" t="s">
        <v>215</v>
      </c>
      <c r="BM476" s="205" t="s">
        <v>1587</v>
      </c>
    </row>
    <row r="477" spans="1:65" s="2" customFormat="1" ht="76.349999999999994" customHeight="1">
      <c r="A477" s="35"/>
      <c r="B477" s="36"/>
      <c r="C477" s="244" t="s">
        <v>918</v>
      </c>
      <c r="D477" s="244" t="s">
        <v>287</v>
      </c>
      <c r="E477" s="245" t="s">
        <v>5232</v>
      </c>
      <c r="F477" s="246" t="s">
        <v>4884</v>
      </c>
      <c r="G477" s="247" t="s">
        <v>513</v>
      </c>
      <c r="H477" s="248">
        <v>6</v>
      </c>
      <c r="I477" s="249"/>
      <c r="J477" s="250">
        <f t="shared" si="110"/>
        <v>0</v>
      </c>
      <c r="K477" s="251"/>
      <c r="L477" s="252"/>
      <c r="M477" s="253" t="s">
        <v>1</v>
      </c>
      <c r="N477" s="254" t="s">
        <v>40</v>
      </c>
      <c r="O477" s="72"/>
      <c r="P477" s="203">
        <f t="shared" si="111"/>
        <v>0</v>
      </c>
      <c r="Q477" s="203">
        <v>0</v>
      </c>
      <c r="R477" s="203">
        <f t="shared" si="112"/>
        <v>0</v>
      </c>
      <c r="S477" s="203">
        <v>0</v>
      </c>
      <c r="T477" s="204">
        <f t="shared" si="113"/>
        <v>0</v>
      </c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R477" s="205" t="s">
        <v>229</v>
      </c>
      <c r="AT477" s="205" t="s">
        <v>287</v>
      </c>
      <c r="AU477" s="205" t="s">
        <v>85</v>
      </c>
      <c r="AY477" s="18" t="s">
        <v>209</v>
      </c>
      <c r="BE477" s="206">
        <f t="shared" si="114"/>
        <v>0</v>
      </c>
      <c r="BF477" s="206">
        <f t="shared" si="115"/>
        <v>0</v>
      </c>
      <c r="BG477" s="206">
        <f t="shared" si="116"/>
        <v>0</v>
      </c>
      <c r="BH477" s="206">
        <f t="shared" si="117"/>
        <v>0</v>
      </c>
      <c r="BI477" s="206">
        <f t="shared" si="118"/>
        <v>0</v>
      </c>
      <c r="BJ477" s="18" t="s">
        <v>83</v>
      </c>
      <c r="BK477" s="206">
        <f t="shared" si="119"/>
        <v>0</v>
      </c>
      <c r="BL477" s="18" t="s">
        <v>215</v>
      </c>
      <c r="BM477" s="205" t="s">
        <v>1592</v>
      </c>
    </row>
    <row r="478" spans="1:65" s="2" customFormat="1" ht="16.5" customHeight="1">
      <c r="A478" s="35"/>
      <c r="B478" s="36"/>
      <c r="C478" s="244" t="s">
        <v>1588</v>
      </c>
      <c r="D478" s="244" t="s">
        <v>287</v>
      </c>
      <c r="E478" s="245" t="s">
        <v>5233</v>
      </c>
      <c r="F478" s="246" t="s">
        <v>4886</v>
      </c>
      <c r="G478" s="247" t="s">
        <v>513</v>
      </c>
      <c r="H478" s="248">
        <v>6</v>
      </c>
      <c r="I478" s="249"/>
      <c r="J478" s="250">
        <f t="shared" si="110"/>
        <v>0</v>
      </c>
      <c r="K478" s="251"/>
      <c r="L478" s="252"/>
      <c r="M478" s="253" t="s">
        <v>1</v>
      </c>
      <c r="N478" s="254" t="s">
        <v>40</v>
      </c>
      <c r="O478" s="72"/>
      <c r="P478" s="203">
        <f t="shared" si="111"/>
        <v>0</v>
      </c>
      <c r="Q478" s="203">
        <v>0</v>
      </c>
      <c r="R478" s="203">
        <f t="shared" si="112"/>
        <v>0</v>
      </c>
      <c r="S478" s="203">
        <v>0</v>
      </c>
      <c r="T478" s="204">
        <f t="shared" si="113"/>
        <v>0</v>
      </c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R478" s="205" t="s">
        <v>229</v>
      </c>
      <c r="AT478" s="205" t="s">
        <v>287</v>
      </c>
      <c r="AU478" s="205" t="s">
        <v>85</v>
      </c>
      <c r="AY478" s="18" t="s">
        <v>209</v>
      </c>
      <c r="BE478" s="206">
        <f t="shared" si="114"/>
        <v>0</v>
      </c>
      <c r="BF478" s="206">
        <f t="shared" si="115"/>
        <v>0</v>
      </c>
      <c r="BG478" s="206">
        <f t="shared" si="116"/>
        <v>0</v>
      </c>
      <c r="BH478" s="206">
        <f t="shared" si="117"/>
        <v>0</v>
      </c>
      <c r="BI478" s="206">
        <f t="shared" si="118"/>
        <v>0</v>
      </c>
      <c r="BJ478" s="18" t="s">
        <v>83</v>
      </c>
      <c r="BK478" s="206">
        <f t="shared" si="119"/>
        <v>0</v>
      </c>
      <c r="BL478" s="18" t="s">
        <v>215</v>
      </c>
      <c r="BM478" s="205" t="s">
        <v>1595</v>
      </c>
    </row>
    <row r="479" spans="1:65" s="2" customFormat="1" ht="21.75" customHeight="1">
      <c r="A479" s="35"/>
      <c r="B479" s="36"/>
      <c r="C479" s="244" t="s">
        <v>920</v>
      </c>
      <c r="D479" s="244" t="s">
        <v>287</v>
      </c>
      <c r="E479" s="245" t="s">
        <v>5234</v>
      </c>
      <c r="F479" s="246" t="s">
        <v>4888</v>
      </c>
      <c r="G479" s="247" t="s">
        <v>1512</v>
      </c>
      <c r="H479" s="248">
        <v>9</v>
      </c>
      <c r="I479" s="249"/>
      <c r="J479" s="250">
        <f t="shared" si="110"/>
        <v>0</v>
      </c>
      <c r="K479" s="251"/>
      <c r="L479" s="252"/>
      <c r="M479" s="253" t="s">
        <v>1</v>
      </c>
      <c r="N479" s="254" t="s">
        <v>40</v>
      </c>
      <c r="O479" s="72"/>
      <c r="P479" s="203">
        <f t="shared" si="111"/>
        <v>0</v>
      </c>
      <c r="Q479" s="203">
        <v>0</v>
      </c>
      <c r="R479" s="203">
        <f t="shared" si="112"/>
        <v>0</v>
      </c>
      <c r="S479" s="203">
        <v>0</v>
      </c>
      <c r="T479" s="204">
        <f t="shared" si="113"/>
        <v>0</v>
      </c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R479" s="205" t="s">
        <v>229</v>
      </c>
      <c r="AT479" s="205" t="s">
        <v>287</v>
      </c>
      <c r="AU479" s="205" t="s">
        <v>85</v>
      </c>
      <c r="AY479" s="18" t="s">
        <v>209</v>
      </c>
      <c r="BE479" s="206">
        <f t="shared" si="114"/>
        <v>0</v>
      </c>
      <c r="BF479" s="206">
        <f t="shared" si="115"/>
        <v>0</v>
      </c>
      <c r="BG479" s="206">
        <f t="shared" si="116"/>
        <v>0</v>
      </c>
      <c r="BH479" s="206">
        <f t="shared" si="117"/>
        <v>0</v>
      </c>
      <c r="BI479" s="206">
        <f t="shared" si="118"/>
        <v>0</v>
      </c>
      <c r="BJ479" s="18" t="s">
        <v>83</v>
      </c>
      <c r="BK479" s="206">
        <f t="shared" si="119"/>
        <v>0</v>
      </c>
      <c r="BL479" s="18" t="s">
        <v>215</v>
      </c>
      <c r="BM479" s="205" t="s">
        <v>1599</v>
      </c>
    </row>
    <row r="480" spans="1:65" s="2" customFormat="1" ht="16.5" customHeight="1">
      <c r="A480" s="35"/>
      <c r="B480" s="36"/>
      <c r="C480" s="193" t="s">
        <v>1596</v>
      </c>
      <c r="D480" s="193" t="s">
        <v>211</v>
      </c>
      <c r="E480" s="194" t="s">
        <v>5235</v>
      </c>
      <c r="F480" s="195" t="s">
        <v>4846</v>
      </c>
      <c r="G480" s="196" t="s">
        <v>513</v>
      </c>
      <c r="H480" s="197">
        <v>1</v>
      </c>
      <c r="I480" s="198"/>
      <c r="J480" s="199">
        <f t="shared" si="110"/>
        <v>0</v>
      </c>
      <c r="K480" s="200"/>
      <c r="L480" s="40"/>
      <c r="M480" s="201" t="s">
        <v>1</v>
      </c>
      <c r="N480" s="202" t="s">
        <v>40</v>
      </c>
      <c r="O480" s="72"/>
      <c r="P480" s="203">
        <f t="shared" si="111"/>
        <v>0</v>
      </c>
      <c r="Q480" s="203">
        <v>0</v>
      </c>
      <c r="R480" s="203">
        <f t="shared" si="112"/>
        <v>0</v>
      </c>
      <c r="S480" s="203">
        <v>0</v>
      </c>
      <c r="T480" s="204">
        <f t="shared" si="113"/>
        <v>0</v>
      </c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R480" s="205" t="s">
        <v>215</v>
      </c>
      <c r="AT480" s="205" t="s">
        <v>211</v>
      </c>
      <c r="AU480" s="205" t="s">
        <v>85</v>
      </c>
      <c r="AY480" s="18" t="s">
        <v>209</v>
      </c>
      <c r="BE480" s="206">
        <f t="shared" si="114"/>
        <v>0</v>
      </c>
      <c r="BF480" s="206">
        <f t="shared" si="115"/>
        <v>0</v>
      </c>
      <c r="BG480" s="206">
        <f t="shared" si="116"/>
        <v>0</v>
      </c>
      <c r="BH480" s="206">
        <f t="shared" si="117"/>
        <v>0</v>
      </c>
      <c r="BI480" s="206">
        <f t="shared" si="118"/>
        <v>0</v>
      </c>
      <c r="BJ480" s="18" t="s">
        <v>83</v>
      </c>
      <c r="BK480" s="206">
        <f t="shared" si="119"/>
        <v>0</v>
      </c>
      <c r="BL480" s="18" t="s">
        <v>215</v>
      </c>
      <c r="BM480" s="205" t="s">
        <v>1602</v>
      </c>
    </row>
    <row r="481" spans="1:65" s="2" customFormat="1" ht="76.349999999999994" customHeight="1">
      <c r="A481" s="35"/>
      <c r="B481" s="36"/>
      <c r="C481" s="244" t="s">
        <v>925</v>
      </c>
      <c r="D481" s="244" t="s">
        <v>287</v>
      </c>
      <c r="E481" s="245" t="s">
        <v>5236</v>
      </c>
      <c r="F481" s="246" t="s">
        <v>4907</v>
      </c>
      <c r="G481" s="247" t="s">
        <v>513</v>
      </c>
      <c r="H481" s="248">
        <v>6</v>
      </c>
      <c r="I481" s="249"/>
      <c r="J481" s="250">
        <f t="shared" si="110"/>
        <v>0</v>
      </c>
      <c r="K481" s="251"/>
      <c r="L481" s="252"/>
      <c r="M481" s="253" t="s">
        <v>1</v>
      </c>
      <c r="N481" s="254" t="s">
        <v>40</v>
      </c>
      <c r="O481" s="72"/>
      <c r="P481" s="203">
        <f t="shared" si="111"/>
        <v>0</v>
      </c>
      <c r="Q481" s="203">
        <v>0</v>
      </c>
      <c r="R481" s="203">
        <f t="shared" si="112"/>
        <v>0</v>
      </c>
      <c r="S481" s="203">
        <v>0</v>
      </c>
      <c r="T481" s="204">
        <f t="shared" si="113"/>
        <v>0</v>
      </c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R481" s="205" t="s">
        <v>229</v>
      </c>
      <c r="AT481" s="205" t="s">
        <v>287</v>
      </c>
      <c r="AU481" s="205" t="s">
        <v>85</v>
      </c>
      <c r="AY481" s="18" t="s">
        <v>209</v>
      </c>
      <c r="BE481" s="206">
        <f t="shared" si="114"/>
        <v>0</v>
      </c>
      <c r="BF481" s="206">
        <f t="shared" si="115"/>
        <v>0</v>
      </c>
      <c r="BG481" s="206">
        <f t="shared" si="116"/>
        <v>0</v>
      </c>
      <c r="BH481" s="206">
        <f t="shared" si="117"/>
        <v>0</v>
      </c>
      <c r="BI481" s="206">
        <f t="shared" si="118"/>
        <v>0</v>
      </c>
      <c r="BJ481" s="18" t="s">
        <v>83</v>
      </c>
      <c r="BK481" s="206">
        <f t="shared" si="119"/>
        <v>0</v>
      </c>
      <c r="BL481" s="18" t="s">
        <v>215</v>
      </c>
      <c r="BM481" s="205" t="s">
        <v>1606</v>
      </c>
    </row>
    <row r="482" spans="1:65" s="2" customFormat="1" ht="16.5" customHeight="1">
      <c r="A482" s="35"/>
      <c r="B482" s="36"/>
      <c r="C482" s="244" t="s">
        <v>1603</v>
      </c>
      <c r="D482" s="244" t="s">
        <v>287</v>
      </c>
      <c r="E482" s="245" t="s">
        <v>5237</v>
      </c>
      <c r="F482" s="246" t="s">
        <v>4886</v>
      </c>
      <c r="G482" s="247" t="s">
        <v>513</v>
      </c>
      <c r="H482" s="248">
        <v>6</v>
      </c>
      <c r="I482" s="249"/>
      <c r="J482" s="250">
        <f t="shared" si="110"/>
        <v>0</v>
      </c>
      <c r="K482" s="251"/>
      <c r="L482" s="252"/>
      <c r="M482" s="253" t="s">
        <v>1</v>
      </c>
      <c r="N482" s="254" t="s">
        <v>40</v>
      </c>
      <c r="O482" s="72"/>
      <c r="P482" s="203">
        <f t="shared" si="111"/>
        <v>0</v>
      </c>
      <c r="Q482" s="203">
        <v>0</v>
      </c>
      <c r="R482" s="203">
        <f t="shared" si="112"/>
        <v>0</v>
      </c>
      <c r="S482" s="203">
        <v>0</v>
      </c>
      <c r="T482" s="204">
        <f t="shared" si="113"/>
        <v>0</v>
      </c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R482" s="205" t="s">
        <v>229</v>
      </c>
      <c r="AT482" s="205" t="s">
        <v>287</v>
      </c>
      <c r="AU482" s="205" t="s">
        <v>85</v>
      </c>
      <c r="AY482" s="18" t="s">
        <v>209</v>
      </c>
      <c r="BE482" s="206">
        <f t="shared" si="114"/>
        <v>0</v>
      </c>
      <c r="BF482" s="206">
        <f t="shared" si="115"/>
        <v>0</v>
      </c>
      <c r="BG482" s="206">
        <f t="shared" si="116"/>
        <v>0</v>
      </c>
      <c r="BH482" s="206">
        <f t="shared" si="117"/>
        <v>0</v>
      </c>
      <c r="BI482" s="206">
        <f t="shared" si="118"/>
        <v>0</v>
      </c>
      <c r="BJ482" s="18" t="s">
        <v>83</v>
      </c>
      <c r="BK482" s="206">
        <f t="shared" si="119"/>
        <v>0</v>
      </c>
      <c r="BL482" s="18" t="s">
        <v>215</v>
      </c>
      <c r="BM482" s="205" t="s">
        <v>1609</v>
      </c>
    </row>
    <row r="483" spans="1:65" s="2" customFormat="1" ht="21.75" customHeight="1">
      <c r="A483" s="35"/>
      <c r="B483" s="36"/>
      <c r="C483" s="244" t="s">
        <v>931</v>
      </c>
      <c r="D483" s="244" t="s">
        <v>287</v>
      </c>
      <c r="E483" s="245" t="s">
        <v>5238</v>
      </c>
      <c r="F483" s="246" t="s">
        <v>4888</v>
      </c>
      <c r="G483" s="247" t="s">
        <v>1512</v>
      </c>
      <c r="H483" s="248">
        <v>9</v>
      </c>
      <c r="I483" s="249"/>
      <c r="J483" s="250">
        <f t="shared" si="110"/>
        <v>0</v>
      </c>
      <c r="K483" s="251"/>
      <c r="L483" s="252"/>
      <c r="M483" s="253" t="s">
        <v>1</v>
      </c>
      <c r="N483" s="254" t="s">
        <v>40</v>
      </c>
      <c r="O483" s="72"/>
      <c r="P483" s="203">
        <f t="shared" si="111"/>
        <v>0</v>
      </c>
      <c r="Q483" s="203">
        <v>0</v>
      </c>
      <c r="R483" s="203">
        <f t="shared" si="112"/>
        <v>0</v>
      </c>
      <c r="S483" s="203">
        <v>0</v>
      </c>
      <c r="T483" s="204">
        <f t="shared" si="113"/>
        <v>0</v>
      </c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R483" s="205" t="s">
        <v>229</v>
      </c>
      <c r="AT483" s="205" t="s">
        <v>287</v>
      </c>
      <c r="AU483" s="205" t="s">
        <v>85</v>
      </c>
      <c r="AY483" s="18" t="s">
        <v>209</v>
      </c>
      <c r="BE483" s="206">
        <f t="shared" si="114"/>
        <v>0</v>
      </c>
      <c r="BF483" s="206">
        <f t="shared" si="115"/>
        <v>0</v>
      </c>
      <c r="BG483" s="206">
        <f t="shared" si="116"/>
        <v>0</v>
      </c>
      <c r="BH483" s="206">
        <f t="shared" si="117"/>
        <v>0</v>
      </c>
      <c r="BI483" s="206">
        <f t="shared" si="118"/>
        <v>0</v>
      </c>
      <c r="BJ483" s="18" t="s">
        <v>83</v>
      </c>
      <c r="BK483" s="206">
        <f t="shared" si="119"/>
        <v>0</v>
      </c>
      <c r="BL483" s="18" t="s">
        <v>215</v>
      </c>
      <c r="BM483" s="205" t="s">
        <v>1613</v>
      </c>
    </row>
    <row r="484" spans="1:65" s="2" customFormat="1" ht="16.5" customHeight="1">
      <c r="A484" s="35"/>
      <c r="B484" s="36"/>
      <c r="C484" s="193" t="s">
        <v>1610</v>
      </c>
      <c r="D484" s="193" t="s">
        <v>211</v>
      </c>
      <c r="E484" s="194" t="s">
        <v>5239</v>
      </c>
      <c r="F484" s="195" t="s">
        <v>4846</v>
      </c>
      <c r="G484" s="196" t="s">
        <v>513</v>
      </c>
      <c r="H484" s="197">
        <v>1</v>
      </c>
      <c r="I484" s="198"/>
      <c r="J484" s="199">
        <f t="shared" si="110"/>
        <v>0</v>
      </c>
      <c r="K484" s="200"/>
      <c r="L484" s="40"/>
      <c r="M484" s="201" t="s">
        <v>1</v>
      </c>
      <c r="N484" s="202" t="s">
        <v>40</v>
      </c>
      <c r="O484" s="72"/>
      <c r="P484" s="203">
        <f t="shared" si="111"/>
        <v>0</v>
      </c>
      <c r="Q484" s="203">
        <v>0</v>
      </c>
      <c r="R484" s="203">
        <f t="shared" si="112"/>
        <v>0</v>
      </c>
      <c r="S484" s="203">
        <v>0</v>
      </c>
      <c r="T484" s="204">
        <f t="shared" si="113"/>
        <v>0</v>
      </c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  <c r="AR484" s="205" t="s">
        <v>215</v>
      </c>
      <c r="AT484" s="205" t="s">
        <v>211</v>
      </c>
      <c r="AU484" s="205" t="s">
        <v>85</v>
      </c>
      <c r="AY484" s="18" t="s">
        <v>209</v>
      </c>
      <c r="BE484" s="206">
        <f t="shared" si="114"/>
        <v>0</v>
      </c>
      <c r="BF484" s="206">
        <f t="shared" si="115"/>
        <v>0</v>
      </c>
      <c r="BG484" s="206">
        <f t="shared" si="116"/>
        <v>0</v>
      </c>
      <c r="BH484" s="206">
        <f t="shared" si="117"/>
        <v>0</v>
      </c>
      <c r="BI484" s="206">
        <f t="shared" si="118"/>
        <v>0</v>
      </c>
      <c r="BJ484" s="18" t="s">
        <v>83</v>
      </c>
      <c r="BK484" s="206">
        <f t="shared" si="119"/>
        <v>0</v>
      </c>
      <c r="BL484" s="18" t="s">
        <v>215</v>
      </c>
      <c r="BM484" s="205" t="s">
        <v>1616</v>
      </c>
    </row>
    <row r="485" spans="1:65" s="2" customFormat="1" ht="24.2" customHeight="1">
      <c r="A485" s="35"/>
      <c r="B485" s="36"/>
      <c r="C485" s="244" t="s">
        <v>939</v>
      </c>
      <c r="D485" s="244" t="s">
        <v>287</v>
      </c>
      <c r="E485" s="245" t="s">
        <v>5240</v>
      </c>
      <c r="F485" s="246" t="s">
        <v>4995</v>
      </c>
      <c r="G485" s="247" t="s">
        <v>513</v>
      </c>
      <c r="H485" s="248">
        <v>1</v>
      </c>
      <c r="I485" s="249"/>
      <c r="J485" s="250">
        <f t="shared" si="110"/>
        <v>0</v>
      </c>
      <c r="K485" s="251"/>
      <c r="L485" s="252"/>
      <c r="M485" s="253" t="s">
        <v>1</v>
      </c>
      <c r="N485" s="254" t="s">
        <v>40</v>
      </c>
      <c r="O485" s="72"/>
      <c r="P485" s="203">
        <f t="shared" si="111"/>
        <v>0</v>
      </c>
      <c r="Q485" s="203">
        <v>0</v>
      </c>
      <c r="R485" s="203">
        <f t="shared" si="112"/>
        <v>0</v>
      </c>
      <c r="S485" s="203">
        <v>0</v>
      </c>
      <c r="T485" s="204">
        <f t="shared" si="113"/>
        <v>0</v>
      </c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R485" s="205" t="s">
        <v>229</v>
      </c>
      <c r="AT485" s="205" t="s">
        <v>287</v>
      </c>
      <c r="AU485" s="205" t="s">
        <v>85</v>
      </c>
      <c r="AY485" s="18" t="s">
        <v>209</v>
      </c>
      <c r="BE485" s="206">
        <f t="shared" si="114"/>
        <v>0</v>
      </c>
      <c r="BF485" s="206">
        <f t="shared" si="115"/>
        <v>0</v>
      </c>
      <c r="BG485" s="206">
        <f t="shared" si="116"/>
        <v>0</v>
      </c>
      <c r="BH485" s="206">
        <f t="shared" si="117"/>
        <v>0</v>
      </c>
      <c r="BI485" s="206">
        <f t="shared" si="118"/>
        <v>0</v>
      </c>
      <c r="BJ485" s="18" t="s">
        <v>83</v>
      </c>
      <c r="BK485" s="206">
        <f t="shared" si="119"/>
        <v>0</v>
      </c>
      <c r="BL485" s="18" t="s">
        <v>215</v>
      </c>
      <c r="BM485" s="205" t="s">
        <v>1622</v>
      </c>
    </row>
    <row r="486" spans="1:65" s="2" customFormat="1" ht="16.5" customHeight="1">
      <c r="A486" s="35"/>
      <c r="B486" s="36"/>
      <c r="C486" s="193" t="s">
        <v>1619</v>
      </c>
      <c r="D486" s="193" t="s">
        <v>211</v>
      </c>
      <c r="E486" s="194" t="s">
        <v>5241</v>
      </c>
      <c r="F486" s="195" t="s">
        <v>4846</v>
      </c>
      <c r="G486" s="196" t="s">
        <v>513</v>
      </c>
      <c r="H486" s="197">
        <v>1</v>
      </c>
      <c r="I486" s="198"/>
      <c r="J486" s="199">
        <f t="shared" si="110"/>
        <v>0</v>
      </c>
      <c r="K486" s="200"/>
      <c r="L486" s="40"/>
      <c r="M486" s="201" t="s">
        <v>1</v>
      </c>
      <c r="N486" s="202" t="s">
        <v>40</v>
      </c>
      <c r="O486" s="72"/>
      <c r="P486" s="203">
        <f t="shared" si="111"/>
        <v>0</v>
      </c>
      <c r="Q486" s="203">
        <v>0</v>
      </c>
      <c r="R486" s="203">
        <f t="shared" si="112"/>
        <v>0</v>
      </c>
      <c r="S486" s="203">
        <v>0</v>
      </c>
      <c r="T486" s="204">
        <f t="shared" si="113"/>
        <v>0</v>
      </c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R486" s="205" t="s">
        <v>215</v>
      </c>
      <c r="AT486" s="205" t="s">
        <v>211</v>
      </c>
      <c r="AU486" s="205" t="s">
        <v>85</v>
      </c>
      <c r="AY486" s="18" t="s">
        <v>209</v>
      </c>
      <c r="BE486" s="206">
        <f t="shared" si="114"/>
        <v>0</v>
      </c>
      <c r="BF486" s="206">
        <f t="shared" si="115"/>
        <v>0</v>
      </c>
      <c r="BG486" s="206">
        <f t="shared" si="116"/>
        <v>0</v>
      </c>
      <c r="BH486" s="206">
        <f t="shared" si="117"/>
        <v>0</v>
      </c>
      <c r="BI486" s="206">
        <f t="shared" si="118"/>
        <v>0</v>
      </c>
      <c r="BJ486" s="18" t="s">
        <v>83</v>
      </c>
      <c r="BK486" s="206">
        <f t="shared" si="119"/>
        <v>0</v>
      </c>
      <c r="BL486" s="18" t="s">
        <v>215</v>
      </c>
      <c r="BM486" s="205" t="s">
        <v>1627</v>
      </c>
    </row>
    <row r="487" spans="1:65" s="12" customFormat="1" ht="22.9" customHeight="1">
      <c r="B487" s="177"/>
      <c r="C487" s="178"/>
      <c r="D487" s="179" t="s">
        <v>74</v>
      </c>
      <c r="E487" s="191" t="s">
        <v>5242</v>
      </c>
      <c r="F487" s="191" t="s">
        <v>5243</v>
      </c>
      <c r="G487" s="178"/>
      <c r="H487" s="178"/>
      <c r="I487" s="181"/>
      <c r="J487" s="192">
        <f>BK487</f>
        <v>0</v>
      </c>
      <c r="K487" s="178"/>
      <c r="L487" s="183"/>
      <c r="M487" s="184"/>
      <c r="N487" s="185"/>
      <c r="O487" s="185"/>
      <c r="P487" s="186">
        <f>SUM(P488:P497)</f>
        <v>0</v>
      </c>
      <c r="Q487" s="185"/>
      <c r="R487" s="186">
        <f>SUM(R488:R497)</f>
        <v>0</v>
      </c>
      <c r="S487" s="185"/>
      <c r="T487" s="187">
        <f>SUM(T488:T497)</f>
        <v>0</v>
      </c>
      <c r="AR487" s="188" t="s">
        <v>83</v>
      </c>
      <c r="AT487" s="189" t="s">
        <v>74</v>
      </c>
      <c r="AU487" s="189" t="s">
        <v>83</v>
      </c>
      <c r="AY487" s="188" t="s">
        <v>209</v>
      </c>
      <c r="BK487" s="190">
        <f>SUM(BK488:BK497)</f>
        <v>0</v>
      </c>
    </row>
    <row r="488" spans="1:65" s="2" customFormat="1" ht="16.5" customHeight="1">
      <c r="A488" s="35"/>
      <c r="B488" s="36"/>
      <c r="C488" s="244" t="s">
        <v>947</v>
      </c>
      <c r="D488" s="244" t="s">
        <v>287</v>
      </c>
      <c r="E488" s="245" t="s">
        <v>5244</v>
      </c>
      <c r="F488" s="246" t="s">
        <v>4929</v>
      </c>
      <c r="G488" s="247" t="s">
        <v>1512</v>
      </c>
      <c r="H488" s="248">
        <v>22</v>
      </c>
      <c r="I488" s="249"/>
      <c r="J488" s="250">
        <f t="shared" ref="J488:J497" si="120">ROUND(I488*H488,2)</f>
        <v>0</v>
      </c>
      <c r="K488" s="251"/>
      <c r="L488" s="252"/>
      <c r="M488" s="253" t="s">
        <v>1</v>
      </c>
      <c r="N488" s="254" t="s">
        <v>40</v>
      </c>
      <c r="O488" s="72"/>
      <c r="P488" s="203">
        <f t="shared" ref="P488:P497" si="121">O488*H488</f>
        <v>0</v>
      </c>
      <c r="Q488" s="203">
        <v>0</v>
      </c>
      <c r="R488" s="203">
        <f t="shared" ref="R488:R497" si="122">Q488*H488</f>
        <v>0</v>
      </c>
      <c r="S488" s="203">
        <v>0</v>
      </c>
      <c r="T488" s="204">
        <f t="shared" ref="T488:T497" si="123">S488*H488</f>
        <v>0</v>
      </c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R488" s="205" t="s">
        <v>229</v>
      </c>
      <c r="AT488" s="205" t="s">
        <v>287</v>
      </c>
      <c r="AU488" s="205" t="s">
        <v>85</v>
      </c>
      <c r="AY488" s="18" t="s">
        <v>209</v>
      </c>
      <c r="BE488" s="206">
        <f t="shared" ref="BE488:BE497" si="124">IF(N488="základní",J488,0)</f>
        <v>0</v>
      </c>
      <c r="BF488" s="206">
        <f t="shared" ref="BF488:BF497" si="125">IF(N488="snížená",J488,0)</f>
        <v>0</v>
      </c>
      <c r="BG488" s="206">
        <f t="shared" ref="BG488:BG497" si="126">IF(N488="zákl. přenesená",J488,0)</f>
        <v>0</v>
      </c>
      <c r="BH488" s="206">
        <f t="shared" ref="BH488:BH497" si="127">IF(N488="sníž. přenesená",J488,0)</f>
        <v>0</v>
      </c>
      <c r="BI488" s="206">
        <f t="shared" ref="BI488:BI497" si="128">IF(N488="nulová",J488,0)</f>
        <v>0</v>
      </c>
      <c r="BJ488" s="18" t="s">
        <v>83</v>
      </c>
      <c r="BK488" s="206">
        <f t="shared" ref="BK488:BK497" si="129">ROUND(I488*H488,2)</f>
        <v>0</v>
      </c>
      <c r="BL488" s="18" t="s">
        <v>215</v>
      </c>
      <c r="BM488" s="205" t="s">
        <v>1632</v>
      </c>
    </row>
    <row r="489" spans="1:65" s="2" customFormat="1" ht="16.5" customHeight="1">
      <c r="A489" s="35"/>
      <c r="B489" s="36"/>
      <c r="C489" s="193" t="s">
        <v>1629</v>
      </c>
      <c r="D489" s="193" t="s">
        <v>211</v>
      </c>
      <c r="E489" s="194" t="s">
        <v>5245</v>
      </c>
      <c r="F489" s="195" t="s">
        <v>4931</v>
      </c>
      <c r="G489" s="196" t="s">
        <v>1512</v>
      </c>
      <c r="H489" s="197">
        <v>22</v>
      </c>
      <c r="I489" s="198"/>
      <c r="J489" s="199">
        <f t="shared" si="120"/>
        <v>0</v>
      </c>
      <c r="K489" s="200"/>
      <c r="L489" s="40"/>
      <c r="M489" s="201" t="s">
        <v>1</v>
      </c>
      <c r="N489" s="202" t="s">
        <v>40</v>
      </c>
      <c r="O489" s="72"/>
      <c r="P489" s="203">
        <f t="shared" si="121"/>
        <v>0</v>
      </c>
      <c r="Q489" s="203">
        <v>0</v>
      </c>
      <c r="R489" s="203">
        <f t="shared" si="122"/>
        <v>0</v>
      </c>
      <c r="S489" s="203">
        <v>0</v>
      </c>
      <c r="T489" s="204">
        <f t="shared" si="123"/>
        <v>0</v>
      </c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R489" s="205" t="s">
        <v>215</v>
      </c>
      <c r="AT489" s="205" t="s">
        <v>211</v>
      </c>
      <c r="AU489" s="205" t="s">
        <v>85</v>
      </c>
      <c r="AY489" s="18" t="s">
        <v>209</v>
      </c>
      <c r="BE489" s="206">
        <f t="shared" si="124"/>
        <v>0</v>
      </c>
      <c r="BF489" s="206">
        <f t="shared" si="125"/>
        <v>0</v>
      </c>
      <c r="BG489" s="206">
        <f t="shared" si="126"/>
        <v>0</v>
      </c>
      <c r="BH489" s="206">
        <f t="shared" si="127"/>
        <v>0</v>
      </c>
      <c r="BI489" s="206">
        <f t="shared" si="128"/>
        <v>0</v>
      </c>
      <c r="BJ489" s="18" t="s">
        <v>83</v>
      </c>
      <c r="BK489" s="206">
        <f t="shared" si="129"/>
        <v>0</v>
      </c>
      <c r="BL489" s="18" t="s">
        <v>215</v>
      </c>
      <c r="BM489" s="205" t="s">
        <v>1635</v>
      </c>
    </row>
    <row r="490" spans="1:65" s="2" customFormat="1" ht="16.5" customHeight="1">
      <c r="A490" s="35"/>
      <c r="B490" s="36"/>
      <c r="C490" s="244" t="s">
        <v>953</v>
      </c>
      <c r="D490" s="244" t="s">
        <v>287</v>
      </c>
      <c r="E490" s="245" t="s">
        <v>5246</v>
      </c>
      <c r="F490" s="246" t="s">
        <v>4933</v>
      </c>
      <c r="G490" s="247" t="s">
        <v>1512</v>
      </c>
      <c r="H490" s="248">
        <v>46</v>
      </c>
      <c r="I490" s="249"/>
      <c r="J490" s="250">
        <f t="shared" si="120"/>
        <v>0</v>
      </c>
      <c r="K490" s="251"/>
      <c r="L490" s="252"/>
      <c r="M490" s="253" t="s">
        <v>1</v>
      </c>
      <c r="N490" s="254" t="s">
        <v>40</v>
      </c>
      <c r="O490" s="72"/>
      <c r="P490" s="203">
        <f t="shared" si="121"/>
        <v>0</v>
      </c>
      <c r="Q490" s="203">
        <v>0</v>
      </c>
      <c r="R490" s="203">
        <f t="shared" si="122"/>
        <v>0</v>
      </c>
      <c r="S490" s="203">
        <v>0</v>
      </c>
      <c r="T490" s="204">
        <f t="shared" si="123"/>
        <v>0</v>
      </c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R490" s="205" t="s">
        <v>229</v>
      </c>
      <c r="AT490" s="205" t="s">
        <v>287</v>
      </c>
      <c r="AU490" s="205" t="s">
        <v>85</v>
      </c>
      <c r="AY490" s="18" t="s">
        <v>209</v>
      </c>
      <c r="BE490" s="206">
        <f t="shared" si="124"/>
        <v>0</v>
      </c>
      <c r="BF490" s="206">
        <f t="shared" si="125"/>
        <v>0</v>
      </c>
      <c r="BG490" s="206">
        <f t="shared" si="126"/>
        <v>0</v>
      </c>
      <c r="BH490" s="206">
        <f t="shared" si="127"/>
        <v>0</v>
      </c>
      <c r="BI490" s="206">
        <f t="shared" si="128"/>
        <v>0</v>
      </c>
      <c r="BJ490" s="18" t="s">
        <v>83</v>
      </c>
      <c r="BK490" s="206">
        <f t="shared" si="129"/>
        <v>0</v>
      </c>
      <c r="BL490" s="18" t="s">
        <v>215</v>
      </c>
      <c r="BM490" s="205" t="s">
        <v>1639</v>
      </c>
    </row>
    <row r="491" spans="1:65" s="2" customFormat="1" ht="16.5" customHeight="1">
      <c r="A491" s="35"/>
      <c r="B491" s="36"/>
      <c r="C491" s="193" t="s">
        <v>1636</v>
      </c>
      <c r="D491" s="193" t="s">
        <v>211</v>
      </c>
      <c r="E491" s="194" t="s">
        <v>5247</v>
      </c>
      <c r="F491" s="195" t="s">
        <v>4931</v>
      </c>
      <c r="G491" s="196" t="s">
        <v>1512</v>
      </c>
      <c r="H491" s="197">
        <v>46</v>
      </c>
      <c r="I491" s="198"/>
      <c r="J491" s="199">
        <f t="shared" si="120"/>
        <v>0</v>
      </c>
      <c r="K491" s="200"/>
      <c r="L491" s="40"/>
      <c r="M491" s="201" t="s">
        <v>1</v>
      </c>
      <c r="N491" s="202" t="s">
        <v>40</v>
      </c>
      <c r="O491" s="72"/>
      <c r="P491" s="203">
        <f t="shared" si="121"/>
        <v>0</v>
      </c>
      <c r="Q491" s="203">
        <v>0</v>
      </c>
      <c r="R491" s="203">
        <f t="shared" si="122"/>
        <v>0</v>
      </c>
      <c r="S491" s="203">
        <v>0</v>
      </c>
      <c r="T491" s="204">
        <f t="shared" si="123"/>
        <v>0</v>
      </c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R491" s="205" t="s">
        <v>215</v>
      </c>
      <c r="AT491" s="205" t="s">
        <v>211</v>
      </c>
      <c r="AU491" s="205" t="s">
        <v>85</v>
      </c>
      <c r="AY491" s="18" t="s">
        <v>209</v>
      </c>
      <c r="BE491" s="206">
        <f t="shared" si="124"/>
        <v>0</v>
      </c>
      <c r="BF491" s="206">
        <f t="shared" si="125"/>
        <v>0</v>
      </c>
      <c r="BG491" s="206">
        <f t="shared" si="126"/>
        <v>0</v>
      </c>
      <c r="BH491" s="206">
        <f t="shared" si="127"/>
        <v>0</v>
      </c>
      <c r="BI491" s="206">
        <f t="shared" si="128"/>
        <v>0</v>
      </c>
      <c r="BJ491" s="18" t="s">
        <v>83</v>
      </c>
      <c r="BK491" s="206">
        <f t="shared" si="129"/>
        <v>0</v>
      </c>
      <c r="BL491" s="18" t="s">
        <v>215</v>
      </c>
      <c r="BM491" s="205" t="s">
        <v>1642</v>
      </c>
    </row>
    <row r="492" spans="1:65" s="2" customFormat="1" ht="16.5" customHeight="1">
      <c r="A492" s="35"/>
      <c r="B492" s="36"/>
      <c r="C492" s="244" t="s">
        <v>958</v>
      </c>
      <c r="D492" s="244" t="s">
        <v>287</v>
      </c>
      <c r="E492" s="245" t="s">
        <v>5248</v>
      </c>
      <c r="F492" s="246" t="s">
        <v>5249</v>
      </c>
      <c r="G492" s="247" t="s">
        <v>1512</v>
      </c>
      <c r="H492" s="248">
        <v>11</v>
      </c>
      <c r="I492" s="249"/>
      <c r="J492" s="250">
        <f t="shared" si="120"/>
        <v>0</v>
      </c>
      <c r="K492" s="251"/>
      <c r="L492" s="252"/>
      <c r="M492" s="253" t="s">
        <v>1</v>
      </c>
      <c r="N492" s="254" t="s">
        <v>40</v>
      </c>
      <c r="O492" s="72"/>
      <c r="P492" s="203">
        <f t="shared" si="121"/>
        <v>0</v>
      </c>
      <c r="Q492" s="203">
        <v>0</v>
      </c>
      <c r="R492" s="203">
        <f t="shared" si="122"/>
        <v>0</v>
      </c>
      <c r="S492" s="203">
        <v>0</v>
      </c>
      <c r="T492" s="204">
        <f t="shared" si="123"/>
        <v>0</v>
      </c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R492" s="205" t="s">
        <v>229</v>
      </c>
      <c r="AT492" s="205" t="s">
        <v>287</v>
      </c>
      <c r="AU492" s="205" t="s">
        <v>85</v>
      </c>
      <c r="AY492" s="18" t="s">
        <v>209</v>
      </c>
      <c r="BE492" s="206">
        <f t="shared" si="124"/>
        <v>0</v>
      </c>
      <c r="BF492" s="206">
        <f t="shared" si="125"/>
        <v>0</v>
      </c>
      <c r="BG492" s="206">
        <f t="shared" si="126"/>
        <v>0</v>
      </c>
      <c r="BH492" s="206">
        <f t="shared" si="127"/>
        <v>0</v>
      </c>
      <c r="BI492" s="206">
        <f t="shared" si="128"/>
        <v>0</v>
      </c>
      <c r="BJ492" s="18" t="s">
        <v>83</v>
      </c>
      <c r="BK492" s="206">
        <f t="shared" si="129"/>
        <v>0</v>
      </c>
      <c r="BL492" s="18" t="s">
        <v>215</v>
      </c>
      <c r="BM492" s="205" t="s">
        <v>1646</v>
      </c>
    </row>
    <row r="493" spans="1:65" s="2" customFormat="1" ht="16.5" customHeight="1">
      <c r="A493" s="35"/>
      <c r="B493" s="36"/>
      <c r="C493" s="193" t="s">
        <v>1643</v>
      </c>
      <c r="D493" s="193" t="s">
        <v>211</v>
      </c>
      <c r="E493" s="194" t="s">
        <v>5250</v>
      </c>
      <c r="F493" s="195" t="s">
        <v>4931</v>
      </c>
      <c r="G493" s="196" t="s">
        <v>1512</v>
      </c>
      <c r="H493" s="197">
        <v>11</v>
      </c>
      <c r="I493" s="198"/>
      <c r="J493" s="199">
        <f t="shared" si="120"/>
        <v>0</v>
      </c>
      <c r="K493" s="200"/>
      <c r="L493" s="40"/>
      <c r="M493" s="201" t="s">
        <v>1</v>
      </c>
      <c r="N493" s="202" t="s">
        <v>40</v>
      </c>
      <c r="O493" s="72"/>
      <c r="P493" s="203">
        <f t="shared" si="121"/>
        <v>0</v>
      </c>
      <c r="Q493" s="203">
        <v>0</v>
      </c>
      <c r="R493" s="203">
        <f t="shared" si="122"/>
        <v>0</v>
      </c>
      <c r="S493" s="203">
        <v>0</v>
      </c>
      <c r="T493" s="204">
        <f t="shared" si="123"/>
        <v>0</v>
      </c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R493" s="205" t="s">
        <v>215</v>
      </c>
      <c r="AT493" s="205" t="s">
        <v>211</v>
      </c>
      <c r="AU493" s="205" t="s">
        <v>85</v>
      </c>
      <c r="AY493" s="18" t="s">
        <v>209</v>
      </c>
      <c r="BE493" s="206">
        <f t="shared" si="124"/>
        <v>0</v>
      </c>
      <c r="BF493" s="206">
        <f t="shared" si="125"/>
        <v>0</v>
      </c>
      <c r="BG493" s="206">
        <f t="shared" si="126"/>
        <v>0</v>
      </c>
      <c r="BH493" s="206">
        <f t="shared" si="127"/>
        <v>0</v>
      </c>
      <c r="BI493" s="206">
        <f t="shared" si="128"/>
        <v>0</v>
      </c>
      <c r="BJ493" s="18" t="s">
        <v>83</v>
      </c>
      <c r="BK493" s="206">
        <f t="shared" si="129"/>
        <v>0</v>
      </c>
      <c r="BL493" s="18" t="s">
        <v>215</v>
      </c>
      <c r="BM493" s="205" t="s">
        <v>1649</v>
      </c>
    </row>
    <row r="494" spans="1:65" s="2" customFormat="1" ht="16.5" customHeight="1">
      <c r="A494" s="35"/>
      <c r="B494" s="36"/>
      <c r="C494" s="244" t="s">
        <v>962</v>
      </c>
      <c r="D494" s="244" t="s">
        <v>287</v>
      </c>
      <c r="E494" s="245" t="s">
        <v>5251</v>
      </c>
      <c r="F494" s="246" t="s">
        <v>4939</v>
      </c>
      <c r="G494" s="247" t="s">
        <v>1512</v>
      </c>
      <c r="H494" s="248">
        <v>1</v>
      </c>
      <c r="I494" s="249"/>
      <c r="J494" s="250">
        <f t="shared" si="120"/>
        <v>0</v>
      </c>
      <c r="K494" s="251"/>
      <c r="L494" s="252"/>
      <c r="M494" s="253" t="s">
        <v>1</v>
      </c>
      <c r="N494" s="254" t="s">
        <v>40</v>
      </c>
      <c r="O494" s="72"/>
      <c r="P494" s="203">
        <f t="shared" si="121"/>
        <v>0</v>
      </c>
      <c r="Q494" s="203">
        <v>0</v>
      </c>
      <c r="R494" s="203">
        <f t="shared" si="122"/>
        <v>0</v>
      </c>
      <c r="S494" s="203">
        <v>0</v>
      </c>
      <c r="T494" s="204">
        <f t="shared" si="123"/>
        <v>0</v>
      </c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R494" s="205" t="s">
        <v>229</v>
      </c>
      <c r="AT494" s="205" t="s">
        <v>287</v>
      </c>
      <c r="AU494" s="205" t="s">
        <v>85</v>
      </c>
      <c r="AY494" s="18" t="s">
        <v>209</v>
      </c>
      <c r="BE494" s="206">
        <f t="shared" si="124"/>
        <v>0</v>
      </c>
      <c r="BF494" s="206">
        <f t="shared" si="125"/>
        <v>0</v>
      </c>
      <c r="BG494" s="206">
        <f t="shared" si="126"/>
        <v>0</v>
      </c>
      <c r="BH494" s="206">
        <f t="shared" si="127"/>
        <v>0</v>
      </c>
      <c r="BI494" s="206">
        <f t="shared" si="128"/>
        <v>0</v>
      </c>
      <c r="BJ494" s="18" t="s">
        <v>83</v>
      </c>
      <c r="BK494" s="206">
        <f t="shared" si="129"/>
        <v>0</v>
      </c>
      <c r="BL494" s="18" t="s">
        <v>215</v>
      </c>
      <c r="BM494" s="205" t="s">
        <v>1653</v>
      </c>
    </row>
    <row r="495" spans="1:65" s="2" customFormat="1" ht="16.5" customHeight="1">
      <c r="A495" s="35"/>
      <c r="B495" s="36"/>
      <c r="C495" s="193" t="s">
        <v>1650</v>
      </c>
      <c r="D495" s="193" t="s">
        <v>211</v>
      </c>
      <c r="E495" s="194" t="s">
        <v>5252</v>
      </c>
      <c r="F495" s="195" t="s">
        <v>4931</v>
      </c>
      <c r="G495" s="196" t="s">
        <v>1512</v>
      </c>
      <c r="H495" s="197">
        <v>1</v>
      </c>
      <c r="I495" s="198"/>
      <c r="J495" s="199">
        <f t="shared" si="120"/>
        <v>0</v>
      </c>
      <c r="K495" s="200"/>
      <c r="L495" s="40"/>
      <c r="M495" s="201" t="s">
        <v>1</v>
      </c>
      <c r="N495" s="202" t="s">
        <v>40</v>
      </c>
      <c r="O495" s="72"/>
      <c r="P495" s="203">
        <f t="shared" si="121"/>
        <v>0</v>
      </c>
      <c r="Q495" s="203">
        <v>0</v>
      </c>
      <c r="R495" s="203">
        <f t="shared" si="122"/>
        <v>0</v>
      </c>
      <c r="S495" s="203">
        <v>0</v>
      </c>
      <c r="T495" s="204">
        <f t="shared" si="123"/>
        <v>0</v>
      </c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R495" s="205" t="s">
        <v>215</v>
      </c>
      <c r="AT495" s="205" t="s">
        <v>211</v>
      </c>
      <c r="AU495" s="205" t="s">
        <v>85</v>
      </c>
      <c r="AY495" s="18" t="s">
        <v>209</v>
      </c>
      <c r="BE495" s="206">
        <f t="shared" si="124"/>
        <v>0</v>
      </c>
      <c r="BF495" s="206">
        <f t="shared" si="125"/>
        <v>0</v>
      </c>
      <c r="BG495" s="206">
        <f t="shared" si="126"/>
        <v>0</v>
      </c>
      <c r="BH495" s="206">
        <f t="shared" si="127"/>
        <v>0</v>
      </c>
      <c r="BI495" s="206">
        <f t="shared" si="128"/>
        <v>0</v>
      </c>
      <c r="BJ495" s="18" t="s">
        <v>83</v>
      </c>
      <c r="BK495" s="206">
        <f t="shared" si="129"/>
        <v>0</v>
      </c>
      <c r="BL495" s="18" t="s">
        <v>215</v>
      </c>
      <c r="BM495" s="205" t="s">
        <v>1656</v>
      </c>
    </row>
    <row r="496" spans="1:65" s="2" customFormat="1" ht="16.5" customHeight="1">
      <c r="A496" s="35"/>
      <c r="B496" s="36"/>
      <c r="C496" s="244" t="s">
        <v>967</v>
      </c>
      <c r="D496" s="244" t="s">
        <v>287</v>
      </c>
      <c r="E496" s="245" t="s">
        <v>5253</v>
      </c>
      <c r="F496" s="246" t="s">
        <v>4948</v>
      </c>
      <c r="G496" s="247" t="s">
        <v>1512</v>
      </c>
      <c r="H496" s="248">
        <v>10</v>
      </c>
      <c r="I496" s="249"/>
      <c r="J496" s="250">
        <f t="shared" si="120"/>
        <v>0</v>
      </c>
      <c r="K496" s="251"/>
      <c r="L496" s="252"/>
      <c r="M496" s="253" t="s">
        <v>1</v>
      </c>
      <c r="N496" s="254" t="s">
        <v>40</v>
      </c>
      <c r="O496" s="72"/>
      <c r="P496" s="203">
        <f t="shared" si="121"/>
        <v>0</v>
      </c>
      <c r="Q496" s="203">
        <v>0</v>
      </c>
      <c r="R496" s="203">
        <f t="shared" si="122"/>
        <v>0</v>
      </c>
      <c r="S496" s="203">
        <v>0</v>
      </c>
      <c r="T496" s="204">
        <f t="shared" si="123"/>
        <v>0</v>
      </c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R496" s="205" t="s">
        <v>229</v>
      </c>
      <c r="AT496" s="205" t="s">
        <v>287</v>
      </c>
      <c r="AU496" s="205" t="s">
        <v>85</v>
      </c>
      <c r="AY496" s="18" t="s">
        <v>209</v>
      </c>
      <c r="BE496" s="206">
        <f t="shared" si="124"/>
        <v>0</v>
      </c>
      <c r="BF496" s="206">
        <f t="shared" si="125"/>
        <v>0</v>
      </c>
      <c r="BG496" s="206">
        <f t="shared" si="126"/>
        <v>0</v>
      </c>
      <c r="BH496" s="206">
        <f t="shared" si="127"/>
        <v>0</v>
      </c>
      <c r="BI496" s="206">
        <f t="shared" si="128"/>
        <v>0</v>
      </c>
      <c r="BJ496" s="18" t="s">
        <v>83</v>
      </c>
      <c r="BK496" s="206">
        <f t="shared" si="129"/>
        <v>0</v>
      </c>
      <c r="BL496" s="18" t="s">
        <v>215</v>
      </c>
      <c r="BM496" s="205" t="s">
        <v>1660</v>
      </c>
    </row>
    <row r="497" spans="1:65" s="2" customFormat="1" ht="16.5" customHeight="1">
      <c r="A497" s="35"/>
      <c r="B497" s="36"/>
      <c r="C497" s="193" t="s">
        <v>1657</v>
      </c>
      <c r="D497" s="193" t="s">
        <v>211</v>
      </c>
      <c r="E497" s="194" t="s">
        <v>5254</v>
      </c>
      <c r="F497" s="195" t="s">
        <v>4931</v>
      </c>
      <c r="G497" s="196" t="s">
        <v>1512</v>
      </c>
      <c r="H497" s="197">
        <v>10</v>
      </c>
      <c r="I497" s="198"/>
      <c r="J497" s="199">
        <f t="shared" si="120"/>
        <v>0</v>
      </c>
      <c r="K497" s="200"/>
      <c r="L497" s="40"/>
      <c r="M497" s="201" t="s">
        <v>1</v>
      </c>
      <c r="N497" s="202" t="s">
        <v>40</v>
      </c>
      <c r="O497" s="72"/>
      <c r="P497" s="203">
        <f t="shared" si="121"/>
        <v>0</v>
      </c>
      <c r="Q497" s="203">
        <v>0</v>
      </c>
      <c r="R497" s="203">
        <f t="shared" si="122"/>
        <v>0</v>
      </c>
      <c r="S497" s="203">
        <v>0</v>
      </c>
      <c r="T497" s="204">
        <f t="shared" si="123"/>
        <v>0</v>
      </c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R497" s="205" t="s">
        <v>215</v>
      </c>
      <c r="AT497" s="205" t="s">
        <v>211</v>
      </c>
      <c r="AU497" s="205" t="s">
        <v>85</v>
      </c>
      <c r="AY497" s="18" t="s">
        <v>209</v>
      </c>
      <c r="BE497" s="206">
        <f t="shared" si="124"/>
        <v>0</v>
      </c>
      <c r="BF497" s="206">
        <f t="shared" si="125"/>
        <v>0</v>
      </c>
      <c r="BG497" s="206">
        <f t="shared" si="126"/>
        <v>0</v>
      </c>
      <c r="BH497" s="206">
        <f t="shared" si="127"/>
        <v>0</v>
      </c>
      <c r="BI497" s="206">
        <f t="shared" si="128"/>
        <v>0</v>
      </c>
      <c r="BJ497" s="18" t="s">
        <v>83</v>
      </c>
      <c r="BK497" s="206">
        <f t="shared" si="129"/>
        <v>0</v>
      </c>
      <c r="BL497" s="18" t="s">
        <v>215</v>
      </c>
      <c r="BM497" s="205" t="s">
        <v>1663</v>
      </c>
    </row>
    <row r="498" spans="1:65" s="12" customFormat="1" ht="22.9" customHeight="1">
      <c r="B498" s="177"/>
      <c r="C498" s="178"/>
      <c r="D498" s="179" t="s">
        <v>74</v>
      </c>
      <c r="E498" s="191" t="s">
        <v>5255</v>
      </c>
      <c r="F498" s="191" t="s">
        <v>4951</v>
      </c>
      <c r="G498" s="178"/>
      <c r="H498" s="178"/>
      <c r="I498" s="181"/>
      <c r="J498" s="192">
        <f>BK498</f>
        <v>0</v>
      </c>
      <c r="K498" s="178"/>
      <c r="L498" s="183"/>
      <c r="M498" s="184"/>
      <c r="N498" s="185"/>
      <c r="O498" s="185"/>
      <c r="P498" s="186">
        <f>SUM(P499:P501)</f>
        <v>0</v>
      </c>
      <c r="Q498" s="185"/>
      <c r="R498" s="186">
        <f>SUM(R499:R501)</f>
        <v>0</v>
      </c>
      <c r="S498" s="185"/>
      <c r="T498" s="187">
        <f>SUM(T499:T501)</f>
        <v>0</v>
      </c>
      <c r="AR498" s="188" t="s">
        <v>83</v>
      </c>
      <c r="AT498" s="189" t="s">
        <v>74</v>
      </c>
      <c r="AU498" s="189" t="s">
        <v>83</v>
      </c>
      <c r="AY498" s="188" t="s">
        <v>209</v>
      </c>
      <c r="BK498" s="190">
        <f>SUM(BK499:BK501)</f>
        <v>0</v>
      </c>
    </row>
    <row r="499" spans="1:65" s="2" customFormat="1" ht="21.75" customHeight="1">
      <c r="A499" s="35"/>
      <c r="B499" s="36"/>
      <c r="C499" s="193" t="s">
        <v>971</v>
      </c>
      <c r="D499" s="193" t="s">
        <v>211</v>
      </c>
      <c r="E499" s="194" t="s">
        <v>5256</v>
      </c>
      <c r="F499" s="195" t="s">
        <v>4953</v>
      </c>
      <c r="G499" s="196" t="s">
        <v>214</v>
      </c>
      <c r="H499" s="197">
        <v>80</v>
      </c>
      <c r="I499" s="198"/>
      <c r="J499" s="199">
        <f>ROUND(I499*H499,2)</f>
        <v>0</v>
      </c>
      <c r="K499" s="200"/>
      <c r="L499" s="40"/>
      <c r="M499" s="201" t="s">
        <v>1</v>
      </c>
      <c r="N499" s="202" t="s">
        <v>40</v>
      </c>
      <c r="O499" s="72"/>
      <c r="P499" s="203">
        <f>O499*H499</f>
        <v>0</v>
      </c>
      <c r="Q499" s="203">
        <v>0</v>
      </c>
      <c r="R499" s="203">
        <f>Q499*H499</f>
        <v>0</v>
      </c>
      <c r="S499" s="203">
        <v>0</v>
      </c>
      <c r="T499" s="204">
        <f>S499*H499</f>
        <v>0</v>
      </c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R499" s="205" t="s">
        <v>215</v>
      </c>
      <c r="AT499" s="205" t="s">
        <v>211</v>
      </c>
      <c r="AU499" s="205" t="s">
        <v>85</v>
      </c>
      <c r="AY499" s="18" t="s">
        <v>209</v>
      </c>
      <c r="BE499" s="206">
        <f>IF(N499="základní",J499,0)</f>
        <v>0</v>
      </c>
      <c r="BF499" s="206">
        <f>IF(N499="snížená",J499,0)</f>
        <v>0</v>
      </c>
      <c r="BG499" s="206">
        <f>IF(N499="zákl. přenesená",J499,0)</f>
        <v>0</v>
      </c>
      <c r="BH499" s="206">
        <f>IF(N499="sníž. přenesená",J499,0)</f>
        <v>0</v>
      </c>
      <c r="BI499" s="206">
        <f>IF(N499="nulová",J499,0)</f>
        <v>0</v>
      </c>
      <c r="BJ499" s="18" t="s">
        <v>83</v>
      </c>
      <c r="BK499" s="206">
        <f>ROUND(I499*H499,2)</f>
        <v>0</v>
      </c>
      <c r="BL499" s="18" t="s">
        <v>215</v>
      </c>
      <c r="BM499" s="205" t="s">
        <v>1667</v>
      </c>
    </row>
    <row r="500" spans="1:65" s="2" customFormat="1" ht="21.75" customHeight="1">
      <c r="A500" s="35"/>
      <c r="B500" s="36"/>
      <c r="C500" s="193" t="s">
        <v>1664</v>
      </c>
      <c r="D500" s="193" t="s">
        <v>211</v>
      </c>
      <c r="E500" s="194" t="s">
        <v>5257</v>
      </c>
      <c r="F500" s="195" t="s">
        <v>4955</v>
      </c>
      <c r="G500" s="196" t="s">
        <v>214</v>
      </c>
      <c r="H500" s="197">
        <v>25</v>
      </c>
      <c r="I500" s="198"/>
      <c r="J500" s="199">
        <f>ROUND(I500*H500,2)</f>
        <v>0</v>
      </c>
      <c r="K500" s="200"/>
      <c r="L500" s="40"/>
      <c r="M500" s="201" t="s">
        <v>1</v>
      </c>
      <c r="N500" s="202" t="s">
        <v>40</v>
      </c>
      <c r="O500" s="72"/>
      <c r="P500" s="203">
        <f>O500*H500</f>
        <v>0</v>
      </c>
      <c r="Q500" s="203">
        <v>0</v>
      </c>
      <c r="R500" s="203">
        <f>Q500*H500</f>
        <v>0</v>
      </c>
      <c r="S500" s="203">
        <v>0</v>
      </c>
      <c r="T500" s="204">
        <f>S500*H500</f>
        <v>0</v>
      </c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R500" s="205" t="s">
        <v>215</v>
      </c>
      <c r="AT500" s="205" t="s">
        <v>211</v>
      </c>
      <c r="AU500" s="205" t="s">
        <v>85</v>
      </c>
      <c r="AY500" s="18" t="s">
        <v>209</v>
      </c>
      <c r="BE500" s="206">
        <f>IF(N500="základní",J500,0)</f>
        <v>0</v>
      </c>
      <c r="BF500" s="206">
        <f>IF(N500="snížená",J500,0)</f>
        <v>0</v>
      </c>
      <c r="BG500" s="206">
        <f>IF(N500="zákl. přenesená",J500,0)</f>
        <v>0</v>
      </c>
      <c r="BH500" s="206">
        <f>IF(N500="sníž. přenesená",J500,0)</f>
        <v>0</v>
      </c>
      <c r="BI500" s="206">
        <f>IF(N500="nulová",J500,0)</f>
        <v>0</v>
      </c>
      <c r="BJ500" s="18" t="s">
        <v>83</v>
      </c>
      <c r="BK500" s="206">
        <f>ROUND(I500*H500,2)</f>
        <v>0</v>
      </c>
      <c r="BL500" s="18" t="s">
        <v>215</v>
      </c>
      <c r="BM500" s="205" t="s">
        <v>1670</v>
      </c>
    </row>
    <row r="501" spans="1:65" s="2" customFormat="1" ht="33" customHeight="1">
      <c r="A501" s="35"/>
      <c r="B501" s="36"/>
      <c r="C501" s="193" t="s">
        <v>975</v>
      </c>
      <c r="D501" s="193" t="s">
        <v>211</v>
      </c>
      <c r="E501" s="194" t="s">
        <v>5258</v>
      </c>
      <c r="F501" s="195" t="s">
        <v>4957</v>
      </c>
      <c r="G501" s="196" t="s">
        <v>214</v>
      </c>
      <c r="H501" s="197">
        <v>55</v>
      </c>
      <c r="I501" s="198"/>
      <c r="J501" s="199">
        <f>ROUND(I501*H501,2)</f>
        <v>0</v>
      </c>
      <c r="K501" s="200"/>
      <c r="L501" s="40"/>
      <c r="M501" s="201" t="s">
        <v>1</v>
      </c>
      <c r="N501" s="202" t="s">
        <v>40</v>
      </c>
      <c r="O501" s="72"/>
      <c r="P501" s="203">
        <f>O501*H501</f>
        <v>0</v>
      </c>
      <c r="Q501" s="203">
        <v>0</v>
      </c>
      <c r="R501" s="203">
        <f>Q501*H501</f>
        <v>0</v>
      </c>
      <c r="S501" s="203">
        <v>0</v>
      </c>
      <c r="T501" s="204">
        <f>S501*H501</f>
        <v>0</v>
      </c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R501" s="205" t="s">
        <v>215</v>
      </c>
      <c r="AT501" s="205" t="s">
        <v>211</v>
      </c>
      <c r="AU501" s="205" t="s">
        <v>85</v>
      </c>
      <c r="AY501" s="18" t="s">
        <v>209</v>
      </c>
      <c r="BE501" s="206">
        <f>IF(N501="základní",J501,0)</f>
        <v>0</v>
      </c>
      <c r="BF501" s="206">
        <f>IF(N501="snížená",J501,0)</f>
        <v>0</v>
      </c>
      <c r="BG501" s="206">
        <f>IF(N501="zákl. přenesená",J501,0)</f>
        <v>0</v>
      </c>
      <c r="BH501" s="206">
        <f>IF(N501="sníž. přenesená",J501,0)</f>
        <v>0</v>
      </c>
      <c r="BI501" s="206">
        <f>IF(N501="nulová",J501,0)</f>
        <v>0</v>
      </c>
      <c r="BJ501" s="18" t="s">
        <v>83</v>
      </c>
      <c r="BK501" s="206">
        <f>ROUND(I501*H501,2)</f>
        <v>0</v>
      </c>
      <c r="BL501" s="18" t="s">
        <v>215</v>
      </c>
      <c r="BM501" s="205" t="s">
        <v>1674</v>
      </c>
    </row>
    <row r="502" spans="1:65" s="12" customFormat="1" ht="25.9" customHeight="1">
      <c r="B502" s="177"/>
      <c r="C502" s="178"/>
      <c r="D502" s="179" t="s">
        <v>74</v>
      </c>
      <c r="E502" s="180" t="s">
        <v>5259</v>
      </c>
      <c r="F502" s="180" t="s">
        <v>5260</v>
      </c>
      <c r="G502" s="178"/>
      <c r="H502" s="178"/>
      <c r="I502" s="181"/>
      <c r="J502" s="182">
        <f>BK502</f>
        <v>0</v>
      </c>
      <c r="K502" s="178"/>
      <c r="L502" s="183"/>
      <c r="M502" s="184"/>
      <c r="N502" s="185"/>
      <c r="O502" s="185"/>
      <c r="P502" s="186">
        <f>P503+P542+P555</f>
        <v>0</v>
      </c>
      <c r="Q502" s="185"/>
      <c r="R502" s="186">
        <f>R503+R542+R555</f>
        <v>0</v>
      </c>
      <c r="S502" s="185"/>
      <c r="T502" s="187">
        <f>T503+T542+T555</f>
        <v>0</v>
      </c>
      <c r="AR502" s="188" t="s">
        <v>83</v>
      </c>
      <c r="AT502" s="189" t="s">
        <v>74</v>
      </c>
      <c r="AU502" s="189" t="s">
        <v>75</v>
      </c>
      <c r="AY502" s="188" t="s">
        <v>209</v>
      </c>
      <c r="BK502" s="190">
        <f>BK503+BK542+BK555</f>
        <v>0</v>
      </c>
    </row>
    <row r="503" spans="1:65" s="12" customFormat="1" ht="22.9" customHeight="1">
      <c r="B503" s="177"/>
      <c r="C503" s="178"/>
      <c r="D503" s="179" t="s">
        <v>74</v>
      </c>
      <c r="E503" s="191" t="s">
        <v>5261</v>
      </c>
      <c r="F503" s="191" t="s">
        <v>4840</v>
      </c>
      <c r="G503" s="178"/>
      <c r="H503" s="178"/>
      <c r="I503" s="181"/>
      <c r="J503" s="192">
        <f>BK503</f>
        <v>0</v>
      </c>
      <c r="K503" s="178"/>
      <c r="L503" s="183"/>
      <c r="M503" s="184"/>
      <c r="N503" s="185"/>
      <c r="O503" s="185"/>
      <c r="P503" s="186">
        <f>SUM(P504:P541)</f>
        <v>0</v>
      </c>
      <c r="Q503" s="185"/>
      <c r="R503" s="186">
        <f>SUM(R504:R541)</f>
        <v>0</v>
      </c>
      <c r="S503" s="185"/>
      <c r="T503" s="187">
        <f>SUM(T504:T541)</f>
        <v>0</v>
      </c>
      <c r="AR503" s="188" t="s">
        <v>83</v>
      </c>
      <c r="AT503" s="189" t="s">
        <v>74</v>
      </c>
      <c r="AU503" s="189" t="s">
        <v>83</v>
      </c>
      <c r="AY503" s="188" t="s">
        <v>209</v>
      </c>
      <c r="BK503" s="190">
        <f>SUM(BK504:BK541)</f>
        <v>0</v>
      </c>
    </row>
    <row r="504" spans="1:65" s="2" customFormat="1" ht="66.75" customHeight="1">
      <c r="A504" s="35"/>
      <c r="B504" s="36"/>
      <c r="C504" s="244" t="s">
        <v>1671</v>
      </c>
      <c r="D504" s="244" t="s">
        <v>287</v>
      </c>
      <c r="E504" s="245" t="s">
        <v>5262</v>
      </c>
      <c r="F504" s="246" t="s">
        <v>4842</v>
      </c>
      <c r="G504" s="247" t="s">
        <v>513</v>
      </c>
      <c r="H504" s="248">
        <v>1</v>
      </c>
      <c r="I504" s="249"/>
      <c r="J504" s="250">
        <f t="shared" ref="J504:J541" si="130">ROUND(I504*H504,2)</f>
        <v>0</v>
      </c>
      <c r="K504" s="251"/>
      <c r="L504" s="252"/>
      <c r="M504" s="253" t="s">
        <v>1</v>
      </c>
      <c r="N504" s="254" t="s">
        <v>40</v>
      </c>
      <c r="O504" s="72"/>
      <c r="P504" s="203">
        <f t="shared" ref="P504:P541" si="131">O504*H504</f>
        <v>0</v>
      </c>
      <c r="Q504" s="203">
        <v>0</v>
      </c>
      <c r="R504" s="203">
        <f t="shared" ref="R504:R541" si="132">Q504*H504</f>
        <v>0</v>
      </c>
      <c r="S504" s="203">
        <v>0</v>
      </c>
      <c r="T504" s="204">
        <f t="shared" ref="T504:T541" si="133">S504*H504</f>
        <v>0</v>
      </c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R504" s="205" t="s">
        <v>229</v>
      </c>
      <c r="AT504" s="205" t="s">
        <v>287</v>
      </c>
      <c r="AU504" s="205" t="s">
        <v>85</v>
      </c>
      <c r="AY504" s="18" t="s">
        <v>209</v>
      </c>
      <c r="BE504" s="206">
        <f t="shared" ref="BE504:BE541" si="134">IF(N504="základní",J504,0)</f>
        <v>0</v>
      </c>
      <c r="BF504" s="206">
        <f t="shared" ref="BF504:BF541" si="135">IF(N504="snížená",J504,0)</f>
        <v>0</v>
      </c>
      <c r="BG504" s="206">
        <f t="shared" ref="BG504:BG541" si="136">IF(N504="zákl. přenesená",J504,0)</f>
        <v>0</v>
      </c>
      <c r="BH504" s="206">
        <f t="shared" ref="BH504:BH541" si="137">IF(N504="sníž. přenesená",J504,0)</f>
        <v>0</v>
      </c>
      <c r="BI504" s="206">
        <f t="shared" ref="BI504:BI541" si="138">IF(N504="nulová",J504,0)</f>
        <v>0</v>
      </c>
      <c r="BJ504" s="18" t="s">
        <v>83</v>
      </c>
      <c r="BK504" s="206">
        <f t="shared" ref="BK504:BK541" si="139">ROUND(I504*H504,2)</f>
        <v>0</v>
      </c>
      <c r="BL504" s="18" t="s">
        <v>215</v>
      </c>
      <c r="BM504" s="205" t="s">
        <v>1677</v>
      </c>
    </row>
    <row r="505" spans="1:65" s="2" customFormat="1" ht="16.5" customHeight="1">
      <c r="A505" s="35"/>
      <c r="B505" s="36"/>
      <c r="C505" s="244" t="s">
        <v>979</v>
      </c>
      <c r="D505" s="244" t="s">
        <v>287</v>
      </c>
      <c r="E505" s="245" t="s">
        <v>5263</v>
      </c>
      <c r="F505" s="246" t="s">
        <v>4844</v>
      </c>
      <c r="G505" s="247" t="s">
        <v>513</v>
      </c>
      <c r="H505" s="248">
        <v>1</v>
      </c>
      <c r="I505" s="249"/>
      <c r="J505" s="250">
        <f t="shared" si="130"/>
        <v>0</v>
      </c>
      <c r="K505" s="251"/>
      <c r="L505" s="252"/>
      <c r="M505" s="253" t="s">
        <v>1</v>
      </c>
      <c r="N505" s="254" t="s">
        <v>40</v>
      </c>
      <c r="O505" s="72"/>
      <c r="P505" s="203">
        <f t="shared" si="131"/>
        <v>0</v>
      </c>
      <c r="Q505" s="203">
        <v>0</v>
      </c>
      <c r="R505" s="203">
        <f t="shared" si="132"/>
        <v>0</v>
      </c>
      <c r="S505" s="203">
        <v>0</v>
      </c>
      <c r="T505" s="204">
        <f t="shared" si="133"/>
        <v>0</v>
      </c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R505" s="205" t="s">
        <v>229</v>
      </c>
      <c r="AT505" s="205" t="s">
        <v>287</v>
      </c>
      <c r="AU505" s="205" t="s">
        <v>85</v>
      </c>
      <c r="AY505" s="18" t="s">
        <v>209</v>
      </c>
      <c r="BE505" s="206">
        <f t="shared" si="134"/>
        <v>0</v>
      </c>
      <c r="BF505" s="206">
        <f t="shared" si="135"/>
        <v>0</v>
      </c>
      <c r="BG505" s="206">
        <f t="shared" si="136"/>
        <v>0</v>
      </c>
      <c r="BH505" s="206">
        <f t="shared" si="137"/>
        <v>0</v>
      </c>
      <c r="BI505" s="206">
        <f t="shared" si="138"/>
        <v>0</v>
      </c>
      <c r="BJ505" s="18" t="s">
        <v>83</v>
      </c>
      <c r="BK505" s="206">
        <f t="shared" si="139"/>
        <v>0</v>
      </c>
      <c r="BL505" s="18" t="s">
        <v>215</v>
      </c>
      <c r="BM505" s="205" t="s">
        <v>1681</v>
      </c>
    </row>
    <row r="506" spans="1:65" s="2" customFormat="1" ht="16.5" customHeight="1">
      <c r="A506" s="35"/>
      <c r="B506" s="36"/>
      <c r="C506" s="193" t="s">
        <v>1678</v>
      </c>
      <c r="D506" s="193" t="s">
        <v>211</v>
      </c>
      <c r="E506" s="194" t="s">
        <v>5264</v>
      </c>
      <c r="F506" s="195" t="s">
        <v>4846</v>
      </c>
      <c r="G506" s="196" t="s">
        <v>513</v>
      </c>
      <c r="H506" s="197">
        <v>1</v>
      </c>
      <c r="I506" s="198"/>
      <c r="J506" s="199">
        <f t="shared" si="130"/>
        <v>0</v>
      </c>
      <c r="K506" s="200"/>
      <c r="L506" s="40"/>
      <c r="M506" s="201" t="s">
        <v>1</v>
      </c>
      <c r="N506" s="202" t="s">
        <v>40</v>
      </c>
      <c r="O506" s="72"/>
      <c r="P506" s="203">
        <f t="shared" si="131"/>
        <v>0</v>
      </c>
      <c r="Q506" s="203">
        <v>0</v>
      </c>
      <c r="R506" s="203">
        <f t="shared" si="132"/>
        <v>0</v>
      </c>
      <c r="S506" s="203">
        <v>0</v>
      </c>
      <c r="T506" s="204">
        <f t="shared" si="133"/>
        <v>0</v>
      </c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R506" s="205" t="s">
        <v>215</v>
      </c>
      <c r="AT506" s="205" t="s">
        <v>211</v>
      </c>
      <c r="AU506" s="205" t="s">
        <v>85</v>
      </c>
      <c r="AY506" s="18" t="s">
        <v>209</v>
      </c>
      <c r="BE506" s="206">
        <f t="shared" si="134"/>
        <v>0</v>
      </c>
      <c r="BF506" s="206">
        <f t="shared" si="135"/>
        <v>0</v>
      </c>
      <c r="BG506" s="206">
        <f t="shared" si="136"/>
        <v>0</v>
      </c>
      <c r="BH506" s="206">
        <f t="shared" si="137"/>
        <v>0</v>
      </c>
      <c r="BI506" s="206">
        <f t="shared" si="138"/>
        <v>0</v>
      </c>
      <c r="BJ506" s="18" t="s">
        <v>83</v>
      </c>
      <c r="BK506" s="206">
        <f t="shared" si="139"/>
        <v>0</v>
      </c>
      <c r="BL506" s="18" t="s">
        <v>215</v>
      </c>
      <c r="BM506" s="205" t="s">
        <v>1684</v>
      </c>
    </row>
    <row r="507" spans="1:65" s="2" customFormat="1" ht="37.9" customHeight="1">
      <c r="A507" s="35"/>
      <c r="B507" s="36"/>
      <c r="C507" s="244" t="s">
        <v>985</v>
      </c>
      <c r="D507" s="244" t="s">
        <v>287</v>
      </c>
      <c r="E507" s="245" t="s">
        <v>5265</v>
      </c>
      <c r="F507" s="246" t="s">
        <v>4848</v>
      </c>
      <c r="G507" s="247" t="s">
        <v>513</v>
      </c>
      <c r="H507" s="248">
        <v>1</v>
      </c>
      <c r="I507" s="249"/>
      <c r="J507" s="250">
        <f t="shared" si="130"/>
        <v>0</v>
      </c>
      <c r="K507" s="251"/>
      <c r="L507" s="252"/>
      <c r="M507" s="253" t="s">
        <v>1</v>
      </c>
      <c r="N507" s="254" t="s">
        <v>40</v>
      </c>
      <c r="O507" s="72"/>
      <c r="P507" s="203">
        <f t="shared" si="131"/>
        <v>0</v>
      </c>
      <c r="Q507" s="203">
        <v>0</v>
      </c>
      <c r="R507" s="203">
        <f t="shared" si="132"/>
        <v>0</v>
      </c>
      <c r="S507" s="203">
        <v>0</v>
      </c>
      <c r="T507" s="204">
        <f t="shared" si="133"/>
        <v>0</v>
      </c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R507" s="205" t="s">
        <v>229</v>
      </c>
      <c r="AT507" s="205" t="s">
        <v>287</v>
      </c>
      <c r="AU507" s="205" t="s">
        <v>85</v>
      </c>
      <c r="AY507" s="18" t="s">
        <v>209</v>
      </c>
      <c r="BE507" s="206">
        <f t="shared" si="134"/>
        <v>0</v>
      </c>
      <c r="BF507" s="206">
        <f t="shared" si="135"/>
        <v>0</v>
      </c>
      <c r="BG507" s="206">
        <f t="shared" si="136"/>
        <v>0</v>
      </c>
      <c r="BH507" s="206">
        <f t="shared" si="137"/>
        <v>0</v>
      </c>
      <c r="BI507" s="206">
        <f t="shared" si="138"/>
        <v>0</v>
      </c>
      <c r="BJ507" s="18" t="s">
        <v>83</v>
      </c>
      <c r="BK507" s="206">
        <f t="shared" si="139"/>
        <v>0</v>
      </c>
      <c r="BL507" s="18" t="s">
        <v>215</v>
      </c>
      <c r="BM507" s="205" t="s">
        <v>1688</v>
      </c>
    </row>
    <row r="508" spans="1:65" s="2" customFormat="1" ht="49.15" customHeight="1">
      <c r="A508" s="35"/>
      <c r="B508" s="36"/>
      <c r="C508" s="244" t="s">
        <v>1685</v>
      </c>
      <c r="D508" s="244" t="s">
        <v>287</v>
      </c>
      <c r="E508" s="245" t="s">
        <v>5266</v>
      </c>
      <c r="F508" s="246" t="s">
        <v>4850</v>
      </c>
      <c r="G508" s="247" t="s">
        <v>513</v>
      </c>
      <c r="H508" s="248">
        <v>1</v>
      </c>
      <c r="I508" s="249"/>
      <c r="J508" s="250">
        <f t="shared" si="130"/>
        <v>0</v>
      </c>
      <c r="K508" s="251"/>
      <c r="L508" s="252"/>
      <c r="M508" s="253" t="s">
        <v>1</v>
      </c>
      <c r="N508" s="254" t="s">
        <v>40</v>
      </c>
      <c r="O508" s="72"/>
      <c r="P508" s="203">
        <f t="shared" si="131"/>
        <v>0</v>
      </c>
      <c r="Q508" s="203">
        <v>0</v>
      </c>
      <c r="R508" s="203">
        <f t="shared" si="132"/>
        <v>0</v>
      </c>
      <c r="S508" s="203">
        <v>0</v>
      </c>
      <c r="T508" s="204">
        <f t="shared" si="133"/>
        <v>0</v>
      </c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R508" s="205" t="s">
        <v>229</v>
      </c>
      <c r="AT508" s="205" t="s">
        <v>287</v>
      </c>
      <c r="AU508" s="205" t="s">
        <v>85</v>
      </c>
      <c r="AY508" s="18" t="s">
        <v>209</v>
      </c>
      <c r="BE508" s="206">
        <f t="shared" si="134"/>
        <v>0</v>
      </c>
      <c r="BF508" s="206">
        <f t="shared" si="135"/>
        <v>0</v>
      </c>
      <c r="BG508" s="206">
        <f t="shared" si="136"/>
        <v>0</v>
      </c>
      <c r="BH508" s="206">
        <f t="shared" si="137"/>
        <v>0</v>
      </c>
      <c r="BI508" s="206">
        <f t="shared" si="138"/>
        <v>0</v>
      </c>
      <c r="BJ508" s="18" t="s">
        <v>83</v>
      </c>
      <c r="BK508" s="206">
        <f t="shared" si="139"/>
        <v>0</v>
      </c>
      <c r="BL508" s="18" t="s">
        <v>215</v>
      </c>
      <c r="BM508" s="205" t="s">
        <v>1691</v>
      </c>
    </row>
    <row r="509" spans="1:65" s="2" customFormat="1" ht="16.5" customHeight="1">
      <c r="A509" s="35"/>
      <c r="B509" s="36"/>
      <c r="C509" s="244" t="s">
        <v>989</v>
      </c>
      <c r="D509" s="244" t="s">
        <v>287</v>
      </c>
      <c r="E509" s="245" t="s">
        <v>5267</v>
      </c>
      <c r="F509" s="246" t="s">
        <v>4852</v>
      </c>
      <c r="G509" s="247" t="s">
        <v>513</v>
      </c>
      <c r="H509" s="248">
        <v>1</v>
      </c>
      <c r="I509" s="249"/>
      <c r="J509" s="250">
        <f t="shared" si="130"/>
        <v>0</v>
      </c>
      <c r="K509" s="251"/>
      <c r="L509" s="252"/>
      <c r="M509" s="253" t="s">
        <v>1</v>
      </c>
      <c r="N509" s="254" t="s">
        <v>40</v>
      </c>
      <c r="O509" s="72"/>
      <c r="P509" s="203">
        <f t="shared" si="131"/>
        <v>0</v>
      </c>
      <c r="Q509" s="203">
        <v>0</v>
      </c>
      <c r="R509" s="203">
        <f t="shared" si="132"/>
        <v>0</v>
      </c>
      <c r="S509" s="203">
        <v>0</v>
      </c>
      <c r="T509" s="204">
        <f t="shared" si="133"/>
        <v>0</v>
      </c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R509" s="205" t="s">
        <v>229</v>
      </c>
      <c r="AT509" s="205" t="s">
        <v>287</v>
      </c>
      <c r="AU509" s="205" t="s">
        <v>85</v>
      </c>
      <c r="AY509" s="18" t="s">
        <v>209</v>
      </c>
      <c r="BE509" s="206">
        <f t="shared" si="134"/>
        <v>0</v>
      </c>
      <c r="BF509" s="206">
        <f t="shared" si="135"/>
        <v>0</v>
      </c>
      <c r="BG509" s="206">
        <f t="shared" si="136"/>
        <v>0</v>
      </c>
      <c r="BH509" s="206">
        <f t="shared" si="137"/>
        <v>0</v>
      </c>
      <c r="BI509" s="206">
        <f t="shared" si="138"/>
        <v>0</v>
      </c>
      <c r="BJ509" s="18" t="s">
        <v>83</v>
      </c>
      <c r="BK509" s="206">
        <f t="shared" si="139"/>
        <v>0</v>
      </c>
      <c r="BL509" s="18" t="s">
        <v>215</v>
      </c>
      <c r="BM509" s="205" t="s">
        <v>1695</v>
      </c>
    </row>
    <row r="510" spans="1:65" s="2" customFormat="1" ht="16.5" customHeight="1">
      <c r="A510" s="35"/>
      <c r="B510" s="36"/>
      <c r="C510" s="244" t="s">
        <v>1692</v>
      </c>
      <c r="D510" s="244" t="s">
        <v>287</v>
      </c>
      <c r="E510" s="245" t="s">
        <v>5268</v>
      </c>
      <c r="F510" s="246" t="s">
        <v>4854</v>
      </c>
      <c r="G510" s="247" t="s">
        <v>513</v>
      </c>
      <c r="H510" s="248">
        <v>1</v>
      </c>
      <c r="I510" s="249"/>
      <c r="J510" s="250">
        <f t="shared" si="130"/>
        <v>0</v>
      </c>
      <c r="K510" s="251"/>
      <c r="L510" s="252"/>
      <c r="M510" s="253" t="s">
        <v>1</v>
      </c>
      <c r="N510" s="254" t="s">
        <v>40</v>
      </c>
      <c r="O510" s="72"/>
      <c r="P510" s="203">
        <f t="shared" si="131"/>
        <v>0</v>
      </c>
      <c r="Q510" s="203">
        <v>0</v>
      </c>
      <c r="R510" s="203">
        <f t="shared" si="132"/>
        <v>0</v>
      </c>
      <c r="S510" s="203">
        <v>0</v>
      </c>
      <c r="T510" s="204">
        <f t="shared" si="133"/>
        <v>0</v>
      </c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R510" s="205" t="s">
        <v>229</v>
      </c>
      <c r="AT510" s="205" t="s">
        <v>287</v>
      </c>
      <c r="AU510" s="205" t="s">
        <v>85</v>
      </c>
      <c r="AY510" s="18" t="s">
        <v>209</v>
      </c>
      <c r="BE510" s="206">
        <f t="shared" si="134"/>
        <v>0</v>
      </c>
      <c r="BF510" s="206">
        <f t="shared" si="135"/>
        <v>0</v>
      </c>
      <c r="BG510" s="206">
        <f t="shared" si="136"/>
        <v>0</v>
      </c>
      <c r="BH510" s="206">
        <f t="shared" si="137"/>
        <v>0</v>
      </c>
      <c r="BI510" s="206">
        <f t="shared" si="138"/>
        <v>0</v>
      </c>
      <c r="BJ510" s="18" t="s">
        <v>83</v>
      </c>
      <c r="BK510" s="206">
        <f t="shared" si="139"/>
        <v>0</v>
      </c>
      <c r="BL510" s="18" t="s">
        <v>215</v>
      </c>
      <c r="BM510" s="205" t="s">
        <v>1698</v>
      </c>
    </row>
    <row r="511" spans="1:65" s="2" customFormat="1" ht="24.2" customHeight="1">
      <c r="A511" s="35"/>
      <c r="B511" s="36"/>
      <c r="C511" s="244" t="s">
        <v>994</v>
      </c>
      <c r="D511" s="244" t="s">
        <v>287</v>
      </c>
      <c r="E511" s="245" t="s">
        <v>5269</v>
      </c>
      <c r="F511" s="246" t="s">
        <v>4856</v>
      </c>
      <c r="G511" s="247" t="s">
        <v>513</v>
      </c>
      <c r="H511" s="248">
        <v>1</v>
      </c>
      <c r="I511" s="249"/>
      <c r="J511" s="250">
        <f t="shared" si="130"/>
        <v>0</v>
      </c>
      <c r="K511" s="251"/>
      <c r="L511" s="252"/>
      <c r="M511" s="253" t="s">
        <v>1</v>
      </c>
      <c r="N511" s="254" t="s">
        <v>40</v>
      </c>
      <c r="O511" s="72"/>
      <c r="P511" s="203">
        <f t="shared" si="131"/>
        <v>0</v>
      </c>
      <c r="Q511" s="203">
        <v>0</v>
      </c>
      <c r="R511" s="203">
        <f t="shared" si="132"/>
        <v>0</v>
      </c>
      <c r="S511" s="203">
        <v>0</v>
      </c>
      <c r="T511" s="204">
        <f t="shared" si="133"/>
        <v>0</v>
      </c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R511" s="205" t="s">
        <v>229</v>
      </c>
      <c r="AT511" s="205" t="s">
        <v>287</v>
      </c>
      <c r="AU511" s="205" t="s">
        <v>85</v>
      </c>
      <c r="AY511" s="18" t="s">
        <v>209</v>
      </c>
      <c r="BE511" s="206">
        <f t="shared" si="134"/>
        <v>0</v>
      </c>
      <c r="BF511" s="206">
        <f t="shared" si="135"/>
        <v>0</v>
      </c>
      <c r="BG511" s="206">
        <f t="shared" si="136"/>
        <v>0</v>
      </c>
      <c r="BH511" s="206">
        <f t="shared" si="137"/>
        <v>0</v>
      </c>
      <c r="BI511" s="206">
        <f t="shared" si="138"/>
        <v>0</v>
      </c>
      <c r="BJ511" s="18" t="s">
        <v>83</v>
      </c>
      <c r="BK511" s="206">
        <f t="shared" si="139"/>
        <v>0</v>
      </c>
      <c r="BL511" s="18" t="s">
        <v>215</v>
      </c>
      <c r="BM511" s="205" t="s">
        <v>1702</v>
      </c>
    </row>
    <row r="512" spans="1:65" s="2" customFormat="1" ht="16.5" customHeight="1">
      <c r="A512" s="35"/>
      <c r="B512" s="36"/>
      <c r="C512" s="244" t="s">
        <v>1699</v>
      </c>
      <c r="D512" s="244" t="s">
        <v>287</v>
      </c>
      <c r="E512" s="245" t="s">
        <v>5270</v>
      </c>
      <c r="F512" s="246" t="s">
        <v>4858</v>
      </c>
      <c r="G512" s="247" t="s">
        <v>1512</v>
      </c>
      <c r="H512" s="248">
        <v>35</v>
      </c>
      <c r="I512" s="249"/>
      <c r="J512" s="250">
        <f t="shared" si="130"/>
        <v>0</v>
      </c>
      <c r="K512" s="251"/>
      <c r="L512" s="252"/>
      <c r="M512" s="253" t="s">
        <v>1</v>
      </c>
      <c r="N512" s="254" t="s">
        <v>40</v>
      </c>
      <c r="O512" s="72"/>
      <c r="P512" s="203">
        <f t="shared" si="131"/>
        <v>0</v>
      </c>
      <c r="Q512" s="203">
        <v>0</v>
      </c>
      <c r="R512" s="203">
        <f t="shared" si="132"/>
        <v>0</v>
      </c>
      <c r="S512" s="203">
        <v>0</v>
      </c>
      <c r="T512" s="204">
        <f t="shared" si="133"/>
        <v>0</v>
      </c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R512" s="205" t="s">
        <v>229</v>
      </c>
      <c r="AT512" s="205" t="s">
        <v>287</v>
      </c>
      <c r="AU512" s="205" t="s">
        <v>85</v>
      </c>
      <c r="AY512" s="18" t="s">
        <v>209</v>
      </c>
      <c r="BE512" s="206">
        <f t="shared" si="134"/>
        <v>0</v>
      </c>
      <c r="BF512" s="206">
        <f t="shared" si="135"/>
        <v>0</v>
      </c>
      <c r="BG512" s="206">
        <f t="shared" si="136"/>
        <v>0</v>
      </c>
      <c r="BH512" s="206">
        <f t="shared" si="137"/>
        <v>0</v>
      </c>
      <c r="BI512" s="206">
        <f t="shared" si="138"/>
        <v>0</v>
      </c>
      <c r="BJ512" s="18" t="s">
        <v>83</v>
      </c>
      <c r="BK512" s="206">
        <f t="shared" si="139"/>
        <v>0</v>
      </c>
      <c r="BL512" s="18" t="s">
        <v>215</v>
      </c>
      <c r="BM512" s="205" t="s">
        <v>1705</v>
      </c>
    </row>
    <row r="513" spans="1:65" s="2" customFormat="1" ht="16.5" customHeight="1">
      <c r="A513" s="35"/>
      <c r="B513" s="36"/>
      <c r="C513" s="244" t="s">
        <v>1001</v>
      </c>
      <c r="D513" s="244" t="s">
        <v>287</v>
      </c>
      <c r="E513" s="245" t="s">
        <v>5271</v>
      </c>
      <c r="F513" s="246" t="s">
        <v>4860</v>
      </c>
      <c r="G513" s="247" t="s">
        <v>513</v>
      </c>
      <c r="H513" s="248">
        <v>1</v>
      </c>
      <c r="I513" s="249"/>
      <c r="J513" s="250">
        <f t="shared" si="130"/>
        <v>0</v>
      </c>
      <c r="K513" s="251"/>
      <c r="L513" s="252"/>
      <c r="M513" s="253" t="s">
        <v>1</v>
      </c>
      <c r="N513" s="254" t="s">
        <v>40</v>
      </c>
      <c r="O513" s="72"/>
      <c r="P513" s="203">
        <f t="shared" si="131"/>
        <v>0</v>
      </c>
      <c r="Q513" s="203">
        <v>0</v>
      </c>
      <c r="R513" s="203">
        <f t="shared" si="132"/>
        <v>0</v>
      </c>
      <c r="S513" s="203">
        <v>0</v>
      </c>
      <c r="T513" s="204">
        <f t="shared" si="133"/>
        <v>0</v>
      </c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R513" s="205" t="s">
        <v>229</v>
      </c>
      <c r="AT513" s="205" t="s">
        <v>287</v>
      </c>
      <c r="AU513" s="205" t="s">
        <v>85</v>
      </c>
      <c r="AY513" s="18" t="s">
        <v>209</v>
      </c>
      <c r="BE513" s="206">
        <f t="shared" si="134"/>
        <v>0</v>
      </c>
      <c r="BF513" s="206">
        <f t="shared" si="135"/>
        <v>0</v>
      </c>
      <c r="BG513" s="206">
        <f t="shared" si="136"/>
        <v>0</v>
      </c>
      <c r="BH513" s="206">
        <f t="shared" si="137"/>
        <v>0</v>
      </c>
      <c r="BI513" s="206">
        <f t="shared" si="138"/>
        <v>0</v>
      </c>
      <c r="BJ513" s="18" t="s">
        <v>83</v>
      </c>
      <c r="BK513" s="206">
        <f t="shared" si="139"/>
        <v>0</v>
      </c>
      <c r="BL513" s="18" t="s">
        <v>215</v>
      </c>
      <c r="BM513" s="205" t="s">
        <v>1709</v>
      </c>
    </row>
    <row r="514" spans="1:65" s="2" customFormat="1" ht="16.5" customHeight="1">
      <c r="A514" s="35"/>
      <c r="B514" s="36"/>
      <c r="C514" s="244" t="s">
        <v>1706</v>
      </c>
      <c r="D514" s="244" t="s">
        <v>287</v>
      </c>
      <c r="E514" s="245" t="s">
        <v>5272</v>
      </c>
      <c r="F514" s="246" t="s">
        <v>4862</v>
      </c>
      <c r="G514" s="247" t="s">
        <v>513</v>
      </c>
      <c r="H514" s="248">
        <v>2</v>
      </c>
      <c r="I514" s="249"/>
      <c r="J514" s="250">
        <f t="shared" si="130"/>
        <v>0</v>
      </c>
      <c r="K514" s="251"/>
      <c r="L514" s="252"/>
      <c r="M514" s="253" t="s">
        <v>1</v>
      </c>
      <c r="N514" s="254" t="s">
        <v>40</v>
      </c>
      <c r="O514" s="72"/>
      <c r="P514" s="203">
        <f t="shared" si="131"/>
        <v>0</v>
      </c>
      <c r="Q514" s="203">
        <v>0</v>
      </c>
      <c r="R514" s="203">
        <f t="shared" si="132"/>
        <v>0</v>
      </c>
      <c r="S514" s="203">
        <v>0</v>
      </c>
      <c r="T514" s="204">
        <f t="shared" si="133"/>
        <v>0</v>
      </c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R514" s="205" t="s">
        <v>229</v>
      </c>
      <c r="AT514" s="205" t="s">
        <v>287</v>
      </c>
      <c r="AU514" s="205" t="s">
        <v>85</v>
      </c>
      <c r="AY514" s="18" t="s">
        <v>209</v>
      </c>
      <c r="BE514" s="206">
        <f t="shared" si="134"/>
        <v>0</v>
      </c>
      <c r="BF514" s="206">
        <f t="shared" si="135"/>
        <v>0</v>
      </c>
      <c r="BG514" s="206">
        <f t="shared" si="136"/>
        <v>0</v>
      </c>
      <c r="BH514" s="206">
        <f t="shared" si="137"/>
        <v>0</v>
      </c>
      <c r="BI514" s="206">
        <f t="shared" si="138"/>
        <v>0</v>
      </c>
      <c r="BJ514" s="18" t="s">
        <v>83</v>
      </c>
      <c r="BK514" s="206">
        <f t="shared" si="139"/>
        <v>0</v>
      </c>
      <c r="BL514" s="18" t="s">
        <v>215</v>
      </c>
      <c r="BM514" s="205" t="s">
        <v>1712</v>
      </c>
    </row>
    <row r="515" spans="1:65" s="2" customFormat="1" ht="16.5" customHeight="1">
      <c r="A515" s="35"/>
      <c r="B515" s="36"/>
      <c r="C515" s="244" t="s">
        <v>1006</v>
      </c>
      <c r="D515" s="244" t="s">
        <v>287</v>
      </c>
      <c r="E515" s="245" t="s">
        <v>5273</v>
      </c>
      <c r="F515" s="246" t="s">
        <v>4864</v>
      </c>
      <c r="G515" s="247" t="s">
        <v>513</v>
      </c>
      <c r="H515" s="248">
        <v>1</v>
      </c>
      <c r="I515" s="249"/>
      <c r="J515" s="250">
        <f t="shared" si="130"/>
        <v>0</v>
      </c>
      <c r="K515" s="251"/>
      <c r="L515" s="252"/>
      <c r="M515" s="253" t="s">
        <v>1</v>
      </c>
      <c r="N515" s="254" t="s">
        <v>40</v>
      </c>
      <c r="O515" s="72"/>
      <c r="P515" s="203">
        <f t="shared" si="131"/>
        <v>0</v>
      </c>
      <c r="Q515" s="203">
        <v>0</v>
      </c>
      <c r="R515" s="203">
        <f t="shared" si="132"/>
        <v>0</v>
      </c>
      <c r="S515" s="203">
        <v>0</v>
      </c>
      <c r="T515" s="204">
        <f t="shared" si="133"/>
        <v>0</v>
      </c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R515" s="205" t="s">
        <v>229</v>
      </c>
      <c r="AT515" s="205" t="s">
        <v>287</v>
      </c>
      <c r="AU515" s="205" t="s">
        <v>85</v>
      </c>
      <c r="AY515" s="18" t="s">
        <v>209</v>
      </c>
      <c r="BE515" s="206">
        <f t="shared" si="134"/>
        <v>0</v>
      </c>
      <c r="BF515" s="206">
        <f t="shared" si="135"/>
        <v>0</v>
      </c>
      <c r="BG515" s="206">
        <f t="shared" si="136"/>
        <v>0</v>
      </c>
      <c r="BH515" s="206">
        <f t="shared" si="137"/>
        <v>0</v>
      </c>
      <c r="BI515" s="206">
        <f t="shared" si="138"/>
        <v>0</v>
      </c>
      <c r="BJ515" s="18" t="s">
        <v>83</v>
      </c>
      <c r="BK515" s="206">
        <f t="shared" si="139"/>
        <v>0</v>
      </c>
      <c r="BL515" s="18" t="s">
        <v>215</v>
      </c>
      <c r="BM515" s="205" t="s">
        <v>1716</v>
      </c>
    </row>
    <row r="516" spans="1:65" s="2" customFormat="1" ht="16.5" customHeight="1">
      <c r="A516" s="35"/>
      <c r="B516" s="36"/>
      <c r="C516" s="244" t="s">
        <v>1713</v>
      </c>
      <c r="D516" s="244" t="s">
        <v>287</v>
      </c>
      <c r="E516" s="245" t="s">
        <v>5274</v>
      </c>
      <c r="F516" s="246" t="s">
        <v>4866</v>
      </c>
      <c r="G516" s="247" t="s">
        <v>513</v>
      </c>
      <c r="H516" s="248">
        <v>1</v>
      </c>
      <c r="I516" s="249"/>
      <c r="J516" s="250">
        <f t="shared" si="130"/>
        <v>0</v>
      </c>
      <c r="K516" s="251"/>
      <c r="L516" s="252"/>
      <c r="M516" s="253" t="s">
        <v>1</v>
      </c>
      <c r="N516" s="254" t="s">
        <v>40</v>
      </c>
      <c r="O516" s="72"/>
      <c r="P516" s="203">
        <f t="shared" si="131"/>
        <v>0</v>
      </c>
      <c r="Q516" s="203">
        <v>0</v>
      </c>
      <c r="R516" s="203">
        <f t="shared" si="132"/>
        <v>0</v>
      </c>
      <c r="S516" s="203">
        <v>0</v>
      </c>
      <c r="T516" s="204">
        <f t="shared" si="133"/>
        <v>0</v>
      </c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R516" s="205" t="s">
        <v>229</v>
      </c>
      <c r="AT516" s="205" t="s">
        <v>287</v>
      </c>
      <c r="AU516" s="205" t="s">
        <v>85</v>
      </c>
      <c r="AY516" s="18" t="s">
        <v>209</v>
      </c>
      <c r="BE516" s="206">
        <f t="shared" si="134"/>
        <v>0</v>
      </c>
      <c r="BF516" s="206">
        <f t="shared" si="135"/>
        <v>0</v>
      </c>
      <c r="BG516" s="206">
        <f t="shared" si="136"/>
        <v>0</v>
      </c>
      <c r="BH516" s="206">
        <f t="shared" si="137"/>
        <v>0</v>
      </c>
      <c r="BI516" s="206">
        <f t="shared" si="138"/>
        <v>0</v>
      </c>
      <c r="BJ516" s="18" t="s">
        <v>83</v>
      </c>
      <c r="BK516" s="206">
        <f t="shared" si="139"/>
        <v>0</v>
      </c>
      <c r="BL516" s="18" t="s">
        <v>215</v>
      </c>
      <c r="BM516" s="205" t="s">
        <v>1719</v>
      </c>
    </row>
    <row r="517" spans="1:65" s="2" customFormat="1" ht="24.2" customHeight="1">
      <c r="A517" s="35"/>
      <c r="B517" s="36"/>
      <c r="C517" s="244" t="s">
        <v>1010</v>
      </c>
      <c r="D517" s="244" t="s">
        <v>287</v>
      </c>
      <c r="E517" s="245" t="s">
        <v>5275</v>
      </c>
      <c r="F517" s="246" t="s">
        <v>4868</v>
      </c>
      <c r="G517" s="247" t="s">
        <v>513</v>
      </c>
      <c r="H517" s="248">
        <v>1</v>
      </c>
      <c r="I517" s="249"/>
      <c r="J517" s="250">
        <f t="shared" si="130"/>
        <v>0</v>
      </c>
      <c r="K517" s="251"/>
      <c r="L517" s="252"/>
      <c r="M517" s="253" t="s">
        <v>1</v>
      </c>
      <c r="N517" s="254" t="s">
        <v>40</v>
      </c>
      <c r="O517" s="72"/>
      <c r="P517" s="203">
        <f t="shared" si="131"/>
        <v>0</v>
      </c>
      <c r="Q517" s="203">
        <v>0</v>
      </c>
      <c r="R517" s="203">
        <f t="shared" si="132"/>
        <v>0</v>
      </c>
      <c r="S517" s="203">
        <v>0</v>
      </c>
      <c r="T517" s="204">
        <f t="shared" si="133"/>
        <v>0</v>
      </c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R517" s="205" t="s">
        <v>229</v>
      </c>
      <c r="AT517" s="205" t="s">
        <v>287</v>
      </c>
      <c r="AU517" s="205" t="s">
        <v>85</v>
      </c>
      <c r="AY517" s="18" t="s">
        <v>209</v>
      </c>
      <c r="BE517" s="206">
        <f t="shared" si="134"/>
        <v>0</v>
      </c>
      <c r="BF517" s="206">
        <f t="shared" si="135"/>
        <v>0</v>
      </c>
      <c r="BG517" s="206">
        <f t="shared" si="136"/>
        <v>0</v>
      </c>
      <c r="BH517" s="206">
        <f t="shared" si="137"/>
        <v>0</v>
      </c>
      <c r="BI517" s="206">
        <f t="shared" si="138"/>
        <v>0</v>
      </c>
      <c r="BJ517" s="18" t="s">
        <v>83</v>
      </c>
      <c r="BK517" s="206">
        <f t="shared" si="139"/>
        <v>0</v>
      </c>
      <c r="BL517" s="18" t="s">
        <v>215</v>
      </c>
      <c r="BM517" s="205" t="s">
        <v>1723</v>
      </c>
    </row>
    <row r="518" spans="1:65" s="2" customFormat="1" ht="16.5" customHeight="1">
      <c r="A518" s="35"/>
      <c r="B518" s="36"/>
      <c r="C518" s="244" t="s">
        <v>1720</v>
      </c>
      <c r="D518" s="244" t="s">
        <v>287</v>
      </c>
      <c r="E518" s="245" t="s">
        <v>5276</v>
      </c>
      <c r="F518" s="246" t="s">
        <v>4870</v>
      </c>
      <c r="G518" s="247" t="s">
        <v>324</v>
      </c>
      <c r="H518" s="248">
        <v>1</v>
      </c>
      <c r="I518" s="249"/>
      <c r="J518" s="250">
        <f t="shared" si="130"/>
        <v>0</v>
      </c>
      <c r="K518" s="251"/>
      <c r="L518" s="252"/>
      <c r="M518" s="253" t="s">
        <v>1</v>
      </c>
      <c r="N518" s="254" t="s">
        <v>40</v>
      </c>
      <c r="O518" s="72"/>
      <c r="P518" s="203">
        <f t="shared" si="131"/>
        <v>0</v>
      </c>
      <c r="Q518" s="203">
        <v>0</v>
      </c>
      <c r="R518" s="203">
        <f t="shared" si="132"/>
        <v>0</v>
      </c>
      <c r="S518" s="203">
        <v>0</v>
      </c>
      <c r="T518" s="204">
        <f t="shared" si="133"/>
        <v>0</v>
      </c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R518" s="205" t="s">
        <v>229</v>
      </c>
      <c r="AT518" s="205" t="s">
        <v>287</v>
      </c>
      <c r="AU518" s="205" t="s">
        <v>85</v>
      </c>
      <c r="AY518" s="18" t="s">
        <v>209</v>
      </c>
      <c r="BE518" s="206">
        <f t="shared" si="134"/>
        <v>0</v>
      </c>
      <c r="BF518" s="206">
        <f t="shared" si="135"/>
        <v>0</v>
      </c>
      <c r="BG518" s="206">
        <f t="shared" si="136"/>
        <v>0</v>
      </c>
      <c r="BH518" s="206">
        <f t="shared" si="137"/>
        <v>0</v>
      </c>
      <c r="BI518" s="206">
        <f t="shared" si="138"/>
        <v>0</v>
      </c>
      <c r="BJ518" s="18" t="s">
        <v>83</v>
      </c>
      <c r="BK518" s="206">
        <f t="shared" si="139"/>
        <v>0</v>
      </c>
      <c r="BL518" s="18" t="s">
        <v>215</v>
      </c>
      <c r="BM518" s="205" t="s">
        <v>1726</v>
      </c>
    </row>
    <row r="519" spans="1:65" s="2" customFormat="1" ht="16.5" customHeight="1">
      <c r="A519" s="35"/>
      <c r="B519" s="36"/>
      <c r="C519" s="193" t="s">
        <v>1012</v>
      </c>
      <c r="D519" s="193" t="s">
        <v>211</v>
      </c>
      <c r="E519" s="194" t="s">
        <v>5277</v>
      </c>
      <c r="F519" s="195" t="s">
        <v>4846</v>
      </c>
      <c r="G519" s="196" t="s">
        <v>513</v>
      </c>
      <c r="H519" s="197">
        <v>1</v>
      </c>
      <c r="I519" s="198"/>
      <c r="J519" s="199">
        <f t="shared" si="130"/>
        <v>0</v>
      </c>
      <c r="K519" s="200"/>
      <c r="L519" s="40"/>
      <c r="M519" s="201" t="s">
        <v>1</v>
      </c>
      <c r="N519" s="202" t="s">
        <v>40</v>
      </c>
      <c r="O519" s="72"/>
      <c r="P519" s="203">
        <f t="shared" si="131"/>
        <v>0</v>
      </c>
      <c r="Q519" s="203">
        <v>0</v>
      </c>
      <c r="R519" s="203">
        <f t="shared" si="132"/>
        <v>0</v>
      </c>
      <c r="S519" s="203">
        <v>0</v>
      </c>
      <c r="T519" s="204">
        <f t="shared" si="133"/>
        <v>0</v>
      </c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R519" s="205" t="s">
        <v>215</v>
      </c>
      <c r="AT519" s="205" t="s">
        <v>211</v>
      </c>
      <c r="AU519" s="205" t="s">
        <v>85</v>
      </c>
      <c r="AY519" s="18" t="s">
        <v>209</v>
      </c>
      <c r="BE519" s="206">
        <f t="shared" si="134"/>
        <v>0</v>
      </c>
      <c r="BF519" s="206">
        <f t="shared" si="135"/>
        <v>0</v>
      </c>
      <c r="BG519" s="206">
        <f t="shared" si="136"/>
        <v>0</v>
      </c>
      <c r="BH519" s="206">
        <f t="shared" si="137"/>
        <v>0</v>
      </c>
      <c r="BI519" s="206">
        <f t="shared" si="138"/>
        <v>0</v>
      </c>
      <c r="BJ519" s="18" t="s">
        <v>83</v>
      </c>
      <c r="BK519" s="206">
        <f t="shared" si="139"/>
        <v>0</v>
      </c>
      <c r="BL519" s="18" t="s">
        <v>215</v>
      </c>
      <c r="BM519" s="205" t="s">
        <v>1730</v>
      </c>
    </row>
    <row r="520" spans="1:65" s="2" customFormat="1" ht="33" customHeight="1">
      <c r="A520" s="35"/>
      <c r="B520" s="36"/>
      <c r="C520" s="244" t="s">
        <v>1727</v>
      </c>
      <c r="D520" s="244" t="s">
        <v>287</v>
      </c>
      <c r="E520" s="245" t="s">
        <v>5278</v>
      </c>
      <c r="F520" s="246" t="s">
        <v>5035</v>
      </c>
      <c r="G520" s="247" t="s">
        <v>513</v>
      </c>
      <c r="H520" s="248">
        <v>4</v>
      </c>
      <c r="I520" s="249"/>
      <c r="J520" s="250">
        <f t="shared" si="130"/>
        <v>0</v>
      </c>
      <c r="K520" s="251"/>
      <c r="L520" s="252"/>
      <c r="M520" s="253" t="s">
        <v>1</v>
      </c>
      <c r="N520" s="254" t="s">
        <v>40</v>
      </c>
      <c r="O520" s="72"/>
      <c r="P520" s="203">
        <f t="shared" si="131"/>
        <v>0</v>
      </c>
      <c r="Q520" s="203">
        <v>0</v>
      </c>
      <c r="R520" s="203">
        <f t="shared" si="132"/>
        <v>0</v>
      </c>
      <c r="S520" s="203">
        <v>0</v>
      </c>
      <c r="T520" s="204">
        <f t="shared" si="133"/>
        <v>0</v>
      </c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R520" s="205" t="s">
        <v>229</v>
      </c>
      <c r="AT520" s="205" t="s">
        <v>287</v>
      </c>
      <c r="AU520" s="205" t="s">
        <v>85</v>
      </c>
      <c r="AY520" s="18" t="s">
        <v>209</v>
      </c>
      <c r="BE520" s="206">
        <f t="shared" si="134"/>
        <v>0</v>
      </c>
      <c r="BF520" s="206">
        <f t="shared" si="135"/>
        <v>0</v>
      </c>
      <c r="BG520" s="206">
        <f t="shared" si="136"/>
        <v>0</v>
      </c>
      <c r="BH520" s="206">
        <f t="shared" si="137"/>
        <v>0</v>
      </c>
      <c r="BI520" s="206">
        <f t="shared" si="138"/>
        <v>0</v>
      </c>
      <c r="BJ520" s="18" t="s">
        <v>83</v>
      </c>
      <c r="BK520" s="206">
        <f t="shared" si="139"/>
        <v>0</v>
      </c>
      <c r="BL520" s="18" t="s">
        <v>215</v>
      </c>
      <c r="BM520" s="205" t="s">
        <v>1733</v>
      </c>
    </row>
    <row r="521" spans="1:65" s="2" customFormat="1" ht="33" customHeight="1">
      <c r="A521" s="35"/>
      <c r="B521" s="36"/>
      <c r="C521" s="244" t="s">
        <v>1016</v>
      </c>
      <c r="D521" s="244" t="s">
        <v>287</v>
      </c>
      <c r="E521" s="245" t="s">
        <v>5279</v>
      </c>
      <c r="F521" s="246" t="s">
        <v>5037</v>
      </c>
      <c r="G521" s="247" t="s">
        <v>513</v>
      </c>
      <c r="H521" s="248">
        <v>2</v>
      </c>
      <c r="I521" s="249"/>
      <c r="J521" s="250">
        <f t="shared" si="130"/>
        <v>0</v>
      </c>
      <c r="K521" s="251"/>
      <c r="L521" s="252"/>
      <c r="M521" s="253" t="s">
        <v>1</v>
      </c>
      <c r="N521" s="254" t="s">
        <v>40</v>
      </c>
      <c r="O521" s="72"/>
      <c r="P521" s="203">
        <f t="shared" si="131"/>
        <v>0</v>
      </c>
      <c r="Q521" s="203">
        <v>0</v>
      </c>
      <c r="R521" s="203">
        <f t="shared" si="132"/>
        <v>0</v>
      </c>
      <c r="S521" s="203">
        <v>0</v>
      </c>
      <c r="T521" s="204">
        <f t="shared" si="133"/>
        <v>0</v>
      </c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R521" s="205" t="s">
        <v>229</v>
      </c>
      <c r="AT521" s="205" t="s">
        <v>287</v>
      </c>
      <c r="AU521" s="205" t="s">
        <v>85</v>
      </c>
      <c r="AY521" s="18" t="s">
        <v>209</v>
      </c>
      <c r="BE521" s="206">
        <f t="shared" si="134"/>
        <v>0</v>
      </c>
      <c r="BF521" s="206">
        <f t="shared" si="135"/>
        <v>0</v>
      </c>
      <c r="BG521" s="206">
        <f t="shared" si="136"/>
        <v>0</v>
      </c>
      <c r="BH521" s="206">
        <f t="shared" si="137"/>
        <v>0</v>
      </c>
      <c r="BI521" s="206">
        <f t="shared" si="138"/>
        <v>0</v>
      </c>
      <c r="BJ521" s="18" t="s">
        <v>83</v>
      </c>
      <c r="BK521" s="206">
        <f t="shared" si="139"/>
        <v>0</v>
      </c>
      <c r="BL521" s="18" t="s">
        <v>215</v>
      </c>
      <c r="BM521" s="205" t="s">
        <v>1737</v>
      </c>
    </row>
    <row r="522" spans="1:65" s="2" customFormat="1" ht="33" customHeight="1">
      <c r="A522" s="35"/>
      <c r="B522" s="36"/>
      <c r="C522" s="244" t="s">
        <v>1734</v>
      </c>
      <c r="D522" s="244" t="s">
        <v>287</v>
      </c>
      <c r="E522" s="245" t="s">
        <v>5280</v>
      </c>
      <c r="F522" s="246" t="s">
        <v>5281</v>
      </c>
      <c r="G522" s="247" t="s">
        <v>513</v>
      </c>
      <c r="H522" s="248">
        <v>2</v>
      </c>
      <c r="I522" s="249"/>
      <c r="J522" s="250">
        <f t="shared" si="130"/>
        <v>0</v>
      </c>
      <c r="K522" s="251"/>
      <c r="L522" s="252"/>
      <c r="M522" s="253" t="s">
        <v>1</v>
      </c>
      <c r="N522" s="254" t="s">
        <v>40</v>
      </c>
      <c r="O522" s="72"/>
      <c r="P522" s="203">
        <f t="shared" si="131"/>
        <v>0</v>
      </c>
      <c r="Q522" s="203">
        <v>0</v>
      </c>
      <c r="R522" s="203">
        <f t="shared" si="132"/>
        <v>0</v>
      </c>
      <c r="S522" s="203">
        <v>0</v>
      </c>
      <c r="T522" s="204">
        <f t="shared" si="133"/>
        <v>0</v>
      </c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R522" s="205" t="s">
        <v>229</v>
      </c>
      <c r="AT522" s="205" t="s">
        <v>287</v>
      </c>
      <c r="AU522" s="205" t="s">
        <v>85</v>
      </c>
      <c r="AY522" s="18" t="s">
        <v>209</v>
      </c>
      <c r="BE522" s="206">
        <f t="shared" si="134"/>
        <v>0</v>
      </c>
      <c r="BF522" s="206">
        <f t="shared" si="135"/>
        <v>0</v>
      </c>
      <c r="BG522" s="206">
        <f t="shared" si="136"/>
        <v>0</v>
      </c>
      <c r="BH522" s="206">
        <f t="shared" si="137"/>
        <v>0</v>
      </c>
      <c r="BI522" s="206">
        <f t="shared" si="138"/>
        <v>0</v>
      </c>
      <c r="BJ522" s="18" t="s">
        <v>83</v>
      </c>
      <c r="BK522" s="206">
        <f t="shared" si="139"/>
        <v>0</v>
      </c>
      <c r="BL522" s="18" t="s">
        <v>215</v>
      </c>
      <c r="BM522" s="205" t="s">
        <v>1740</v>
      </c>
    </row>
    <row r="523" spans="1:65" s="2" customFormat="1" ht="16.5" customHeight="1">
      <c r="A523" s="35"/>
      <c r="B523" s="36"/>
      <c r="C523" s="193" t="s">
        <v>1021</v>
      </c>
      <c r="D523" s="193" t="s">
        <v>211</v>
      </c>
      <c r="E523" s="194" t="s">
        <v>5282</v>
      </c>
      <c r="F523" s="195" t="s">
        <v>4846</v>
      </c>
      <c r="G523" s="196" t="s">
        <v>513</v>
      </c>
      <c r="H523" s="197">
        <v>1</v>
      </c>
      <c r="I523" s="198"/>
      <c r="J523" s="199">
        <f t="shared" si="130"/>
        <v>0</v>
      </c>
      <c r="K523" s="200"/>
      <c r="L523" s="40"/>
      <c r="M523" s="201" t="s">
        <v>1</v>
      </c>
      <c r="N523" s="202" t="s">
        <v>40</v>
      </c>
      <c r="O523" s="72"/>
      <c r="P523" s="203">
        <f t="shared" si="131"/>
        <v>0</v>
      </c>
      <c r="Q523" s="203">
        <v>0</v>
      </c>
      <c r="R523" s="203">
        <f t="shared" si="132"/>
        <v>0</v>
      </c>
      <c r="S523" s="203">
        <v>0</v>
      </c>
      <c r="T523" s="204">
        <f t="shared" si="133"/>
        <v>0</v>
      </c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R523" s="205" t="s">
        <v>215</v>
      </c>
      <c r="AT523" s="205" t="s">
        <v>211</v>
      </c>
      <c r="AU523" s="205" t="s">
        <v>85</v>
      </c>
      <c r="AY523" s="18" t="s">
        <v>209</v>
      </c>
      <c r="BE523" s="206">
        <f t="shared" si="134"/>
        <v>0</v>
      </c>
      <c r="BF523" s="206">
        <f t="shared" si="135"/>
        <v>0</v>
      </c>
      <c r="BG523" s="206">
        <f t="shared" si="136"/>
        <v>0</v>
      </c>
      <c r="BH523" s="206">
        <f t="shared" si="137"/>
        <v>0</v>
      </c>
      <c r="BI523" s="206">
        <f t="shared" si="138"/>
        <v>0</v>
      </c>
      <c r="BJ523" s="18" t="s">
        <v>83</v>
      </c>
      <c r="BK523" s="206">
        <f t="shared" si="139"/>
        <v>0</v>
      </c>
      <c r="BL523" s="18" t="s">
        <v>215</v>
      </c>
      <c r="BM523" s="205" t="s">
        <v>1744</v>
      </c>
    </row>
    <row r="524" spans="1:65" s="2" customFormat="1" ht="24.2" customHeight="1">
      <c r="A524" s="35"/>
      <c r="B524" s="36"/>
      <c r="C524" s="244" t="s">
        <v>1741</v>
      </c>
      <c r="D524" s="244" t="s">
        <v>287</v>
      </c>
      <c r="E524" s="245" t="s">
        <v>5283</v>
      </c>
      <c r="F524" s="246" t="s">
        <v>5040</v>
      </c>
      <c r="G524" s="247" t="s">
        <v>513</v>
      </c>
      <c r="H524" s="248">
        <v>1</v>
      </c>
      <c r="I524" s="249"/>
      <c r="J524" s="250">
        <f t="shared" si="130"/>
        <v>0</v>
      </c>
      <c r="K524" s="251"/>
      <c r="L524" s="252"/>
      <c r="M524" s="253" t="s">
        <v>1</v>
      </c>
      <c r="N524" s="254" t="s">
        <v>40</v>
      </c>
      <c r="O524" s="72"/>
      <c r="P524" s="203">
        <f t="shared" si="131"/>
        <v>0</v>
      </c>
      <c r="Q524" s="203">
        <v>0</v>
      </c>
      <c r="R524" s="203">
        <f t="shared" si="132"/>
        <v>0</v>
      </c>
      <c r="S524" s="203">
        <v>0</v>
      </c>
      <c r="T524" s="204">
        <f t="shared" si="133"/>
        <v>0</v>
      </c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R524" s="205" t="s">
        <v>229</v>
      </c>
      <c r="AT524" s="205" t="s">
        <v>287</v>
      </c>
      <c r="AU524" s="205" t="s">
        <v>85</v>
      </c>
      <c r="AY524" s="18" t="s">
        <v>209</v>
      </c>
      <c r="BE524" s="206">
        <f t="shared" si="134"/>
        <v>0</v>
      </c>
      <c r="BF524" s="206">
        <f t="shared" si="135"/>
        <v>0</v>
      </c>
      <c r="BG524" s="206">
        <f t="shared" si="136"/>
        <v>0</v>
      </c>
      <c r="BH524" s="206">
        <f t="shared" si="137"/>
        <v>0</v>
      </c>
      <c r="BI524" s="206">
        <f t="shared" si="138"/>
        <v>0</v>
      </c>
      <c r="BJ524" s="18" t="s">
        <v>83</v>
      </c>
      <c r="BK524" s="206">
        <f t="shared" si="139"/>
        <v>0</v>
      </c>
      <c r="BL524" s="18" t="s">
        <v>215</v>
      </c>
      <c r="BM524" s="205" t="s">
        <v>1747</v>
      </c>
    </row>
    <row r="525" spans="1:65" s="2" customFormat="1" ht="24.2" customHeight="1">
      <c r="A525" s="35"/>
      <c r="B525" s="36"/>
      <c r="C525" s="244" t="s">
        <v>1025</v>
      </c>
      <c r="D525" s="244" t="s">
        <v>287</v>
      </c>
      <c r="E525" s="245" t="s">
        <v>5284</v>
      </c>
      <c r="F525" s="246" t="s">
        <v>5040</v>
      </c>
      <c r="G525" s="247" t="s">
        <v>513</v>
      </c>
      <c r="H525" s="248">
        <v>1</v>
      </c>
      <c r="I525" s="249"/>
      <c r="J525" s="250">
        <f t="shared" si="130"/>
        <v>0</v>
      </c>
      <c r="K525" s="251"/>
      <c r="L525" s="252"/>
      <c r="M525" s="253" t="s">
        <v>1</v>
      </c>
      <c r="N525" s="254" t="s">
        <v>40</v>
      </c>
      <c r="O525" s="72"/>
      <c r="P525" s="203">
        <f t="shared" si="131"/>
        <v>0</v>
      </c>
      <c r="Q525" s="203">
        <v>0</v>
      </c>
      <c r="R525" s="203">
        <f t="shared" si="132"/>
        <v>0</v>
      </c>
      <c r="S525" s="203">
        <v>0</v>
      </c>
      <c r="T525" s="204">
        <f t="shared" si="133"/>
        <v>0</v>
      </c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R525" s="205" t="s">
        <v>229</v>
      </c>
      <c r="AT525" s="205" t="s">
        <v>287</v>
      </c>
      <c r="AU525" s="205" t="s">
        <v>85</v>
      </c>
      <c r="AY525" s="18" t="s">
        <v>209</v>
      </c>
      <c r="BE525" s="206">
        <f t="shared" si="134"/>
        <v>0</v>
      </c>
      <c r="BF525" s="206">
        <f t="shared" si="135"/>
        <v>0</v>
      </c>
      <c r="BG525" s="206">
        <f t="shared" si="136"/>
        <v>0</v>
      </c>
      <c r="BH525" s="206">
        <f t="shared" si="137"/>
        <v>0</v>
      </c>
      <c r="BI525" s="206">
        <f t="shared" si="138"/>
        <v>0</v>
      </c>
      <c r="BJ525" s="18" t="s">
        <v>83</v>
      </c>
      <c r="BK525" s="206">
        <f t="shared" si="139"/>
        <v>0</v>
      </c>
      <c r="BL525" s="18" t="s">
        <v>215</v>
      </c>
      <c r="BM525" s="205" t="s">
        <v>1751</v>
      </c>
    </row>
    <row r="526" spans="1:65" s="2" customFormat="1" ht="16.5" customHeight="1">
      <c r="A526" s="35"/>
      <c r="B526" s="36"/>
      <c r="C526" s="193" t="s">
        <v>1748</v>
      </c>
      <c r="D526" s="193" t="s">
        <v>211</v>
      </c>
      <c r="E526" s="194" t="s">
        <v>5285</v>
      </c>
      <c r="F526" s="195" t="s">
        <v>4846</v>
      </c>
      <c r="G526" s="196" t="s">
        <v>513</v>
      </c>
      <c r="H526" s="197">
        <v>1</v>
      </c>
      <c r="I526" s="198"/>
      <c r="J526" s="199">
        <f t="shared" si="130"/>
        <v>0</v>
      </c>
      <c r="K526" s="200"/>
      <c r="L526" s="40"/>
      <c r="M526" s="201" t="s">
        <v>1</v>
      </c>
      <c r="N526" s="202" t="s">
        <v>40</v>
      </c>
      <c r="O526" s="72"/>
      <c r="P526" s="203">
        <f t="shared" si="131"/>
        <v>0</v>
      </c>
      <c r="Q526" s="203">
        <v>0</v>
      </c>
      <c r="R526" s="203">
        <f t="shared" si="132"/>
        <v>0</v>
      </c>
      <c r="S526" s="203">
        <v>0</v>
      </c>
      <c r="T526" s="204">
        <f t="shared" si="133"/>
        <v>0</v>
      </c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  <c r="AR526" s="205" t="s">
        <v>215</v>
      </c>
      <c r="AT526" s="205" t="s">
        <v>211</v>
      </c>
      <c r="AU526" s="205" t="s">
        <v>85</v>
      </c>
      <c r="AY526" s="18" t="s">
        <v>209</v>
      </c>
      <c r="BE526" s="206">
        <f t="shared" si="134"/>
        <v>0</v>
      </c>
      <c r="BF526" s="206">
        <f t="shared" si="135"/>
        <v>0</v>
      </c>
      <c r="BG526" s="206">
        <f t="shared" si="136"/>
        <v>0</v>
      </c>
      <c r="BH526" s="206">
        <f t="shared" si="137"/>
        <v>0</v>
      </c>
      <c r="BI526" s="206">
        <f t="shared" si="138"/>
        <v>0</v>
      </c>
      <c r="BJ526" s="18" t="s">
        <v>83</v>
      </c>
      <c r="BK526" s="206">
        <f t="shared" si="139"/>
        <v>0</v>
      </c>
      <c r="BL526" s="18" t="s">
        <v>215</v>
      </c>
      <c r="BM526" s="205" t="s">
        <v>1754</v>
      </c>
    </row>
    <row r="527" spans="1:65" s="2" customFormat="1" ht="76.349999999999994" customHeight="1">
      <c r="A527" s="35"/>
      <c r="B527" s="36"/>
      <c r="C527" s="244" t="s">
        <v>1035</v>
      </c>
      <c r="D527" s="244" t="s">
        <v>287</v>
      </c>
      <c r="E527" s="245" t="s">
        <v>5286</v>
      </c>
      <c r="F527" s="246" t="s">
        <v>5044</v>
      </c>
      <c r="G527" s="247" t="s">
        <v>513</v>
      </c>
      <c r="H527" s="248">
        <v>8</v>
      </c>
      <c r="I527" s="249"/>
      <c r="J527" s="250">
        <f t="shared" si="130"/>
        <v>0</v>
      </c>
      <c r="K527" s="251"/>
      <c r="L527" s="252"/>
      <c r="M527" s="253" t="s">
        <v>1</v>
      </c>
      <c r="N527" s="254" t="s">
        <v>40</v>
      </c>
      <c r="O527" s="72"/>
      <c r="P527" s="203">
        <f t="shared" si="131"/>
        <v>0</v>
      </c>
      <c r="Q527" s="203">
        <v>0</v>
      </c>
      <c r="R527" s="203">
        <f t="shared" si="132"/>
        <v>0</v>
      </c>
      <c r="S527" s="203">
        <v>0</v>
      </c>
      <c r="T527" s="204">
        <f t="shared" si="133"/>
        <v>0</v>
      </c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  <c r="AR527" s="205" t="s">
        <v>229</v>
      </c>
      <c r="AT527" s="205" t="s">
        <v>287</v>
      </c>
      <c r="AU527" s="205" t="s">
        <v>85</v>
      </c>
      <c r="AY527" s="18" t="s">
        <v>209</v>
      </c>
      <c r="BE527" s="206">
        <f t="shared" si="134"/>
        <v>0</v>
      </c>
      <c r="BF527" s="206">
        <f t="shared" si="135"/>
        <v>0</v>
      </c>
      <c r="BG527" s="206">
        <f t="shared" si="136"/>
        <v>0</v>
      </c>
      <c r="BH527" s="206">
        <f t="shared" si="137"/>
        <v>0</v>
      </c>
      <c r="BI527" s="206">
        <f t="shared" si="138"/>
        <v>0</v>
      </c>
      <c r="BJ527" s="18" t="s">
        <v>83</v>
      </c>
      <c r="BK527" s="206">
        <f t="shared" si="139"/>
        <v>0</v>
      </c>
      <c r="BL527" s="18" t="s">
        <v>215</v>
      </c>
      <c r="BM527" s="205" t="s">
        <v>1758</v>
      </c>
    </row>
    <row r="528" spans="1:65" s="2" customFormat="1" ht="21.75" customHeight="1">
      <c r="A528" s="35"/>
      <c r="B528" s="36"/>
      <c r="C528" s="244" t="s">
        <v>1755</v>
      </c>
      <c r="D528" s="244" t="s">
        <v>287</v>
      </c>
      <c r="E528" s="245" t="s">
        <v>5287</v>
      </c>
      <c r="F528" s="246" t="s">
        <v>4888</v>
      </c>
      <c r="G528" s="247" t="s">
        <v>1512</v>
      </c>
      <c r="H528" s="248">
        <v>12</v>
      </c>
      <c r="I528" s="249"/>
      <c r="J528" s="250">
        <f t="shared" si="130"/>
        <v>0</v>
      </c>
      <c r="K528" s="251"/>
      <c r="L528" s="252"/>
      <c r="M528" s="253" t="s">
        <v>1</v>
      </c>
      <c r="N528" s="254" t="s">
        <v>40</v>
      </c>
      <c r="O528" s="72"/>
      <c r="P528" s="203">
        <f t="shared" si="131"/>
        <v>0</v>
      </c>
      <c r="Q528" s="203">
        <v>0</v>
      </c>
      <c r="R528" s="203">
        <f t="shared" si="132"/>
        <v>0</v>
      </c>
      <c r="S528" s="203">
        <v>0</v>
      </c>
      <c r="T528" s="204">
        <f t="shared" si="133"/>
        <v>0</v>
      </c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  <c r="AR528" s="205" t="s">
        <v>229</v>
      </c>
      <c r="AT528" s="205" t="s">
        <v>287</v>
      </c>
      <c r="AU528" s="205" t="s">
        <v>85</v>
      </c>
      <c r="AY528" s="18" t="s">
        <v>209</v>
      </c>
      <c r="BE528" s="206">
        <f t="shared" si="134"/>
        <v>0</v>
      </c>
      <c r="BF528" s="206">
        <f t="shared" si="135"/>
        <v>0</v>
      </c>
      <c r="BG528" s="206">
        <f t="shared" si="136"/>
        <v>0</v>
      </c>
      <c r="BH528" s="206">
        <f t="shared" si="137"/>
        <v>0</v>
      </c>
      <c r="BI528" s="206">
        <f t="shared" si="138"/>
        <v>0</v>
      </c>
      <c r="BJ528" s="18" t="s">
        <v>83</v>
      </c>
      <c r="BK528" s="206">
        <f t="shared" si="139"/>
        <v>0</v>
      </c>
      <c r="BL528" s="18" t="s">
        <v>215</v>
      </c>
      <c r="BM528" s="205" t="s">
        <v>1761</v>
      </c>
    </row>
    <row r="529" spans="1:65" s="2" customFormat="1" ht="21.75" customHeight="1">
      <c r="A529" s="35"/>
      <c r="B529" s="36"/>
      <c r="C529" s="244" t="s">
        <v>1040</v>
      </c>
      <c r="D529" s="244" t="s">
        <v>287</v>
      </c>
      <c r="E529" s="245" t="s">
        <v>5288</v>
      </c>
      <c r="F529" s="246" t="s">
        <v>4902</v>
      </c>
      <c r="G529" s="247" t="s">
        <v>513</v>
      </c>
      <c r="H529" s="248">
        <v>1</v>
      </c>
      <c r="I529" s="249"/>
      <c r="J529" s="250">
        <f t="shared" si="130"/>
        <v>0</v>
      </c>
      <c r="K529" s="251"/>
      <c r="L529" s="252"/>
      <c r="M529" s="253" t="s">
        <v>1</v>
      </c>
      <c r="N529" s="254" t="s">
        <v>40</v>
      </c>
      <c r="O529" s="72"/>
      <c r="P529" s="203">
        <f t="shared" si="131"/>
        <v>0</v>
      </c>
      <c r="Q529" s="203">
        <v>0</v>
      </c>
      <c r="R529" s="203">
        <f t="shared" si="132"/>
        <v>0</v>
      </c>
      <c r="S529" s="203">
        <v>0</v>
      </c>
      <c r="T529" s="204">
        <f t="shared" si="133"/>
        <v>0</v>
      </c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R529" s="205" t="s">
        <v>229</v>
      </c>
      <c r="AT529" s="205" t="s">
        <v>287</v>
      </c>
      <c r="AU529" s="205" t="s">
        <v>85</v>
      </c>
      <c r="AY529" s="18" t="s">
        <v>209</v>
      </c>
      <c r="BE529" s="206">
        <f t="shared" si="134"/>
        <v>0</v>
      </c>
      <c r="BF529" s="206">
        <f t="shared" si="135"/>
        <v>0</v>
      </c>
      <c r="BG529" s="206">
        <f t="shared" si="136"/>
        <v>0</v>
      </c>
      <c r="BH529" s="206">
        <f t="shared" si="137"/>
        <v>0</v>
      </c>
      <c r="BI529" s="206">
        <f t="shared" si="138"/>
        <v>0</v>
      </c>
      <c r="BJ529" s="18" t="s">
        <v>83</v>
      </c>
      <c r="BK529" s="206">
        <f t="shared" si="139"/>
        <v>0</v>
      </c>
      <c r="BL529" s="18" t="s">
        <v>215</v>
      </c>
      <c r="BM529" s="205" t="s">
        <v>1765</v>
      </c>
    </row>
    <row r="530" spans="1:65" s="2" customFormat="1" ht="16.5" customHeight="1">
      <c r="A530" s="35"/>
      <c r="B530" s="36"/>
      <c r="C530" s="244" t="s">
        <v>1762</v>
      </c>
      <c r="D530" s="244" t="s">
        <v>287</v>
      </c>
      <c r="E530" s="245" t="s">
        <v>5289</v>
      </c>
      <c r="F530" s="246" t="s">
        <v>4904</v>
      </c>
      <c r="G530" s="247" t="s">
        <v>513</v>
      </c>
      <c r="H530" s="248">
        <v>1</v>
      </c>
      <c r="I530" s="249"/>
      <c r="J530" s="250">
        <f t="shared" si="130"/>
        <v>0</v>
      </c>
      <c r="K530" s="251"/>
      <c r="L530" s="252"/>
      <c r="M530" s="253" t="s">
        <v>1</v>
      </c>
      <c r="N530" s="254" t="s">
        <v>40</v>
      </c>
      <c r="O530" s="72"/>
      <c r="P530" s="203">
        <f t="shared" si="131"/>
        <v>0</v>
      </c>
      <c r="Q530" s="203">
        <v>0</v>
      </c>
      <c r="R530" s="203">
        <f t="shared" si="132"/>
        <v>0</v>
      </c>
      <c r="S530" s="203">
        <v>0</v>
      </c>
      <c r="T530" s="204">
        <f t="shared" si="133"/>
        <v>0</v>
      </c>
      <c r="U530" s="35"/>
      <c r="V530" s="35"/>
      <c r="W530" s="35"/>
      <c r="X530" s="35"/>
      <c r="Y530" s="35"/>
      <c r="Z530" s="35"/>
      <c r="AA530" s="35"/>
      <c r="AB530" s="35"/>
      <c r="AC530" s="35"/>
      <c r="AD530" s="35"/>
      <c r="AE530" s="35"/>
      <c r="AR530" s="205" t="s">
        <v>229</v>
      </c>
      <c r="AT530" s="205" t="s">
        <v>287</v>
      </c>
      <c r="AU530" s="205" t="s">
        <v>85</v>
      </c>
      <c r="AY530" s="18" t="s">
        <v>209</v>
      </c>
      <c r="BE530" s="206">
        <f t="shared" si="134"/>
        <v>0</v>
      </c>
      <c r="BF530" s="206">
        <f t="shared" si="135"/>
        <v>0</v>
      </c>
      <c r="BG530" s="206">
        <f t="shared" si="136"/>
        <v>0</v>
      </c>
      <c r="BH530" s="206">
        <f t="shared" si="137"/>
        <v>0</v>
      </c>
      <c r="BI530" s="206">
        <f t="shared" si="138"/>
        <v>0</v>
      </c>
      <c r="BJ530" s="18" t="s">
        <v>83</v>
      </c>
      <c r="BK530" s="206">
        <f t="shared" si="139"/>
        <v>0</v>
      </c>
      <c r="BL530" s="18" t="s">
        <v>215</v>
      </c>
      <c r="BM530" s="205" t="s">
        <v>1768</v>
      </c>
    </row>
    <row r="531" spans="1:65" s="2" customFormat="1" ht="16.5" customHeight="1">
      <c r="A531" s="35"/>
      <c r="B531" s="36"/>
      <c r="C531" s="193" t="s">
        <v>1043</v>
      </c>
      <c r="D531" s="193" t="s">
        <v>211</v>
      </c>
      <c r="E531" s="194" t="s">
        <v>5290</v>
      </c>
      <c r="F531" s="195" t="s">
        <v>4846</v>
      </c>
      <c r="G531" s="196" t="s">
        <v>513</v>
      </c>
      <c r="H531" s="197">
        <v>1</v>
      </c>
      <c r="I531" s="198"/>
      <c r="J531" s="199">
        <f t="shared" si="130"/>
        <v>0</v>
      </c>
      <c r="K531" s="200"/>
      <c r="L531" s="40"/>
      <c r="M531" s="201" t="s">
        <v>1</v>
      </c>
      <c r="N531" s="202" t="s">
        <v>40</v>
      </c>
      <c r="O531" s="72"/>
      <c r="P531" s="203">
        <f t="shared" si="131"/>
        <v>0</v>
      </c>
      <c r="Q531" s="203">
        <v>0</v>
      </c>
      <c r="R531" s="203">
        <f t="shared" si="132"/>
        <v>0</v>
      </c>
      <c r="S531" s="203">
        <v>0</v>
      </c>
      <c r="T531" s="204">
        <f t="shared" si="133"/>
        <v>0</v>
      </c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R531" s="205" t="s">
        <v>215</v>
      </c>
      <c r="AT531" s="205" t="s">
        <v>211</v>
      </c>
      <c r="AU531" s="205" t="s">
        <v>85</v>
      </c>
      <c r="AY531" s="18" t="s">
        <v>209</v>
      </c>
      <c r="BE531" s="206">
        <f t="shared" si="134"/>
        <v>0</v>
      </c>
      <c r="BF531" s="206">
        <f t="shared" si="135"/>
        <v>0</v>
      </c>
      <c r="BG531" s="206">
        <f t="shared" si="136"/>
        <v>0</v>
      </c>
      <c r="BH531" s="206">
        <f t="shared" si="137"/>
        <v>0</v>
      </c>
      <c r="BI531" s="206">
        <f t="shared" si="138"/>
        <v>0</v>
      </c>
      <c r="BJ531" s="18" t="s">
        <v>83</v>
      </c>
      <c r="BK531" s="206">
        <f t="shared" si="139"/>
        <v>0</v>
      </c>
      <c r="BL531" s="18" t="s">
        <v>215</v>
      </c>
      <c r="BM531" s="205" t="s">
        <v>1772</v>
      </c>
    </row>
    <row r="532" spans="1:65" s="2" customFormat="1" ht="76.349999999999994" customHeight="1">
      <c r="A532" s="35"/>
      <c r="B532" s="36"/>
      <c r="C532" s="244" t="s">
        <v>1769</v>
      </c>
      <c r="D532" s="244" t="s">
        <v>287</v>
      </c>
      <c r="E532" s="245" t="s">
        <v>5291</v>
      </c>
      <c r="F532" s="246" t="s">
        <v>5048</v>
      </c>
      <c r="G532" s="247" t="s">
        <v>513</v>
      </c>
      <c r="H532" s="248">
        <v>8</v>
      </c>
      <c r="I532" s="249"/>
      <c r="J532" s="250">
        <f t="shared" si="130"/>
        <v>0</v>
      </c>
      <c r="K532" s="251"/>
      <c r="L532" s="252"/>
      <c r="M532" s="253" t="s">
        <v>1</v>
      </c>
      <c r="N532" s="254" t="s">
        <v>40</v>
      </c>
      <c r="O532" s="72"/>
      <c r="P532" s="203">
        <f t="shared" si="131"/>
        <v>0</v>
      </c>
      <c r="Q532" s="203">
        <v>0</v>
      </c>
      <c r="R532" s="203">
        <f t="shared" si="132"/>
        <v>0</v>
      </c>
      <c r="S532" s="203">
        <v>0</v>
      </c>
      <c r="T532" s="204">
        <f t="shared" si="133"/>
        <v>0</v>
      </c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R532" s="205" t="s">
        <v>229</v>
      </c>
      <c r="AT532" s="205" t="s">
        <v>287</v>
      </c>
      <c r="AU532" s="205" t="s">
        <v>85</v>
      </c>
      <c r="AY532" s="18" t="s">
        <v>209</v>
      </c>
      <c r="BE532" s="206">
        <f t="shared" si="134"/>
        <v>0</v>
      </c>
      <c r="BF532" s="206">
        <f t="shared" si="135"/>
        <v>0</v>
      </c>
      <c r="BG532" s="206">
        <f t="shared" si="136"/>
        <v>0</v>
      </c>
      <c r="BH532" s="206">
        <f t="shared" si="137"/>
        <v>0</v>
      </c>
      <c r="BI532" s="206">
        <f t="shared" si="138"/>
        <v>0</v>
      </c>
      <c r="BJ532" s="18" t="s">
        <v>83</v>
      </c>
      <c r="BK532" s="206">
        <f t="shared" si="139"/>
        <v>0</v>
      </c>
      <c r="BL532" s="18" t="s">
        <v>215</v>
      </c>
      <c r="BM532" s="205" t="s">
        <v>1775</v>
      </c>
    </row>
    <row r="533" spans="1:65" s="2" customFormat="1" ht="21.75" customHeight="1">
      <c r="A533" s="35"/>
      <c r="B533" s="36"/>
      <c r="C533" s="244" t="s">
        <v>1047</v>
      </c>
      <c r="D533" s="244" t="s">
        <v>287</v>
      </c>
      <c r="E533" s="245" t="s">
        <v>5292</v>
      </c>
      <c r="F533" s="246" t="s">
        <v>4888</v>
      </c>
      <c r="G533" s="247" t="s">
        <v>1512</v>
      </c>
      <c r="H533" s="248">
        <v>12</v>
      </c>
      <c r="I533" s="249"/>
      <c r="J533" s="250">
        <f t="shared" si="130"/>
        <v>0</v>
      </c>
      <c r="K533" s="251"/>
      <c r="L533" s="252"/>
      <c r="M533" s="253" t="s">
        <v>1</v>
      </c>
      <c r="N533" s="254" t="s">
        <v>40</v>
      </c>
      <c r="O533" s="72"/>
      <c r="P533" s="203">
        <f t="shared" si="131"/>
        <v>0</v>
      </c>
      <c r="Q533" s="203">
        <v>0</v>
      </c>
      <c r="R533" s="203">
        <f t="shared" si="132"/>
        <v>0</v>
      </c>
      <c r="S533" s="203">
        <v>0</v>
      </c>
      <c r="T533" s="204">
        <f t="shared" si="133"/>
        <v>0</v>
      </c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R533" s="205" t="s">
        <v>229</v>
      </c>
      <c r="AT533" s="205" t="s">
        <v>287</v>
      </c>
      <c r="AU533" s="205" t="s">
        <v>85</v>
      </c>
      <c r="AY533" s="18" t="s">
        <v>209</v>
      </c>
      <c r="BE533" s="206">
        <f t="shared" si="134"/>
        <v>0</v>
      </c>
      <c r="BF533" s="206">
        <f t="shared" si="135"/>
        <v>0</v>
      </c>
      <c r="BG533" s="206">
        <f t="shared" si="136"/>
        <v>0</v>
      </c>
      <c r="BH533" s="206">
        <f t="shared" si="137"/>
        <v>0</v>
      </c>
      <c r="BI533" s="206">
        <f t="shared" si="138"/>
        <v>0</v>
      </c>
      <c r="BJ533" s="18" t="s">
        <v>83</v>
      </c>
      <c r="BK533" s="206">
        <f t="shared" si="139"/>
        <v>0</v>
      </c>
      <c r="BL533" s="18" t="s">
        <v>215</v>
      </c>
      <c r="BM533" s="205" t="s">
        <v>1779</v>
      </c>
    </row>
    <row r="534" spans="1:65" s="2" customFormat="1" ht="21.75" customHeight="1">
      <c r="A534" s="35"/>
      <c r="B534" s="36"/>
      <c r="C534" s="244" t="s">
        <v>1776</v>
      </c>
      <c r="D534" s="244" t="s">
        <v>287</v>
      </c>
      <c r="E534" s="245" t="s">
        <v>5293</v>
      </c>
      <c r="F534" s="246" t="s">
        <v>4902</v>
      </c>
      <c r="G534" s="247" t="s">
        <v>513</v>
      </c>
      <c r="H534" s="248">
        <v>1</v>
      </c>
      <c r="I534" s="249"/>
      <c r="J534" s="250">
        <f t="shared" si="130"/>
        <v>0</v>
      </c>
      <c r="K534" s="251"/>
      <c r="L534" s="252"/>
      <c r="M534" s="253" t="s">
        <v>1</v>
      </c>
      <c r="N534" s="254" t="s">
        <v>40</v>
      </c>
      <c r="O534" s="72"/>
      <c r="P534" s="203">
        <f t="shared" si="131"/>
        <v>0</v>
      </c>
      <c r="Q534" s="203">
        <v>0</v>
      </c>
      <c r="R534" s="203">
        <f t="shared" si="132"/>
        <v>0</v>
      </c>
      <c r="S534" s="203">
        <v>0</v>
      </c>
      <c r="T534" s="204">
        <f t="shared" si="133"/>
        <v>0</v>
      </c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R534" s="205" t="s">
        <v>229</v>
      </c>
      <c r="AT534" s="205" t="s">
        <v>287</v>
      </c>
      <c r="AU534" s="205" t="s">
        <v>85</v>
      </c>
      <c r="AY534" s="18" t="s">
        <v>209</v>
      </c>
      <c r="BE534" s="206">
        <f t="shared" si="134"/>
        <v>0</v>
      </c>
      <c r="BF534" s="206">
        <f t="shared" si="135"/>
        <v>0</v>
      </c>
      <c r="BG534" s="206">
        <f t="shared" si="136"/>
        <v>0</v>
      </c>
      <c r="BH534" s="206">
        <f t="shared" si="137"/>
        <v>0</v>
      </c>
      <c r="BI534" s="206">
        <f t="shared" si="138"/>
        <v>0</v>
      </c>
      <c r="BJ534" s="18" t="s">
        <v>83</v>
      </c>
      <c r="BK534" s="206">
        <f t="shared" si="139"/>
        <v>0</v>
      </c>
      <c r="BL534" s="18" t="s">
        <v>215</v>
      </c>
      <c r="BM534" s="205" t="s">
        <v>1782</v>
      </c>
    </row>
    <row r="535" spans="1:65" s="2" customFormat="1" ht="16.5" customHeight="1">
      <c r="A535" s="35"/>
      <c r="B535" s="36"/>
      <c r="C535" s="244" t="s">
        <v>1049</v>
      </c>
      <c r="D535" s="244" t="s">
        <v>287</v>
      </c>
      <c r="E535" s="245" t="s">
        <v>5294</v>
      </c>
      <c r="F535" s="246" t="s">
        <v>4904</v>
      </c>
      <c r="G535" s="247" t="s">
        <v>513</v>
      </c>
      <c r="H535" s="248">
        <v>1</v>
      </c>
      <c r="I535" s="249"/>
      <c r="J535" s="250">
        <f t="shared" si="130"/>
        <v>0</v>
      </c>
      <c r="K535" s="251"/>
      <c r="L535" s="252"/>
      <c r="M535" s="253" t="s">
        <v>1</v>
      </c>
      <c r="N535" s="254" t="s">
        <v>40</v>
      </c>
      <c r="O535" s="72"/>
      <c r="P535" s="203">
        <f t="shared" si="131"/>
        <v>0</v>
      </c>
      <c r="Q535" s="203">
        <v>0</v>
      </c>
      <c r="R535" s="203">
        <f t="shared" si="132"/>
        <v>0</v>
      </c>
      <c r="S535" s="203">
        <v>0</v>
      </c>
      <c r="T535" s="204">
        <f t="shared" si="133"/>
        <v>0</v>
      </c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R535" s="205" t="s">
        <v>229</v>
      </c>
      <c r="AT535" s="205" t="s">
        <v>287</v>
      </c>
      <c r="AU535" s="205" t="s">
        <v>85</v>
      </c>
      <c r="AY535" s="18" t="s">
        <v>209</v>
      </c>
      <c r="BE535" s="206">
        <f t="shared" si="134"/>
        <v>0</v>
      </c>
      <c r="BF535" s="206">
        <f t="shared" si="135"/>
        <v>0</v>
      </c>
      <c r="BG535" s="206">
        <f t="shared" si="136"/>
        <v>0</v>
      </c>
      <c r="BH535" s="206">
        <f t="shared" si="137"/>
        <v>0</v>
      </c>
      <c r="BI535" s="206">
        <f t="shared" si="138"/>
        <v>0</v>
      </c>
      <c r="BJ535" s="18" t="s">
        <v>83</v>
      </c>
      <c r="BK535" s="206">
        <f t="shared" si="139"/>
        <v>0</v>
      </c>
      <c r="BL535" s="18" t="s">
        <v>215</v>
      </c>
      <c r="BM535" s="205" t="s">
        <v>1786</v>
      </c>
    </row>
    <row r="536" spans="1:65" s="2" customFormat="1" ht="16.5" customHeight="1">
      <c r="A536" s="35"/>
      <c r="B536" s="36"/>
      <c r="C536" s="193" t="s">
        <v>1783</v>
      </c>
      <c r="D536" s="193" t="s">
        <v>211</v>
      </c>
      <c r="E536" s="194" t="s">
        <v>5295</v>
      </c>
      <c r="F536" s="195" t="s">
        <v>4846</v>
      </c>
      <c r="G536" s="196" t="s">
        <v>513</v>
      </c>
      <c r="H536" s="197">
        <v>1</v>
      </c>
      <c r="I536" s="198"/>
      <c r="J536" s="199">
        <f t="shared" si="130"/>
        <v>0</v>
      </c>
      <c r="K536" s="200"/>
      <c r="L536" s="40"/>
      <c r="M536" s="201" t="s">
        <v>1</v>
      </c>
      <c r="N536" s="202" t="s">
        <v>40</v>
      </c>
      <c r="O536" s="72"/>
      <c r="P536" s="203">
        <f t="shared" si="131"/>
        <v>0</v>
      </c>
      <c r="Q536" s="203">
        <v>0</v>
      </c>
      <c r="R536" s="203">
        <f t="shared" si="132"/>
        <v>0</v>
      </c>
      <c r="S536" s="203">
        <v>0</v>
      </c>
      <c r="T536" s="204">
        <f t="shared" si="133"/>
        <v>0</v>
      </c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  <c r="AR536" s="205" t="s">
        <v>215</v>
      </c>
      <c r="AT536" s="205" t="s">
        <v>211</v>
      </c>
      <c r="AU536" s="205" t="s">
        <v>85</v>
      </c>
      <c r="AY536" s="18" t="s">
        <v>209</v>
      </c>
      <c r="BE536" s="206">
        <f t="shared" si="134"/>
        <v>0</v>
      </c>
      <c r="BF536" s="206">
        <f t="shared" si="135"/>
        <v>0</v>
      </c>
      <c r="BG536" s="206">
        <f t="shared" si="136"/>
        <v>0</v>
      </c>
      <c r="BH536" s="206">
        <f t="shared" si="137"/>
        <v>0</v>
      </c>
      <c r="BI536" s="206">
        <f t="shared" si="138"/>
        <v>0</v>
      </c>
      <c r="BJ536" s="18" t="s">
        <v>83</v>
      </c>
      <c r="BK536" s="206">
        <f t="shared" si="139"/>
        <v>0</v>
      </c>
      <c r="BL536" s="18" t="s">
        <v>215</v>
      </c>
      <c r="BM536" s="205" t="s">
        <v>1789</v>
      </c>
    </row>
    <row r="537" spans="1:65" s="2" customFormat="1" ht="24.2" customHeight="1">
      <c r="A537" s="35"/>
      <c r="B537" s="36"/>
      <c r="C537" s="244" t="s">
        <v>1053</v>
      </c>
      <c r="D537" s="244" t="s">
        <v>287</v>
      </c>
      <c r="E537" s="245" t="s">
        <v>5296</v>
      </c>
      <c r="F537" s="246" t="s">
        <v>5297</v>
      </c>
      <c r="G537" s="247" t="s">
        <v>513</v>
      </c>
      <c r="H537" s="248">
        <v>2</v>
      </c>
      <c r="I537" s="249"/>
      <c r="J537" s="250">
        <f t="shared" si="130"/>
        <v>0</v>
      </c>
      <c r="K537" s="251"/>
      <c r="L537" s="252"/>
      <c r="M537" s="253" t="s">
        <v>1</v>
      </c>
      <c r="N537" s="254" t="s">
        <v>40</v>
      </c>
      <c r="O537" s="72"/>
      <c r="P537" s="203">
        <f t="shared" si="131"/>
        <v>0</v>
      </c>
      <c r="Q537" s="203">
        <v>0</v>
      </c>
      <c r="R537" s="203">
        <f t="shared" si="132"/>
        <v>0</v>
      </c>
      <c r="S537" s="203">
        <v>0</v>
      </c>
      <c r="T537" s="204">
        <f t="shared" si="133"/>
        <v>0</v>
      </c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R537" s="205" t="s">
        <v>229</v>
      </c>
      <c r="AT537" s="205" t="s">
        <v>287</v>
      </c>
      <c r="AU537" s="205" t="s">
        <v>85</v>
      </c>
      <c r="AY537" s="18" t="s">
        <v>209</v>
      </c>
      <c r="BE537" s="206">
        <f t="shared" si="134"/>
        <v>0</v>
      </c>
      <c r="BF537" s="206">
        <f t="shared" si="135"/>
        <v>0</v>
      </c>
      <c r="BG537" s="206">
        <f t="shared" si="136"/>
        <v>0</v>
      </c>
      <c r="BH537" s="206">
        <f t="shared" si="137"/>
        <v>0</v>
      </c>
      <c r="BI537" s="206">
        <f t="shared" si="138"/>
        <v>0</v>
      </c>
      <c r="BJ537" s="18" t="s">
        <v>83</v>
      </c>
      <c r="BK537" s="206">
        <f t="shared" si="139"/>
        <v>0</v>
      </c>
      <c r="BL537" s="18" t="s">
        <v>215</v>
      </c>
      <c r="BM537" s="205" t="s">
        <v>1793</v>
      </c>
    </row>
    <row r="538" spans="1:65" s="2" customFormat="1" ht="24.2" customHeight="1">
      <c r="A538" s="35"/>
      <c r="B538" s="36"/>
      <c r="C538" s="244" t="s">
        <v>1790</v>
      </c>
      <c r="D538" s="244" t="s">
        <v>287</v>
      </c>
      <c r="E538" s="245" t="s">
        <v>5298</v>
      </c>
      <c r="F538" s="246" t="s">
        <v>5299</v>
      </c>
      <c r="G538" s="247" t="s">
        <v>513</v>
      </c>
      <c r="H538" s="248">
        <v>2</v>
      </c>
      <c r="I538" s="249"/>
      <c r="J538" s="250">
        <f t="shared" si="130"/>
        <v>0</v>
      </c>
      <c r="K538" s="251"/>
      <c r="L538" s="252"/>
      <c r="M538" s="253" t="s">
        <v>1</v>
      </c>
      <c r="N538" s="254" t="s">
        <v>40</v>
      </c>
      <c r="O538" s="72"/>
      <c r="P538" s="203">
        <f t="shared" si="131"/>
        <v>0</v>
      </c>
      <c r="Q538" s="203">
        <v>0</v>
      </c>
      <c r="R538" s="203">
        <f t="shared" si="132"/>
        <v>0</v>
      </c>
      <c r="S538" s="203">
        <v>0</v>
      </c>
      <c r="T538" s="204">
        <f t="shared" si="133"/>
        <v>0</v>
      </c>
      <c r="U538" s="35"/>
      <c r="V538" s="35"/>
      <c r="W538" s="35"/>
      <c r="X538" s="35"/>
      <c r="Y538" s="35"/>
      <c r="Z538" s="35"/>
      <c r="AA538" s="35"/>
      <c r="AB538" s="35"/>
      <c r="AC538" s="35"/>
      <c r="AD538" s="35"/>
      <c r="AE538" s="35"/>
      <c r="AR538" s="205" t="s">
        <v>229</v>
      </c>
      <c r="AT538" s="205" t="s">
        <v>287</v>
      </c>
      <c r="AU538" s="205" t="s">
        <v>85</v>
      </c>
      <c r="AY538" s="18" t="s">
        <v>209</v>
      </c>
      <c r="BE538" s="206">
        <f t="shared" si="134"/>
        <v>0</v>
      </c>
      <c r="BF538" s="206">
        <f t="shared" si="135"/>
        <v>0</v>
      </c>
      <c r="BG538" s="206">
        <f t="shared" si="136"/>
        <v>0</v>
      </c>
      <c r="BH538" s="206">
        <f t="shared" si="137"/>
        <v>0</v>
      </c>
      <c r="BI538" s="206">
        <f t="shared" si="138"/>
        <v>0</v>
      </c>
      <c r="BJ538" s="18" t="s">
        <v>83</v>
      </c>
      <c r="BK538" s="206">
        <f t="shared" si="139"/>
        <v>0</v>
      </c>
      <c r="BL538" s="18" t="s">
        <v>215</v>
      </c>
      <c r="BM538" s="205" t="s">
        <v>1796</v>
      </c>
    </row>
    <row r="539" spans="1:65" s="2" customFormat="1" ht="16.5" customHeight="1">
      <c r="A539" s="35"/>
      <c r="B539" s="36"/>
      <c r="C539" s="193" t="s">
        <v>1057</v>
      </c>
      <c r="D539" s="193" t="s">
        <v>211</v>
      </c>
      <c r="E539" s="194" t="s">
        <v>5300</v>
      </c>
      <c r="F539" s="195" t="s">
        <v>4846</v>
      </c>
      <c r="G539" s="196" t="s">
        <v>513</v>
      </c>
      <c r="H539" s="197">
        <v>1</v>
      </c>
      <c r="I539" s="198"/>
      <c r="J539" s="199">
        <f t="shared" si="130"/>
        <v>0</v>
      </c>
      <c r="K539" s="200"/>
      <c r="L539" s="40"/>
      <c r="M539" s="201" t="s">
        <v>1</v>
      </c>
      <c r="N539" s="202" t="s">
        <v>40</v>
      </c>
      <c r="O539" s="72"/>
      <c r="P539" s="203">
        <f t="shared" si="131"/>
        <v>0</v>
      </c>
      <c r="Q539" s="203">
        <v>0</v>
      </c>
      <c r="R539" s="203">
        <f t="shared" si="132"/>
        <v>0</v>
      </c>
      <c r="S539" s="203">
        <v>0</v>
      </c>
      <c r="T539" s="204">
        <f t="shared" si="133"/>
        <v>0</v>
      </c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R539" s="205" t="s">
        <v>215</v>
      </c>
      <c r="AT539" s="205" t="s">
        <v>211</v>
      </c>
      <c r="AU539" s="205" t="s">
        <v>85</v>
      </c>
      <c r="AY539" s="18" t="s">
        <v>209</v>
      </c>
      <c r="BE539" s="206">
        <f t="shared" si="134"/>
        <v>0</v>
      </c>
      <c r="BF539" s="206">
        <f t="shared" si="135"/>
        <v>0</v>
      </c>
      <c r="BG539" s="206">
        <f t="shared" si="136"/>
        <v>0</v>
      </c>
      <c r="BH539" s="206">
        <f t="shared" si="137"/>
        <v>0</v>
      </c>
      <c r="BI539" s="206">
        <f t="shared" si="138"/>
        <v>0</v>
      </c>
      <c r="BJ539" s="18" t="s">
        <v>83</v>
      </c>
      <c r="BK539" s="206">
        <f t="shared" si="139"/>
        <v>0</v>
      </c>
      <c r="BL539" s="18" t="s">
        <v>215</v>
      </c>
      <c r="BM539" s="205" t="s">
        <v>1800</v>
      </c>
    </row>
    <row r="540" spans="1:65" s="2" customFormat="1" ht="24.2" customHeight="1">
      <c r="A540" s="35"/>
      <c r="B540" s="36"/>
      <c r="C540" s="244" t="s">
        <v>1797</v>
      </c>
      <c r="D540" s="244" t="s">
        <v>287</v>
      </c>
      <c r="E540" s="245" t="s">
        <v>5301</v>
      </c>
      <c r="F540" s="246" t="s">
        <v>5055</v>
      </c>
      <c r="G540" s="247" t="s">
        <v>513</v>
      </c>
      <c r="H540" s="248">
        <v>1</v>
      </c>
      <c r="I540" s="249"/>
      <c r="J540" s="250">
        <f t="shared" si="130"/>
        <v>0</v>
      </c>
      <c r="K540" s="251"/>
      <c r="L540" s="252"/>
      <c r="M540" s="253" t="s">
        <v>1</v>
      </c>
      <c r="N540" s="254" t="s">
        <v>40</v>
      </c>
      <c r="O540" s="72"/>
      <c r="P540" s="203">
        <f t="shared" si="131"/>
        <v>0</v>
      </c>
      <c r="Q540" s="203">
        <v>0</v>
      </c>
      <c r="R540" s="203">
        <f t="shared" si="132"/>
        <v>0</v>
      </c>
      <c r="S540" s="203">
        <v>0</v>
      </c>
      <c r="T540" s="204">
        <f t="shared" si="133"/>
        <v>0</v>
      </c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R540" s="205" t="s">
        <v>229</v>
      </c>
      <c r="AT540" s="205" t="s">
        <v>287</v>
      </c>
      <c r="AU540" s="205" t="s">
        <v>85</v>
      </c>
      <c r="AY540" s="18" t="s">
        <v>209</v>
      </c>
      <c r="BE540" s="206">
        <f t="shared" si="134"/>
        <v>0</v>
      </c>
      <c r="BF540" s="206">
        <f t="shared" si="135"/>
        <v>0</v>
      </c>
      <c r="BG540" s="206">
        <f t="shared" si="136"/>
        <v>0</v>
      </c>
      <c r="BH540" s="206">
        <f t="shared" si="137"/>
        <v>0</v>
      </c>
      <c r="BI540" s="206">
        <f t="shared" si="138"/>
        <v>0</v>
      </c>
      <c r="BJ540" s="18" t="s">
        <v>83</v>
      </c>
      <c r="BK540" s="206">
        <f t="shared" si="139"/>
        <v>0</v>
      </c>
      <c r="BL540" s="18" t="s">
        <v>215</v>
      </c>
      <c r="BM540" s="205" t="s">
        <v>1803</v>
      </c>
    </row>
    <row r="541" spans="1:65" s="2" customFormat="1" ht="16.5" customHeight="1">
      <c r="A541" s="35"/>
      <c r="B541" s="36"/>
      <c r="C541" s="193" t="s">
        <v>1061</v>
      </c>
      <c r="D541" s="193" t="s">
        <v>211</v>
      </c>
      <c r="E541" s="194" t="s">
        <v>5302</v>
      </c>
      <c r="F541" s="195" t="s">
        <v>4846</v>
      </c>
      <c r="G541" s="196" t="s">
        <v>513</v>
      </c>
      <c r="H541" s="197">
        <v>1</v>
      </c>
      <c r="I541" s="198"/>
      <c r="J541" s="199">
        <f t="shared" si="130"/>
        <v>0</v>
      </c>
      <c r="K541" s="200"/>
      <c r="L541" s="40"/>
      <c r="M541" s="201" t="s">
        <v>1</v>
      </c>
      <c r="N541" s="202" t="s">
        <v>40</v>
      </c>
      <c r="O541" s="72"/>
      <c r="P541" s="203">
        <f t="shared" si="131"/>
        <v>0</v>
      </c>
      <c r="Q541" s="203">
        <v>0</v>
      </c>
      <c r="R541" s="203">
        <f t="shared" si="132"/>
        <v>0</v>
      </c>
      <c r="S541" s="203">
        <v>0</v>
      </c>
      <c r="T541" s="204">
        <f t="shared" si="133"/>
        <v>0</v>
      </c>
      <c r="U541" s="35"/>
      <c r="V541" s="35"/>
      <c r="W541" s="35"/>
      <c r="X541" s="35"/>
      <c r="Y541" s="35"/>
      <c r="Z541" s="35"/>
      <c r="AA541" s="35"/>
      <c r="AB541" s="35"/>
      <c r="AC541" s="35"/>
      <c r="AD541" s="35"/>
      <c r="AE541" s="35"/>
      <c r="AR541" s="205" t="s">
        <v>215</v>
      </c>
      <c r="AT541" s="205" t="s">
        <v>211</v>
      </c>
      <c r="AU541" s="205" t="s">
        <v>85</v>
      </c>
      <c r="AY541" s="18" t="s">
        <v>209</v>
      </c>
      <c r="BE541" s="206">
        <f t="shared" si="134"/>
        <v>0</v>
      </c>
      <c r="BF541" s="206">
        <f t="shared" si="135"/>
        <v>0</v>
      </c>
      <c r="BG541" s="206">
        <f t="shared" si="136"/>
        <v>0</v>
      </c>
      <c r="BH541" s="206">
        <f t="shared" si="137"/>
        <v>0</v>
      </c>
      <c r="BI541" s="206">
        <f t="shared" si="138"/>
        <v>0</v>
      </c>
      <c r="BJ541" s="18" t="s">
        <v>83</v>
      </c>
      <c r="BK541" s="206">
        <f t="shared" si="139"/>
        <v>0</v>
      </c>
      <c r="BL541" s="18" t="s">
        <v>215</v>
      </c>
      <c r="BM541" s="205" t="s">
        <v>1807</v>
      </c>
    </row>
    <row r="542" spans="1:65" s="12" customFormat="1" ht="22.9" customHeight="1">
      <c r="B542" s="177"/>
      <c r="C542" s="178"/>
      <c r="D542" s="179" t="s">
        <v>74</v>
      </c>
      <c r="E542" s="191" t="s">
        <v>5303</v>
      </c>
      <c r="F542" s="191" t="s">
        <v>5304</v>
      </c>
      <c r="G542" s="178"/>
      <c r="H542" s="178"/>
      <c r="I542" s="181"/>
      <c r="J542" s="192">
        <f>BK542</f>
        <v>0</v>
      </c>
      <c r="K542" s="178"/>
      <c r="L542" s="183"/>
      <c r="M542" s="184"/>
      <c r="N542" s="185"/>
      <c r="O542" s="185"/>
      <c r="P542" s="186">
        <f>SUM(P543:P554)</f>
        <v>0</v>
      </c>
      <c r="Q542" s="185"/>
      <c r="R542" s="186">
        <f>SUM(R543:R554)</f>
        <v>0</v>
      </c>
      <c r="S542" s="185"/>
      <c r="T542" s="187">
        <f>SUM(T543:T554)</f>
        <v>0</v>
      </c>
      <c r="AR542" s="188" t="s">
        <v>83</v>
      </c>
      <c r="AT542" s="189" t="s">
        <v>74</v>
      </c>
      <c r="AU542" s="189" t="s">
        <v>83</v>
      </c>
      <c r="AY542" s="188" t="s">
        <v>209</v>
      </c>
      <c r="BK542" s="190">
        <f>SUM(BK543:BK554)</f>
        <v>0</v>
      </c>
    </row>
    <row r="543" spans="1:65" s="2" customFormat="1" ht="16.5" customHeight="1">
      <c r="A543" s="35"/>
      <c r="B543" s="36"/>
      <c r="C543" s="244" t="s">
        <v>1804</v>
      </c>
      <c r="D543" s="244" t="s">
        <v>287</v>
      </c>
      <c r="E543" s="245" t="s">
        <v>5305</v>
      </c>
      <c r="F543" s="246" t="s">
        <v>4929</v>
      </c>
      <c r="G543" s="247" t="s">
        <v>1512</v>
      </c>
      <c r="H543" s="248">
        <v>33</v>
      </c>
      <c r="I543" s="249"/>
      <c r="J543" s="250">
        <f t="shared" ref="J543:J554" si="140">ROUND(I543*H543,2)</f>
        <v>0</v>
      </c>
      <c r="K543" s="251"/>
      <c r="L543" s="252"/>
      <c r="M543" s="253" t="s">
        <v>1</v>
      </c>
      <c r="N543" s="254" t="s">
        <v>40</v>
      </c>
      <c r="O543" s="72"/>
      <c r="P543" s="203">
        <f t="shared" ref="P543:P554" si="141">O543*H543</f>
        <v>0</v>
      </c>
      <c r="Q543" s="203">
        <v>0</v>
      </c>
      <c r="R543" s="203">
        <f t="shared" ref="R543:R554" si="142">Q543*H543</f>
        <v>0</v>
      </c>
      <c r="S543" s="203">
        <v>0</v>
      </c>
      <c r="T543" s="204">
        <f t="shared" ref="T543:T554" si="143">S543*H543</f>
        <v>0</v>
      </c>
      <c r="U543" s="35"/>
      <c r="V543" s="35"/>
      <c r="W543" s="35"/>
      <c r="X543" s="35"/>
      <c r="Y543" s="35"/>
      <c r="Z543" s="35"/>
      <c r="AA543" s="35"/>
      <c r="AB543" s="35"/>
      <c r="AC543" s="35"/>
      <c r="AD543" s="35"/>
      <c r="AE543" s="35"/>
      <c r="AR543" s="205" t="s">
        <v>229</v>
      </c>
      <c r="AT543" s="205" t="s">
        <v>287</v>
      </c>
      <c r="AU543" s="205" t="s">
        <v>85</v>
      </c>
      <c r="AY543" s="18" t="s">
        <v>209</v>
      </c>
      <c r="BE543" s="206">
        <f t="shared" ref="BE543:BE554" si="144">IF(N543="základní",J543,0)</f>
        <v>0</v>
      </c>
      <c r="BF543" s="206">
        <f t="shared" ref="BF543:BF554" si="145">IF(N543="snížená",J543,0)</f>
        <v>0</v>
      </c>
      <c r="BG543" s="206">
        <f t="shared" ref="BG543:BG554" si="146">IF(N543="zákl. přenesená",J543,0)</f>
        <v>0</v>
      </c>
      <c r="BH543" s="206">
        <f t="shared" ref="BH543:BH554" si="147">IF(N543="sníž. přenesená",J543,0)</f>
        <v>0</v>
      </c>
      <c r="BI543" s="206">
        <f t="shared" ref="BI543:BI554" si="148">IF(N543="nulová",J543,0)</f>
        <v>0</v>
      </c>
      <c r="BJ543" s="18" t="s">
        <v>83</v>
      </c>
      <c r="BK543" s="206">
        <f t="shared" ref="BK543:BK554" si="149">ROUND(I543*H543,2)</f>
        <v>0</v>
      </c>
      <c r="BL543" s="18" t="s">
        <v>215</v>
      </c>
      <c r="BM543" s="205" t="s">
        <v>1810</v>
      </c>
    </row>
    <row r="544" spans="1:65" s="2" customFormat="1" ht="16.5" customHeight="1">
      <c r="A544" s="35"/>
      <c r="B544" s="36"/>
      <c r="C544" s="193" t="s">
        <v>1066</v>
      </c>
      <c r="D544" s="193" t="s">
        <v>211</v>
      </c>
      <c r="E544" s="194" t="s">
        <v>5306</v>
      </c>
      <c r="F544" s="195" t="s">
        <v>4931</v>
      </c>
      <c r="G544" s="196" t="s">
        <v>1512</v>
      </c>
      <c r="H544" s="197">
        <v>33</v>
      </c>
      <c r="I544" s="198"/>
      <c r="J544" s="199">
        <f t="shared" si="140"/>
        <v>0</v>
      </c>
      <c r="K544" s="200"/>
      <c r="L544" s="40"/>
      <c r="M544" s="201" t="s">
        <v>1</v>
      </c>
      <c r="N544" s="202" t="s">
        <v>40</v>
      </c>
      <c r="O544" s="72"/>
      <c r="P544" s="203">
        <f t="shared" si="141"/>
        <v>0</v>
      </c>
      <c r="Q544" s="203">
        <v>0</v>
      </c>
      <c r="R544" s="203">
        <f t="shared" si="142"/>
        <v>0</v>
      </c>
      <c r="S544" s="203">
        <v>0</v>
      </c>
      <c r="T544" s="204">
        <f t="shared" si="143"/>
        <v>0</v>
      </c>
      <c r="U544" s="35"/>
      <c r="V544" s="35"/>
      <c r="W544" s="35"/>
      <c r="X544" s="35"/>
      <c r="Y544" s="35"/>
      <c r="Z544" s="35"/>
      <c r="AA544" s="35"/>
      <c r="AB544" s="35"/>
      <c r="AC544" s="35"/>
      <c r="AD544" s="35"/>
      <c r="AE544" s="35"/>
      <c r="AR544" s="205" t="s">
        <v>215</v>
      </c>
      <c r="AT544" s="205" t="s">
        <v>211</v>
      </c>
      <c r="AU544" s="205" t="s">
        <v>85</v>
      </c>
      <c r="AY544" s="18" t="s">
        <v>209</v>
      </c>
      <c r="BE544" s="206">
        <f t="shared" si="144"/>
        <v>0</v>
      </c>
      <c r="BF544" s="206">
        <f t="shared" si="145"/>
        <v>0</v>
      </c>
      <c r="BG544" s="206">
        <f t="shared" si="146"/>
        <v>0</v>
      </c>
      <c r="BH544" s="206">
        <f t="shared" si="147"/>
        <v>0</v>
      </c>
      <c r="BI544" s="206">
        <f t="shared" si="148"/>
        <v>0</v>
      </c>
      <c r="BJ544" s="18" t="s">
        <v>83</v>
      </c>
      <c r="BK544" s="206">
        <f t="shared" si="149"/>
        <v>0</v>
      </c>
      <c r="BL544" s="18" t="s">
        <v>215</v>
      </c>
      <c r="BM544" s="205" t="s">
        <v>1814</v>
      </c>
    </row>
    <row r="545" spans="1:65" s="2" customFormat="1" ht="16.5" customHeight="1">
      <c r="A545" s="35"/>
      <c r="B545" s="36"/>
      <c r="C545" s="244" t="s">
        <v>1811</v>
      </c>
      <c r="D545" s="244" t="s">
        <v>287</v>
      </c>
      <c r="E545" s="245" t="s">
        <v>5307</v>
      </c>
      <c r="F545" s="246" t="s">
        <v>4933</v>
      </c>
      <c r="G545" s="247" t="s">
        <v>1512</v>
      </c>
      <c r="H545" s="248">
        <v>15</v>
      </c>
      <c r="I545" s="249"/>
      <c r="J545" s="250">
        <f t="shared" si="140"/>
        <v>0</v>
      </c>
      <c r="K545" s="251"/>
      <c r="L545" s="252"/>
      <c r="M545" s="253" t="s">
        <v>1</v>
      </c>
      <c r="N545" s="254" t="s">
        <v>40</v>
      </c>
      <c r="O545" s="72"/>
      <c r="P545" s="203">
        <f t="shared" si="141"/>
        <v>0</v>
      </c>
      <c r="Q545" s="203">
        <v>0</v>
      </c>
      <c r="R545" s="203">
        <f t="shared" si="142"/>
        <v>0</v>
      </c>
      <c r="S545" s="203">
        <v>0</v>
      </c>
      <c r="T545" s="204">
        <f t="shared" si="143"/>
        <v>0</v>
      </c>
      <c r="U545" s="35"/>
      <c r="V545" s="35"/>
      <c r="W545" s="35"/>
      <c r="X545" s="35"/>
      <c r="Y545" s="35"/>
      <c r="Z545" s="35"/>
      <c r="AA545" s="35"/>
      <c r="AB545" s="35"/>
      <c r="AC545" s="35"/>
      <c r="AD545" s="35"/>
      <c r="AE545" s="35"/>
      <c r="AR545" s="205" t="s">
        <v>229</v>
      </c>
      <c r="AT545" s="205" t="s">
        <v>287</v>
      </c>
      <c r="AU545" s="205" t="s">
        <v>85</v>
      </c>
      <c r="AY545" s="18" t="s">
        <v>209</v>
      </c>
      <c r="BE545" s="206">
        <f t="shared" si="144"/>
        <v>0</v>
      </c>
      <c r="BF545" s="206">
        <f t="shared" si="145"/>
        <v>0</v>
      </c>
      <c r="BG545" s="206">
        <f t="shared" si="146"/>
        <v>0</v>
      </c>
      <c r="BH545" s="206">
        <f t="shared" si="147"/>
        <v>0</v>
      </c>
      <c r="BI545" s="206">
        <f t="shared" si="148"/>
        <v>0</v>
      </c>
      <c r="BJ545" s="18" t="s">
        <v>83</v>
      </c>
      <c r="BK545" s="206">
        <f t="shared" si="149"/>
        <v>0</v>
      </c>
      <c r="BL545" s="18" t="s">
        <v>215</v>
      </c>
      <c r="BM545" s="205" t="s">
        <v>1821</v>
      </c>
    </row>
    <row r="546" spans="1:65" s="2" customFormat="1" ht="16.5" customHeight="1">
      <c r="A546" s="35"/>
      <c r="B546" s="36"/>
      <c r="C546" s="193" t="s">
        <v>1068</v>
      </c>
      <c r="D546" s="193" t="s">
        <v>211</v>
      </c>
      <c r="E546" s="194" t="s">
        <v>5308</v>
      </c>
      <c r="F546" s="195" t="s">
        <v>4931</v>
      </c>
      <c r="G546" s="196" t="s">
        <v>1512</v>
      </c>
      <c r="H546" s="197">
        <v>15</v>
      </c>
      <c r="I546" s="198"/>
      <c r="J546" s="199">
        <f t="shared" si="140"/>
        <v>0</v>
      </c>
      <c r="K546" s="200"/>
      <c r="L546" s="40"/>
      <c r="M546" s="201" t="s">
        <v>1</v>
      </c>
      <c r="N546" s="202" t="s">
        <v>40</v>
      </c>
      <c r="O546" s="72"/>
      <c r="P546" s="203">
        <f t="shared" si="141"/>
        <v>0</v>
      </c>
      <c r="Q546" s="203">
        <v>0</v>
      </c>
      <c r="R546" s="203">
        <f t="shared" si="142"/>
        <v>0</v>
      </c>
      <c r="S546" s="203">
        <v>0</v>
      </c>
      <c r="T546" s="204">
        <f t="shared" si="143"/>
        <v>0</v>
      </c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  <c r="AR546" s="205" t="s">
        <v>215</v>
      </c>
      <c r="AT546" s="205" t="s">
        <v>211</v>
      </c>
      <c r="AU546" s="205" t="s">
        <v>85</v>
      </c>
      <c r="AY546" s="18" t="s">
        <v>209</v>
      </c>
      <c r="BE546" s="206">
        <f t="shared" si="144"/>
        <v>0</v>
      </c>
      <c r="BF546" s="206">
        <f t="shared" si="145"/>
        <v>0</v>
      </c>
      <c r="BG546" s="206">
        <f t="shared" si="146"/>
        <v>0</v>
      </c>
      <c r="BH546" s="206">
        <f t="shared" si="147"/>
        <v>0</v>
      </c>
      <c r="BI546" s="206">
        <f t="shared" si="148"/>
        <v>0</v>
      </c>
      <c r="BJ546" s="18" t="s">
        <v>83</v>
      </c>
      <c r="BK546" s="206">
        <f t="shared" si="149"/>
        <v>0</v>
      </c>
      <c r="BL546" s="18" t="s">
        <v>215</v>
      </c>
      <c r="BM546" s="205" t="s">
        <v>1825</v>
      </c>
    </row>
    <row r="547" spans="1:65" s="2" customFormat="1" ht="16.5" customHeight="1">
      <c r="A547" s="35"/>
      <c r="B547" s="36"/>
      <c r="C547" s="244" t="s">
        <v>1818</v>
      </c>
      <c r="D547" s="244" t="s">
        <v>287</v>
      </c>
      <c r="E547" s="245" t="s">
        <v>5309</v>
      </c>
      <c r="F547" s="246" t="s">
        <v>4936</v>
      </c>
      <c r="G547" s="247" t="s">
        <v>1512</v>
      </c>
      <c r="H547" s="248">
        <v>33</v>
      </c>
      <c r="I547" s="249"/>
      <c r="J547" s="250">
        <f t="shared" si="140"/>
        <v>0</v>
      </c>
      <c r="K547" s="251"/>
      <c r="L547" s="252"/>
      <c r="M547" s="253" t="s">
        <v>1</v>
      </c>
      <c r="N547" s="254" t="s">
        <v>40</v>
      </c>
      <c r="O547" s="72"/>
      <c r="P547" s="203">
        <f t="shared" si="141"/>
        <v>0</v>
      </c>
      <c r="Q547" s="203">
        <v>0</v>
      </c>
      <c r="R547" s="203">
        <f t="shared" si="142"/>
        <v>0</v>
      </c>
      <c r="S547" s="203">
        <v>0</v>
      </c>
      <c r="T547" s="204">
        <f t="shared" si="143"/>
        <v>0</v>
      </c>
      <c r="U547" s="35"/>
      <c r="V547" s="35"/>
      <c r="W547" s="35"/>
      <c r="X547" s="35"/>
      <c r="Y547" s="35"/>
      <c r="Z547" s="35"/>
      <c r="AA547" s="35"/>
      <c r="AB547" s="35"/>
      <c r="AC547" s="35"/>
      <c r="AD547" s="35"/>
      <c r="AE547" s="35"/>
      <c r="AR547" s="205" t="s">
        <v>229</v>
      </c>
      <c r="AT547" s="205" t="s">
        <v>287</v>
      </c>
      <c r="AU547" s="205" t="s">
        <v>85</v>
      </c>
      <c r="AY547" s="18" t="s">
        <v>209</v>
      </c>
      <c r="BE547" s="206">
        <f t="shared" si="144"/>
        <v>0</v>
      </c>
      <c r="BF547" s="206">
        <f t="shared" si="145"/>
        <v>0</v>
      </c>
      <c r="BG547" s="206">
        <f t="shared" si="146"/>
        <v>0</v>
      </c>
      <c r="BH547" s="206">
        <f t="shared" si="147"/>
        <v>0</v>
      </c>
      <c r="BI547" s="206">
        <f t="shared" si="148"/>
        <v>0</v>
      </c>
      <c r="BJ547" s="18" t="s">
        <v>83</v>
      </c>
      <c r="BK547" s="206">
        <f t="shared" si="149"/>
        <v>0</v>
      </c>
      <c r="BL547" s="18" t="s">
        <v>215</v>
      </c>
      <c r="BM547" s="205" t="s">
        <v>1829</v>
      </c>
    </row>
    <row r="548" spans="1:65" s="2" customFormat="1" ht="16.5" customHeight="1">
      <c r="A548" s="35"/>
      <c r="B548" s="36"/>
      <c r="C548" s="193" t="s">
        <v>1073</v>
      </c>
      <c r="D548" s="193" t="s">
        <v>211</v>
      </c>
      <c r="E548" s="194" t="s">
        <v>5310</v>
      </c>
      <c r="F548" s="195" t="s">
        <v>4931</v>
      </c>
      <c r="G548" s="196" t="s">
        <v>1512</v>
      </c>
      <c r="H548" s="197">
        <v>33</v>
      </c>
      <c r="I548" s="198"/>
      <c r="J548" s="199">
        <f t="shared" si="140"/>
        <v>0</v>
      </c>
      <c r="K548" s="200"/>
      <c r="L548" s="40"/>
      <c r="M548" s="201" t="s">
        <v>1</v>
      </c>
      <c r="N548" s="202" t="s">
        <v>40</v>
      </c>
      <c r="O548" s="72"/>
      <c r="P548" s="203">
        <f t="shared" si="141"/>
        <v>0</v>
      </c>
      <c r="Q548" s="203">
        <v>0</v>
      </c>
      <c r="R548" s="203">
        <f t="shared" si="142"/>
        <v>0</v>
      </c>
      <c r="S548" s="203">
        <v>0</v>
      </c>
      <c r="T548" s="204">
        <f t="shared" si="143"/>
        <v>0</v>
      </c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R548" s="205" t="s">
        <v>215</v>
      </c>
      <c r="AT548" s="205" t="s">
        <v>211</v>
      </c>
      <c r="AU548" s="205" t="s">
        <v>85</v>
      </c>
      <c r="AY548" s="18" t="s">
        <v>209</v>
      </c>
      <c r="BE548" s="206">
        <f t="shared" si="144"/>
        <v>0</v>
      </c>
      <c r="BF548" s="206">
        <f t="shared" si="145"/>
        <v>0</v>
      </c>
      <c r="BG548" s="206">
        <f t="shared" si="146"/>
        <v>0</v>
      </c>
      <c r="BH548" s="206">
        <f t="shared" si="147"/>
        <v>0</v>
      </c>
      <c r="BI548" s="206">
        <f t="shared" si="148"/>
        <v>0</v>
      </c>
      <c r="BJ548" s="18" t="s">
        <v>83</v>
      </c>
      <c r="BK548" s="206">
        <f t="shared" si="149"/>
        <v>0</v>
      </c>
      <c r="BL548" s="18" t="s">
        <v>215</v>
      </c>
      <c r="BM548" s="205" t="s">
        <v>1036</v>
      </c>
    </row>
    <row r="549" spans="1:65" s="2" customFormat="1" ht="16.5" customHeight="1">
      <c r="A549" s="35"/>
      <c r="B549" s="36"/>
      <c r="C549" s="244" t="s">
        <v>1826</v>
      </c>
      <c r="D549" s="244" t="s">
        <v>287</v>
      </c>
      <c r="E549" s="245" t="s">
        <v>5311</v>
      </c>
      <c r="F549" s="246" t="s">
        <v>4939</v>
      </c>
      <c r="G549" s="247" t="s">
        <v>1512</v>
      </c>
      <c r="H549" s="248">
        <v>4</v>
      </c>
      <c r="I549" s="249"/>
      <c r="J549" s="250">
        <f t="shared" si="140"/>
        <v>0</v>
      </c>
      <c r="K549" s="251"/>
      <c r="L549" s="252"/>
      <c r="M549" s="253" t="s">
        <v>1</v>
      </c>
      <c r="N549" s="254" t="s">
        <v>40</v>
      </c>
      <c r="O549" s="72"/>
      <c r="P549" s="203">
        <f t="shared" si="141"/>
        <v>0</v>
      </c>
      <c r="Q549" s="203">
        <v>0</v>
      </c>
      <c r="R549" s="203">
        <f t="shared" si="142"/>
        <v>0</v>
      </c>
      <c r="S549" s="203">
        <v>0</v>
      </c>
      <c r="T549" s="204">
        <f t="shared" si="143"/>
        <v>0</v>
      </c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  <c r="AR549" s="205" t="s">
        <v>229</v>
      </c>
      <c r="AT549" s="205" t="s">
        <v>287</v>
      </c>
      <c r="AU549" s="205" t="s">
        <v>85</v>
      </c>
      <c r="AY549" s="18" t="s">
        <v>209</v>
      </c>
      <c r="BE549" s="206">
        <f t="shared" si="144"/>
        <v>0</v>
      </c>
      <c r="BF549" s="206">
        <f t="shared" si="145"/>
        <v>0</v>
      </c>
      <c r="BG549" s="206">
        <f t="shared" si="146"/>
        <v>0</v>
      </c>
      <c r="BH549" s="206">
        <f t="shared" si="147"/>
        <v>0</v>
      </c>
      <c r="BI549" s="206">
        <f t="shared" si="148"/>
        <v>0</v>
      </c>
      <c r="BJ549" s="18" t="s">
        <v>83</v>
      </c>
      <c r="BK549" s="206">
        <f t="shared" si="149"/>
        <v>0</v>
      </c>
      <c r="BL549" s="18" t="s">
        <v>215</v>
      </c>
      <c r="BM549" s="205" t="s">
        <v>1836</v>
      </c>
    </row>
    <row r="550" spans="1:65" s="2" customFormat="1" ht="16.5" customHeight="1">
      <c r="A550" s="35"/>
      <c r="B550" s="36"/>
      <c r="C550" s="193" t="s">
        <v>1076</v>
      </c>
      <c r="D550" s="193" t="s">
        <v>211</v>
      </c>
      <c r="E550" s="194" t="s">
        <v>5312</v>
      </c>
      <c r="F550" s="195" t="s">
        <v>4931</v>
      </c>
      <c r="G550" s="196" t="s">
        <v>1512</v>
      </c>
      <c r="H550" s="197">
        <v>4</v>
      </c>
      <c r="I550" s="198"/>
      <c r="J550" s="199">
        <f t="shared" si="140"/>
        <v>0</v>
      </c>
      <c r="K550" s="200"/>
      <c r="L550" s="40"/>
      <c r="M550" s="201" t="s">
        <v>1</v>
      </c>
      <c r="N550" s="202" t="s">
        <v>40</v>
      </c>
      <c r="O550" s="72"/>
      <c r="P550" s="203">
        <f t="shared" si="141"/>
        <v>0</v>
      </c>
      <c r="Q550" s="203">
        <v>0</v>
      </c>
      <c r="R550" s="203">
        <f t="shared" si="142"/>
        <v>0</v>
      </c>
      <c r="S550" s="203">
        <v>0</v>
      </c>
      <c r="T550" s="204">
        <f t="shared" si="143"/>
        <v>0</v>
      </c>
      <c r="U550" s="35"/>
      <c r="V550" s="35"/>
      <c r="W550" s="35"/>
      <c r="X550" s="35"/>
      <c r="Y550" s="35"/>
      <c r="Z550" s="35"/>
      <c r="AA550" s="35"/>
      <c r="AB550" s="35"/>
      <c r="AC550" s="35"/>
      <c r="AD550" s="35"/>
      <c r="AE550" s="35"/>
      <c r="AR550" s="205" t="s">
        <v>215</v>
      </c>
      <c r="AT550" s="205" t="s">
        <v>211</v>
      </c>
      <c r="AU550" s="205" t="s">
        <v>85</v>
      </c>
      <c r="AY550" s="18" t="s">
        <v>209</v>
      </c>
      <c r="BE550" s="206">
        <f t="shared" si="144"/>
        <v>0</v>
      </c>
      <c r="BF550" s="206">
        <f t="shared" si="145"/>
        <v>0</v>
      </c>
      <c r="BG550" s="206">
        <f t="shared" si="146"/>
        <v>0</v>
      </c>
      <c r="BH550" s="206">
        <f t="shared" si="147"/>
        <v>0</v>
      </c>
      <c r="BI550" s="206">
        <f t="shared" si="148"/>
        <v>0</v>
      </c>
      <c r="BJ550" s="18" t="s">
        <v>83</v>
      </c>
      <c r="BK550" s="206">
        <f t="shared" si="149"/>
        <v>0</v>
      </c>
      <c r="BL550" s="18" t="s">
        <v>215</v>
      </c>
      <c r="BM550" s="205" t="s">
        <v>1839</v>
      </c>
    </row>
    <row r="551" spans="1:65" s="2" customFormat="1" ht="16.5" customHeight="1">
      <c r="A551" s="35"/>
      <c r="B551" s="36"/>
      <c r="C551" s="244" t="s">
        <v>1833</v>
      </c>
      <c r="D551" s="244" t="s">
        <v>287</v>
      </c>
      <c r="E551" s="245" t="s">
        <v>5313</v>
      </c>
      <c r="F551" s="246" t="s">
        <v>4942</v>
      </c>
      <c r="G551" s="247" t="s">
        <v>1512</v>
      </c>
      <c r="H551" s="248">
        <v>3</v>
      </c>
      <c r="I551" s="249"/>
      <c r="J551" s="250">
        <f t="shared" si="140"/>
        <v>0</v>
      </c>
      <c r="K551" s="251"/>
      <c r="L551" s="252"/>
      <c r="M551" s="253" t="s">
        <v>1</v>
      </c>
      <c r="N551" s="254" t="s">
        <v>40</v>
      </c>
      <c r="O551" s="72"/>
      <c r="P551" s="203">
        <f t="shared" si="141"/>
        <v>0</v>
      </c>
      <c r="Q551" s="203">
        <v>0</v>
      </c>
      <c r="R551" s="203">
        <f t="shared" si="142"/>
        <v>0</v>
      </c>
      <c r="S551" s="203">
        <v>0</v>
      </c>
      <c r="T551" s="204">
        <f t="shared" si="143"/>
        <v>0</v>
      </c>
      <c r="U551" s="35"/>
      <c r="V551" s="35"/>
      <c r="W551" s="35"/>
      <c r="X551" s="35"/>
      <c r="Y551" s="35"/>
      <c r="Z551" s="35"/>
      <c r="AA551" s="35"/>
      <c r="AB551" s="35"/>
      <c r="AC551" s="35"/>
      <c r="AD551" s="35"/>
      <c r="AE551" s="35"/>
      <c r="AR551" s="205" t="s">
        <v>229</v>
      </c>
      <c r="AT551" s="205" t="s">
        <v>287</v>
      </c>
      <c r="AU551" s="205" t="s">
        <v>85</v>
      </c>
      <c r="AY551" s="18" t="s">
        <v>209</v>
      </c>
      <c r="BE551" s="206">
        <f t="shared" si="144"/>
        <v>0</v>
      </c>
      <c r="BF551" s="206">
        <f t="shared" si="145"/>
        <v>0</v>
      </c>
      <c r="BG551" s="206">
        <f t="shared" si="146"/>
        <v>0</v>
      </c>
      <c r="BH551" s="206">
        <f t="shared" si="147"/>
        <v>0</v>
      </c>
      <c r="BI551" s="206">
        <f t="shared" si="148"/>
        <v>0</v>
      </c>
      <c r="BJ551" s="18" t="s">
        <v>83</v>
      </c>
      <c r="BK551" s="206">
        <f t="shared" si="149"/>
        <v>0</v>
      </c>
      <c r="BL551" s="18" t="s">
        <v>215</v>
      </c>
      <c r="BM551" s="205" t="s">
        <v>1843</v>
      </c>
    </row>
    <row r="552" spans="1:65" s="2" customFormat="1" ht="16.5" customHeight="1">
      <c r="A552" s="35"/>
      <c r="B552" s="36"/>
      <c r="C552" s="193" t="s">
        <v>1081</v>
      </c>
      <c r="D552" s="193" t="s">
        <v>211</v>
      </c>
      <c r="E552" s="194" t="s">
        <v>5314</v>
      </c>
      <c r="F552" s="195" t="s">
        <v>4931</v>
      </c>
      <c r="G552" s="196" t="s">
        <v>1512</v>
      </c>
      <c r="H552" s="197">
        <v>3</v>
      </c>
      <c r="I552" s="198"/>
      <c r="J552" s="199">
        <f t="shared" si="140"/>
        <v>0</v>
      </c>
      <c r="K552" s="200"/>
      <c r="L552" s="40"/>
      <c r="M552" s="201" t="s">
        <v>1</v>
      </c>
      <c r="N552" s="202" t="s">
        <v>40</v>
      </c>
      <c r="O552" s="72"/>
      <c r="P552" s="203">
        <f t="shared" si="141"/>
        <v>0</v>
      </c>
      <c r="Q552" s="203">
        <v>0</v>
      </c>
      <c r="R552" s="203">
        <f t="shared" si="142"/>
        <v>0</v>
      </c>
      <c r="S552" s="203">
        <v>0</v>
      </c>
      <c r="T552" s="204">
        <f t="shared" si="143"/>
        <v>0</v>
      </c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R552" s="205" t="s">
        <v>215</v>
      </c>
      <c r="AT552" s="205" t="s">
        <v>211</v>
      </c>
      <c r="AU552" s="205" t="s">
        <v>85</v>
      </c>
      <c r="AY552" s="18" t="s">
        <v>209</v>
      </c>
      <c r="BE552" s="206">
        <f t="shared" si="144"/>
        <v>0</v>
      </c>
      <c r="BF552" s="206">
        <f t="shared" si="145"/>
        <v>0</v>
      </c>
      <c r="BG552" s="206">
        <f t="shared" si="146"/>
        <v>0</v>
      </c>
      <c r="BH552" s="206">
        <f t="shared" si="147"/>
        <v>0</v>
      </c>
      <c r="BI552" s="206">
        <f t="shared" si="148"/>
        <v>0</v>
      </c>
      <c r="BJ552" s="18" t="s">
        <v>83</v>
      </c>
      <c r="BK552" s="206">
        <f t="shared" si="149"/>
        <v>0</v>
      </c>
      <c r="BL552" s="18" t="s">
        <v>215</v>
      </c>
      <c r="BM552" s="205" t="s">
        <v>1847</v>
      </c>
    </row>
    <row r="553" spans="1:65" s="2" customFormat="1" ht="16.5" customHeight="1">
      <c r="A553" s="35"/>
      <c r="B553" s="36"/>
      <c r="C553" s="244" t="s">
        <v>1840</v>
      </c>
      <c r="D553" s="244" t="s">
        <v>287</v>
      </c>
      <c r="E553" s="245" t="s">
        <v>5315</v>
      </c>
      <c r="F553" s="246" t="s">
        <v>4948</v>
      </c>
      <c r="G553" s="247" t="s">
        <v>1512</v>
      </c>
      <c r="H553" s="248">
        <v>8</v>
      </c>
      <c r="I553" s="249"/>
      <c r="J553" s="250">
        <f t="shared" si="140"/>
        <v>0</v>
      </c>
      <c r="K553" s="251"/>
      <c r="L553" s="252"/>
      <c r="M553" s="253" t="s">
        <v>1</v>
      </c>
      <c r="N553" s="254" t="s">
        <v>40</v>
      </c>
      <c r="O553" s="72"/>
      <c r="P553" s="203">
        <f t="shared" si="141"/>
        <v>0</v>
      </c>
      <c r="Q553" s="203">
        <v>0</v>
      </c>
      <c r="R553" s="203">
        <f t="shared" si="142"/>
        <v>0</v>
      </c>
      <c r="S553" s="203">
        <v>0</v>
      </c>
      <c r="T553" s="204">
        <f t="shared" si="143"/>
        <v>0</v>
      </c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R553" s="205" t="s">
        <v>229</v>
      </c>
      <c r="AT553" s="205" t="s">
        <v>287</v>
      </c>
      <c r="AU553" s="205" t="s">
        <v>85</v>
      </c>
      <c r="AY553" s="18" t="s">
        <v>209</v>
      </c>
      <c r="BE553" s="206">
        <f t="shared" si="144"/>
        <v>0</v>
      </c>
      <c r="BF553" s="206">
        <f t="shared" si="145"/>
        <v>0</v>
      </c>
      <c r="BG553" s="206">
        <f t="shared" si="146"/>
        <v>0</v>
      </c>
      <c r="BH553" s="206">
        <f t="shared" si="147"/>
        <v>0</v>
      </c>
      <c r="BI553" s="206">
        <f t="shared" si="148"/>
        <v>0</v>
      </c>
      <c r="BJ553" s="18" t="s">
        <v>83</v>
      </c>
      <c r="BK553" s="206">
        <f t="shared" si="149"/>
        <v>0</v>
      </c>
      <c r="BL553" s="18" t="s">
        <v>215</v>
      </c>
      <c r="BM553" s="205" t="s">
        <v>1851</v>
      </c>
    </row>
    <row r="554" spans="1:65" s="2" customFormat="1" ht="16.5" customHeight="1">
      <c r="A554" s="35"/>
      <c r="B554" s="36"/>
      <c r="C554" s="193" t="s">
        <v>1090</v>
      </c>
      <c r="D554" s="193" t="s">
        <v>211</v>
      </c>
      <c r="E554" s="194" t="s">
        <v>5316</v>
      </c>
      <c r="F554" s="195" t="s">
        <v>4931</v>
      </c>
      <c r="G554" s="196" t="s">
        <v>1512</v>
      </c>
      <c r="H554" s="197">
        <v>8</v>
      </c>
      <c r="I554" s="198"/>
      <c r="J554" s="199">
        <f t="shared" si="140"/>
        <v>0</v>
      </c>
      <c r="K554" s="200"/>
      <c r="L554" s="40"/>
      <c r="M554" s="201" t="s">
        <v>1</v>
      </c>
      <c r="N554" s="202" t="s">
        <v>40</v>
      </c>
      <c r="O554" s="72"/>
      <c r="P554" s="203">
        <f t="shared" si="141"/>
        <v>0</v>
      </c>
      <c r="Q554" s="203">
        <v>0</v>
      </c>
      <c r="R554" s="203">
        <f t="shared" si="142"/>
        <v>0</v>
      </c>
      <c r="S554" s="203">
        <v>0</v>
      </c>
      <c r="T554" s="204">
        <f t="shared" si="143"/>
        <v>0</v>
      </c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R554" s="205" t="s">
        <v>215</v>
      </c>
      <c r="AT554" s="205" t="s">
        <v>211</v>
      </c>
      <c r="AU554" s="205" t="s">
        <v>85</v>
      </c>
      <c r="AY554" s="18" t="s">
        <v>209</v>
      </c>
      <c r="BE554" s="206">
        <f t="shared" si="144"/>
        <v>0</v>
      </c>
      <c r="BF554" s="206">
        <f t="shared" si="145"/>
        <v>0</v>
      </c>
      <c r="BG554" s="206">
        <f t="shared" si="146"/>
        <v>0</v>
      </c>
      <c r="BH554" s="206">
        <f t="shared" si="147"/>
        <v>0</v>
      </c>
      <c r="BI554" s="206">
        <f t="shared" si="148"/>
        <v>0</v>
      </c>
      <c r="BJ554" s="18" t="s">
        <v>83</v>
      </c>
      <c r="BK554" s="206">
        <f t="shared" si="149"/>
        <v>0</v>
      </c>
      <c r="BL554" s="18" t="s">
        <v>215</v>
      </c>
      <c r="BM554" s="205" t="s">
        <v>1855</v>
      </c>
    </row>
    <row r="555" spans="1:65" s="12" customFormat="1" ht="22.9" customHeight="1">
      <c r="B555" s="177"/>
      <c r="C555" s="178"/>
      <c r="D555" s="179" t="s">
        <v>74</v>
      </c>
      <c r="E555" s="191" t="s">
        <v>5317</v>
      </c>
      <c r="F555" s="191" t="s">
        <v>4951</v>
      </c>
      <c r="G555" s="178"/>
      <c r="H555" s="178"/>
      <c r="I555" s="181"/>
      <c r="J555" s="192">
        <f>BK555</f>
        <v>0</v>
      </c>
      <c r="K555" s="178"/>
      <c r="L555" s="183"/>
      <c r="M555" s="184"/>
      <c r="N555" s="185"/>
      <c r="O555" s="185"/>
      <c r="P555" s="186">
        <f>SUM(P556:P558)</f>
        <v>0</v>
      </c>
      <c r="Q555" s="185"/>
      <c r="R555" s="186">
        <f>SUM(R556:R558)</f>
        <v>0</v>
      </c>
      <c r="S555" s="185"/>
      <c r="T555" s="187">
        <f>SUM(T556:T558)</f>
        <v>0</v>
      </c>
      <c r="AR555" s="188" t="s">
        <v>83</v>
      </c>
      <c r="AT555" s="189" t="s">
        <v>74</v>
      </c>
      <c r="AU555" s="189" t="s">
        <v>83</v>
      </c>
      <c r="AY555" s="188" t="s">
        <v>209</v>
      </c>
      <c r="BK555" s="190">
        <f>SUM(BK556:BK558)</f>
        <v>0</v>
      </c>
    </row>
    <row r="556" spans="1:65" s="2" customFormat="1" ht="21.75" customHeight="1">
      <c r="A556" s="35"/>
      <c r="B556" s="36"/>
      <c r="C556" s="193" t="s">
        <v>1848</v>
      </c>
      <c r="D556" s="193" t="s">
        <v>211</v>
      </c>
      <c r="E556" s="194" t="s">
        <v>5318</v>
      </c>
      <c r="F556" s="195" t="s">
        <v>4953</v>
      </c>
      <c r="G556" s="196" t="s">
        <v>214</v>
      </c>
      <c r="H556" s="197">
        <v>85</v>
      </c>
      <c r="I556" s="198"/>
      <c r="J556" s="199">
        <f>ROUND(I556*H556,2)</f>
        <v>0</v>
      </c>
      <c r="K556" s="200"/>
      <c r="L556" s="40"/>
      <c r="M556" s="201" t="s">
        <v>1</v>
      </c>
      <c r="N556" s="202" t="s">
        <v>40</v>
      </c>
      <c r="O556" s="72"/>
      <c r="P556" s="203">
        <f>O556*H556</f>
        <v>0</v>
      </c>
      <c r="Q556" s="203">
        <v>0</v>
      </c>
      <c r="R556" s="203">
        <f>Q556*H556</f>
        <v>0</v>
      </c>
      <c r="S556" s="203">
        <v>0</v>
      </c>
      <c r="T556" s="204">
        <f>S556*H556</f>
        <v>0</v>
      </c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  <c r="AR556" s="205" t="s">
        <v>215</v>
      </c>
      <c r="AT556" s="205" t="s">
        <v>211</v>
      </c>
      <c r="AU556" s="205" t="s">
        <v>85</v>
      </c>
      <c r="AY556" s="18" t="s">
        <v>209</v>
      </c>
      <c r="BE556" s="206">
        <f>IF(N556="základní",J556,0)</f>
        <v>0</v>
      </c>
      <c r="BF556" s="206">
        <f>IF(N556="snížená",J556,0)</f>
        <v>0</v>
      </c>
      <c r="BG556" s="206">
        <f>IF(N556="zákl. přenesená",J556,0)</f>
        <v>0</v>
      </c>
      <c r="BH556" s="206">
        <f>IF(N556="sníž. přenesená",J556,0)</f>
        <v>0</v>
      </c>
      <c r="BI556" s="206">
        <f>IF(N556="nulová",J556,0)</f>
        <v>0</v>
      </c>
      <c r="BJ556" s="18" t="s">
        <v>83</v>
      </c>
      <c r="BK556" s="206">
        <f>ROUND(I556*H556,2)</f>
        <v>0</v>
      </c>
      <c r="BL556" s="18" t="s">
        <v>215</v>
      </c>
      <c r="BM556" s="205" t="s">
        <v>1859</v>
      </c>
    </row>
    <row r="557" spans="1:65" s="2" customFormat="1" ht="21.75" customHeight="1">
      <c r="A557" s="35"/>
      <c r="B557" s="36"/>
      <c r="C557" s="193" t="s">
        <v>1092</v>
      </c>
      <c r="D557" s="193" t="s">
        <v>211</v>
      </c>
      <c r="E557" s="194" t="s">
        <v>5319</v>
      </c>
      <c r="F557" s="195" t="s">
        <v>4955</v>
      </c>
      <c r="G557" s="196" t="s">
        <v>214</v>
      </c>
      <c r="H557" s="197">
        <v>43</v>
      </c>
      <c r="I557" s="198"/>
      <c r="J557" s="199">
        <f>ROUND(I557*H557,2)</f>
        <v>0</v>
      </c>
      <c r="K557" s="200"/>
      <c r="L557" s="40"/>
      <c r="M557" s="201" t="s">
        <v>1</v>
      </c>
      <c r="N557" s="202" t="s">
        <v>40</v>
      </c>
      <c r="O557" s="72"/>
      <c r="P557" s="203">
        <f>O557*H557</f>
        <v>0</v>
      </c>
      <c r="Q557" s="203">
        <v>0</v>
      </c>
      <c r="R557" s="203">
        <f>Q557*H557</f>
        <v>0</v>
      </c>
      <c r="S557" s="203">
        <v>0</v>
      </c>
      <c r="T557" s="204">
        <f>S557*H557</f>
        <v>0</v>
      </c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R557" s="205" t="s">
        <v>215</v>
      </c>
      <c r="AT557" s="205" t="s">
        <v>211</v>
      </c>
      <c r="AU557" s="205" t="s">
        <v>85</v>
      </c>
      <c r="AY557" s="18" t="s">
        <v>209</v>
      </c>
      <c r="BE557" s="206">
        <f>IF(N557="základní",J557,0)</f>
        <v>0</v>
      </c>
      <c r="BF557" s="206">
        <f>IF(N557="snížená",J557,0)</f>
        <v>0</v>
      </c>
      <c r="BG557" s="206">
        <f>IF(N557="zákl. přenesená",J557,0)</f>
        <v>0</v>
      </c>
      <c r="BH557" s="206">
        <f>IF(N557="sníž. přenesená",J557,0)</f>
        <v>0</v>
      </c>
      <c r="BI557" s="206">
        <f>IF(N557="nulová",J557,0)</f>
        <v>0</v>
      </c>
      <c r="BJ557" s="18" t="s">
        <v>83</v>
      </c>
      <c r="BK557" s="206">
        <f>ROUND(I557*H557,2)</f>
        <v>0</v>
      </c>
      <c r="BL557" s="18" t="s">
        <v>215</v>
      </c>
      <c r="BM557" s="205" t="s">
        <v>1862</v>
      </c>
    </row>
    <row r="558" spans="1:65" s="2" customFormat="1" ht="33" customHeight="1">
      <c r="A558" s="35"/>
      <c r="B558" s="36"/>
      <c r="C558" s="193" t="s">
        <v>1856</v>
      </c>
      <c r="D558" s="193" t="s">
        <v>211</v>
      </c>
      <c r="E558" s="194" t="s">
        <v>5320</v>
      </c>
      <c r="F558" s="195" t="s">
        <v>4957</v>
      </c>
      <c r="G558" s="196" t="s">
        <v>214</v>
      </c>
      <c r="H558" s="197">
        <v>30</v>
      </c>
      <c r="I558" s="198"/>
      <c r="J558" s="199">
        <f>ROUND(I558*H558,2)</f>
        <v>0</v>
      </c>
      <c r="K558" s="200"/>
      <c r="L558" s="40"/>
      <c r="M558" s="201" t="s">
        <v>1</v>
      </c>
      <c r="N558" s="202" t="s">
        <v>40</v>
      </c>
      <c r="O558" s="72"/>
      <c r="P558" s="203">
        <f>O558*H558</f>
        <v>0</v>
      </c>
      <c r="Q558" s="203">
        <v>0</v>
      </c>
      <c r="R558" s="203">
        <f>Q558*H558</f>
        <v>0</v>
      </c>
      <c r="S558" s="203">
        <v>0</v>
      </c>
      <c r="T558" s="204">
        <f>S558*H558</f>
        <v>0</v>
      </c>
      <c r="U558" s="35"/>
      <c r="V558" s="35"/>
      <c r="W558" s="35"/>
      <c r="X558" s="35"/>
      <c r="Y558" s="35"/>
      <c r="Z558" s="35"/>
      <c r="AA558" s="35"/>
      <c r="AB558" s="35"/>
      <c r="AC558" s="35"/>
      <c r="AD558" s="35"/>
      <c r="AE558" s="35"/>
      <c r="AR558" s="205" t="s">
        <v>215</v>
      </c>
      <c r="AT558" s="205" t="s">
        <v>211</v>
      </c>
      <c r="AU558" s="205" t="s">
        <v>85</v>
      </c>
      <c r="AY558" s="18" t="s">
        <v>209</v>
      </c>
      <c r="BE558" s="206">
        <f>IF(N558="základní",J558,0)</f>
        <v>0</v>
      </c>
      <c r="BF558" s="206">
        <f>IF(N558="snížená",J558,0)</f>
        <v>0</v>
      </c>
      <c r="BG558" s="206">
        <f>IF(N558="zákl. přenesená",J558,0)</f>
        <v>0</v>
      </c>
      <c r="BH558" s="206">
        <f>IF(N558="sníž. přenesená",J558,0)</f>
        <v>0</v>
      </c>
      <c r="BI558" s="206">
        <f>IF(N558="nulová",J558,0)</f>
        <v>0</v>
      </c>
      <c r="BJ558" s="18" t="s">
        <v>83</v>
      </c>
      <c r="BK558" s="206">
        <f>ROUND(I558*H558,2)</f>
        <v>0</v>
      </c>
      <c r="BL558" s="18" t="s">
        <v>215</v>
      </c>
      <c r="BM558" s="205" t="s">
        <v>1866</v>
      </c>
    </row>
    <row r="559" spans="1:65" s="12" customFormat="1" ht="25.9" customHeight="1">
      <c r="B559" s="177"/>
      <c r="C559" s="178"/>
      <c r="D559" s="179" t="s">
        <v>74</v>
      </c>
      <c r="E559" s="180" t="s">
        <v>5321</v>
      </c>
      <c r="F559" s="180" t="s">
        <v>5322</v>
      </c>
      <c r="G559" s="178"/>
      <c r="H559" s="178"/>
      <c r="I559" s="181"/>
      <c r="J559" s="182">
        <f>BK559</f>
        <v>0</v>
      </c>
      <c r="K559" s="178"/>
      <c r="L559" s="183"/>
      <c r="M559" s="184"/>
      <c r="N559" s="185"/>
      <c r="O559" s="185"/>
      <c r="P559" s="186">
        <f>P560+P594+P605</f>
        <v>0</v>
      </c>
      <c r="Q559" s="185"/>
      <c r="R559" s="186">
        <f>R560+R594+R605</f>
        <v>0</v>
      </c>
      <c r="S559" s="185"/>
      <c r="T559" s="187">
        <f>T560+T594+T605</f>
        <v>0</v>
      </c>
      <c r="AR559" s="188" t="s">
        <v>83</v>
      </c>
      <c r="AT559" s="189" t="s">
        <v>74</v>
      </c>
      <c r="AU559" s="189" t="s">
        <v>75</v>
      </c>
      <c r="AY559" s="188" t="s">
        <v>209</v>
      </c>
      <c r="BK559" s="190">
        <f>BK560+BK594+BK605</f>
        <v>0</v>
      </c>
    </row>
    <row r="560" spans="1:65" s="12" customFormat="1" ht="22.9" customHeight="1">
      <c r="B560" s="177"/>
      <c r="C560" s="178"/>
      <c r="D560" s="179" t="s">
        <v>74</v>
      </c>
      <c r="E560" s="191" t="s">
        <v>5323</v>
      </c>
      <c r="F560" s="191" t="s">
        <v>4840</v>
      </c>
      <c r="G560" s="178"/>
      <c r="H560" s="178"/>
      <c r="I560" s="181"/>
      <c r="J560" s="192">
        <f>BK560</f>
        <v>0</v>
      </c>
      <c r="K560" s="178"/>
      <c r="L560" s="183"/>
      <c r="M560" s="184"/>
      <c r="N560" s="185"/>
      <c r="O560" s="185"/>
      <c r="P560" s="186">
        <f>SUM(P561:P593)</f>
        <v>0</v>
      </c>
      <c r="Q560" s="185"/>
      <c r="R560" s="186">
        <f>SUM(R561:R593)</f>
        <v>0</v>
      </c>
      <c r="S560" s="185"/>
      <c r="T560" s="187">
        <f>SUM(T561:T593)</f>
        <v>0</v>
      </c>
      <c r="AR560" s="188" t="s">
        <v>83</v>
      </c>
      <c r="AT560" s="189" t="s">
        <v>74</v>
      </c>
      <c r="AU560" s="189" t="s">
        <v>83</v>
      </c>
      <c r="AY560" s="188" t="s">
        <v>209</v>
      </c>
      <c r="BK560" s="190">
        <f>SUM(BK561:BK593)</f>
        <v>0</v>
      </c>
    </row>
    <row r="561" spans="1:65" s="2" customFormat="1" ht="66.75" customHeight="1">
      <c r="A561" s="35"/>
      <c r="B561" s="36"/>
      <c r="C561" s="244" t="s">
        <v>1096</v>
      </c>
      <c r="D561" s="244" t="s">
        <v>287</v>
      </c>
      <c r="E561" s="245" t="s">
        <v>5324</v>
      </c>
      <c r="F561" s="246" t="s">
        <v>4842</v>
      </c>
      <c r="G561" s="247" t="s">
        <v>513</v>
      </c>
      <c r="H561" s="248">
        <v>1</v>
      </c>
      <c r="I561" s="249"/>
      <c r="J561" s="250">
        <f t="shared" ref="J561:J593" si="150">ROUND(I561*H561,2)</f>
        <v>0</v>
      </c>
      <c r="K561" s="251"/>
      <c r="L561" s="252"/>
      <c r="M561" s="253" t="s">
        <v>1</v>
      </c>
      <c r="N561" s="254" t="s">
        <v>40</v>
      </c>
      <c r="O561" s="72"/>
      <c r="P561" s="203">
        <f t="shared" ref="P561:P593" si="151">O561*H561</f>
        <v>0</v>
      </c>
      <c r="Q561" s="203">
        <v>0</v>
      </c>
      <c r="R561" s="203">
        <f t="shared" ref="R561:R593" si="152">Q561*H561</f>
        <v>0</v>
      </c>
      <c r="S561" s="203">
        <v>0</v>
      </c>
      <c r="T561" s="204">
        <f t="shared" ref="T561:T593" si="153">S561*H561</f>
        <v>0</v>
      </c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  <c r="AR561" s="205" t="s">
        <v>229</v>
      </c>
      <c r="AT561" s="205" t="s">
        <v>287</v>
      </c>
      <c r="AU561" s="205" t="s">
        <v>85</v>
      </c>
      <c r="AY561" s="18" t="s">
        <v>209</v>
      </c>
      <c r="BE561" s="206">
        <f t="shared" ref="BE561:BE593" si="154">IF(N561="základní",J561,0)</f>
        <v>0</v>
      </c>
      <c r="BF561" s="206">
        <f t="shared" ref="BF561:BF593" si="155">IF(N561="snížená",J561,0)</f>
        <v>0</v>
      </c>
      <c r="BG561" s="206">
        <f t="shared" ref="BG561:BG593" si="156">IF(N561="zákl. přenesená",J561,0)</f>
        <v>0</v>
      </c>
      <c r="BH561" s="206">
        <f t="shared" ref="BH561:BH593" si="157">IF(N561="sníž. přenesená",J561,0)</f>
        <v>0</v>
      </c>
      <c r="BI561" s="206">
        <f t="shared" ref="BI561:BI593" si="158">IF(N561="nulová",J561,0)</f>
        <v>0</v>
      </c>
      <c r="BJ561" s="18" t="s">
        <v>83</v>
      </c>
      <c r="BK561" s="206">
        <f t="shared" ref="BK561:BK593" si="159">ROUND(I561*H561,2)</f>
        <v>0</v>
      </c>
      <c r="BL561" s="18" t="s">
        <v>215</v>
      </c>
      <c r="BM561" s="205" t="s">
        <v>1869</v>
      </c>
    </row>
    <row r="562" spans="1:65" s="2" customFormat="1" ht="16.5" customHeight="1">
      <c r="A562" s="35"/>
      <c r="B562" s="36"/>
      <c r="C562" s="244" t="s">
        <v>1863</v>
      </c>
      <c r="D562" s="244" t="s">
        <v>287</v>
      </c>
      <c r="E562" s="245" t="s">
        <v>5325</v>
      </c>
      <c r="F562" s="246" t="s">
        <v>4844</v>
      </c>
      <c r="G562" s="247" t="s">
        <v>513</v>
      </c>
      <c r="H562" s="248">
        <v>1</v>
      </c>
      <c r="I562" s="249"/>
      <c r="J562" s="250">
        <f t="shared" si="150"/>
        <v>0</v>
      </c>
      <c r="K562" s="251"/>
      <c r="L562" s="252"/>
      <c r="M562" s="253" t="s">
        <v>1</v>
      </c>
      <c r="N562" s="254" t="s">
        <v>40</v>
      </c>
      <c r="O562" s="72"/>
      <c r="P562" s="203">
        <f t="shared" si="151"/>
        <v>0</v>
      </c>
      <c r="Q562" s="203">
        <v>0</v>
      </c>
      <c r="R562" s="203">
        <f t="shared" si="152"/>
        <v>0</v>
      </c>
      <c r="S562" s="203">
        <v>0</v>
      </c>
      <c r="T562" s="204">
        <f t="shared" si="153"/>
        <v>0</v>
      </c>
      <c r="U562" s="35"/>
      <c r="V562" s="35"/>
      <c r="W562" s="35"/>
      <c r="X562" s="35"/>
      <c r="Y562" s="35"/>
      <c r="Z562" s="35"/>
      <c r="AA562" s="35"/>
      <c r="AB562" s="35"/>
      <c r="AC562" s="35"/>
      <c r="AD562" s="35"/>
      <c r="AE562" s="35"/>
      <c r="AR562" s="205" t="s">
        <v>229</v>
      </c>
      <c r="AT562" s="205" t="s">
        <v>287</v>
      </c>
      <c r="AU562" s="205" t="s">
        <v>85</v>
      </c>
      <c r="AY562" s="18" t="s">
        <v>209</v>
      </c>
      <c r="BE562" s="206">
        <f t="shared" si="154"/>
        <v>0</v>
      </c>
      <c r="BF562" s="206">
        <f t="shared" si="155"/>
        <v>0</v>
      </c>
      <c r="BG562" s="206">
        <f t="shared" si="156"/>
        <v>0</v>
      </c>
      <c r="BH562" s="206">
        <f t="shared" si="157"/>
        <v>0</v>
      </c>
      <c r="BI562" s="206">
        <f t="shared" si="158"/>
        <v>0</v>
      </c>
      <c r="BJ562" s="18" t="s">
        <v>83</v>
      </c>
      <c r="BK562" s="206">
        <f t="shared" si="159"/>
        <v>0</v>
      </c>
      <c r="BL562" s="18" t="s">
        <v>215</v>
      </c>
      <c r="BM562" s="205" t="s">
        <v>1873</v>
      </c>
    </row>
    <row r="563" spans="1:65" s="2" customFormat="1" ht="16.5" customHeight="1">
      <c r="A563" s="35"/>
      <c r="B563" s="36"/>
      <c r="C563" s="193" t="s">
        <v>1098</v>
      </c>
      <c r="D563" s="193" t="s">
        <v>211</v>
      </c>
      <c r="E563" s="194" t="s">
        <v>5326</v>
      </c>
      <c r="F563" s="195" t="s">
        <v>4846</v>
      </c>
      <c r="G563" s="196" t="s">
        <v>513</v>
      </c>
      <c r="H563" s="197">
        <v>1</v>
      </c>
      <c r="I563" s="198"/>
      <c r="J563" s="199">
        <f t="shared" si="150"/>
        <v>0</v>
      </c>
      <c r="K563" s="200"/>
      <c r="L563" s="40"/>
      <c r="M563" s="201" t="s">
        <v>1</v>
      </c>
      <c r="N563" s="202" t="s">
        <v>40</v>
      </c>
      <c r="O563" s="72"/>
      <c r="P563" s="203">
        <f t="shared" si="151"/>
        <v>0</v>
      </c>
      <c r="Q563" s="203">
        <v>0</v>
      </c>
      <c r="R563" s="203">
        <f t="shared" si="152"/>
        <v>0</v>
      </c>
      <c r="S563" s="203">
        <v>0</v>
      </c>
      <c r="T563" s="204">
        <f t="shared" si="153"/>
        <v>0</v>
      </c>
      <c r="U563" s="35"/>
      <c r="V563" s="35"/>
      <c r="W563" s="35"/>
      <c r="X563" s="35"/>
      <c r="Y563" s="35"/>
      <c r="Z563" s="35"/>
      <c r="AA563" s="35"/>
      <c r="AB563" s="35"/>
      <c r="AC563" s="35"/>
      <c r="AD563" s="35"/>
      <c r="AE563" s="35"/>
      <c r="AR563" s="205" t="s">
        <v>215</v>
      </c>
      <c r="AT563" s="205" t="s">
        <v>211</v>
      </c>
      <c r="AU563" s="205" t="s">
        <v>85</v>
      </c>
      <c r="AY563" s="18" t="s">
        <v>209</v>
      </c>
      <c r="BE563" s="206">
        <f t="shared" si="154"/>
        <v>0</v>
      </c>
      <c r="BF563" s="206">
        <f t="shared" si="155"/>
        <v>0</v>
      </c>
      <c r="BG563" s="206">
        <f t="shared" si="156"/>
        <v>0</v>
      </c>
      <c r="BH563" s="206">
        <f t="shared" si="157"/>
        <v>0</v>
      </c>
      <c r="BI563" s="206">
        <f t="shared" si="158"/>
        <v>0</v>
      </c>
      <c r="BJ563" s="18" t="s">
        <v>83</v>
      </c>
      <c r="BK563" s="206">
        <f t="shared" si="159"/>
        <v>0</v>
      </c>
      <c r="BL563" s="18" t="s">
        <v>215</v>
      </c>
      <c r="BM563" s="205" t="s">
        <v>1876</v>
      </c>
    </row>
    <row r="564" spans="1:65" s="2" customFormat="1" ht="37.9" customHeight="1">
      <c r="A564" s="35"/>
      <c r="B564" s="36"/>
      <c r="C564" s="244" t="s">
        <v>1870</v>
      </c>
      <c r="D564" s="244" t="s">
        <v>287</v>
      </c>
      <c r="E564" s="245" t="s">
        <v>5327</v>
      </c>
      <c r="F564" s="246" t="s">
        <v>4848</v>
      </c>
      <c r="G564" s="247" t="s">
        <v>513</v>
      </c>
      <c r="H564" s="248">
        <v>1</v>
      </c>
      <c r="I564" s="249"/>
      <c r="J564" s="250">
        <f t="shared" si="150"/>
        <v>0</v>
      </c>
      <c r="K564" s="251"/>
      <c r="L564" s="252"/>
      <c r="M564" s="253" t="s">
        <v>1</v>
      </c>
      <c r="N564" s="254" t="s">
        <v>40</v>
      </c>
      <c r="O564" s="72"/>
      <c r="P564" s="203">
        <f t="shared" si="151"/>
        <v>0</v>
      </c>
      <c r="Q564" s="203">
        <v>0</v>
      </c>
      <c r="R564" s="203">
        <f t="shared" si="152"/>
        <v>0</v>
      </c>
      <c r="S564" s="203">
        <v>0</v>
      </c>
      <c r="T564" s="204">
        <f t="shared" si="153"/>
        <v>0</v>
      </c>
      <c r="U564" s="35"/>
      <c r="V564" s="35"/>
      <c r="W564" s="35"/>
      <c r="X564" s="35"/>
      <c r="Y564" s="35"/>
      <c r="Z564" s="35"/>
      <c r="AA564" s="35"/>
      <c r="AB564" s="35"/>
      <c r="AC564" s="35"/>
      <c r="AD564" s="35"/>
      <c r="AE564" s="35"/>
      <c r="AR564" s="205" t="s">
        <v>229</v>
      </c>
      <c r="AT564" s="205" t="s">
        <v>287</v>
      </c>
      <c r="AU564" s="205" t="s">
        <v>85</v>
      </c>
      <c r="AY564" s="18" t="s">
        <v>209</v>
      </c>
      <c r="BE564" s="206">
        <f t="shared" si="154"/>
        <v>0</v>
      </c>
      <c r="BF564" s="206">
        <f t="shared" si="155"/>
        <v>0</v>
      </c>
      <c r="BG564" s="206">
        <f t="shared" si="156"/>
        <v>0</v>
      </c>
      <c r="BH564" s="206">
        <f t="shared" si="157"/>
        <v>0</v>
      </c>
      <c r="BI564" s="206">
        <f t="shared" si="158"/>
        <v>0</v>
      </c>
      <c r="BJ564" s="18" t="s">
        <v>83</v>
      </c>
      <c r="BK564" s="206">
        <f t="shared" si="159"/>
        <v>0</v>
      </c>
      <c r="BL564" s="18" t="s">
        <v>215</v>
      </c>
      <c r="BM564" s="205" t="s">
        <v>1880</v>
      </c>
    </row>
    <row r="565" spans="1:65" s="2" customFormat="1" ht="49.15" customHeight="1">
      <c r="A565" s="35"/>
      <c r="B565" s="36"/>
      <c r="C565" s="244" t="s">
        <v>1102</v>
      </c>
      <c r="D565" s="244" t="s">
        <v>287</v>
      </c>
      <c r="E565" s="245" t="s">
        <v>5328</v>
      </c>
      <c r="F565" s="246" t="s">
        <v>4850</v>
      </c>
      <c r="G565" s="247" t="s">
        <v>513</v>
      </c>
      <c r="H565" s="248">
        <v>1</v>
      </c>
      <c r="I565" s="249"/>
      <c r="J565" s="250">
        <f t="shared" si="150"/>
        <v>0</v>
      </c>
      <c r="K565" s="251"/>
      <c r="L565" s="252"/>
      <c r="M565" s="253" t="s">
        <v>1</v>
      </c>
      <c r="N565" s="254" t="s">
        <v>40</v>
      </c>
      <c r="O565" s="72"/>
      <c r="P565" s="203">
        <f t="shared" si="151"/>
        <v>0</v>
      </c>
      <c r="Q565" s="203">
        <v>0</v>
      </c>
      <c r="R565" s="203">
        <f t="shared" si="152"/>
        <v>0</v>
      </c>
      <c r="S565" s="203">
        <v>0</v>
      </c>
      <c r="T565" s="204">
        <f t="shared" si="153"/>
        <v>0</v>
      </c>
      <c r="U565" s="35"/>
      <c r="V565" s="35"/>
      <c r="W565" s="35"/>
      <c r="X565" s="35"/>
      <c r="Y565" s="35"/>
      <c r="Z565" s="35"/>
      <c r="AA565" s="35"/>
      <c r="AB565" s="35"/>
      <c r="AC565" s="35"/>
      <c r="AD565" s="35"/>
      <c r="AE565" s="35"/>
      <c r="AR565" s="205" t="s">
        <v>229</v>
      </c>
      <c r="AT565" s="205" t="s">
        <v>287</v>
      </c>
      <c r="AU565" s="205" t="s">
        <v>85</v>
      </c>
      <c r="AY565" s="18" t="s">
        <v>209</v>
      </c>
      <c r="BE565" s="206">
        <f t="shared" si="154"/>
        <v>0</v>
      </c>
      <c r="BF565" s="206">
        <f t="shared" si="155"/>
        <v>0</v>
      </c>
      <c r="BG565" s="206">
        <f t="shared" si="156"/>
        <v>0</v>
      </c>
      <c r="BH565" s="206">
        <f t="shared" si="157"/>
        <v>0</v>
      </c>
      <c r="BI565" s="206">
        <f t="shared" si="158"/>
        <v>0</v>
      </c>
      <c r="BJ565" s="18" t="s">
        <v>83</v>
      </c>
      <c r="BK565" s="206">
        <f t="shared" si="159"/>
        <v>0</v>
      </c>
      <c r="BL565" s="18" t="s">
        <v>215</v>
      </c>
      <c r="BM565" s="205" t="s">
        <v>1883</v>
      </c>
    </row>
    <row r="566" spans="1:65" s="2" customFormat="1" ht="16.5" customHeight="1">
      <c r="A566" s="35"/>
      <c r="B566" s="36"/>
      <c r="C566" s="244" t="s">
        <v>1877</v>
      </c>
      <c r="D566" s="244" t="s">
        <v>287</v>
      </c>
      <c r="E566" s="245" t="s">
        <v>5329</v>
      </c>
      <c r="F566" s="246" t="s">
        <v>4852</v>
      </c>
      <c r="G566" s="247" t="s">
        <v>513</v>
      </c>
      <c r="H566" s="248">
        <v>1</v>
      </c>
      <c r="I566" s="249"/>
      <c r="J566" s="250">
        <f t="shared" si="150"/>
        <v>0</v>
      </c>
      <c r="K566" s="251"/>
      <c r="L566" s="252"/>
      <c r="M566" s="253" t="s">
        <v>1</v>
      </c>
      <c r="N566" s="254" t="s">
        <v>40</v>
      </c>
      <c r="O566" s="72"/>
      <c r="P566" s="203">
        <f t="shared" si="151"/>
        <v>0</v>
      </c>
      <c r="Q566" s="203">
        <v>0</v>
      </c>
      <c r="R566" s="203">
        <f t="shared" si="152"/>
        <v>0</v>
      </c>
      <c r="S566" s="203">
        <v>0</v>
      </c>
      <c r="T566" s="204">
        <f t="shared" si="153"/>
        <v>0</v>
      </c>
      <c r="U566" s="35"/>
      <c r="V566" s="35"/>
      <c r="W566" s="35"/>
      <c r="X566" s="35"/>
      <c r="Y566" s="35"/>
      <c r="Z566" s="35"/>
      <c r="AA566" s="35"/>
      <c r="AB566" s="35"/>
      <c r="AC566" s="35"/>
      <c r="AD566" s="35"/>
      <c r="AE566" s="35"/>
      <c r="AR566" s="205" t="s">
        <v>229</v>
      </c>
      <c r="AT566" s="205" t="s">
        <v>287</v>
      </c>
      <c r="AU566" s="205" t="s">
        <v>85</v>
      </c>
      <c r="AY566" s="18" t="s">
        <v>209</v>
      </c>
      <c r="BE566" s="206">
        <f t="shared" si="154"/>
        <v>0</v>
      </c>
      <c r="BF566" s="206">
        <f t="shared" si="155"/>
        <v>0</v>
      </c>
      <c r="BG566" s="206">
        <f t="shared" si="156"/>
        <v>0</v>
      </c>
      <c r="BH566" s="206">
        <f t="shared" si="157"/>
        <v>0</v>
      </c>
      <c r="BI566" s="206">
        <f t="shared" si="158"/>
        <v>0</v>
      </c>
      <c r="BJ566" s="18" t="s">
        <v>83</v>
      </c>
      <c r="BK566" s="206">
        <f t="shared" si="159"/>
        <v>0</v>
      </c>
      <c r="BL566" s="18" t="s">
        <v>215</v>
      </c>
      <c r="BM566" s="205" t="s">
        <v>1887</v>
      </c>
    </row>
    <row r="567" spans="1:65" s="2" customFormat="1" ht="16.5" customHeight="1">
      <c r="A567" s="35"/>
      <c r="B567" s="36"/>
      <c r="C567" s="244" t="s">
        <v>1108</v>
      </c>
      <c r="D567" s="244" t="s">
        <v>287</v>
      </c>
      <c r="E567" s="245" t="s">
        <v>5330</v>
      </c>
      <c r="F567" s="246" t="s">
        <v>4854</v>
      </c>
      <c r="G567" s="247" t="s">
        <v>513</v>
      </c>
      <c r="H567" s="248">
        <v>1</v>
      </c>
      <c r="I567" s="249"/>
      <c r="J567" s="250">
        <f t="shared" si="150"/>
        <v>0</v>
      </c>
      <c r="K567" s="251"/>
      <c r="L567" s="252"/>
      <c r="M567" s="253" t="s">
        <v>1</v>
      </c>
      <c r="N567" s="254" t="s">
        <v>40</v>
      </c>
      <c r="O567" s="72"/>
      <c r="P567" s="203">
        <f t="shared" si="151"/>
        <v>0</v>
      </c>
      <c r="Q567" s="203">
        <v>0</v>
      </c>
      <c r="R567" s="203">
        <f t="shared" si="152"/>
        <v>0</v>
      </c>
      <c r="S567" s="203">
        <v>0</v>
      </c>
      <c r="T567" s="204">
        <f t="shared" si="153"/>
        <v>0</v>
      </c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  <c r="AR567" s="205" t="s">
        <v>229</v>
      </c>
      <c r="AT567" s="205" t="s">
        <v>287</v>
      </c>
      <c r="AU567" s="205" t="s">
        <v>85</v>
      </c>
      <c r="AY567" s="18" t="s">
        <v>209</v>
      </c>
      <c r="BE567" s="206">
        <f t="shared" si="154"/>
        <v>0</v>
      </c>
      <c r="BF567" s="206">
        <f t="shared" si="155"/>
        <v>0</v>
      </c>
      <c r="BG567" s="206">
        <f t="shared" si="156"/>
        <v>0</v>
      </c>
      <c r="BH567" s="206">
        <f t="shared" si="157"/>
        <v>0</v>
      </c>
      <c r="BI567" s="206">
        <f t="shared" si="158"/>
        <v>0</v>
      </c>
      <c r="BJ567" s="18" t="s">
        <v>83</v>
      </c>
      <c r="BK567" s="206">
        <f t="shared" si="159"/>
        <v>0</v>
      </c>
      <c r="BL567" s="18" t="s">
        <v>215</v>
      </c>
      <c r="BM567" s="205" t="s">
        <v>1890</v>
      </c>
    </row>
    <row r="568" spans="1:65" s="2" customFormat="1" ht="24.2" customHeight="1">
      <c r="A568" s="35"/>
      <c r="B568" s="36"/>
      <c r="C568" s="244" t="s">
        <v>1884</v>
      </c>
      <c r="D568" s="244" t="s">
        <v>287</v>
      </c>
      <c r="E568" s="245" t="s">
        <v>5331</v>
      </c>
      <c r="F568" s="246" t="s">
        <v>4856</v>
      </c>
      <c r="G568" s="247" t="s">
        <v>513</v>
      </c>
      <c r="H568" s="248">
        <v>1</v>
      </c>
      <c r="I568" s="249"/>
      <c r="J568" s="250">
        <f t="shared" si="150"/>
        <v>0</v>
      </c>
      <c r="K568" s="251"/>
      <c r="L568" s="252"/>
      <c r="M568" s="253" t="s">
        <v>1</v>
      </c>
      <c r="N568" s="254" t="s">
        <v>40</v>
      </c>
      <c r="O568" s="72"/>
      <c r="P568" s="203">
        <f t="shared" si="151"/>
        <v>0</v>
      </c>
      <c r="Q568" s="203">
        <v>0</v>
      </c>
      <c r="R568" s="203">
        <f t="shared" si="152"/>
        <v>0</v>
      </c>
      <c r="S568" s="203">
        <v>0</v>
      </c>
      <c r="T568" s="204">
        <f t="shared" si="153"/>
        <v>0</v>
      </c>
      <c r="U568" s="35"/>
      <c r="V568" s="35"/>
      <c r="W568" s="35"/>
      <c r="X568" s="35"/>
      <c r="Y568" s="35"/>
      <c r="Z568" s="35"/>
      <c r="AA568" s="35"/>
      <c r="AB568" s="35"/>
      <c r="AC568" s="35"/>
      <c r="AD568" s="35"/>
      <c r="AE568" s="35"/>
      <c r="AR568" s="205" t="s">
        <v>229</v>
      </c>
      <c r="AT568" s="205" t="s">
        <v>287</v>
      </c>
      <c r="AU568" s="205" t="s">
        <v>85</v>
      </c>
      <c r="AY568" s="18" t="s">
        <v>209</v>
      </c>
      <c r="BE568" s="206">
        <f t="shared" si="154"/>
        <v>0</v>
      </c>
      <c r="BF568" s="206">
        <f t="shared" si="155"/>
        <v>0</v>
      </c>
      <c r="BG568" s="206">
        <f t="shared" si="156"/>
        <v>0</v>
      </c>
      <c r="BH568" s="206">
        <f t="shared" si="157"/>
        <v>0</v>
      </c>
      <c r="BI568" s="206">
        <f t="shared" si="158"/>
        <v>0</v>
      </c>
      <c r="BJ568" s="18" t="s">
        <v>83</v>
      </c>
      <c r="BK568" s="206">
        <f t="shared" si="159"/>
        <v>0</v>
      </c>
      <c r="BL568" s="18" t="s">
        <v>215</v>
      </c>
      <c r="BM568" s="205" t="s">
        <v>1894</v>
      </c>
    </row>
    <row r="569" spans="1:65" s="2" customFormat="1" ht="16.5" customHeight="1">
      <c r="A569" s="35"/>
      <c r="B569" s="36"/>
      <c r="C569" s="244" t="s">
        <v>1112</v>
      </c>
      <c r="D569" s="244" t="s">
        <v>287</v>
      </c>
      <c r="E569" s="245" t="s">
        <v>5332</v>
      </c>
      <c r="F569" s="246" t="s">
        <v>4858</v>
      </c>
      <c r="G569" s="247" t="s">
        <v>1512</v>
      </c>
      <c r="H569" s="248">
        <v>20</v>
      </c>
      <c r="I569" s="249"/>
      <c r="J569" s="250">
        <f t="shared" si="150"/>
        <v>0</v>
      </c>
      <c r="K569" s="251"/>
      <c r="L569" s="252"/>
      <c r="M569" s="253" t="s">
        <v>1</v>
      </c>
      <c r="N569" s="254" t="s">
        <v>40</v>
      </c>
      <c r="O569" s="72"/>
      <c r="P569" s="203">
        <f t="shared" si="151"/>
        <v>0</v>
      </c>
      <c r="Q569" s="203">
        <v>0</v>
      </c>
      <c r="R569" s="203">
        <f t="shared" si="152"/>
        <v>0</v>
      </c>
      <c r="S569" s="203">
        <v>0</v>
      </c>
      <c r="T569" s="204">
        <f t="shared" si="153"/>
        <v>0</v>
      </c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R569" s="205" t="s">
        <v>229</v>
      </c>
      <c r="AT569" s="205" t="s">
        <v>287</v>
      </c>
      <c r="AU569" s="205" t="s">
        <v>85</v>
      </c>
      <c r="AY569" s="18" t="s">
        <v>209</v>
      </c>
      <c r="BE569" s="206">
        <f t="shared" si="154"/>
        <v>0</v>
      </c>
      <c r="BF569" s="206">
        <f t="shared" si="155"/>
        <v>0</v>
      </c>
      <c r="BG569" s="206">
        <f t="shared" si="156"/>
        <v>0</v>
      </c>
      <c r="BH569" s="206">
        <f t="shared" si="157"/>
        <v>0</v>
      </c>
      <c r="BI569" s="206">
        <f t="shared" si="158"/>
        <v>0</v>
      </c>
      <c r="BJ569" s="18" t="s">
        <v>83</v>
      </c>
      <c r="BK569" s="206">
        <f t="shared" si="159"/>
        <v>0</v>
      </c>
      <c r="BL569" s="18" t="s">
        <v>215</v>
      </c>
      <c r="BM569" s="205" t="s">
        <v>1897</v>
      </c>
    </row>
    <row r="570" spans="1:65" s="2" customFormat="1" ht="16.5" customHeight="1">
      <c r="A570" s="35"/>
      <c r="B570" s="36"/>
      <c r="C570" s="244" t="s">
        <v>1891</v>
      </c>
      <c r="D570" s="244" t="s">
        <v>287</v>
      </c>
      <c r="E570" s="245" t="s">
        <v>5333</v>
      </c>
      <c r="F570" s="246" t="s">
        <v>4860</v>
      </c>
      <c r="G570" s="247" t="s">
        <v>513</v>
      </c>
      <c r="H570" s="248">
        <v>1</v>
      </c>
      <c r="I570" s="249"/>
      <c r="J570" s="250">
        <f t="shared" si="150"/>
        <v>0</v>
      </c>
      <c r="K570" s="251"/>
      <c r="L570" s="252"/>
      <c r="M570" s="253" t="s">
        <v>1</v>
      </c>
      <c r="N570" s="254" t="s">
        <v>40</v>
      </c>
      <c r="O570" s="72"/>
      <c r="P570" s="203">
        <f t="shared" si="151"/>
        <v>0</v>
      </c>
      <c r="Q570" s="203">
        <v>0</v>
      </c>
      <c r="R570" s="203">
        <f t="shared" si="152"/>
        <v>0</v>
      </c>
      <c r="S570" s="203">
        <v>0</v>
      </c>
      <c r="T570" s="204">
        <f t="shared" si="153"/>
        <v>0</v>
      </c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R570" s="205" t="s">
        <v>229</v>
      </c>
      <c r="AT570" s="205" t="s">
        <v>287</v>
      </c>
      <c r="AU570" s="205" t="s">
        <v>85</v>
      </c>
      <c r="AY570" s="18" t="s">
        <v>209</v>
      </c>
      <c r="BE570" s="206">
        <f t="shared" si="154"/>
        <v>0</v>
      </c>
      <c r="BF570" s="206">
        <f t="shared" si="155"/>
        <v>0</v>
      </c>
      <c r="BG570" s="206">
        <f t="shared" si="156"/>
        <v>0</v>
      </c>
      <c r="BH570" s="206">
        <f t="shared" si="157"/>
        <v>0</v>
      </c>
      <c r="BI570" s="206">
        <f t="shared" si="158"/>
        <v>0</v>
      </c>
      <c r="BJ570" s="18" t="s">
        <v>83</v>
      </c>
      <c r="BK570" s="206">
        <f t="shared" si="159"/>
        <v>0</v>
      </c>
      <c r="BL570" s="18" t="s">
        <v>215</v>
      </c>
      <c r="BM570" s="205" t="s">
        <v>1901</v>
      </c>
    </row>
    <row r="571" spans="1:65" s="2" customFormat="1" ht="16.5" customHeight="1">
      <c r="A571" s="35"/>
      <c r="B571" s="36"/>
      <c r="C571" s="244" t="s">
        <v>1116</v>
      </c>
      <c r="D571" s="244" t="s">
        <v>287</v>
      </c>
      <c r="E571" s="245" t="s">
        <v>5334</v>
      </c>
      <c r="F571" s="246" t="s">
        <v>4862</v>
      </c>
      <c r="G571" s="247" t="s">
        <v>513</v>
      </c>
      <c r="H571" s="248">
        <v>2</v>
      </c>
      <c r="I571" s="249"/>
      <c r="J571" s="250">
        <f t="shared" si="150"/>
        <v>0</v>
      </c>
      <c r="K571" s="251"/>
      <c r="L571" s="252"/>
      <c r="M571" s="253" t="s">
        <v>1</v>
      </c>
      <c r="N571" s="254" t="s">
        <v>40</v>
      </c>
      <c r="O571" s="72"/>
      <c r="P571" s="203">
        <f t="shared" si="151"/>
        <v>0</v>
      </c>
      <c r="Q571" s="203">
        <v>0</v>
      </c>
      <c r="R571" s="203">
        <f t="shared" si="152"/>
        <v>0</v>
      </c>
      <c r="S571" s="203">
        <v>0</v>
      </c>
      <c r="T571" s="204">
        <f t="shared" si="153"/>
        <v>0</v>
      </c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R571" s="205" t="s">
        <v>229</v>
      </c>
      <c r="AT571" s="205" t="s">
        <v>287</v>
      </c>
      <c r="AU571" s="205" t="s">
        <v>85</v>
      </c>
      <c r="AY571" s="18" t="s">
        <v>209</v>
      </c>
      <c r="BE571" s="206">
        <f t="shared" si="154"/>
        <v>0</v>
      </c>
      <c r="BF571" s="206">
        <f t="shared" si="155"/>
        <v>0</v>
      </c>
      <c r="BG571" s="206">
        <f t="shared" si="156"/>
        <v>0</v>
      </c>
      <c r="BH571" s="206">
        <f t="shared" si="157"/>
        <v>0</v>
      </c>
      <c r="BI571" s="206">
        <f t="shared" si="158"/>
        <v>0</v>
      </c>
      <c r="BJ571" s="18" t="s">
        <v>83</v>
      </c>
      <c r="BK571" s="206">
        <f t="shared" si="159"/>
        <v>0</v>
      </c>
      <c r="BL571" s="18" t="s">
        <v>215</v>
      </c>
      <c r="BM571" s="205" t="s">
        <v>1904</v>
      </c>
    </row>
    <row r="572" spans="1:65" s="2" customFormat="1" ht="16.5" customHeight="1">
      <c r="A572" s="35"/>
      <c r="B572" s="36"/>
      <c r="C572" s="244" t="s">
        <v>1898</v>
      </c>
      <c r="D572" s="244" t="s">
        <v>287</v>
      </c>
      <c r="E572" s="245" t="s">
        <v>5335</v>
      </c>
      <c r="F572" s="246" t="s">
        <v>4864</v>
      </c>
      <c r="G572" s="247" t="s">
        <v>513</v>
      </c>
      <c r="H572" s="248">
        <v>1</v>
      </c>
      <c r="I572" s="249"/>
      <c r="J572" s="250">
        <f t="shared" si="150"/>
        <v>0</v>
      </c>
      <c r="K572" s="251"/>
      <c r="L572" s="252"/>
      <c r="M572" s="253" t="s">
        <v>1</v>
      </c>
      <c r="N572" s="254" t="s">
        <v>40</v>
      </c>
      <c r="O572" s="72"/>
      <c r="P572" s="203">
        <f t="shared" si="151"/>
        <v>0</v>
      </c>
      <c r="Q572" s="203">
        <v>0</v>
      </c>
      <c r="R572" s="203">
        <f t="shared" si="152"/>
        <v>0</v>
      </c>
      <c r="S572" s="203">
        <v>0</v>
      </c>
      <c r="T572" s="204">
        <f t="shared" si="153"/>
        <v>0</v>
      </c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  <c r="AR572" s="205" t="s">
        <v>229</v>
      </c>
      <c r="AT572" s="205" t="s">
        <v>287</v>
      </c>
      <c r="AU572" s="205" t="s">
        <v>85</v>
      </c>
      <c r="AY572" s="18" t="s">
        <v>209</v>
      </c>
      <c r="BE572" s="206">
        <f t="shared" si="154"/>
        <v>0</v>
      </c>
      <c r="BF572" s="206">
        <f t="shared" si="155"/>
        <v>0</v>
      </c>
      <c r="BG572" s="206">
        <f t="shared" si="156"/>
        <v>0</v>
      </c>
      <c r="BH572" s="206">
        <f t="shared" si="157"/>
        <v>0</v>
      </c>
      <c r="BI572" s="206">
        <f t="shared" si="158"/>
        <v>0</v>
      </c>
      <c r="BJ572" s="18" t="s">
        <v>83</v>
      </c>
      <c r="BK572" s="206">
        <f t="shared" si="159"/>
        <v>0</v>
      </c>
      <c r="BL572" s="18" t="s">
        <v>215</v>
      </c>
      <c r="BM572" s="205" t="s">
        <v>1909</v>
      </c>
    </row>
    <row r="573" spans="1:65" s="2" customFormat="1" ht="16.5" customHeight="1">
      <c r="A573" s="35"/>
      <c r="B573" s="36"/>
      <c r="C573" s="244" t="s">
        <v>1119</v>
      </c>
      <c r="D573" s="244" t="s">
        <v>287</v>
      </c>
      <c r="E573" s="245" t="s">
        <v>5336</v>
      </c>
      <c r="F573" s="246" t="s">
        <v>4866</v>
      </c>
      <c r="G573" s="247" t="s">
        <v>513</v>
      </c>
      <c r="H573" s="248">
        <v>1</v>
      </c>
      <c r="I573" s="249"/>
      <c r="J573" s="250">
        <f t="shared" si="150"/>
        <v>0</v>
      </c>
      <c r="K573" s="251"/>
      <c r="L573" s="252"/>
      <c r="M573" s="253" t="s">
        <v>1</v>
      </c>
      <c r="N573" s="254" t="s">
        <v>40</v>
      </c>
      <c r="O573" s="72"/>
      <c r="P573" s="203">
        <f t="shared" si="151"/>
        <v>0</v>
      </c>
      <c r="Q573" s="203">
        <v>0</v>
      </c>
      <c r="R573" s="203">
        <f t="shared" si="152"/>
        <v>0</v>
      </c>
      <c r="S573" s="203">
        <v>0</v>
      </c>
      <c r="T573" s="204">
        <f t="shared" si="153"/>
        <v>0</v>
      </c>
      <c r="U573" s="35"/>
      <c r="V573" s="35"/>
      <c r="W573" s="35"/>
      <c r="X573" s="35"/>
      <c r="Y573" s="35"/>
      <c r="Z573" s="35"/>
      <c r="AA573" s="35"/>
      <c r="AB573" s="35"/>
      <c r="AC573" s="35"/>
      <c r="AD573" s="35"/>
      <c r="AE573" s="35"/>
      <c r="AR573" s="205" t="s">
        <v>229</v>
      </c>
      <c r="AT573" s="205" t="s">
        <v>287</v>
      </c>
      <c r="AU573" s="205" t="s">
        <v>85</v>
      </c>
      <c r="AY573" s="18" t="s">
        <v>209</v>
      </c>
      <c r="BE573" s="206">
        <f t="shared" si="154"/>
        <v>0</v>
      </c>
      <c r="BF573" s="206">
        <f t="shared" si="155"/>
        <v>0</v>
      </c>
      <c r="BG573" s="206">
        <f t="shared" si="156"/>
        <v>0</v>
      </c>
      <c r="BH573" s="206">
        <f t="shared" si="157"/>
        <v>0</v>
      </c>
      <c r="BI573" s="206">
        <f t="shared" si="158"/>
        <v>0</v>
      </c>
      <c r="BJ573" s="18" t="s">
        <v>83</v>
      </c>
      <c r="BK573" s="206">
        <f t="shared" si="159"/>
        <v>0</v>
      </c>
      <c r="BL573" s="18" t="s">
        <v>215</v>
      </c>
      <c r="BM573" s="205" t="s">
        <v>1912</v>
      </c>
    </row>
    <row r="574" spans="1:65" s="2" customFormat="1" ht="24.2" customHeight="1">
      <c r="A574" s="35"/>
      <c r="B574" s="36"/>
      <c r="C574" s="244" t="s">
        <v>1906</v>
      </c>
      <c r="D574" s="244" t="s">
        <v>287</v>
      </c>
      <c r="E574" s="245" t="s">
        <v>5337</v>
      </c>
      <c r="F574" s="246" t="s">
        <v>4868</v>
      </c>
      <c r="G574" s="247" t="s">
        <v>513</v>
      </c>
      <c r="H574" s="248">
        <v>1</v>
      </c>
      <c r="I574" s="249"/>
      <c r="J574" s="250">
        <f t="shared" si="150"/>
        <v>0</v>
      </c>
      <c r="K574" s="251"/>
      <c r="L574" s="252"/>
      <c r="M574" s="253" t="s">
        <v>1</v>
      </c>
      <c r="N574" s="254" t="s">
        <v>40</v>
      </c>
      <c r="O574" s="72"/>
      <c r="P574" s="203">
        <f t="shared" si="151"/>
        <v>0</v>
      </c>
      <c r="Q574" s="203">
        <v>0</v>
      </c>
      <c r="R574" s="203">
        <f t="shared" si="152"/>
        <v>0</v>
      </c>
      <c r="S574" s="203">
        <v>0</v>
      </c>
      <c r="T574" s="204">
        <f t="shared" si="153"/>
        <v>0</v>
      </c>
      <c r="U574" s="35"/>
      <c r="V574" s="35"/>
      <c r="W574" s="35"/>
      <c r="X574" s="35"/>
      <c r="Y574" s="35"/>
      <c r="Z574" s="35"/>
      <c r="AA574" s="35"/>
      <c r="AB574" s="35"/>
      <c r="AC574" s="35"/>
      <c r="AD574" s="35"/>
      <c r="AE574" s="35"/>
      <c r="AR574" s="205" t="s">
        <v>229</v>
      </c>
      <c r="AT574" s="205" t="s">
        <v>287</v>
      </c>
      <c r="AU574" s="205" t="s">
        <v>85</v>
      </c>
      <c r="AY574" s="18" t="s">
        <v>209</v>
      </c>
      <c r="BE574" s="206">
        <f t="shared" si="154"/>
        <v>0</v>
      </c>
      <c r="BF574" s="206">
        <f t="shared" si="155"/>
        <v>0</v>
      </c>
      <c r="BG574" s="206">
        <f t="shared" si="156"/>
        <v>0</v>
      </c>
      <c r="BH574" s="206">
        <f t="shared" si="157"/>
        <v>0</v>
      </c>
      <c r="BI574" s="206">
        <f t="shared" si="158"/>
        <v>0</v>
      </c>
      <c r="BJ574" s="18" t="s">
        <v>83</v>
      </c>
      <c r="BK574" s="206">
        <f t="shared" si="159"/>
        <v>0</v>
      </c>
      <c r="BL574" s="18" t="s">
        <v>215</v>
      </c>
      <c r="BM574" s="205" t="s">
        <v>1916</v>
      </c>
    </row>
    <row r="575" spans="1:65" s="2" customFormat="1" ht="16.5" customHeight="1">
      <c r="A575" s="35"/>
      <c r="B575" s="36"/>
      <c r="C575" s="244" t="s">
        <v>1122</v>
      </c>
      <c r="D575" s="244" t="s">
        <v>287</v>
      </c>
      <c r="E575" s="245" t="s">
        <v>5338</v>
      </c>
      <c r="F575" s="246" t="s">
        <v>4870</v>
      </c>
      <c r="G575" s="247" t="s">
        <v>324</v>
      </c>
      <c r="H575" s="248">
        <v>1</v>
      </c>
      <c r="I575" s="249"/>
      <c r="J575" s="250">
        <f t="shared" si="150"/>
        <v>0</v>
      </c>
      <c r="K575" s="251"/>
      <c r="L575" s="252"/>
      <c r="M575" s="253" t="s">
        <v>1</v>
      </c>
      <c r="N575" s="254" t="s">
        <v>40</v>
      </c>
      <c r="O575" s="72"/>
      <c r="P575" s="203">
        <f t="shared" si="151"/>
        <v>0</v>
      </c>
      <c r="Q575" s="203">
        <v>0</v>
      </c>
      <c r="R575" s="203">
        <f t="shared" si="152"/>
        <v>0</v>
      </c>
      <c r="S575" s="203">
        <v>0</v>
      </c>
      <c r="T575" s="204">
        <f t="shared" si="153"/>
        <v>0</v>
      </c>
      <c r="U575" s="35"/>
      <c r="V575" s="35"/>
      <c r="W575" s="35"/>
      <c r="X575" s="35"/>
      <c r="Y575" s="35"/>
      <c r="Z575" s="35"/>
      <c r="AA575" s="35"/>
      <c r="AB575" s="35"/>
      <c r="AC575" s="35"/>
      <c r="AD575" s="35"/>
      <c r="AE575" s="35"/>
      <c r="AR575" s="205" t="s">
        <v>229</v>
      </c>
      <c r="AT575" s="205" t="s">
        <v>287</v>
      </c>
      <c r="AU575" s="205" t="s">
        <v>85</v>
      </c>
      <c r="AY575" s="18" t="s">
        <v>209</v>
      </c>
      <c r="BE575" s="206">
        <f t="shared" si="154"/>
        <v>0</v>
      </c>
      <c r="BF575" s="206">
        <f t="shared" si="155"/>
        <v>0</v>
      </c>
      <c r="BG575" s="206">
        <f t="shared" si="156"/>
        <v>0</v>
      </c>
      <c r="BH575" s="206">
        <f t="shared" si="157"/>
        <v>0</v>
      </c>
      <c r="BI575" s="206">
        <f t="shared" si="158"/>
        <v>0</v>
      </c>
      <c r="BJ575" s="18" t="s">
        <v>83</v>
      </c>
      <c r="BK575" s="206">
        <f t="shared" si="159"/>
        <v>0</v>
      </c>
      <c r="BL575" s="18" t="s">
        <v>215</v>
      </c>
      <c r="BM575" s="205" t="s">
        <v>1919</v>
      </c>
    </row>
    <row r="576" spans="1:65" s="2" customFormat="1" ht="16.5" customHeight="1">
      <c r="A576" s="35"/>
      <c r="B576" s="36"/>
      <c r="C576" s="193" t="s">
        <v>1913</v>
      </c>
      <c r="D576" s="193" t="s">
        <v>211</v>
      </c>
      <c r="E576" s="194" t="s">
        <v>5339</v>
      </c>
      <c r="F576" s="195" t="s">
        <v>4846</v>
      </c>
      <c r="G576" s="196" t="s">
        <v>513</v>
      </c>
      <c r="H576" s="197">
        <v>1</v>
      </c>
      <c r="I576" s="198"/>
      <c r="J576" s="199">
        <f t="shared" si="150"/>
        <v>0</v>
      </c>
      <c r="K576" s="200"/>
      <c r="L576" s="40"/>
      <c r="M576" s="201" t="s">
        <v>1</v>
      </c>
      <c r="N576" s="202" t="s">
        <v>40</v>
      </c>
      <c r="O576" s="72"/>
      <c r="P576" s="203">
        <f t="shared" si="151"/>
        <v>0</v>
      </c>
      <c r="Q576" s="203">
        <v>0</v>
      </c>
      <c r="R576" s="203">
        <f t="shared" si="152"/>
        <v>0</v>
      </c>
      <c r="S576" s="203">
        <v>0</v>
      </c>
      <c r="T576" s="204">
        <f t="shared" si="153"/>
        <v>0</v>
      </c>
      <c r="U576" s="35"/>
      <c r="V576" s="35"/>
      <c r="W576" s="35"/>
      <c r="X576" s="35"/>
      <c r="Y576" s="35"/>
      <c r="Z576" s="35"/>
      <c r="AA576" s="35"/>
      <c r="AB576" s="35"/>
      <c r="AC576" s="35"/>
      <c r="AD576" s="35"/>
      <c r="AE576" s="35"/>
      <c r="AR576" s="205" t="s">
        <v>215</v>
      </c>
      <c r="AT576" s="205" t="s">
        <v>211</v>
      </c>
      <c r="AU576" s="205" t="s">
        <v>85</v>
      </c>
      <c r="AY576" s="18" t="s">
        <v>209</v>
      </c>
      <c r="BE576" s="206">
        <f t="shared" si="154"/>
        <v>0</v>
      </c>
      <c r="BF576" s="206">
        <f t="shared" si="155"/>
        <v>0</v>
      </c>
      <c r="BG576" s="206">
        <f t="shared" si="156"/>
        <v>0</v>
      </c>
      <c r="BH576" s="206">
        <f t="shared" si="157"/>
        <v>0</v>
      </c>
      <c r="BI576" s="206">
        <f t="shared" si="158"/>
        <v>0</v>
      </c>
      <c r="BJ576" s="18" t="s">
        <v>83</v>
      </c>
      <c r="BK576" s="206">
        <f t="shared" si="159"/>
        <v>0</v>
      </c>
      <c r="BL576" s="18" t="s">
        <v>215</v>
      </c>
      <c r="BM576" s="205" t="s">
        <v>1204</v>
      </c>
    </row>
    <row r="577" spans="1:65" s="2" customFormat="1" ht="33" customHeight="1">
      <c r="A577" s="35"/>
      <c r="B577" s="36"/>
      <c r="C577" s="244" t="s">
        <v>1125</v>
      </c>
      <c r="D577" s="244" t="s">
        <v>287</v>
      </c>
      <c r="E577" s="245" t="s">
        <v>5340</v>
      </c>
      <c r="F577" s="246" t="s">
        <v>4874</v>
      </c>
      <c r="G577" s="247" t="s">
        <v>513</v>
      </c>
      <c r="H577" s="248">
        <v>2</v>
      </c>
      <c r="I577" s="249"/>
      <c r="J577" s="250">
        <f t="shared" si="150"/>
        <v>0</v>
      </c>
      <c r="K577" s="251"/>
      <c r="L577" s="252"/>
      <c r="M577" s="253" t="s">
        <v>1</v>
      </c>
      <c r="N577" s="254" t="s">
        <v>40</v>
      </c>
      <c r="O577" s="72"/>
      <c r="P577" s="203">
        <f t="shared" si="151"/>
        <v>0</v>
      </c>
      <c r="Q577" s="203">
        <v>0</v>
      </c>
      <c r="R577" s="203">
        <f t="shared" si="152"/>
        <v>0</v>
      </c>
      <c r="S577" s="203">
        <v>0</v>
      </c>
      <c r="T577" s="204">
        <f t="shared" si="153"/>
        <v>0</v>
      </c>
      <c r="U577" s="35"/>
      <c r="V577" s="35"/>
      <c r="W577" s="35"/>
      <c r="X577" s="35"/>
      <c r="Y577" s="35"/>
      <c r="Z577" s="35"/>
      <c r="AA577" s="35"/>
      <c r="AB577" s="35"/>
      <c r="AC577" s="35"/>
      <c r="AD577" s="35"/>
      <c r="AE577" s="35"/>
      <c r="AR577" s="205" t="s">
        <v>229</v>
      </c>
      <c r="AT577" s="205" t="s">
        <v>287</v>
      </c>
      <c r="AU577" s="205" t="s">
        <v>85</v>
      </c>
      <c r="AY577" s="18" t="s">
        <v>209</v>
      </c>
      <c r="BE577" s="206">
        <f t="shared" si="154"/>
        <v>0</v>
      </c>
      <c r="BF577" s="206">
        <f t="shared" si="155"/>
        <v>0</v>
      </c>
      <c r="BG577" s="206">
        <f t="shared" si="156"/>
        <v>0</v>
      </c>
      <c r="BH577" s="206">
        <f t="shared" si="157"/>
        <v>0</v>
      </c>
      <c r="BI577" s="206">
        <f t="shared" si="158"/>
        <v>0</v>
      </c>
      <c r="BJ577" s="18" t="s">
        <v>83</v>
      </c>
      <c r="BK577" s="206">
        <f t="shared" si="159"/>
        <v>0</v>
      </c>
      <c r="BL577" s="18" t="s">
        <v>215</v>
      </c>
      <c r="BM577" s="205" t="s">
        <v>1482</v>
      </c>
    </row>
    <row r="578" spans="1:65" s="2" customFormat="1" ht="16.5" customHeight="1">
      <c r="A578" s="35"/>
      <c r="B578" s="36"/>
      <c r="C578" s="193" t="s">
        <v>1920</v>
      </c>
      <c r="D578" s="193" t="s">
        <v>211</v>
      </c>
      <c r="E578" s="194" t="s">
        <v>5341</v>
      </c>
      <c r="F578" s="195" t="s">
        <v>4846</v>
      </c>
      <c r="G578" s="196" t="s">
        <v>513</v>
      </c>
      <c r="H578" s="197">
        <v>1</v>
      </c>
      <c r="I578" s="198"/>
      <c r="J578" s="199">
        <f t="shared" si="150"/>
        <v>0</v>
      </c>
      <c r="K578" s="200"/>
      <c r="L578" s="40"/>
      <c r="M578" s="201" t="s">
        <v>1</v>
      </c>
      <c r="N578" s="202" t="s">
        <v>40</v>
      </c>
      <c r="O578" s="72"/>
      <c r="P578" s="203">
        <f t="shared" si="151"/>
        <v>0</v>
      </c>
      <c r="Q578" s="203">
        <v>0</v>
      </c>
      <c r="R578" s="203">
        <f t="shared" si="152"/>
        <v>0</v>
      </c>
      <c r="S578" s="203">
        <v>0</v>
      </c>
      <c r="T578" s="204">
        <f t="shared" si="153"/>
        <v>0</v>
      </c>
      <c r="U578" s="35"/>
      <c r="V578" s="35"/>
      <c r="W578" s="35"/>
      <c r="X578" s="35"/>
      <c r="Y578" s="35"/>
      <c r="Z578" s="35"/>
      <c r="AA578" s="35"/>
      <c r="AB578" s="35"/>
      <c r="AC578" s="35"/>
      <c r="AD578" s="35"/>
      <c r="AE578" s="35"/>
      <c r="AR578" s="205" t="s">
        <v>215</v>
      </c>
      <c r="AT578" s="205" t="s">
        <v>211</v>
      </c>
      <c r="AU578" s="205" t="s">
        <v>85</v>
      </c>
      <c r="AY578" s="18" t="s">
        <v>209</v>
      </c>
      <c r="BE578" s="206">
        <f t="shared" si="154"/>
        <v>0</v>
      </c>
      <c r="BF578" s="206">
        <f t="shared" si="155"/>
        <v>0</v>
      </c>
      <c r="BG578" s="206">
        <f t="shared" si="156"/>
        <v>0</v>
      </c>
      <c r="BH578" s="206">
        <f t="shared" si="157"/>
        <v>0</v>
      </c>
      <c r="BI578" s="206">
        <f t="shared" si="158"/>
        <v>0</v>
      </c>
      <c r="BJ578" s="18" t="s">
        <v>83</v>
      </c>
      <c r="BK578" s="206">
        <f t="shared" si="159"/>
        <v>0</v>
      </c>
      <c r="BL578" s="18" t="s">
        <v>215</v>
      </c>
      <c r="BM578" s="205" t="s">
        <v>1623</v>
      </c>
    </row>
    <row r="579" spans="1:65" s="2" customFormat="1" ht="24.2" customHeight="1">
      <c r="A579" s="35"/>
      <c r="B579" s="36"/>
      <c r="C579" s="244" t="s">
        <v>1130</v>
      </c>
      <c r="D579" s="244" t="s">
        <v>287</v>
      </c>
      <c r="E579" s="245" t="s">
        <v>5342</v>
      </c>
      <c r="F579" s="246" t="s">
        <v>5343</v>
      </c>
      <c r="G579" s="247" t="s">
        <v>513</v>
      </c>
      <c r="H579" s="248">
        <v>1</v>
      </c>
      <c r="I579" s="249"/>
      <c r="J579" s="250">
        <f t="shared" si="150"/>
        <v>0</v>
      </c>
      <c r="K579" s="251"/>
      <c r="L579" s="252"/>
      <c r="M579" s="253" t="s">
        <v>1</v>
      </c>
      <c r="N579" s="254" t="s">
        <v>40</v>
      </c>
      <c r="O579" s="72"/>
      <c r="P579" s="203">
        <f t="shared" si="151"/>
        <v>0</v>
      </c>
      <c r="Q579" s="203">
        <v>0</v>
      </c>
      <c r="R579" s="203">
        <f t="shared" si="152"/>
        <v>0</v>
      </c>
      <c r="S579" s="203">
        <v>0</v>
      </c>
      <c r="T579" s="204">
        <f t="shared" si="153"/>
        <v>0</v>
      </c>
      <c r="U579" s="35"/>
      <c r="V579" s="35"/>
      <c r="W579" s="35"/>
      <c r="X579" s="35"/>
      <c r="Y579" s="35"/>
      <c r="Z579" s="35"/>
      <c r="AA579" s="35"/>
      <c r="AB579" s="35"/>
      <c r="AC579" s="35"/>
      <c r="AD579" s="35"/>
      <c r="AE579" s="35"/>
      <c r="AR579" s="205" t="s">
        <v>229</v>
      </c>
      <c r="AT579" s="205" t="s">
        <v>287</v>
      </c>
      <c r="AU579" s="205" t="s">
        <v>85</v>
      </c>
      <c r="AY579" s="18" t="s">
        <v>209</v>
      </c>
      <c r="BE579" s="206">
        <f t="shared" si="154"/>
        <v>0</v>
      </c>
      <c r="BF579" s="206">
        <f t="shared" si="155"/>
        <v>0</v>
      </c>
      <c r="BG579" s="206">
        <f t="shared" si="156"/>
        <v>0</v>
      </c>
      <c r="BH579" s="206">
        <f t="shared" si="157"/>
        <v>0</v>
      </c>
      <c r="BI579" s="206">
        <f t="shared" si="158"/>
        <v>0</v>
      </c>
      <c r="BJ579" s="18" t="s">
        <v>83</v>
      </c>
      <c r="BK579" s="206">
        <f t="shared" si="159"/>
        <v>0</v>
      </c>
      <c r="BL579" s="18" t="s">
        <v>215</v>
      </c>
      <c r="BM579" s="205" t="s">
        <v>1930</v>
      </c>
    </row>
    <row r="580" spans="1:65" s="2" customFormat="1" ht="24.2" customHeight="1">
      <c r="A580" s="35"/>
      <c r="B580" s="36"/>
      <c r="C580" s="244" t="s">
        <v>1925</v>
      </c>
      <c r="D580" s="244" t="s">
        <v>287</v>
      </c>
      <c r="E580" s="245" t="s">
        <v>5344</v>
      </c>
      <c r="F580" s="246" t="s">
        <v>5343</v>
      </c>
      <c r="G580" s="247" t="s">
        <v>513</v>
      </c>
      <c r="H580" s="248">
        <v>1</v>
      </c>
      <c r="I580" s="249"/>
      <c r="J580" s="250">
        <f t="shared" si="150"/>
        <v>0</v>
      </c>
      <c r="K580" s="251"/>
      <c r="L580" s="252"/>
      <c r="M580" s="253" t="s">
        <v>1</v>
      </c>
      <c r="N580" s="254" t="s">
        <v>40</v>
      </c>
      <c r="O580" s="72"/>
      <c r="P580" s="203">
        <f t="shared" si="151"/>
        <v>0</v>
      </c>
      <c r="Q580" s="203">
        <v>0</v>
      </c>
      <c r="R580" s="203">
        <f t="shared" si="152"/>
        <v>0</v>
      </c>
      <c r="S580" s="203">
        <v>0</v>
      </c>
      <c r="T580" s="204">
        <f t="shared" si="153"/>
        <v>0</v>
      </c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R580" s="205" t="s">
        <v>229</v>
      </c>
      <c r="AT580" s="205" t="s">
        <v>287</v>
      </c>
      <c r="AU580" s="205" t="s">
        <v>85</v>
      </c>
      <c r="AY580" s="18" t="s">
        <v>209</v>
      </c>
      <c r="BE580" s="206">
        <f t="shared" si="154"/>
        <v>0</v>
      </c>
      <c r="BF580" s="206">
        <f t="shared" si="155"/>
        <v>0</v>
      </c>
      <c r="BG580" s="206">
        <f t="shared" si="156"/>
        <v>0</v>
      </c>
      <c r="BH580" s="206">
        <f t="shared" si="157"/>
        <v>0</v>
      </c>
      <c r="BI580" s="206">
        <f t="shared" si="158"/>
        <v>0</v>
      </c>
      <c r="BJ580" s="18" t="s">
        <v>83</v>
      </c>
      <c r="BK580" s="206">
        <f t="shared" si="159"/>
        <v>0</v>
      </c>
      <c r="BL580" s="18" t="s">
        <v>215</v>
      </c>
      <c r="BM580" s="205" t="s">
        <v>1934</v>
      </c>
    </row>
    <row r="581" spans="1:65" s="2" customFormat="1" ht="16.5" customHeight="1">
      <c r="A581" s="35"/>
      <c r="B581" s="36"/>
      <c r="C581" s="193" t="s">
        <v>1134</v>
      </c>
      <c r="D581" s="193" t="s">
        <v>211</v>
      </c>
      <c r="E581" s="194" t="s">
        <v>5345</v>
      </c>
      <c r="F581" s="195" t="s">
        <v>4846</v>
      </c>
      <c r="G581" s="196" t="s">
        <v>513</v>
      </c>
      <c r="H581" s="197">
        <v>1</v>
      </c>
      <c r="I581" s="198"/>
      <c r="J581" s="199">
        <f t="shared" si="150"/>
        <v>0</v>
      </c>
      <c r="K581" s="200"/>
      <c r="L581" s="40"/>
      <c r="M581" s="201" t="s">
        <v>1</v>
      </c>
      <c r="N581" s="202" t="s">
        <v>40</v>
      </c>
      <c r="O581" s="72"/>
      <c r="P581" s="203">
        <f t="shared" si="151"/>
        <v>0</v>
      </c>
      <c r="Q581" s="203">
        <v>0</v>
      </c>
      <c r="R581" s="203">
        <f t="shared" si="152"/>
        <v>0</v>
      </c>
      <c r="S581" s="203">
        <v>0</v>
      </c>
      <c r="T581" s="204">
        <f t="shared" si="153"/>
        <v>0</v>
      </c>
      <c r="U581" s="35"/>
      <c r="V581" s="35"/>
      <c r="W581" s="35"/>
      <c r="X581" s="35"/>
      <c r="Y581" s="35"/>
      <c r="Z581" s="35"/>
      <c r="AA581" s="35"/>
      <c r="AB581" s="35"/>
      <c r="AC581" s="35"/>
      <c r="AD581" s="35"/>
      <c r="AE581" s="35"/>
      <c r="AR581" s="205" t="s">
        <v>215</v>
      </c>
      <c r="AT581" s="205" t="s">
        <v>211</v>
      </c>
      <c r="AU581" s="205" t="s">
        <v>85</v>
      </c>
      <c r="AY581" s="18" t="s">
        <v>209</v>
      </c>
      <c r="BE581" s="206">
        <f t="shared" si="154"/>
        <v>0</v>
      </c>
      <c r="BF581" s="206">
        <f t="shared" si="155"/>
        <v>0</v>
      </c>
      <c r="BG581" s="206">
        <f t="shared" si="156"/>
        <v>0</v>
      </c>
      <c r="BH581" s="206">
        <f t="shared" si="157"/>
        <v>0</v>
      </c>
      <c r="BI581" s="206">
        <f t="shared" si="158"/>
        <v>0</v>
      </c>
      <c r="BJ581" s="18" t="s">
        <v>83</v>
      </c>
      <c r="BK581" s="206">
        <f t="shared" si="159"/>
        <v>0</v>
      </c>
      <c r="BL581" s="18" t="s">
        <v>215</v>
      </c>
      <c r="BM581" s="205" t="s">
        <v>1937</v>
      </c>
    </row>
    <row r="582" spans="1:65" s="2" customFormat="1" ht="76.349999999999994" customHeight="1">
      <c r="A582" s="35"/>
      <c r="B582" s="36"/>
      <c r="C582" s="244" t="s">
        <v>1931</v>
      </c>
      <c r="D582" s="244" t="s">
        <v>287</v>
      </c>
      <c r="E582" s="245" t="s">
        <v>5346</v>
      </c>
      <c r="F582" s="246" t="s">
        <v>4884</v>
      </c>
      <c r="G582" s="247" t="s">
        <v>513</v>
      </c>
      <c r="H582" s="248">
        <v>4</v>
      </c>
      <c r="I582" s="249"/>
      <c r="J582" s="250">
        <f t="shared" si="150"/>
        <v>0</v>
      </c>
      <c r="K582" s="251"/>
      <c r="L582" s="252"/>
      <c r="M582" s="253" t="s">
        <v>1</v>
      </c>
      <c r="N582" s="254" t="s">
        <v>40</v>
      </c>
      <c r="O582" s="72"/>
      <c r="P582" s="203">
        <f t="shared" si="151"/>
        <v>0</v>
      </c>
      <c r="Q582" s="203">
        <v>0</v>
      </c>
      <c r="R582" s="203">
        <f t="shared" si="152"/>
        <v>0</v>
      </c>
      <c r="S582" s="203">
        <v>0</v>
      </c>
      <c r="T582" s="204">
        <f t="shared" si="153"/>
        <v>0</v>
      </c>
      <c r="U582" s="35"/>
      <c r="V582" s="35"/>
      <c r="W582" s="35"/>
      <c r="X582" s="35"/>
      <c r="Y582" s="35"/>
      <c r="Z582" s="35"/>
      <c r="AA582" s="35"/>
      <c r="AB582" s="35"/>
      <c r="AC582" s="35"/>
      <c r="AD582" s="35"/>
      <c r="AE582" s="35"/>
      <c r="AR582" s="205" t="s">
        <v>229</v>
      </c>
      <c r="AT582" s="205" t="s">
        <v>287</v>
      </c>
      <c r="AU582" s="205" t="s">
        <v>85</v>
      </c>
      <c r="AY582" s="18" t="s">
        <v>209</v>
      </c>
      <c r="BE582" s="206">
        <f t="shared" si="154"/>
        <v>0</v>
      </c>
      <c r="BF582" s="206">
        <f t="shared" si="155"/>
        <v>0</v>
      </c>
      <c r="BG582" s="206">
        <f t="shared" si="156"/>
        <v>0</v>
      </c>
      <c r="BH582" s="206">
        <f t="shared" si="157"/>
        <v>0</v>
      </c>
      <c r="BI582" s="206">
        <f t="shared" si="158"/>
        <v>0</v>
      </c>
      <c r="BJ582" s="18" t="s">
        <v>83</v>
      </c>
      <c r="BK582" s="206">
        <f t="shared" si="159"/>
        <v>0</v>
      </c>
      <c r="BL582" s="18" t="s">
        <v>215</v>
      </c>
      <c r="BM582" s="205" t="s">
        <v>1941</v>
      </c>
    </row>
    <row r="583" spans="1:65" s="2" customFormat="1" ht="16.5" customHeight="1">
      <c r="A583" s="35"/>
      <c r="B583" s="36"/>
      <c r="C583" s="244" t="s">
        <v>1139</v>
      </c>
      <c r="D583" s="244" t="s">
        <v>287</v>
      </c>
      <c r="E583" s="245" t="s">
        <v>5347</v>
      </c>
      <c r="F583" s="246" t="s">
        <v>4886</v>
      </c>
      <c r="G583" s="247" t="s">
        <v>513</v>
      </c>
      <c r="H583" s="248">
        <v>4</v>
      </c>
      <c r="I583" s="249"/>
      <c r="J583" s="250">
        <f t="shared" si="150"/>
        <v>0</v>
      </c>
      <c r="K583" s="251"/>
      <c r="L583" s="252"/>
      <c r="M583" s="253" t="s">
        <v>1</v>
      </c>
      <c r="N583" s="254" t="s">
        <v>40</v>
      </c>
      <c r="O583" s="72"/>
      <c r="P583" s="203">
        <f t="shared" si="151"/>
        <v>0</v>
      </c>
      <c r="Q583" s="203">
        <v>0</v>
      </c>
      <c r="R583" s="203">
        <f t="shared" si="152"/>
        <v>0</v>
      </c>
      <c r="S583" s="203">
        <v>0</v>
      </c>
      <c r="T583" s="204">
        <f t="shared" si="153"/>
        <v>0</v>
      </c>
      <c r="U583" s="35"/>
      <c r="V583" s="35"/>
      <c r="W583" s="35"/>
      <c r="X583" s="35"/>
      <c r="Y583" s="35"/>
      <c r="Z583" s="35"/>
      <c r="AA583" s="35"/>
      <c r="AB583" s="35"/>
      <c r="AC583" s="35"/>
      <c r="AD583" s="35"/>
      <c r="AE583" s="35"/>
      <c r="AR583" s="205" t="s">
        <v>229</v>
      </c>
      <c r="AT583" s="205" t="s">
        <v>287</v>
      </c>
      <c r="AU583" s="205" t="s">
        <v>85</v>
      </c>
      <c r="AY583" s="18" t="s">
        <v>209</v>
      </c>
      <c r="BE583" s="206">
        <f t="shared" si="154"/>
        <v>0</v>
      </c>
      <c r="BF583" s="206">
        <f t="shared" si="155"/>
        <v>0</v>
      </c>
      <c r="BG583" s="206">
        <f t="shared" si="156"/>
        <v>0</v>
      </c>
      <c r="BH583" s="206">
        <f t="shared" si="157"/>
        <v>0</v>
      </c>
      <c r="BI583" s="206">
        <f t="shared" si="158"/>
        <v>0</v>
      </c>
      <c r="BJ583" s="18" t="s">
        <v>83</v>
      </c>
      <c r="BK583" s="206">
        <f t="shared" si="159"/>
        <v>0</v>
      </c>
      <c r="BL583" s="18" t="s">
        <v>215</v>
      </c>
      <c r="BM583" s="205" t="s">
        <v>1944</v>
      </c>
    </row>
    <row r="584" spans="1:65" s="2" customFormat="1" ht="21.75" customHeight="1">
      <c r="A584" s="35"/>
      <c r="B584" s="36"/>
      <c r="C584" s="244" t="s">
        <v>1938</v>
      </c>
      <c r="D584" s="244" t="s">
        <v>287</v>
      </c>
      <c r="E584" s="245" t="s">
        <v>5348</v>
      </c>
      <c r="F584" s="246" t="s">
        <v>4888</v>
      </c>
      <c r="G584" s="247" t="s">
        <v>1512</v>
      </c>
      <c r="H584" s="248">
        <v>6</v>
      </c>
      <c r="I584" s="249"/>
      <c r="J584" s="250">
        <f t="shared" si="150"/>
        <v>0</v>
      </c>
      <c r="K584" s="251"/>
      <c r="L584" s="252"/>
      <c r="M584" s="253" t="s">
        <v>1</v>
      </c>
      <c r="N584" s="254" t="s">
        <v>40</v>
      </c>
      <c r="O584" s="72"/>
      <c r="P584" s="203">
        <f t="shared" si="151"/>
        <v>0</v>
      </c>
      <c r="Q584" s="203">
        <v>0</v>
      </c>
      <c r="R584" s="203">
        <f t="shared" si="152"/>
        <v>0</v>
      </c>
      <c r="S584" s="203">
        <v>0</v>
      </c>
      <c r="T584" s="204">
        <f t="shared" si="153"/>
        <v>0</v>
      </c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R584" s="205" t="s">
        <v>229</v>
      </c>
      <c r="AT584" s="205" t="s">
        <v>287</v>
      </c>
      <c r="AU584" s="205" t="s">
        <v>85</v>
      </c>
      <c r="AY584" s="18" t="s">
        <v>209</v>
      </c>
      <c r="BE584" s="206">
        <f t="shared" si="154"/>
        <v>0</v>
      </c>
      <c r="BF584" s="206">
        <f t="shared" si="155"/>
        <v>0</v>
      </c>
      <c r="BG584" s="206">
        <f t="shared" si="156"/>
        <v>0</v>
      </c>
      <c r="BH584" s="206">
        <f t="shared" si="157"/>
        <v>0</v>
      </c>
      <c r="BI584" s="206">
        <f t="shared" si="158"/>
        <v>0</v>
      </c>
      <c r="BJ584" s="18" t="s">
        <v>83</v>
      </c>
      <c r="BK584" s="206">
        <f t="shared" si="159"/>
        <v>0</v>
      </c>
      <c r="BL584" s="18" t="s">
        <v>215</v>
      </c>
      <c r="BM584" s="205" t="s">
        <v>1948</v>
      </c>
    </row>
    <row r="585" spans="1:65" s="2" customFormat="1" ht="21.75" customHeight="1">
      <c r="A585" s="35"/>
      <c r="B585" s="36"/>
      <c r="C585" s="244" t="s">
        <v>1142</v>
      </c>
      <c r="D585" s="244" t="s">
        <v>287</v>
      </c>
      <c r="E585" s="245" t="s">
        <v>5349</v>
      </c>
      <c r="F585" s="246" t="s">
        <v>4902</v>
      </c>
      <c r="G585" s="247" t="s">
        <v>513</v>
      </c>
      <c r="H585" s="248">
        <v>1</v>
      </c>
      <c r="I585" s="249"/>
      <c r="J585" s="250">
        <f t="shared" si="150"/>
        <v>0</v>
      </c>
      <c r="K585" s="251"/>
      <c r="L585" s="252"/>
      <c r="M585" s="253" t="s">
        <v>1</v>
      </c>
      <c r="N585" s="254" t="s">
        <v>40</v>
      </c>
      <c r="O585" s="72"/>
      <c r="P585" s="203">
        <f t="shared" si="151"/>
        <v>0</v>
      </c>
      <c r="Q585" s="203">
        <v>0</v>
      </c>
      <c r="R585" s="203">
        <f t="shared" si="152"/>
        <v>0</v>
      </c>
      <c r="S585" s="203">
        <v>0</v>
      </c>
      <c r="T585" s="204">
        <f t="shared" si="153"/>
        <v>0</v>
      </c>
      <c r="U585" s="35"/>
      <c r="V585" s="35"/>
      <c r="W585" s="35"/>
      <c r="X585" s="35"/>
      <c r="Y585" s="35"/>
      <c r="Z585" s="35"/>
      <c r="AA585" s="35"/>
      <c r="AB585" s="35"/>
      <c r="AC585" s="35"/>
      <c r="AD585" s="35"/>
      <c r="AE585" s="35"/>
      <c r="AR585" s="205" t="s">
        <v>229</v>
      </c>
      <c r="AT585" s="205" t="s">
        <v>287</v>
      </c>
      <c r="AU585" s="205" t="s">
        <v>85</v>
      </c>
      <c r="AY585" s="18" t="s">
        <v>209</v>
      </c>
      <c r="BE585" s="206">
        <f t="shared" si="154"/>
        <v>0</v>
      </c>
      <c r="BF585" s="206">
        <f t="shared" si="155"/>
        <v>0</v>
      </c>
      <c r="BG585" s="206">
        <f t="shared" si="156"/>
        <v>0</v>
      </c>
      <c r="BH585" s="206">
        <f t="shared" si="157"/>
        <v>0</v>
      </c>
      <c r="BI585" s="206">
        <f t="shared" si="158"/>
        <v>0</v>
      </c>
      <c r="BJ585" s="18" t="s">
        <v>83</v>
      </c>
      <c r="BK585" s="206">
        <f t="shared" si="159"/>
        <v>0</v>
      </c>
      <c r="BL585" s="18" t="s">
        <v>215</v>
      </c>
      <c r="BM585" s="205" t="s">
        <v>1951</v>
      </c>
    </row>
    <row r="586" spans="1:65" s="2" customFormat="1" ht="16.5" customHeight="1">
      <c r="A586" s="35"/>
      <c r="B586" s="36"/>
      <c r="C586" s="244" t="s">
        <v>1945</v>
      </c>
      <c r="D586" s="244" t="s">
        <v>287</v>
      </c>
      <c r="E586" s="245" t="s">
        <v>5350</v>
      </c>
      <c r="F586" s="246" t="s">
        <v>4904</v>
      </c>
      <c r="G586" s="247" t="s">
        <v>513</v>
      </c>
      <c r="H586" s="248">
        <v>1</v>
      </c>
      <c r="I586" s="249"/>
      <c r="J586" s="250">
        <f t="shared" si="150"/>
        <v>0</v>
      </c>
      <c r="K586" s="251"/>
      <c r="L586" s="252"/>
      <c r="M586" s="253" t="s">
        <v>1</v>
      </c>
      <c r="N586" s="254" t="s">
        <v>40</v>
      </c>
      <c r="O586" s="72"/>
      <c r="P586" s="203">
        <f t="shared" si="151"/>
        <v>0</v>
      </c>
      <c r="Q586" s="203">
        <v>0</v>
      </c>
      <c r="R586" s="203">
        <f t="shared" si="152"/>
        <v>0</v>
      </c>
      <c r="S586" s="203">
        <v>0</v>
      </c>
      <c r="T586" s="204">
        <f t="shared" si="153"/>
        <v>0</v>
      </c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R586" s="205" t="s">
        <v>229</v>
      </c>
      <c r="AT586" s="205" t="s">
        <v>287</v>
      </c>
      <c r="AU586" s="205" t="s">
        <v>85</v>
      </c>
      <c r="AY586" s="18" t="s">
        <v>209</v>
      </c>
      <c r="BE586" s="206">
        <f t="shared" si="154"/>
        <v>0</v>
      </c>
      <c r="BF586" s="206">
        <f t="shared" si="155"/>
        <v>0</v>
      </c>
      <c r="BG586" s="206">
        <f t="shared" si="156"/>
        <v>0</v>
      </c>
      <c r="BH586" s="206">
        <f t="shared" si="157"/>
        <v>0</v>
      </c>
      <c r="BI586" s="206">
        <f t="shared" si="158"/>
        <v>0</v>
      </c>
      <c r="BJ586" s="18" t="s">
        <v>83</v>
      </c>
      <c r="BK586" s="206">
        <f t="shared" si="159"/>
        <v>0</v>
      </c>
      <c r="BL586" s="18" t="s">
        <v>215</v>
      </c>
      <c r="BM586" s="205" t="s">
        <v>1955</v>
      </c>
    </row>
    <row r="587" spans="1:65" s="2" customFormat="1" ht="16.5" customHeight="1">
      <c r="A587" s="35"/>
      <c r="B587" s="36"/>
      <c r="C587" s="193" t="s">
        <v>1147</v>
      </c>
      <c r="D587" s="193" t="s">
        <v>211</v>
      </c>
      <c r="E587" s="194" t="s">
        <v>5351</v>
      </c>
      <c r="F587" s="195" t="s">
        <v>4846</v>
      </c>
      <c r="G587" s="196" t="s">
        <v>513</v>
      </c>
      <c r="H587" s="197">
        <v>1</v>
      </c>
      <c r="I587" s="198"/>
      <c r="J587" s="199">
        <f t="shared" si="150"/>
        <v>0</v>
      </c>
      <c r="K587" s="200"/>
      <c r="L587" s="40"/>
      <c r="M587" s="201" t="s">
        <v>1</v>
      </c>
      <c r="N587" s="202" t="s">
        <v>40</v>
      </c>
      <c r="O587" s="72"/>
      <c r="P587" s="203">
        <f t="shared" si="151"/>
        <v>0</v>
      </c>
      <c r="Q587" s="203">
        <v>0</v>
      </c>
      <c r="R587" s="203">
        <f t="shared" si="152"/>
        <v>0</v>
      </c>
      <c r="S587" s="203">
        <v>0</v>
      </c>
      <c r="T587" s="204">
        <f t="shared" si="153"/>
        <v>0</v>
      </c>
      <c r="U587" s="35"/>
      <c r="V587" s="35"/>
      <c r="W587" s="35"/>
      <c r="X587" s="35"/>
      <c r="Y587" s="35"/>
      <c r="Z587" s="35"/>
      <c r="AA587" s="35"/>
      <c r="AB587" s="35"/>
      <c r="AC587" s="35"/>
      <c r="AD587" s="35"/>
      <c r="AE587" s="35"/>
      <c r="AR587" s="205" t="s">
        <v>215</v>
      </c>
      <c r="AT587" s="205" t="s">
        <v>211</v>
      </c>
      <c r="AU587" s="205" t="s">
        <v>85</v>
      </c>
      <c r="AY587" s="18" t="s">
        <v>209</v>
      </c>
      <c r="BE587" s="206">
        <f t="shared" si="154"/>
        <v>0</v>
      </c>
      <c r="BF587" s="206">
        <f t="shared" si="155"/>
        <v>0</v>
      </c>
      <c r="BG587" s="206">
        <f t="shared" si="156"/>
        <v>0</v>
      </c>
      <c r="BH587" s="206">
        <f t="shared" si="157"/>
        <v>0</v>
      </c>
      <c r="BI587" s="206">
        <f t="shared" si="158"/>
        <v>0</v>
      </c>
      <c r="BJ587" s="18" t="s">
        <v>83</v>
      </c>
      <c r="BK587" s="206">
        <f t="shared" si="159"/>
        <v>0</v>
      </c>
      <c r="BL587" s="18" t="s">
        <v>215</v>
      </c>
      <c r="BM587" s="205" t="s">
        <v>1958</v>
      </c>
    </row>
    <row r="588" spans="1:65" s="2" customFormat="1" ht="76.349999999999994" customHeight="1">
      <c r="A588" s="35"/>
      <c r="B588" s="36"/>
      <c r="C588" s="244" t="s">
        <v>1952</v>
      </c>
      <c r="D588" s="244" t="s">
        <v>287</v>
      </c>
      <c r="E588" s="245" t="s">
        <v>5352</v>
      </c>
      <c r="F588" s="246" t="s">
        <v>4907</v>
      </c>
      <c r="G588" s="247" t="s">
        <v>513</v>
      </c>
      <c r="H588" s="248">
        <v>3</v>
      </c>
      <c r="I588" s="249"/>
      <c r="J588" s="250">
        <f t="shared" si="150"/>
        <v>0</v>
      </c>
      <c r="K588" s="251"/>
      <c r="L588" s="252"/>
      <c r="M588" s="253" t="s">
        <v>1</v>
      </c>
      <c r="N588" s="254" t="s">
        <v>40</v>
      </c>
      <c r="O588" s="72"/>
      <c r="P588" s="203">
        <f t="shared" si="151"/>
        <v>0</v>
      </c>
      <c r="Q588" s="203">
        <v>0</v>
      </c>
      <c r="R588" s="203">
        <f t="shared" si="152"/>
        <v>0</v>
      </c>
      <c r="S588" s="203">
        <v>0</v>
      </c>
      <c r="T588" s="204">
        <f t="shared" si="153"/>
        <v>0</v>
      </c>
      <c r="U588" s="35"/>
      <c r="V588" s="35"/>
      <c r="W588" s="35"/>
      <c r="X588" s="35"/>
      <c r="Y588" s="35"/>
      <c r="Z588" s="35"/>
      <c r="AA588" s="35"/>
      <c r="AB588" s="35"/>
      <c r="AC588" s="35"/>
      <c r="AD588" s="35"/>
      <c r="AE588" s="35"/>
      <c r="AR588" s="205" t="s">
        <v>229</v>
      </c>
      <c r="AT588" s="205" t="s">
        <v>287</v>
      </c>
      <c r="AU588" s="205" t="s">
        <v>85</v>
      </c>
      <c r="AY588" s="18" t="s">
        <v>209</v>
      </c>
      <c r="BE588" s="206">
        <f t="shared" si="154"/>
        <v>0</v>
      </c>
      <c r="BF588" s="206">
        <f t="shared" si="155"/>
        <v>0</v>
      </c>
      <c r="BG588" s="206">
        <f t="shared" si="156"/>
        <v>0</v>
      </c>
      <c r="BH588" s="206">
        <f t="shared" si="157"/>
        <v>0</v>
      </c>
      <c r="BI588" s="206">
        <f t="shared" si="158"/>
        <v>0</v>
      </c>
      <c r="BJ588" s="18" t="s">
        <v>83</v>
      </c>
      <c r="BK588" s="206">
        <f t="shared" si="159"/>
        <v>0</v>
      </c>
      <c r="BL588" s="18" t="s">
        <v>215</v>
      </c>
      <c r="BM588" s="205" t="s">
        <v>1962</v>
      </c>
    </row>
    <row r="589" spans="1:65" s="2" customFormat="1" ht="16.5" customHeight="1">
      <c r="A589" s="35"/>
      <c r="B589" s="36"/>
      <c r="C589" s="244" t="s">
        <v>1150</v>
      </c>
      <c r="D589" s="244" t="s">
        <v>287</v>
      </c>
      <c r="E589" s="245" t="s">
        <v>5353</v>
      </c>
      <c r="F589" s="246" t="s">
        <v>4886</v>
      </c>
      <c r="G589" s="247" t="s">
        <v>513</v>
      </c>
      <c r="H589" s="248">
        <v>3</v>
      </c>
      <c r="I589" s="249"/>
      <c r="J589" s="250">
        <f t="shared" si="150"/>
        <v>0</v>
      </c>
      <c r="K589" s="251"/>
      <c r="L589" s="252"/>
      <c r="M589" s="253" t="s">
        <v>1</v>
      </c>
      <c r="N589" s="254" t="s">
        <v>40</v>
      </c>
      <c r="O589" s="72"/>
      <c r="P589" s="203">
        <f t="shared" si="151"/>
        <v>0</v>
      </c>
      <c r="Q589" s="203">
        <v>0</v>
      </c>
      <c r="R589" s="203">
        <f t="shared" si="152"/>
        <v>0</v>
      </c>
      <c r="S589" s="203">
        <v>0</v>
      </c>
      <c r="T589" s="204">
        <f t="shared" si="153"/>
        <v>0</v>
      </c>
      <c r="U589" s="35"/>
      <c r="V589" s="35"/>
      <c r="W589" s="35"/>
      <c r="X589" s="35"/>
      <c r="Y589" s="35"/>
      <c r="Z589" s="35"/>
      <c r="AA589" s="35"/>
      <c r="AB589" s="35"/>
      <c r="AC589" s="35"/>
      <c r="AD589" s="35"/>
      <c r="AE589" s="35"/>
      <c r="AR589" s="205" t="s">
        <v>229</v>
      </c>
      <c r="AT589" s="205" t="s">
        <v>287</v>
      </c>
      <c r="AU589" s="205" t="s">
        <v>85</v>
      </c>
      <c r="AY589" s="18" t="s">
        <v>209</v>
      </c>
      <c r="BE589" s="206">
        <f t="shared" si="154"/>
        <v>0</v>
      </c>
      <c r="BF589" s="206">
        <f t="shared" si="155"/>
        <v>0</v>
      </c>
      <c r="BG589" s="206">
        <f t="shared" si="156"/>
        <v>0</v>
      </c>
      <c r="BH589" s="206">
        <f t="shared" si="157"/>
        <v>0</v>
      </c>
      <c r="BI589" s="206">
        <f t="shared" si="158"/>
        <v>0</v>
      </c>
      <c r="BJ589" s="18" t="s">
        <v>83</v>
      </c>
      <c r="BK589" s="206">
        <f t="shared" si="159"/>
        <v>0</v>
      </c>
      <c r="BL589" s="18" t="s">
        <v>215</v>
      </c>
      <c r="BM589" s="205" t="s">
        <v>1965</v>
      </c>
    </row>
    <row r="590" spans="1:65" s="2" customFormat="1" ht="21.75" customHeight="1">
      <c r="A590" s="35"/>
      <c r="B590" s="36"/>
      <c r="C590" s="244" t="s">
        <v>1959</v>
      </c>
      <c r="D590" s="244" t="s">
        <v>287</v>
      </c>
      <c r="E590" s="245" t="s">
        <v>5354</v>
      </c>
      <c r="F590" s="246" t="s">
        <v>4902</v>
      </c>
      <c r="G590" s="247" t="s">
        <v>513</v>
      </c>
      <c r="H590" s="248">
        <v>1</v>
      </c>
      <c r="I590" s="249"/>
      <c r="J590" s="250">
        <f t="shared" si="150"/>
        <v>0</v>
      </c>
      <c r="K590" s="251"/>
      <c r="L590" s="252"/>
      <c r="M590" s="253" t="s">
        <v>1</v>
      </c>
      <c r="N590" s="254" t="s">
        <v>40</v>
      </c>
      <c r="O590" s="72"/>
      <c r="P590" s="203">
        <f t="shared" si="151"/>
        <v>0</v>
      </c>
      <c r="Q590" s="203">
        <v>0</v>
      </c>
      <c r="R590" s="203">
        <f t="shared" si="152"/>
        <v>0</v>
      </c>
      <c r="S590" s="203">
        <v>0</v>
      </c>
      <c r="T590" s="204">
        <f t="shared" si="153"/>
        <v>0</v>
      </c>
      <c r="U590" s="35"/>
      <c r="V590" s="35"/>
      <c r="W590" s="35"/>
      <c r="X590" s="35"/>
      <c r="Y590" s="35"/>
      <c r="Z590" s="35"/>
      <c r="AA590" s="35"/>
      <c r="AB590" s="35"/>
      <c r="AC590" s="35"/>
      <c r="AD590" s="35"/>
      <c r="AE590" s="35"/>
      <c r="AR590" s="205" t="s">
        <v>229</v>
      </c>
      <c r="AT590" s="205" t="s">
        <v>287</v>
      </c>
      <c r="AU590" s="205" t="s">
        <v>85</v>
      </c>
      <c r="AY590" s="18" t="s">
        <v>209</v>
      </c>
      <c r="BE590" s="206">
        <f t="shared" si="154"/>
        <v>0</v>
      </c>
      <c r="BF590" s="206">
        <f t="shared" si="155"/>
        <v>0</v>
      </c>
      <c r="BG590" s="206">
        <f t="shared" si="156"/>
        <v>0</v>
      </c>
      <c r="BH590" s="206">
        <f t="shared" si="157"/>
        <v>0</v>
      </c>
      <c r="BI590" s="206">
        <f t="shared" si="158"/>
        <v>0</v>
      </c>
      <c r="BJ590" s="18" t="s">
        <v>83</v>
      </c>
      <c r="BK590" s="206">
        <f t="shared" si="159"/>
        <v>0</v>
      </c>
      <c r="BL590" s="18" t="s">
        <v>215</v>
      </c>
      <c r="BM590" s="205" t="s">
        <v>1969</v>
      </c>
    </row>
    <row r="591" spans="1:65" s="2" customFormat="1" ht="16.5" customHeight="1">
      <c r="A591" s="35"/>
      <c r="B591" s="36"/>
      <c r="C591" s="244" t="s">
        <v>1155</v>
      </c>
      <c r="D591" s="244" t="s">
        <v>287</v>
      </c>
      <c r="E591" s="245" t="s">
        <v>5355</v>
      </c>
      <c r="F591" s="246" t="s">
        <v>4904</v>
      </c>
      <c r="G591" s="247" t="s">
        <v>513</v>
      </c>
      <c r="H591" s="248">
        <v>1</v>
      </c>
      <c r="I591" s="249"/>
      <c r="J591" s="250">
        <f t="shared" si="150"/>
        <v>0</v>
      </c>
      <c r="K591" s="251"/>
      <c r="L591" s="252"/>
      <c r="M591" s="253" t="s">
        <v>1</v>
      </c>
      <c r="N591" s="254" t="s">
        <v>40</v>
      </c>
      <c r="O591" s="72"/>
      <c r="P591" s="203">
        <f t="shared" si="151"/>
        <v>0</v>
      </c>
      <c r="Q591" s="203">
        <v>0</v>
      </c>
      <c r="R591" s="203">
        <f t="shared" si="152"/>
        <v>0</v>
      </c>
      <c r="S591" s="203">
        <v>0</v>
      </c>
      <c r="T591" s="204">
        <f t="shared" si="153"/>
        <v>0</v>
      </c>
      <c r="U591" s="35"/>
      <c r="V591" s="35"/>
      <c r="W591" s="35"/>
      <c r="X591" s="35"/>
      <c r="Y591" s="35"/>
      <c r="Z591" s="35"/>
      <c r="AA591" s="35"/>
      <c r="AB591" s="35"/>
      <c r="AC591" s="35"/>
      <c r="AD591" s="35"/>
      <c r="AE591" s="35"/>
      <c r="AR591" s="205" t="s">
        <v>229</v>
      </c>
      <c r="AT591" s="205" t="s">
        <v>287</v>
      </c>
      <c r="AU591" s="205" t="s">
        <v>85</v>
      </c>
      <c r="AY591" s="18" t="s">
        <v>209</v>
      </c>
      <c r="BE591" s="206">
        <f t="shared" si="154"/>
        <v>0</v>
      </c>
      <c r="BF591" s="206">
        <f t="shared" si="155"/>
        <v>0</v>
      </c>
      <c r="BG591" s="206">
        <f t="shared" si="156"/>
        <v>0</v>
      </c>
      <c r="BH591" s="206">
        <f t="shared" si="157"/>
        <v>0</v>
      </c>
      <c r="BI591" s="206">
        <f t="shared" si="158"/>
        <v>0</v>
      </c>
      <c r="BJ591" s="18" t="s">
        <v>83</v>
      </c>
      <c r="BK591" s="206">
        <f t="shared" si="159"/>
        <v>0</v>
      </c>
      <c r="BL591" s="18" t="s">
        <v>215</v>
      </c>
      <c r="BM591" s="205" t="s">
        <v>1972</v>
      </c>
    </row>
    <row r="592" spans="1:65" s="2" customFormat="1" ht="21.75" customHeight="1">
      <c r="A592" s="35"/>
      <c r="B592" s="36"/>
      <c r="C592" s="244" t="s">
        <v>1966</v>
      </c>
      <c r="D592" s="244" t="s">
        <v>287</v>
      </c>
      <c r="E592" s="245" t="s">
        <v>5356</v>
      </c>
      <c r="F592" s="246" t="s">
        <v>4888</v>
      </c>
      <c r="G592" s="247" t="s">
        <v>1512</v>
      </c>
      <c r="H592" s="248">
        <v>5</v>
      </c>
      <c r="I592" s="249"/>
      <c r="J592" s="250">
        <f t="shared" si="150"/>
        <v>0</v>
      </c>
      <c r="K592" s="251"/>
      <c r="L592" s="252"/>
      <c r="M592" s="253" t="s">
        <v>1</v>
      </c>
      <c r="N592" s="254" t="s">
        <v>40</v>
      </c>
      <c r="O592" s="72"/>
      <c r="P592" s="203">
        <f t="shared" si="151"/>
        <v>0</v>
      </c>
      <c r="Q592" s="203">
        <v>0</v>
      </c>
      <c r="R592" s="203">
        <f t="shared" si="152"/>
        <v>0</v>
      </c>
      <c r="S592" s="203">
        <v>0</v>
      </c>
      <c r="T592" s="204">
        <f t="shared" si="153"/>
        <v>0</v>
      </c>
      <c r="U592" s="35"/>
      <c r="V592" s="35"/>
      <c r="W592" s="35"/>
      <c r="X592" s="35"/>
      <c r="Y592" s="35"/>
      <c r="Z592" s="35"/>
      <c r="AA592" s="35"/>
      <c r="AB592" s="35"/>
      <c r="AC592" s="35"/>
      <c r="AD592" s="35"/>
      <c r="AE592" s="35"/>
      <c r="AR592" s="205" t="s">
        <v>229</v>
      </c>
      <c r="AT592" s="205" t="s">
        <v>287</v>
      </c>
      <c r="AU592" s="205" t="s">
        <v>85</v>
      </c>
      <c r="AY592" s="18" t="s">
        <v>209</v>
      </c>
      <c r="BE592" s="206">
        <f t="shared" si="154"/>
        <v>0</v>
      </c>
      <c r="BF592" s="206">
        <f t="shared" si="155"/>
        <v>0</v>
      </c>
      <c r="BG592" s="206">
        <f t="shared" si="156"/>
        <v>0</v>
      </c>
      <c r="BH592" s="206">
        <f t="shared" si="157"/>
        <v>0</v>
      </c>
      <c r="BI592" s="206">
        <f t="shared" si="158"/>
        <v>0</v>
      </c>
      <c r="BJ592" s="18" t="s">
        <v>83</v>
      </c>
      <c r="BK592" s="206">
        <f t="shared" si="159"/>
        <v>0</v>
      </c>
      <c r="BL592" s="18" t="s">
        <v>215</v>
      </c>
      <c r="BM592" s="205" t="s">
        <v>1976</v>
      </c>
    </row>
    <row r="593" spans="1:65" s="2" customFormat="1" ht="16.5" customHeight="1">
      <c r="A593" s="35"/>
      <c r="B593" s="36"/>
      <c r="C593" s="193" t="s">
        <v>1159</v>
      </c>
      <c r="D593" s="193" t="s">
        <v>211</v>
      </c>
      <c r="E593" s="194" t="s">
        <v>5357</v>
      </c>
      <c r="F593" s="195" t="s">
        <v>4846</v>
      </c>
      <c r="G593" s="196" t="s">
        <v>513</v>
      </c>
      <c r="H593" s="197">
        <v>1</v>
      </c>
      <c r="I593" s="198"/>
      <c r="J593" s="199">
        <f t="shared" si="150"/>
        <v>0</v>
      </c>
      <c r="K593" s="200"/>
      <c r="L593" s="40"/>
      <c r="M593" s="201" t="s">
        <v>1</v>
      </c>
      <c r="N593" s="202" t="s">
        <v>40</v>
      </c>
      <c r="O593" s="72"/>
      <c r="P593" s="203">
        <f t="shared" si="151"/>
        <v>0</v>
      </c>
      <c r="Q593" s="203">
        <v>0</v>
      </c>
      <c r="R593" s="203">
        <f t="shared" si="152"/>
        <v>0</v>
      </c>
      <c r="S593" s="203">
        <v>0</v>
      </c>
      <c r="T593" s="204">
        <f t="shared" si="153"/>
        <v>0</v>
      </c>
      <c r="U593" s="35"/>
      <c r="V593" s="35"/>
      <c r="W593" s="35"/>
      <c r="X593" s="35"/>
      <c r="Y593" s="35"/>
      <c r="Z593" s="35"/>
      <c r="AA593" s="35"/>
      <c r="AB593" s="35"/>
      <c r="AC593" s="35"/>
      <c r="AD593" s="35"/>
      <c r="AE593" s="35"/>
      <c r="AR593" s="205" t="s">
        <v>215</v>
      </c>
      <c r="AT593" s="205" t="s">
        <v>211</v>
      </c>
      <c r="AU593" s="205" t="s">
        <v>85</v>
      </c>
      <c r="AY593" s="18" t="s">
        <v>209</v>
      </c>
      <c r="BE593" s="206">
        <f t="shared" si="154"/>
        <v>0</v>
      </c>
      <c r="BF593" s="206">
        <f t="shared" si="155"/>
        <v>0</v>
      </c>
      <c r="BG593" s="206">
        <f t="shared" si="156"/>
        <v>0</v>
      </c>
      <c r="BH593" s="206">
        <f t="shared" si="157"/>
        <v>0</v>
      </c>
      <c r="BI593" s="206">
        <f t="shared" si="158"/>
        <v>0</v>
      </c>
      <c r="BJ593" s="18" t="s">
        <v>83</v>
      </c>
      <c r="BK593" s="206">
        <f t="shared" si="159"/>
        <v>0</v>
      </c>
      <c r="BL593" s="18" t="s">
        <v>215</v>
      </c>
      <c r="BM593" s="205" t="s">
        <v>1981</v>
      </c>
    </row>
    <row r="594" spans="1:65" s="12" customFormat="1" ht="22.9" customHeight="1">
      <c r="B594" s="177"/>
      <c r="C594" s="178"/>
      <c r="D594" s="179" t="s">
        <v>74</v>
      </c>
      <c r="E594" s="191" t="s">
        <v>5358</v>
      </c>
      <c r="F594" s="191" t="s">
        <v>5359</v>
      </c>
      <c r="G594" s="178"/>
      <c r="H594" s="178"/>
      <c r="I594" s="181"/>
      <c r="J594" s="192">
        <f>BK594</f>
        <v>0</v>
      </c>
      <c r="K594" s="178"/>
      <c r="L594" s="183"/>
      <c r="M594" s="184"/>
      <c r="N594" s="185"/>
      <c r="O594" s="185"/>
      <c r="P594" s="186">
        <f>SUM(P595:P604)</f>
        <v>0</v>
      </c>
      <c r="Q594" s="185"/>
      <c r="R594" s="186">
        <f>SUM(R595:R604)</f>
        <v>0</v>
      </c>
      <c r="S594" s="185"/>
      <c r="T594" s="187">
        <f>SUM(T595:T604)</f>
        <v>0</v>
      </c>
      <c r="AR594" s="188" t="s">
        <v>83</v>
      </c>
      <c r="AT594" s="189" t="s">
        <v>74</v>
      </c>
      <c r="AU594" s="189" t="s">
        <v>83</v>
      </c>
      <c r="AY594" s="188" t="s">
        <v>209</v>
      </c>
      <c r="BK594" s="190">
        <f>SUM(BK595:BK604)</f>
        <v>0</v>
      </c>
    </row>
    <row r="595" spans="1:65" s="2" customFormat="1" ht="16.5" customHeight="1">
      <c r="A595" s="35"/>
      <c r="B595" s="36"/>
      <c r="C595" s="244" t="s">
        <v>1973</v>
      </c>
      <c r="D595" s="244" t="s">
        <v>287</v>
      </c>
      <c r="E595" s="245" t="s">
        <v>5360</v>
      </c>
      <c r="F595" s="246" t="s">
        <v>4929</v>
      </c>
      <c r="G595" s="247" t="s">
        <v>1512</v>
      </c>
      <c r="H595" s="248">
        <v>18</v>
      </c>
      <c r="I595" s="249"/>
      <c r="J595" s="250">
        <f t="shared" ref="J595:J604" si="160">ROUND(I595*H595,2)</f>
        <v>0</v>
      </c>
      <c r="K595" s="251"/>
      <c r="L595" s="252"/>
      <c r="M595" s="253" t="s">
        <v>1</v>
      </c>
      <c r="N595" s="254" t="s">
        <v>40</v>
      </c>
      <c r="O595" s="72"/>
      <c r="P595" s="203">
        <f t="shared" ref="P595:P604" si="161">O595*H595</f>
        <v>0</v>
      </c>
      <c r="Q595" s="203">
        <v>0</v>
      </c>
      <c r="R595" s="203">
        <f t="shared" ref="R595:R604" si="162">Q595*H595</f>
        <v>0</v>
      </c>
      <c r="S595" s="203">
        <v>0</v>
      </c>
      <c r="T595" s="204">
        <f t="shared" ref="T595:T604" si="163">S595*H595</f>
        <v>0</v>
      </c>
      <c r="U595" s="35"/>
      <c r="V595" s="35"/>
      <c r="W595" s="35"/>
      <c r="X595" s="35"/>
      <c r="Y595" s="35"/>
      <c r="Z595" s="35"/>
      <c r="AA595" s="35"/>
      <c r="AB595" s="35"/>
      <c r="AC595" s="35"/>
      <c r="AD595" s="35"/>
      <c r="AE595" s="35"/>
      <c r="AR595" s="205" t="s">
        <v>229</v>
      </c>
      <c r="AT595" s="205" t="s">
        <v>287</v>
      </c>
      <c r="AU595" s="205" t="s">
        <v>85</v>
      </c>
      <c r="AY595" s="18" t="s">
        <v>209</v>
      </c>
      <c r="BE595" s="206">
        <f t="shared" ref="BE595:BE604" si="164">IF(N595="základní",J595,0)</f>
        <v>0</v>
      </c>
      <c r="BF595" s="206">
        <f t="shared" ref="BF595:BF604" si="165">IF(N595="snížená",J595,0)</f>
        <v>0</v>
      </c>
      <c r="BG595" s="206">
        <f t="shared" ref="BG595:BG604" si="166">IF(N595="zákl. přenesená",J595,0)</f>
        <v>0</v>
      </c>
      <c r="BH595" s="206">
        <f t="shared" ref="BH595:BH604" si="167">IF(N595="sníž. přenesená",J595,0)</f>
        <v>0</v>
      </c>
      <c r="BI595" s="206">
        <f t="shared" ref="BI595:BI604" si="168">IF(N595="nulová",J595,0)</f>
        <v>0</v>
      </c>
      <c r="BJ595" s="18" t="s">
        <v>83</v>
      </c>
      <c r="BK595" s="206">
        <f t="shared" ref="BK595:BK604" si="169">ROUND(I595*H595,2)</f>
        <v>0</v>
      </c>
      <c r="BL595" s="18" t="s">
        <v>215</v>
      </c>
      <c r="BM595" s="205" t="s">
        <v>1985</v>
      </c>
    </row>
    <row r="596" spans="1:65" s="2" customFormat="1" ht="16.5" customHeight="1">
      <c r="A596" s="35"/>
      <c r="B596" s="36"/>
      <c r="C596" s="193" t="s">
        <v>1163</v>
      </c>
      <c r="D596" s="193" t="s">
        <v>211</v>
      </c>
      <c r="E596" s="194" t="s">
        <v>5361</v>
      </c>
      <c r="F596" s="195" t="s">
        <v>4931</v>
      </c>
      <c r="G596" s="196" t="s">
        <v>1512</v>
      </c>
      <c r="H596" s="197">
        <v>18</v>
      </c>
      <c r="I596" s="198"/>
      <c r="J596" s="199">
        <f t="shared" si="160"/>
        <v>0</v>
      </c>
      <c r="K596" s="200"/>
      <c r="L596" s="40"/>
      <c r="M596" s="201" t="s">
        <v>1</v>
      </c>
      <c r="N596" s="202" t="s">
        <v>40</v>
      </c>
      <c r="O596" s="72"/>
      <c r="P596" s="203">
        <f t="shared" si="161"/>
        <v>0</v>
      </c>
      <c r="Q596" s="203">
        <v>0</v>
      </c>
      <c r="R596" s="203">
        <f t="shared" si="162"/>
        <v>0</v>
      </c>
      <c r="S596" s="203">
        <v>0</v>
      </c>
      <c r="T596" s="204">
        <f t="shared" si="163"/>
        <v>0</v>
      </c>
      <c r="U596" s="35"/>
      <c r="V596" s="35"/>
      <c r="W596" s="35"/>
      <c r="X596" s="35"/>
      <c r="Y596" s="35"/>
      <c r="Z596" s="35"/>
      <c r="AA596" s="35"/>
      <c r="AB596" s="35"/>
      <c r="AC596" s="35"/>
      <c r="AD596" s="35"/>
      <c r="AE596" s="35"/>
      <c r="AR596" s="205" t="s">
        <v>215</v>
      </c>
      <c r="AT596" s="205" t="s">
        <v>211</v>
      </c>
      <c r="AU596" s="205" t="s">
        <v>85</v>
      </c>
      <c r="AY596" s="18" t="s">
        <v>209</v>
      </c>
      <c r="BE596" s="206">
        <f t="shared" si="164"/>
        <v>0</v>
      </c>
      <c r="BF596" s="206">
        <f t="shared" si="165"/>
        <v>0</v>
      </c>
      <c r="BG596" s="206">
        <f t="shared" si="166"/>
        <v>0</v>
      </c>
      <c r="BH596" s="206">
        <f t="shared" si="167"/>
        <v>0</v>
      </c>
      <c r="BI596" s="206">
        <f t="shared" si="168"/>
        <v>0</v>
      </c>
      <c r="BJ596" s="18" t="s">
        <v>83</v>
      </c>
      <c r="BK596" s="206">
        <f t="shared" si="169"/>
        <v>0</v>
      </c>
      <c r="BL596" s="18" t="s">
        <v>215</v>
      </c>
      <c r="BM596" s="205" t="s">
        <v>1990</v>
      </c>
    </row>
    <row r="597" spans="1:65" s="2" customFormat="1" ht="16.5" customHeight="1">
      <c r="A597" s="35"/>
      <c r="B597" s="36"/>
      <c r="C597" s="244" t="s">
        <v>1982</v>
      </c>
      <c r="D597" s="244" t="s">
        <v>287</v>
      </c>
      <c r="E597" s="245" t="s">
        <v>5362</v>
      </c>
      <c r="F597" s="246" t="s">
        <v>4933</v>
      </c>
      <c r="G597" s="247" t="s">
        <v>1512</v>
      </c>
      <c r="H597" s="248">
        <v>30</v>
      </c>
      <c r="I597" s="249"/>
      <c r="J597" s="250">
        <f t="shared" si="160"/>
        <v>0</v>
      </c>
      <c r="K597" s="251"/>
      <c r="L597" s="252"/>
      <c r="M597" s="253" t="s">
        <v>1</v>
      </c>
      <c r="N597" s="254" t="s">
        <v>40</v>
      </c>
      <c r="O597" s="72"/>
      <c r="P597" s="203">
        <f t="shared" si="161"/>
        <v>0</v>
      </c>
      <c r="Q597" s="203">
        <v>0</v>
      </c>
      <c r="R597" s="203">
        <f t="shared" si="162"/>
        <v>0</v>
      </c>
      <c r="S597" s="203">
        <v>0</v>
      </c>
      <c r="T597" s="204">
        <f t="shared" si="163"/>
        <v>0</v>
      </c>
      <c r="U597" s="35"/>
      <c r="V597" s="35"/>
      <c r="W597" s="35"/>
      <c r="X597" s="35"/>
      <c r="Y597" s="35"/>
      <c r="Z597" s="35"/>
      <c r="AA597" s="35"/>
      <c r="AB597" s="35"/>
      <c r="AC597" s="35"/>
      <c r="AD597" s="35"/>
      <c r="AE597" s="35"/>
      <c r="AR597" s="205" t="s">
        <v>229</v>
      </c>
      <c r="AT597" s="205" t="s">
        <v>287</v>
      </c>
      <c r="AU597" s="205" t="s">
        <v>85</v>
      </c>
      <c r="AY597" s="18" t="s">
        <v>209</v>
      </c>
      <c r="BE597" s="206">
        <f t="shared" si="164"/>
        <v>0</v>
      </c>
      <c r="BF597" s="206">
        <f t="shared" si="165"/>
        <v>0</v>
      </c>
      <c r="BG597" s="206">
        <f t="shared" si="166"/>
        <v>0</v>
      </c>
      <c r="BH597" s="206">
        <f t="shared" si="167"/>
        <v>0</v>
      </c>
      <c r="BI597" s="206">
        <f t="shared" si="168"/>
        <v>0</v>
      </c>
      <c r="BJ597" s="18" t="s">
        <v>83</v>
      </c>
      <c r="BK597" s="206">
        <f t="shared" si="169"/>
        <v>0</v>
      </c>
      <c r="BL597" s="18" t="s">
        <v>215</v>
      </c>
      <c r="BM597" s="205" t="s">
        <v>1996</v>
      </c>
    </row>
    <row r="598" spans="1:65" s="2" customFormat="1" ht="16.5" customHeight="1">
      <c r="A598" s="35"/>
      <c r="B598" s="36"/>
      <c r="C598" s="193" t="s">
        <v>1167</v>
      </c>
      <c r="D598" s="193" t="s">
        <v>211</v>
      </c>
      <c r="E598" s="194" t="s">
        <v>5363</v>
      </c>
      <c r="F598" s="195" t="s">
        <v>4931</v>
      </c>
      <c r="G598" s="196" t="s">
        <v>1512</v>
      </c>
      <c r="H598" s="197">
        <v>30</v>
      </c>
      <c r="I598" s="198"/>
      <c r="J598" s="199">
        <f t="shared" si="160"/>
        <v>0</v>
      </c>
      <c r="K598" s="200"/>
      <c r="L598" s="40"/>
      <c r="M598" s="201" t="s">
        <v>1</v>
      </c>
      <c r="N598" s="202" t="s">
        <v>40</v>
      </c>
      <c r="O598" s="72"/>
      <c r="P598" s="203">
        <f t="shared" si="161"/>
        <v>0</v>
      </c>
      <c r="Q598" s="203">
        <v>0</v>
      </c>
      <c r="R598" s="203">
        <f t="shared" si="162"/>
        <v>0</v>
      </c>
      <c r="S598" s="203">
        <v>0</v>
      </c>
      <c r="T598" s="204">
        <f t="shared" si="163"/>
        <v>0</v>
      </c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R598" s="205" t="s">
        <v>215</v>
      </c>
      <c r="AT598" s="205" t="s">
        <v>211</v>
      </c>
      <c r="AU598" s="205" t="s">
        <v>85</v>
      </c>
      <c r="AY598" s="18" t="s">
        <v>209</v>
      </c>
      <c r="BE598" s="206">
        <f t="shared" si="164"/>
        <v>0</v>
      </c>
      <c r="BF598" s="206">
        <f t="shared" si="165"/>
        <v>0</v>
      </c>
      <c r="BG598" s="206">
        <f t="shared" si="166"/>
        <v>0</v>
      </c>
      <c r="BH598" s="206">
        <f t="shared" si="167"/>
        <v>0</v>
      </c>
      <c r="BI598" s="206">
        <f t="shared" si="168"/>
        <v>0</v>
      </c>
      <c r="BJ598" s="18" t="s">
        <v>83</v>
      </c>
      <c r="BK598" s="206">
        <f t="shared" si="169"/>
        <v>0</v>
      </c>
      <c r="BL598" s="18" t="s">
        <v>215</v>
      </c>
      <c r="BM598" s="205" t="s">
        <v>1999</v>
      </c>
    </row>
    <row r="599" spans="1:65" s="2" customFormat="1" ht="16.5" customHeight="1">
      <c r="A599" s="35"/>
      <c r="B599" s="36"/>
      <c r="C599" s="244" t="s">
        <v>1993</v>
      </c>
      <c r="D599" s="244" t="s">
        <v>287</v>
      </c>
      <c r="E599" s="245" t="s">
        <v>5364</v>
      </c>
      <c r="F599" s="246" t="s">
        <v>4936</v>
      </c>
      <c r="G599" s="247" t="s">
        <v>1512</v>
      </c>
      <c r="H599" s="248">
        <v>13</v>
      </c>
      <c r="I599" s="249"/>
      <c r="J599" s="250">
        <f t="shared" si="160"/>
        <v>0</v>
      </c>
      <c r="K599" s="251"/>
      <c r="L599" s="252"/>
      <c r="M599" s="253" t="s">
        <v>1</v>
      </c>
      <c r="N599" s="254" t="s">
        <v>40</v>
      </c>
      <c r="O599" s="72"/>
      <c r="P599" s="203">
        <f t="shared" si="161"/>
        <v>0</v>
      </c>
      <c r="Q599" s="203">
        <v>0</v>
      </c>
      <c r="R599" s="203">
        <f t="shared" si="162"/>
        <v>0</v>
      </c>
      <c r="S599" s="203">
        <v>0</v>
      </c>
      <c r="T599" s="204">
        <f t="shared" si="163"/>
        <v>0</v>
      </c>
      <c r="U599" s="35"/>
      <c r="V599" s="35"/>
      <c r="W599" s="35"/>
      <c r="X599" s="35"/>
      <c r="Y599" s="35"/>
      <c r="Z599" s="35"/>
      <c r="AA599" s="35"/>
      <c r="AB599" s="35"/>
      <c r="AC599" s="35"/>
      <c r="AD599" s="35"/>
      <c r="AE599" s="35"/>
      <c r="AR599" s="205" t="s">
        <v>229</v>
      </c>
      <c r="AT599" s="205" t="s">
        <v>287</v>
      </c>
      <c r="AU599" s="205" t="s">
        <v>85</v>
      </c>
      <c r="AY599" s="18" t="s">
        <v>209</v>
      </c>
      <c r="BE599" s="206">
        <f t="shared" si="164"/>
        <v>0</v>
      </c>
      <c r="BF599" s="206">
        <f t="shared" si="165"/>
        <v>0</v>
      </c>
      <c r="BG599" s="206">
        <f t="shared" si="166"/>
        <v>0</v>
      </c>
      <c r="BH599" s="206">
        <f t="shared" si="167"/>
        <v>0</v>
      </c>
      <c r="BI599" s="206">
        <f t="shared" si="168"/>
        <v>0</v>
      </c>
      <c r="BJ599" s="18" t="s">
        <v>83</v>
      </c>
      <c r="BK599" s="206">
        <f t="shared" si="169"/>
        <v>0</v>
      </c>
      <c r="BL599" s="18" t="s">
        <v>215</v>
      </c>
      <c r="BM599" s="205" t="s">
        <v>2003</v>
      </c>
    </row>
    <row r="600" spans="1:65" s="2" customFormat="1" ht="16.5" customHeight="1">
      <c r="A600" s="35"/>
      <c r="B600" s="36"/>
      <c r="C600" s="193" t="s">
        <v>1172</v>
      </c>
      <c r="D600" s="193" t="s">
        <v>211</v>
      </c>
      <c r="E600" s="194" t="s">
        <v>5365</v>
      </c>
      <c r="F600" s="195" t="s">
        <v>4931</v>
      </c>
      <c r="G600" s="196" t="s">
        <v>1512</v>
      </c>
      <c r="H600" s="197">
        <v>13</v>
      </c>
      <c r="I600" s="198"/>
      <c r="J600" s="199">
        <f t="shared" si="160"/>
        <v>0</v>
      </c>
      <c r="K600" s="200"/>
      <c r="L600" s="40"/>
      <c r="M600" s="201" t="s">
        <v>1</v>
      </c>
      <c r="N600" s="202" t="s">
        <v>40</v>
      </c>
      <c r="O600" s="72"/>
      <c r="P600" s="203">
        <f t="shared" si="161"/>
        <v>0</v>
      </c>
      <c r="Q600" s="203">
        <v>0</v>
      </c>
      <c r="R600" s="203">
        <f t="shared" si="162"/>
        <v>0</v>
      </c>
      <c r="S600" s="203">
        <v>0</v>
      </c>
      <c r="T600" s="204">
        <f t="shared" si="163"/>
        <v>0</v>
      </c>
      <c r="U600" s="35"/>
      <c r="V600" s="35"/>
      <c r="W600" s="35"/>
      <c r="X600" s="35"/>
      <c r="Y600" s="35"/>
      <c r="Z600" s="35"/>
      <c r="AA600" s="35"/>
      <c r="AB600" s="35"/>
      <c r="AC600" s="35"/>
      <c r="AD600" s="35"/>
      <c r="AE600" s="35"/>
      <c r="AR600" s="205" t="s">
        <v>215</v>
      </c>
      <c r="AT600" s="205" t="s">
        <v>211</v>
      </c>
      <c r="AU600" s="205" t="s">
        <v>85</v>
      </c>
      <c r="AY600" s="18" t="s">
        <v>209</v>
      </c>
      <c r="BE600" s="206">
        <f t="shared" si="164"/>
        <v>0</v>
      </c>
      <c r="BF600" s="206">
        <f t="shared" si="165"/>
        <v>0</v>
      </c>
      <c r="BG600" s="206">
        <f t="shared" si="166"/>
        <v>0</v>
      </c>
      <c r="BH600" s="206">
        <f t="shared" si="167"/>
        <v>0</v>
      </c>
      <c r="BI600" s="206">
        <f t="shared" si="168"/>
        <v>0</v>
      </c>
      <c r="BJ600" s="18" t="s">
        <v>83</v>
      </c>
      <c r="BK600" s="206">
        <f t="shared" si="169"/>
        <v>0</v>
      </c>
      <c r="BL600" s="18" t="s">
        <v>215</v>
      </c>
      <c r="BM600" s="205" t="s">
        <v>2006</v>
      </c>
    </row>
    <row r="601" spans="1:65" s="2" customFormat="1" ht="16.5" customHeight="1">
      <c r="A601" s="35"/>
      <c r="B601" s="36"/>
      <c r="C601" s="244" t="s">
        <v>2000</v>
      </c>
      <c r="D601" s="244" t="s">
        <v>287</v>
      </c>
      <c r="E601" s="245" t="s">
        <v>5366</v>
      </c>
      <c r="F601" s="246" t="s">
        <v>4942</v>
      </c>
      <c r="G601" s="247" t="s">
        <v>1512</v>
      </c>
      <c r="H601" s="248">
        <v>2</v>
      </c>
      <c r="I601" s="249"/>
      <c r="J601" s="250">
        <f t="shared" si="160"/>
        <v>0</v>
      </c>
      <c r="K601" s="251"/>
      <c r="L601" s="252"/>
      <c r="M601" s="253" t="s">
        <v>1</v>
      </c>
      <c r="N601" s="254" t="s">
        <v>40</v>
      </c>
      <c r="O601" s="72"/>
      <c r="P601" s="203">
        <f t="shared" si="161"/>
        <v>0</v>
      </c>
      <c r="Q601" s="203">
        <v>0</v>
      </c>
      <c r="R601" s="203">
        <f t="shared" si="162"/>
        <v>0</v>
      </c>
      <c r="S601" s="203">
        <v>0</v>
      </c>
      <c r="T601" s="204">
        <f t="shared" si="163"/>
        <v>0</v>
      </c>
      <c r="U601" s="35"/>
      <c r="V601" s="35"/>
      <c r="W601" s="35"/>
      <c r="X601" s="35"/>
      <c r="Y601" s="35"/>
      <c r="Z601" s="35"/>
      <c r="AA601" s="35"/>
      <c r="AB601" s="35"/>
      <c r="AC601" s="35"/>
      <c r="AD601" s="35"/>
      <c r="AE601" s="35"/>
      <c r="AR601" s="205" t="s">
        <v>229</v>
      </c>
      <c r="AT601" s="205" t="s">
        <v>287</v>
      </c>
      <c r="AU601" s="205" t="s">
        <v>85</v>
      </c>
      <c r="AY601" s="18" t="s">
        <v>209</v>
      </c>
      <c r="BE601" s="206">
        <f t="shared" si="164"/>
        <v>0</v>
      </c>
      <c r="BF601" s="206">
        <f t="shared" si="165"/>
        <v>0</v>
      </c>
      <c r="BG601" s="206">
        <f t="shared" si="166"/>
        <v>0</v>
      </c>
      <c r="BH601" s="206">
        <f t="shared" si="167"/>
        <v>0</v>
      </c>
      <c r="BI601" s="206">
        <f t="shared" si="168"/>
        <v>0</v>
      </c>
      <c r="BJ601" s="18" t="s">
        <v>83</v>
      </c>
      <c r="BK601" s="206">
        <f t="shared" si="169"/>
        <v>0</v>
      </c>
      <c r="BL601" s="18" t="s">
        <v>215</v>
      </c>
      <c r="BM601" s="205" t="s">
        <v>2010</v>
      </c>
    </row>
    <row r="602" spans="1:65" s="2" customFormat="1" ht="16.5" customHeight="1">
      <c r="A602" s="35"/>
      <c r="B602" s="36"/>
      <c r="C602" s="193" t="s">
        <v>1175</v>
      </c>
      <c r="D602" s="193" t="s">
        <v>211</v>
      </c>
      <c r="E602" s="194" t="s">
        <v>5367</v>
      </c>
      <c r="F602" s="195" t="s">
        <v>4931</v>
      </c>
      <c r="G602" s="196" t="s">
        <v>1512</v>
      </c>
      <c r="H602" s="197">
        <v>2</v>
      </c>
      <c r="I602" s="198"/>
      <c r="J602" s="199">
        <f t="shared" si="160"/>
        <v>0</v>
      </c>
      <c r="K602" s="200"/>
      <c r="L602" s="40"/>
      <c r="M602" s="201" t="s">
        <v>1</v>
      </c>
      <c r="N602" s="202" t="s">
        <v>40</v>
      </c>
      <c r="O602" s="72"/>
      <c r="P602" s="203">
        <f t="shared" si="161"/>
        <v>0</v>
      </c>
      <c r="Q602" s="203">
        <v>0</v>
      </c>
      <c r="R602" s="203">
        <f t="shared" si="162"/>
        <v>0</v>
      </c>
      <c r="S602" s="203">
        <v>0</v>
      </c>
      <c r="T602" s="204">
        <f t="shared" si="163"/>
        <v>0</v>
      </c>
      <c r="U602" s="35"/>
      <c r="V602" s="35"/>
      <c r="W602" s="35"/>
      <c r="X602" s="35"/>
      <c r="Y602" s="35"/>
      <c r="Z602" s="35"/>
      <c r="AA602" s="35"/>
      <c r="AB602" s="35"/>
      <c r="AC602" s="35"/>
      <c r="AD602" s="35"/>
      <c r="AE602" s="35"/>
      <c r="AR602" s="205" t="s">
        <v>215</v>
      </c>
      <c r="AT602" s="205" t="s">
        <v>211</v>
      </c>
      <c r="AU602" s="205" t="s">
        <v>85</v>
      </c>
      <c r="AY602" s="18" t="s">
        <v>209</v>
      </c>
      <c r="BE602" s="206">
        <f t="shared" si="164"/>
        <v>0</v>
      </c>
      <c r="BF602" s="206">
        <f t="shared" si="165"/>
        <v>0</v>
      </c>
      <c r="BG602" s="206">
        <f t="shared" si="166"/>
        <v>0</v>
      </c>
      <c r="BH602" s="206">
        <f t="shared" si="167"/>
        <v>0</v>
      </c>
      <c r="BI602" s="206">
        <f t="shared" si="168"/>
        <v>0</v>
      </c>
      <c r="BJ602" s="18" t="s">
        <v>83</v>
      </c>
      <c r="BK602" s="206">
        <f t="shared" si="169"/>
        <v>0</v>
      </c>
      <c r="BL602" s="18" t="s">
        <v>215</v>
      </c>
      <c r="BM602" s="205" t="s">
        <v>2013</v>
      </c>
    </row>
    <row r="603" spans="1:65" s="2" customFormat="1" ht="16.5" customHeight="1">
      <c r="A603" s="35"/>
      <c r="B603" s="36"/>
      <c r="C603" s="244" t="s">
        <v>2007</v>
      </c>
      <c r="D603" s="244" t="s">
        <v>287</v>
      </c>
      <c r="E603" s="245" t="s">
        <v>5368</v>
      </c>
      <c r="F603" s="246" t="s">
        <v>4948</v>
      </c>
      <c r="G603" s="247" t="s">
        <v>1512</v>
      </c>
      <c r="H603" s="248">
        <v>3</v>
      </c>
      <c r="I603" s="249"/>
      <c r="J603" s="250">
        <f t="shared" si="160"/>
        <v>0</v>
      </c>
      <c r="K603" s="251"/>
      <c r="L603" s="252"/>
      <c r="M603" s="253" t="s">
        <v>1</v>
      </c>
      <c r="N603" s="254" t="s">
        <v>40</v>
      </c>
      <c r="O603" s="72"/>
      <c r="P603" s="203">
        <f t="shared" si="161"/>
        <v>0</v>
      </c>
      <c r="Q603" s="203">
        <v>0</v>
      </c>
      <c r="R603" s="203">
        <f t="shared" si="162"/>
        <v>0</v>
      </c>
      <c r="S603" s="203">
        <v>0</v>
      </c>
      <c r="T603" s="204">
        <f t="shared" si="163"/>
        <v>0</v>
      </c>
      <c r="U603" s="35"/>
      <c r="V603" s="35"/>
      <c r="W603" s="35"/>
      <c r="X603" s="35"/>
      <c r="Y603" s="35"/>
      <c r="Z603" s="35"/>
      <c r="AA603" s="35"/>
      <c r="AB603" s="35"/>
      <c r="AC603" s="35"/>
      <c r="AD603" s="35"/>
      <c r="AE603" s="35"/>
      <c r="AR603" s="205" t="s">
        <v>229</v>
      </c>
      <c r="AT603" s="205" t="s">
        <v>287</v>
      </c>
      <c r="AU603" s="205" t="s">
        <v>85</v>
      </c>
      <c r="AY603" s="18" t="s">
        <v>209</v>
      </c>
      <c r="BE603" s="206">
        <f t="shared" si="164"/>
        <v>0</v>
      </c>
      <c r="BF603" s="206">
        <f t="shared" si="165"/>
        <v>0</v>
      </c>
      <c r="BG603" s="206">
        <f t="shared" si="166"/>
        <v>0</v>
      </c>
      <c r="BH603" s="206">
        <f t="shared" si="167"/>
        <v>0</v>
      </c>
      <c r="BI603" s="206">
        <f t="shared" si="168"/>
        <v>0</v>
      </c>
      <c r="BJ603" s="18" t="s">
        <v>83</v>
      </c>
      <c r="BK603" s="206">
        <f t="shared" si="169"/>
        <v>0</v>
      </c>
      <c r="BL603" s="18" t="s">
        <v>215</v>
      </c>
      <c r="BM603" s="205" t="s">
        <v>2017</v>
      </c>
    </row>
    <row r="604" spans="1:65" s="2" customFormat="1" ht="16.5" customHeight="1">
      <c r="A604" s="35"/>
      <c r="B604" s="36"/>
      <c r="C604" s="193" t="s">
        <v>1179</v>
      </c>
      <c r="D604" s="193" t="s">
        <v>211</v>
      </c>
      <c r="E604" s="194" t="s">
        <v>5369</v>
      </c>
      <c r="F604" s="195" t="s">
        <v>4931</v>
      </c>
      <c r="G604" s="196" t="s">
        <v>1512</v>
      </c>
      <c r="H604" s="197">
        <v>3</v>
      </c>
      <c r="I604" s="198"/>
      <c r="J604" s="199">
        <f t="shared" si="160"/>
        <v>0</v>
      </c>
      <c r="K604" s="200"/>
      <c r="L604" s="40"/>
      <c r="M604" s="201" t="s">
        <v>1</v>
      </c>
      <c r="N604" s="202" t="s">
        <v>40</v>
      </c>
      <c r="O604" s="72"/>
      <c r="P604" s="203">
        <f t="shared" si="161"/>
        <v>0</v>
      </c>
      <c r="Q604" s="203">
        <v>0</v>
      </c>
      <c r="R604" s="203">
        <f t="shared" si="162"/>
        <v>0</v>
      </c>
      <c r="S604" s="203">
        <v>0</v>
      </c>
      <c r="T604" s="204">
        <f t="shared" si="163"/>
        <v>0</v>
      </c>
      <c r="U604" s="35"/>
      <c r="V604" s="35"/>
      <c r="W604" s="35"/>
      <c r="X604" s="35"/>
      <c r="Y604" s="35"/>
      <c r="Z604" s="35"/>
      <c r="AA604" s="35"/>
      <c r="AB604" s="35"/>
      <c r="AC604" s="35"/>
      <c r="AD604" s="35"/>
      <c r="AE604" s="35"/>
      <c r="AR604" s="205" t="s">
        <v>215</v>
      </c>
      <c r="AT604" s="205" t="s">
        <v>211</v>
      </c>
      <c r="AU604" s="205" t="s">
        <v>85</v>
      </c>
      <c r="AY604" s="18" t="s">
        <v>209</v>
      </c>
      <c r="BE604" s="206">
        <f t="shared" si="164"/>
        <v>0</v>
      </c>
      <c r="BF604" s="206">
        <f t="shared" si="165"/>
        <v>0</v>
      </c>
      <c r="BG604" s="206">
        <f t="shared" si="166"/>
        <v>0</v>
      </c>
      <c r="BH604" s="206">
        <f t="shared" si="167"/>
        <v>0</v>
      </c>
      <c r="BI604" s="206">
        <f t="shared" si="168"/>
        <v>0</v>
      </c>
      <c r="BJ604" s="18" t="s">
        <v>83</v>
      </c>
      <c r="BK604" s="206">
        <f t="shared" si="169"/>
        <v>0</v>
      </c>
      <c r="BL604" s="18" t="s">
        <v>215</v>
      </c>
      <c r="BM604" s="205" t="s">
        <v>2020</v>
      </c>
    </row>
    <row r="605" spans="1:65" s="12" customFormat="1" ht="22.9" customHeight="1">
      <c r="B605" s="177"/>
      <c r="C605" s="178"/>
      <c r="D605" s="179" t="s">
        <v>74</v>
      </c>
      <c r="E605" s="191" t="s">
        <v>5370</v>
      </c>
      <c r="F605" s="191" t="s">
        <v>4951</v>
      </c>
      <c r="G605" s="178"/>
      <c r="H605" s="178"/>
      <c r="I605" s="181"/>
      <c r="J605" s="192">
        <f>BK605</f>
        <v>0</v>
      </c>
      <c r="K605" s="178"/>
      <c r="L605" s="183"/>
      <c r="M605" s="184"/>
      <c r="N605" s="185"/>
      <c r="O605" s="185"/>
      <c r="P605" s="186">
        <f>SUM(P606:P608)</f>
        <v>0</v>
      </c>
      <c r="Q605" s="185"/>
      <c r="R605" s="186">
        <f>SUM(R606:R608)</f>
        <v>0</v>
      </c>
      <c r="S605" s="185"/>
      <c r="T605" s="187">
        <f>SUM(T606:T608)</f>
        <v>0</v>
      </c>
      <c r="AR605" s="188" t="s">
        <v>83</v>
      </c>
      <c r="AT605" s="189" t="s">
        <v>74</v>
      </c>
      <c r="AU605" s="189" t="s">
        <v>83</v>
      </c>
      <c r="AY605" s="188" t="s">
        <v>209</v>
      </c>
      <c r="BK605" s="190">
        <f>SUM(BK606:BK608)</f>
        <v>0</v>
      </c>
    </row>
    <row r="606" spans="1:65" s="2" customFormat="1" ht="21.75" customHeight="1">
      <c r="A606" s="35"/>
      <c r="B606" s="36"/>
      <c r="C606" s="193" t="s">
        <v>2014</v>
      </c>
      <c r="D606" s="193" t="s">
        <v>211</v>
      </c>
      <c r="E606" s="194" t="s">
        <v>5371</v>
      </c>
      <c r="F606" s="195" t="s">
        <v>4953</v>
      </c>
      <c r="G606" s="196" t="s">
        <v>214</v>
      </c>
      <c r="H606" s="197">
        <v>35</v>
      </c>
      <c r="I606" s="198"/>
      <c r="J606" s="199">
        <f>ROUND(I606*H606,2)</f>
        <v>0</v>
      </c>
      <c r="K606" s="200"/>
      <c r="L606" s="40"/>
      <c r="M606" s="201" t="s">
        <v>1</v>
      </c>
      <c r="N606" s="202" t="s">
        <v>40</v>
      </c>
      <c r="O606" s="72"/>
      <c r="P606" s="203">
        <f>O606*H606</f>
        <v>0</v>
      </c>
      <c r="Q606" s="203">
        <v>0</v>
      </c>
      <c r="R606" s="203">
        <f>Q606*H606</f>
        <v>0</v>
      </c>
      <c r="S606" s="203">
        <v>0</v>
      </c>
      <c r="T606" s="204">
        <f>S606*H606</f>
        <v>0</v>
      </c>
      <c r="U606" s="35"/>
      <c r="V606" s="35"/>
      <c r="W606" s="35"/>
      <c r="X606" s="35"/>
      <c r="Y606" s="35"/>
      <c r="Z606" s="35"/>
      <c r="AA606" s="35"/>
      <c r="AB606" s="35"/>
      <c r="AC606" s="35"/>
      <c r="AD606" s="35"/>
      <c r="AE606" s="35"/>
      <c r="AR606" s="205" t="s">
        <v>215</v>
      </c>
      <c r="AT606" s="205" t="s">
        <v>211</v>
      </c>
      <c r="AU606" s="205" t="s">
        <v>85</v>
      </c>
      <c r="AY606" s="18" t="s">
        <v>209</v>
      </c>
      <c r="BE606" s="206">
        <f>IF(N606="základní",J606,0)</f>
        <v>0</v>
      </c>
      <c r="BF606" s="206">
        <f>IF(N606="snížená",J606,0)</f>
        <v>0</v>
      </c>
      <c r="BG606" s="206">
        <f>IF(N606="zákl. přenesená",J606,0)</f>
        <v>0</v>
      </c>
      <c r="BH606" s="206">
        <f>IF(N606="sníž. přenesená",J606,0)</f>
        <v>0</v>
      </c>
      <c r="BI606" s="206">
        <f>IF(N606="nulová",J606,0)</f>
        <v>0</v>
      </c>
      <c r="BJ606" s="18" t="s">
        <v>83</v>
      </c>
      <c r="BK606" s="206">
        <f>ROUND(I606*H606,2)</f>
        <v>0</v>
      </c>
      <c r="BL606" s="18" t="s">
        <v>215</v>
      </c>
      <c r="BM606" s="205" t="s">
        <v>2024</v>
      </c>
    </row>
    <row r="607" spans="1:65" s="2" customFormat="1" ht="21.75" customHeight="1">
      <c r="A607" s="35"/>
      <c r="B607" s="36"/>
      <c r="C607" s="193" t="s">
        <v>1183</v>
      </c>
      <c r="D607" s="193" t="s">
        <v>211</v>
      </c>
      <c r="E607" s="194" t="s">
        <v>5372</v>
      </c>
      <c r="F607" s="195" t="s">
        <v>4955</v>
      </c>
      <c r="G607" s="196" t="s">
        <v>214</v>
      </c>
      <c r="H607" s="197">
        <v>20</v>
      </c>
      <c r="I607" s="198"/>
      <c r="J607" s="199">
        <f>ROUND(I607*H607,2)</f>
        <v>0</v>
      </c>
      <c r="K607" s="200"/>
      <c r="L607" s="40"/>
      <c r="M607" s="201" t="s">
        <v>1</v>
      </c>
      <c r="N607" s="202" t="s">
        <v>40</v>
      </c>
      <c r="O607" s="72"/>
      <c r="P607" s="203">
        <f>O607*H607</f>
        <v>0</v>
      </c>
      <c r="Q607" s="203">
        <v>0</v>
      </c>
      <c r="R607" s="203">
        <f>Q607*H607</f>
        <v>0</v>
      </c>
      <c r="S607" s="203">
        <v>0</v>
      </c>
      <c r="T607" s="204">
        <f>S607*H607</f>
        <v>0</v>
      </c>
      <c r="U607" s="35"/>
      <c r="V607" s="35"/>
      <c r="W607" s="35"/>
      <c r="X607" s="35"/>
      <c r="Y607" s="35"/>
      <c r="Z607" s="35"/>
      <c r="AA607" s="35"/>
      <c r="AB607" s="35"/>
      <c r="AC607" s="35"/>
      <c r="AD607" s="35"/>
      <c r="AE607" s="35"/>
      <c r="AR607" s="205" t="s">
        <v>215</v>
      </c>
      <c r="AT607" s="205" t="s">
        <v>211</v>
      </c>
      <c r="AU607" s="205" t="s">
        <v>85</v>
      </c>
      <c r="AY607" s="18" t="s">
        <v>209</v>
      </c>
      <c r="BE607" s="206">
        <f>IF(N607="základní",J607,0)</f>
        <v>0</v>
      </c>
      <c r="BF607" s="206">
        <f>IF(N607="snížená",J607,0)</f>
        <v>0</v>
      </c>
      <c r="BG607" s="206">
        <f>IF(N607="zákl. přenesená",J607,0)</f>
        <v>0</v>
      </c>
      <c r="BH607" s="206">
        <f>IF(N607="sníž. přenesená",J607,0)</f>
        <v>0</v>
      </c>
      <c r="BI607" s="206">
        <f>IF(N607="nulová",J607,0)</f>
        <v>0</v>
      </c>
      <c r="BJ607" s="18" t="s">
        <v>83</v>
      </c>
      <c r="BK607" s="206">
        <f>ROUND(I607*H607,2)</f>
        <v>0</v>
      </c>
      <c r="BL607" s="18" t="s">
        <v>215</v>
      </c>
      <c r="BM607" s="205" t="s">
        <v>2027</v>
      </c>
    </row>
    <row r="608" spans="1:65" s="2" customFormat="1" ht="33" customHeight="1">
      <c r="A608" s="35"/>
      <c r="B608" s="36"/>
      <c r="C608" s="193" t="s">
        <v>2021</v>
      </c>
      <c r="D608" s="193" t="s">
        <v>211</v>
      </c>
      <c r="E608" s="194" t="s">
        <v>5373</v>
      </c>
      <c r="F608" s="195" t="s">
        <v>4957</v>
      </c>
      <c r="G608" s="196" t="s">
        <v>214</v>
      </c>
      <c r="H608" s="197">
        <v>70</v>
      </c>
      <c r="I608" s="198"/>
      <c r="J608" s="199">
        <f>ROUND(I608*H608,2)</f>
        <v>0</v>
      </c>
      <c r="K608" s="200"/>
      <c r="L608" s="40"/>
      <c r="M608" s="201" t="s">
        <v>1</v>
      </c>
      <c r="N608" s="202" t="s">
        <v>40</v>
      </c>
      <c r="O608" s="72"/>
      <c r="P608" s="203">
        <f>O608*H608</f>
        <v>0</v>
      </c>
      <c r="Q608" s="203">
        <v>0</v>
      </c>
      <c r="R608" s="203">
        <f>Q608*H608</f>
        <v>0</v>
      </c>
      <c r="S608" s="203">
        <v>0</v>
      </c>
      <c r="T608" s="204">
        <f>S608*H608</f>
        <v>0</v>
      </c>
      <c r="U608" s="35"/>
      <c r="V608" s="35"/>
      <c r="W608" s="35"/>
      <c r="X608" s="35"/>
      <c r="Y608" s="35"/>
      <c r="Z608" s="35"/>
      <c r="AA608" s="35"/>
      <c r="AB608" s="35"/>
      <c r="AC608" s="35"/>
      <c r="AD608" s="35"/>
      <c r="AE608" s="35"/>
      <c r="AR608" s="205" t="s">
        <v>215</v>
      </c>
      <c r="AT608" s="205" t="s">
        <v>211</v>
      </c>
      <c r="AU608" s="205" t="s">
        <v>85</v>
      </c>
      <c r="AY608" s="18" t="s">
        <v>209</v>
      </c>
      <c r="BE608" s="206">
        <f>IF(N608="základní",J608,0)</f>
        <v>0</v>
      </c>
      <c r="BF608" s="206">
        <f>IF(N608="snížená",J608,0)</f>
        <v>0</v>
      </c>
      <c r="BG608" s="206">
        <f>IF(N608="zákl. přenesená",J608,0)</f>
        <v>0</v>
      </c>
      <c r="BH608" s="206">
        <f>IF(N608="sníž. přenesená",J608,0)</f>
        <v>0</v>
      </c>
      <c r="BI608" s="206">
        <f>IF(N608="nulová",J608,0)</f>
        <v>0</v>
      </c>
      <c r="BJ608" s="18" t="s">
        <v>83</v>
      </c>
      <c r="BK608" s="206">
        <f>ROUND(I608*H608,2)</f>
        <v>0</v>
      </c>
      <c r="BL608" s="18" t="s">
        <v>215</v>
      </c>
      <c r="BM608" s="205" t="s">
        <v>2031</v>
      </c>
    </row>
    <row r="609" spans="1:65" s="12" customFormat="1" ht="25.9" customHeight="1">
      <c r="B609" s="177"/>
      <c r="C609" s="178"/>
      <c r="D609" s="179" t="s">
        <v>74</v>
      </c>
      <c r="E609" s="180" t="s">
        <v>5374</v>
      </c>
      <c r="F609" s="180" t="s">
        <v>5375</v>
      </c>
      <c r="G609" s="178"/>
      <c r="H609" s="178"/>
      <c r="I609" s="181"/>
      <c r="J609" s="182">
        <f>BK609</f>
        <v>0</v>
      </c>
      <c r="K609" s="178"/>
      <c r="L609" s="183"/>
      <c r="M609" s="184"/>
      <c r="N609" s="185"/>
      <c r="O609" s="185"/>
      <c r="P609" s="186">
        <f>P610+P649+P664</f>
        <v>0</v>
      </c>
      <c r="Q609" s="185"/>
      <c r="R609" s="186">
        <f>R610+R649+R664</f>
        <v>0</v>
      </c>
      <c r="S609" s="185"/>
      <c r="T609" s="187">
        <f>T610+T649+T664</f>
        <v>0</v>
      </c>
      <c r="AR609" s="188" t="s">
        <v>83</v>
      </c>
      <c r="AT609" s="189" t="s">
        <v>74</v>
      </c>
      <c r="AU609" s="189" t="s">
        <v>75</v>
      </c>
      <c r="AY609" s="188" t="s">
        <v>209</v>
      </c>
      <c r="BK609" s="190">
        <f>BK610+BK649+BK664</f>
        <v>0</v>
      </c>
    </row>
    <row r="610" spans="1:65" s="12" customFormat="1" ht="22.9" customHeight="1">
      <c r="B610" s="177"/>
      <c r="C610" s="178"/>
      <c r="D610" s="179" t="s">
        <v>74</v>
      </c>
      <c r="E610" s="191" t="s">
        <v>5376</v>
      </c>
      <c r="F610" s="191" t="s">
        <v>4840</v>
      </c>
      <c r="G610" s="178"/>
      <c r="H610" s="178"/>
      <c r="I610" s="181"/>
      <c r="J610" s="192">
        <f>BK610</f>
        <v>0</v>
      </c>
      <c r="K610" s="178"/>
      <c r="L610" s="183"/>
      <c r="M610" s="184"/>
      <c r="N610" s="185"/>
      <c r="O610" s="185"/>
      <c r="P610" s="186">
        <f>SUM(P611:P648)</f>
        <v>0</v>
      </c>
      <c r="Q610" s="185"/>
      <c r="R610" s="186">
        <f>SUM(R611:R648)</f>
        <v>0</v>
      </c>
      <c r="S610" s="185"/>
      <c r="T610" s="187">
        <f>SUM(T611:T648)</f>
        <v>0</v>
      </c>
      <c r="AR610" s="188" t="s">
        <v>83</v>
      </c>
      <c r="AT610" s="189" t="s">
        <v>74</v>
      </c>
      <c r="AU610" s="189" t="s">
        <v>83</v>
      </c>
      <c r="AY610" s="188" t="s">
        <v>209</v>
      </c>
      <c r="BK610" s="190">
        <f>SUM(BK611:BK648)</f>
        <v>0</v>
      </c>
    </row>
    <row r="611" spans="1:65" s="2" customFormat="1" ht="24.2" customHeight="1">
      <c r="A611" s="35"/>
      <c r="B611" s="36"/>
      <c r="C611" s="244" t="s">
        <v>1194</v>
      </c>
      <c r="D611" s="244" t="s">
        <v>287</v>
      </c>
      <c r="E611" s="245" t="s">
        <v>5377</v>
      </c>
      <c r="F611" s="246" t="s">
        <v>5378</v>
      </c>
      <c r="G611" s="247" t="s">
        <v>513</v>
      </c>
      <c r="H611" s="248">
        <v>9</v>
      </c>
      <c r="I611" s="249"/>
      <c r="J611" s="250">
        <f t="shared" ref="J611:J648" si="170">ROUND(I611*H611,2)</f>
        <v>0</v>
      </c>
      <c r="K611" s="251"/>
      <c r="L611" s="252"/>
      <c r="M611" s="253" t="s">
        <v>1</v>
      </c>
      <c r="N611" s="254" t="s">
        <v>40</v>
      </c>
      <c r="O611" s="72"/>
      <c r="P611" s="203">
        <f t="shared" ref="P611:P648" si="171">O611*H611</f>
        <v>0</v>
      </c>
      <c r="Q611" s="203">
        <v>0</v>
      </c>
      <c r="R611" s="203">
        <f t="shared" ref="R611:R648" si="172">Q611*H611</f>
        <v>0</v>
      </c>
      <c r="S611" s="203">
        <v>0</v>
      </c>
      <c r="T611" s="204">
        <f t="shared" ref="T611:T648" si="173">S611*H611</f>
        <v>0</v>
      </c>
      <c r="U611" s="35"/>
      <c r="V611" s="35"/>
      <c r="W611" s="35"/>
      <c r="X611" s="35"/>
      <c r="Y611" s="35"/>
      <c r="Z611" s="35"/>
      <c r="AA611" s="35"/>
      <c r="AB611" s="35"/>
      <c r="AC611" s="35"/>
      <c r="AD611" s="35"/>
      <c r="AE611" s="35"/>
      <c r="AR611" s="205" t="s">
        <v>229</v>
      </c>
      <c r="AT611" s="205" t="s">
        <v>287</v>
      </c>
      <c r="AU611" s="205" t="s">
        <v>85</v>
      </c>
      <c r="AY611" s="18" t="s">
        <v>209</v>
      </c>
      <c r="BE611" s="206">
        <f t="shared" ref="BE611:BE648" si="174">IF(N611="základní",J611,0)</f>
        <v>0</v>
      </c>
      <c r="BF611" s="206">
        <f t="shared" ref="BF611:BF648" si="175">IF(N611="snížená",J611,0)</f>
        <v>0</v>
      </c>
      <c r="BG611" s="206">
        <f t="shared" ref="BG611:BG648" si="176">IF(N611="zákl. přenesená",J611,0)</f>
        <v>0</v>
      </c>
      <c r="BH611" s="206">
        <f t="shared" ref="BH611:BH648" si="177">IF(N611="sníž. přenesená",J611,0)</f>
        <v>0</v>
      </c>
      <c r="BI611" s="206">
        <f t="shared" ref="BI611:BI648" si="178">IF(N611="nulová",J611,0)</f>
        <v>0</v>
      </c>
      <c r="BJ611" s="18" t="s">
        <v>83</v>
      </c>
      <c r="BK611" s="206">
        <f t="shared" ref="BK611:BK648" si="179">ROUND(I611*H611,2)</f>
        <v>0</v>
      </c>
      <c r="BL611" s="18" t="s">
        <v>215</v>
      </c>
      <c r="BM611" s="205" t="s">
        <v>2034</v>
      </c>
    </row>
    <row r="612" spans="1:65" s="2" customFormat="1" ht="24.2" customHeight="1">
      <c r="A612" s="35"/>
      <c r="B612" s="36"/>
      <c r="C612" s="244" t="s">
        <v>2028</v>
      </c>
      <c r="D612" s="244" t="s">
        <v>287</v>
      </c>
      <c r="E612" s="245" t="s">
        <v>5379</v>
      </c>
      <c r="F612" s="246" t="s">
        <v>5380</v>
      </c>
      <c r="G612" s="247" t="s">
        <v>513</v>
      </c>
      <c r="H612" s="248">
        <v>3</v>
      </c>
      <c r="I612" s="249"/>
      <c r="J612" s="250">
        <f t="shared" si="170"/>
        <v>0</v>
      </c>
      <c r="K612" s="251"/>
      <c r="L612" s="252"/>
      <c r="M612" s="253" t="s">
        <v>1</v>
      </c>
      <c r="N612" s="254" t="s">
        <v>40</v>
      </c>
      <c r="O612" s="72"/>
      <c r="P612" s="203">
        <f t="shared" si="171"/>
        <v>0</v>
      </c>
      <c r="Q612" s="203">
        <v>0</v>
      </c>
      <c r="R612" s="203">
        <f t="shared" si="172"/>
        <v>0</v>
      </c>
      <c r="S612" s="203">
        <v>0</v>
      </c>
      <c r="T612" s="204">
        <f t="shared" si="173"/>
        <v>0</v>
      </c>
      <c r="U612" s="35"/>
      <c r="V612" s="35"/>
      <c r="W612" s="35"/>
      <c r="X612" s="35"/>
      <c r="Y612" s="35"/>
      <c r="Z612" s="35"/>
      <c r="AA612" s="35"/>
      <c r="AB612" s="35"/>
      <c r="AC612" s="35"/>
      <c r="AD612" s="35"/>
      <c r="AE612" s="35"/>
      <c r="AR612" s="205" t="s">
        <v>229</v>
      </c>
      <c r="AT612" s="205" t="s">
        <v>287</v>
      </c>
      <c r="AU612" s="205" t="s">
        <v>85</v>
      </c>
      <c r="AY612" s="18" t="s">
        <v>209</v>
      </c>
      <c r="BE612" s="206">
        <f t="shared" si="174"/>
        <v>0</v>
      </c>
      <c r="BF612" s="206">
        <f t="shared" si="175"/>
        <v>0</v>
      </c>
      <c r="BG612" s="206">
        <f t="shared" si="176"/>
        <v>0</v>
      </c>
      <c r="BH612" s="206">
        <f t="shared" si="177"/>
        <v>0</v>
      </c>
      <c r="BI612" s="206">
        <f t="shared" si="178"/>
        <v>0</v>
      </c>
      <c r="BJ612" s="18" t="s">
        <v>83</v>
      </c>
      <c r="BK612" s="206">
        <f t="shared" si="179"/>
        <v>0</v>
      </c>
      <c r="BL612" s="18" t="s">
        <v>215</v>
      </c>
      <c r="BM612" s="205" t="s">
        <v>2038</v>
      </c>
    </row>
    <row r="613" spans="1:65" s="2" customFormat="1" ht="24.2" customHeight="1">
      <c r="A613" s="35"/>
      <c r="B613" s="36"/>
      <c r="C613" s="244" t="s">
        <v>1199</v>
      </c>
      <c r="D613" s="244" t="s">
        <v>287</v>
      </c>
      <c r="E613" s="245" t="s">
        <v>5381</v>
      </c>
      <c r="F613" s="246" t="s">
        <v>5382</v>
      </c>
      <c r="G613" s="247" t="s">
        <v>513</v>
      </c>
      <c r="H613" s="248">
        <v>2</v>
      </c>
      <c r="I613" s="249"/>
      <c r="J613" s="250">
        <f t="shared" si="170"/>
        <v>0</v>
      </c>
      <c r="K613" s="251"/>
      <c r="L613" s="252"/>
      <c r="M613" s="253" t="s">
        <v>1</v>
      </c>
      <c r="N613" s="254" t="s">
        <v>40</v>
      </c>
      <c r="O613" s="72"/>
      <c r="P613" s="203">
        <f t="shared" si="171"/>
        <v>0</v>
      </c>
      <c r="Q613" s="203">
        <v>0</v>
      </c>
      <c r="R613" s="203">
        <f t="shared" si="172"/>
        <v>0</v>
      </c>
      <c r="S613" s="203">
        <v>0</v>
      </c>
      <c r="T613" s="204">
        <f t="shared" si="173"/>
        <v>0</v>
      </c>
      <c r="U613" s="35"/>
      <c r="V613" s="35"/>
      <c r="W613" s="35"/>
      <c r="X613" s="35"/>
      <c r="Y613" s="35"/>
      <c r="Z613" s="35"/>
      <c r="AA613" s="35"/>
      <c r="AB613" s="35"/>
      <c r="AC613" s="35"/>
      <c r="AD613" s="35"/>
      <c r="AE613" s="35"/>
      <c r="AR613" s="205" t="s">
        <v>229</v>
      </c>
      <c r="AT613" s="205" t="s">
        <v>287</v>
      </c>
      <c r="AU613" s="205" t="s">
        <v>85</v>
      </c>
      <c r="AY613" s="18" t="s">
        <v>209</v>
      </c>
      <c r="BE613" s="206">
        <f t="shared" si="174"/>
        <v>0</v>
      </c>
      <c r="BF613" s="206">
        <f t="shared" si="175"/>
        <v>0</v>
      </c>
      <c r="BG613" s="206">
        <f t="shared" si="176"/>
        <v>0</v>
      </c>
      <c r="BH613" s="206">
        <f t="shared" si="177"/>
        <v>0</v>
      </c>
      <c r="BI613" s="206">
        <f t="shared" si="178"/>
        <v>0</v>
      </c>
      <c r="BJ613" s="18" t="s">
        <v>83</v>
      </c>
      <c r="BK613" s="206">
        <f t="shared" si="179"/>
        <v>0</v>
      </c>
      <c r="BL613" s="18" t="s">
        <v>215</v>
      </c>
      <c r="BM613" s="205" t="s">
        <v>2041</v>
      </c>
    </row>
    <row r="614" spans="1:65" s="2" customFormat="1" ht="24.2" customHeight="1">
      <c r="A614" s="35"/>
      <c r="B614" s="36"/>
      <c r="C614" s="244" t="s">
        <v>2035</v>
      </c>
      <c r="D614" s="244" t="s">
        <v>287</v>
      </c>
      <c r="E614" s="245" t="s">
        <v>5383</v>
      </c>
      <c r="F614" s="246" t="s">
        <v>5384</v>
      </c>
      <c r="G614" s="247" t="s">
        <v>513</v>
      </c>
      <c r="H614" s="248">
        <v>2</v>
      </c>
      <c r="I614" s="249"/>
      <c r="J614" s="250">
        <f t="shared" si="170"/>
        <v>0</v>
      </c>
      <c r="K614" s="251"/>
      <c r="L614" s="252"/>
      <c r="M614" s="253" t="s">
        <v>1</v>
      </c>
      <c r="N614" s="254" t="s">
        <v>40</v>
      </c>
      <c r="O614" s="72"/>
      <c r="P614" s="203">
        <f t="shared" si="171"/>
        <v>0</v>
      </c>
      <c r="Q614" s="203">
        <v>0</v>
      </c>
      <c r="R614" s="203">
        <f t="shared" si="172"/>
        <v>0</v>
      </c>
      <c r="S614" s="203">
        <v>0</v>
      </c>
      <c r="T614" s="204">
        <f t="shared" si="173"/>
        <v>0</v>
      </c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  <c r="AR614" s="205" t="s">
        <v>229</v>
      </c>
      <c r="AT614" s="205" t="s">
        <v>287</v>
      </c>
      <c r="AU614" s="205" t="s">
        <v>85</v>
      </c>
      <c r="AY614" s="18" t="s">
        <v>209</v>
      </c>
      <c r="BE614" s="206">
        <f t="shared" si="174"/>
        <v>0</v>
      </c>
      <c r="BF614" s="206">
        <f t="shared" si="175"/>
        <v>0</v>
      </c>
      <c r="BG614" s="206">
        <f t="shared" si="176"/>
        <v>0</v>
      </c>
      <c r="BH614" s="206">
        <f t="shared" si="177"/>
        <v>0</v>
      </c>
      <c r="BI614" s="206">
        <f t="shared" si="178"/>
        <v>0</v>
      </c>
      <c r="BJ614" s="18" t="s">
        <v>83</v>
      </c>
      <c r="BK614" s="206">
        <f t="shared" si="179"/>
        <v>0</v>
      </c>
      <c r="BL614" s="18" t="s">
        <v>215</v>
      </c>
      <c r="BM614" s="205" t="s">
        <v>2046</v>
      </c>
    </row>
    <row r="615" spans="1:65" s="2" customFormat="1" ht="16.5" customHeight="1">
      <c r="A615" s="35"/>
      <c r="B615" s="36"/>
      <c r="C615" s="193" t="s">
        <v>1203</v>
      </c>
      <c r="D615" s="193" t="s">
        <v>211</v>
      </c>
      <c r="E615" s="194" t="s">
        <v>5385</v>
      </c>
      <c r="F615" s="195" t="s">
        <v>4846</v>
      </c>
      <c r="G615" s="196" t="s">
        <v>513</v>
      </c>
      <c r="H615" s="197">
        <v>1</v>
      </c>
      <c r="I615" s="198"/>
      <c r="J615" s="199">
        <f t="shared" si="170"/>
        <v>0</v>
      </c>
      <c r="K615" s="200"/>
      <c r="L615" s="40"/>
      <c r="M615" s="201" t="s">
        <v>1</v>
      </c>
      <c r="N615" s="202" t="s">
        <v>40</v>
      </c>
      <c r="O615" s="72"/>
      <c r="P615" s="203">
        <f t="shared" si="171"/>
        <v>0</v>
      </c>
      <c r="Q615" s="203">
        <v>0</v>
      </c>
      <c r="R615" s="203">
        <f t="shared" si="172"/>
        <v>0</v>
      </c>
      <c r="S615" s="203">
        <v>0</v>
      </c>
      <c r="T615" s="204">
        <f t="shared" si="173"/>
        <v>0</v>
      </c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  <c r="AR615" s="205" t="s">
        <v>215</v>
      </c>
      <c r="AT615" s="205" t="s">
        <v>211</v>
      </c>
      <c r="AU615" s="205" t="s">
        <v>85</v>
      </c>
      <c r="AY615" s="18" t="s">
        <v>209</v>
      </c>
      <c r="BE615" s="206">
        <f t="shared" si="174"/>
        <v>0</v>
      </c>
      <c r="BF615" s="206">
        <f t="shared" si="175"/>
        <v>0</v>
      </c>
      <c r="BG615" s="206">
        <f t="shared" si="176"/>
        <v>0</v>
      </c>
      <c r="BH615" s="206">
        <f t="shared" si="177"/>
        <v>0</v>
      </c>
      <c r="BI615" s="206">
        <f t="shared" si="178"/>
        <v>0</v>
      </c>
      <c r="BJ615" s="18" t="s">
        <v>83</v>
      </c>
      <c r="BK615" s="206">
        <f t="shared" si="179"/>
        <v>0</v>
      </c>
      <c r="BL615" s="18" t="s">
        <v>215</v>
      </c>
      <c r="BM615" s="205" t="s">
        <v>2049</v>
      </c>
    </row>
    <row r="616" spans="1:65" s="2" customFormat="1" ht="24.2" customHeight="1">
      <c r="A616" s="35"/>
      <c r="B616" s="36"/>
      <c r="C616" s="244" t="s">
        <v>2043</v>
      </c>
      <c r="D616" s="244" t="s">
        <v>287</v>
      </c>
      <c r="E616" s="245" t="s">
        <v>5386</v>
      </c>
      <c r="F616" s="246" t="s">
        <v>5387</v>
      </c>
      <c r="G616" s="247" t="s">
        <v>513</v>
      </c>
      <c r="H616" s="248">
        <v>6</v>
      </c>
      <c r="I616" s="249"/>
      <c r="J616" s="250">
        <f t="shared" si="170"/>
        <v>0</v>
      </c>
      <c r="K616" s="251"/>
      <c r="L616" s="252"/>
      <c r="M616" s="253" t="s">
        <v>1</v>
      </c>
      <c r="N616" s="254" t="s">
        <v>40</v>
      </c>
      <c r="O616" s="72"/>
      <c r="P616" s="203">
        <f t="shared" si="171"/>
        <v>0</v>
      </c>
      <c r="Q616" s="203">
        <v>0</v>
      </c>
      <c r="R616" s="203">
        <f t="shared" si="172"/>
        <v>0</v>
      </c>
      <c r="S616" s="203">
        <v>0</v>
      </c>
      <c r="T616" s="204">
        <f t="shared" si="173"/>
        <v>0</v>
      </c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  <c r="AR616" s="205" t="s">
        <v>229</v>
      </c>
      <c r="AT616" s="205" t="s">
        <v>287</v>
      </c>
      <c r="AU616" s="205" t="s">
        <v>85</v>
      </c>
      <c r="AY616" s="18" t="s">
        <v>209</v>
      </c>
      <c r="BE616" s="206">
        <f t="shared" si="174"/>
        <v>0</v>
      </c>
      <c r="BF616" s="206">
        <f t="shared" si="175"/>
        <v>0</v>
      </c>
      <c r="BG616" s="206">
        <f t="shared" si="176"/>
        <v>0</v>
      </c>
      <c r="BH616" s="206">
        <f t="shared" si="177"/>
        <v>0</v>
      </c>
      <c r="BI616" s="206">
        <f t="shared" si="178"/>
        <v>0</v>
      </c>
      <c r="BJ616" s="18" t="s">
        <v>83</v>
      </c>
      <c r="BK616" s="206">
        <f t="shared" si="179"/>
        <v>0</v>
      </c>
      <c r="BL616" s="18" t="s">
        <v>215</v>
      </c>
      <c r="BM616" s="205" t="s">
        <v>2053</v>
      </c>
    </row>
    <row r="617" spans="1:65" s="2" customFormat="1" ht="24.2" customHeight="1">
      <c r="A617" s="35"/>
      <c r="B617" s="36"/>
      <c r="C617" s="244" t="s">
        <v>1208</v>
      </c>
      <c r="D617" s="244" t="s">
        <v>287</v>
      </c>
      <c r="E617" s="245" t="s">
        <v>5388</v>
      </c>
      <c r="F617" s="246" t="s">
        <v>5389</v>
      </c>
      <c r="G617" s="247" t="s">
        <v>513</v>
      </c>
      <c r="H617" s="248">
        <v>18</v>
      </c>
      <c r="I617" s="249"/>
      <c r="J617" s="250">
        <f t="shared" si="170"/>
        <v>0</v>
      </c>
      <c r="K617" s="251"/>
      <c r="L617" s="252"/>
      <c r="M617" s="253" t="s">
        <v>1</v>
      </c>
      <c r="N617" s="254" t="s">
        <v>40</v>
      </c>
      <c r="O617" s="72"/>
      <c r="P617" s="203">
        <f t="shared" si="171"/>
        <v>0</v>
      </c>
      <c r="Q617" s="203">
        <v>0</v>
      </c>
      <c r="R617" s="203">
        <f t="shared" si="172"/>
        <v>0</v>
      </c>
      <c r="S617" s="203">
        <v>0</v>
      </c>
      <c r="T617" s="204">
        <f t="shared" si="173"/>
        <v>0</v>
      </c>
      <c r="U617" s="35"/>
      <c r="V617" s="35"/>
      <c r="W617" s="35"/>
      <c r="X617" s="35"/>
      <c r="Y617" s="35"/>
      <c r="Z617" s="35"/>
      <c r="AA617" s="35"/>
      <c r="AB617" s="35"/>
      <c r="AC617" s="35"/>
      <c r="AD617" s="35"/>
      <c r="AE617" s="35"/>
      <c r="AR617" s="205" t="s">
        <v>229</v>
      </c>
      <c r="AT617" s="205" t="s">
        <v>287</v>
      </c>
      <c r="AU617" s="205" t="s">
        <v>85</v>
      </c>
      <c r="AY617" s="18" t="s">
        <v>209</v>
      </c>
      <c r="BE617" s="206">
        <f t="shared" si="174"/>
        <v>0</v>
      </c>
      <c r="BF617" s="206">
        <f t="shared" si="175"/>
        <v>0</v>
      </c>
      <c r="BG617" s="206">
        <f t="shared" si="176"/>
        <v>0</v>
      </c>
      <c r="BH617" s="206">
        <f t="shared" si="177"/>
        <v>0</v>
      </c>
      <c r="BI617" s="206">
        <f t="shared" si="178"/>
        <v>0</v>
      </c>
      <c r="BJ617" s="18" t="s">
        <v>83</v>
      </c>
      <c r="BK617" s="206">
        <f t="shared" si="179"/>
        <v>0</v>
      </c>
      <c r="BL617" s="18" t="s">
        <v>215</v>
      </c>
      <c r="BM617" s="205" t="s">
        <v>2056</v>
      </c>
    </row>
    <row r="618" spans="1:65" s="2" customFormat="1" ht="24.2" customHeight="1">
      <c r="A618" s="35"/>
      <c r="B618" s="36"/>
      <c r="C618" s="244" t="s">
        <v>2050</v>
      </c>
      <c r="D618" s="244" t="s">
        <v>287</v>
      </c>
      <c r="E618" s="245" t="s">
        <v>5390</v>
      </c>
      <c r="F618" s="246" t="s">
        <v>5391</v>
      </c>
      <c r="G618" s="247" t="s">
        <v>513</v>
      </c>
      <c r="H618" s="248">
        <v>4</v>
      </c>
      <c r="I618" s="249"/>
      <c r="J618" s="250">
        <f t="shared" si="170"/>
        <v>0</v>
      </c>
      <c r="K618" s="251"/>
      <c r="L618" s="252"/>
      <c r="M618" s="253" t="s">
        <v>1</v>
      </c>
      <c r="N618" s="254" t="s">
        <v>40</v>
      </c>
      <c r="O618" s="72"/>
      <c r="P618" s="203">
        <f t="shared" si="171"/>
        <v>0</v>
      </c>
      <c r="Q618" s="203">
        <v>0</v>
      </c>
      <c r="R618" s="203">
        <f t="shared" si="172"/>
        <v>0</v>
      </c>
      <c r="S618" s="203">
        <v>0</v>
      </c>
      <c r="T618" s="204">
        <f t="shared" si="173"/>
        <v>0</v>
      </c>
      <c r="U618" s="35"/>
      <c r="V618" s="35"/>
      <c r="W618" s="35"/>
      <c r="X618" s="35"/>
      <c r="Y618" s="35"/>
      <c r="Z618" s="35"/>
      <c r="AA618" s="35"/>
      <c r="AB618" s="35"/>
      <c r="AC618" s="35"/>
      <c r="AD618" s="35"/>
      <c r="AE618" s="35"/>
      <c r="AR618" s="205" t="s">
        <v>229</v>
      </c>
      <c r="AT618" s="205" t="s">
        <v>287</v>
      </c>
      <c r="AU618" s="205" t="s">
        <v>85</v>
      </c>
      <c r="AY618" s="18" t="s">
        <v>209</v>
      </c>
      <c r="BE618" s="206">
        <f t="shared" si="174"/>
        <v>0</v>
      </c>
      <c r="BF618" s="206">
        <f t="shared" si="175"/>
        <v>0</v>
      </c>
      <c r="BG618" s="206">
        <f t="shared" si="176"/>
        <v>0</v>
      </c>
      <c r="BH618" s="206">
        <f t="shared" si="177"/>
        <v>0</v>
      </c>
      <c r="BI618" s="206">
        <f t="shared" si="178"/>
        <v>0</v>
      </c>
      <c r="BJ618" s="18" t="s">
        <v>83</v>
      </c>
      <c r="BK618" s="206">
        <f t="shared" si="179"/>
        <v>0</v>
      </c>
      <c r="BL618" s="18" t="s">
        <v>215</v>
      </c>
      <c r="BM618" s="205" t="s">
        <v>2060</v>
      </c>
    </row>
    <row r="619" spans="1:65" s="2" customFormat="1" ht="24.2" customHeight="1">
      <c r="A619" s="35"/>
      <c r="B619" s="36"/>
      <c r="C619" s="244" t="s">
        <v>1215</v>
      </c>
      <c r="D619" s="244" t="s">
        <v>287</v>
      </c>
      <c r="E619" s="245" t="s">
        <v>5392</v>
      </c>
      <c r="F619" s="246" t="s">
        <v>5393</v>
      </c>
      <c r="G619" s="247" t="s">
        <v>513</v>
      </c>
      <c r="H619" s="248">
        <v>4</v>
      </c>
      <c r="I619" s="249"/>
      <c r="J619" s="250">
        <f t="shared" si="170"/>
        <v>0</v>
      </c>
      <c r="K619" s="251"/>
      <c r="L619" s="252"/>
      <c r="M619" s="253" t="s">
        <v>1</v>
      </c>
      <c r="N619" s="254" t="s">
        <v>40</v>
      </c>
      <c r="O619" s="72"/>
      <c r="P619" s="203">
        <f t="shared" si="171"/>
        <v>0</v>
      </c>
      <c r="Q619" s="203">
        <v>0</v>
      </c>
      <c r="R619" s="203">
        <f t="shared" si="172"/>
        <v>0</v>
      </c>
      <c r="S619" s="203">
        <v>0</v>
      </c>
      <c r="T619" s="204">
        <f t="shared" si="173"/>
        <v>0</v>
      </c>
      <c r="U619" s="35"/>
      <c r="V619" s="35"/>
      <c r="W619" s="35"/>
      <c r="X619" s="35"/>
      <c r="Y619" s="35"/>
      <c r="Z619" s="35"/>
      <c r="AA619" s="35"/>
      <c r="AB619" s="35"/>
      <c r="AC619" s="35"/>
      <c r="AD619" s="35"/>
      <c r="AE619" s="35"/>
      <c r="AR619" s="205" t="s">
        <v>229</v>
      </c>
      <c r="AT619" s="205" t="s">
        <v>287</v>
      </c>
      <c r="AU619" s="205" t="s">
        <v>85</v>
      </c>
      <c r="AY619" s="18" t="s">
        <v>209</v>
      </c>
      <c r="BE619" s="206">
        <f t="shared" si="174"/>
        <v>0</v>
      </c>
      <c r="BF619" s="206">
        <f t="shared" si="175"/>
        <v>0</v>
      </c>
      <c r="BG619" s="206">
        <f t="shared" si="176"/>
        <v>0</v>
      </c>
      <c r="BH619" s="206">
        <f t="shared" si="177"/>
        <v>0</v>
      </c>
      <c r="BI619" s="206">
        <f t="shared" si="178"/>
        <v>0</v>
      </c>
      <c r="BJ619" s="18" t="s">
        <v>83</v>
      </c>
      <c r="BK619" s="206">
        <f t="shared" si="179"/>
        <v>0</v>
      </c>
      <c r="BL619" s="18" t="s">
        <v>215</v>
      </c>
      <c r="BM619" s="205" t="s">
        <v>2063</v>
      </c>
    </row>
    <row r="620" spans="1:65" s="2" customFormat="1" ht="16.5" customHeight="1">
      <c r="A620" s="35"/>
      <c r="B620" s="36"/>
      <c r="C620" s="193" t="s">
        <v>2057</v>
      </c>
      <c r="D620" s="193" t="s">
        <v>211</v>
      </c>
      <c r="E620" s="194" t="s">
        <v>5394</v>
      </c>
      <c r="F620" s="195" t="s">
        <v>4846</v>
      </c>
      <c r="G620" s="196" t="s">
        <v>513</v>
      </c>
      <c r="H620" s="197">
        <v>1</v>
      </c>
      <c r="I620" s="198"/>
      <c r="J620" s="199">
        <f t="shared" si="170"/>
        <v>0</v>
      </c>
      <c r="K620" s="200"/>
      <c r="L620" s="40"/>
      <c r="M620" s="201" t="s">
        <v>1</v>
      </c>
      <c r="N620" s="202" t="s">
        <v>40</v>
      </c>
      <c r="O620" s="72"/>
      <c r="P620" s="203">
        <f t="shared" si="171"/>
        <v>0</v>
      </c>
      <c r="Q620" s="203">
        <v>0</v>
      </c>
      <c r="R620" s="203">
        <f t="shared" si="172"/>
        <v>0</v>
      </c>
      <c r="S620" s="203">
        <v>0</v>
      </c>
      <c r="T620" s="204">
        <f t="shared" si="173"/>
        <v>0</v>
      </c>
      <c r="U620" s="35"/>
      <c r="V620" s="35"/>
      <c r="W620" s="35"/>
      <c r="X620" s="35"/>
      <c r="Y620" s="35"/>
      <c r="Z620" s="35"/>
      <c r="AA620" s="35"/>
      <c r="AB620" s="35"/>
      <c r="AC620" s="35"/>
      <c r="AD620" s="35"/>
      <c r="AE620" s="35"/>
      <c r="AR620" s="205" t="s">
        <v>215</v>
      </c>
      <c r="AT620" s="205" t="s">
        <v>211</v>
      </c>
      <c r="AU620" s="205" t="s">
        <v>85</v>
      </c>
      <c r="AY620" s="18" t="s">
        <v>209</v>
      </c>
      <c r="BE620" s="206">
        <f t="shared" si="174"/>
        <v>0</v>
      </c>
      <c r="BF620" s="206">
        <f t="shared" si="175"/>
        <v>0</v>
      </c>
      <c r="BG620" s="206">
        <f t="shared" si="176"/>
        <v>0</v>
      </c>
      <c r="BH620" s="206">
        <f t="shared" si="177"/>
        <v>0</v>
      </c>
      <c r="BI620" s="206">
        <f t="shared" si="178"/>
        <v>0</v>
      </c>
      <c r="BJ620" s="18" t="s">
        <v>83</v>
      </c>
      <c r="BK620" s="206">
        <f t="shared" si="179"/>
        <v>0</v>
      </c>
      <c r="BL620" s="18" t="s">
        <v>215</v>
      </c>
      <c r="BM620" s="205" t="s">
        <v>2067</v>
      </c>
    </row>
    <row r="621" spans="1:65" s="2" customFormat="1" ht="16.5" customHeight="1">
      <c r="A621" s="35"/>
      <c r="B621" s="36"/>
      <c r="C621" s="244" t="s">
        <v>1221</v>
      </c>
      <c r="D621" s="244" t="s">
        <v>287</v>
      </c>
      <c r="E621" s="245" t="s">
        <v>5395</v>
      </c>
      <c r="F621" s="246" t="s">
        <v>5396</v>
      </c>
      <c r="G621" s="247" t="s">
        <v>513</v>
      </c>
      <c r="H621" s="248">
        <v>3</v>
      </c>
      <c r="I621" s="249"/>
      <c r="J621" s="250">
        <f t="shared" si="170"/>
        <v>0</v>
      </c>
      <c r="K621" s="251"/>
      <c r="L621" s="252"/>
      <c r="M621" s="253" t="s">
        <v>1</v>
      </c>
      <c r="N621" s="254" t="s">
        <v>40</v>
      </c>
      <c r="O621" s="72"/>
      <c r="P621" s="203">
        <f t="shared" si="171"/>
        <v>0</v>
      </c>
      <c r="Q621" s="203">
        <v>0</v>
      </c>
      <c r="R621" s="203">
        <f t="shared" si="172"/>
        <v>0</v>
      </c>
      <c r="S621" s="203">
        <v>0</v>
      </c>
      <c r="T621" s="204">
        <f t="shared" si="173"/>
        <v>0</v>
      </c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  <c r="AR621" s="205" t="s">
        <v>229</v>
      </c>
      <c r="AT621" s="205" t="s">
        <v>287</v>
      </c>
      <c r="AU621" s="205" t="s">
        <v>85</v>
      </c>
      <c r="AY621" s="18" t="s">
        <v>209</v>
      </c>
      <c r="BE621" s="206">
        <f t="shared" si="174"/>
        <v>0</v>
      </c>
      <c r="BF621" s="206">
        <f t="shared" si="175"/>
        <v>0</v>
      </c>
      <c r="BG621" s="206">
        <f t="shared" si="176"/>
        <v>0</v>
      </c>
      <c r="BH621" s="206">
        <f t="shared" si="177"/>
        <v>0</v>
      </c>
      <c r="BI621" s="206">
        <f t="shared" si="178"/>
        <v>0</v>
      </c>
      <c r="BJ621" s="18" t="s">
        <v>83</v>
      </c>
      <c r="BK621" s="206">
        <f t="shared" si="179"/>
        <v>0</v>
      </c>
      <c r="BL621" s="18" t="s">
        <v>215</v>
      </c>
      <c r="BM621" s="205" t="s">
        <v>2070</v>
      </c>
    </row>
    <row r="622" spans="1:65" s="2" customFormat="1" ht="16.5" customHeight="1">
      <c r="A622" s="35"/>
      <c r="B622" s="36"/>
      <c r="C622" s="244" t="s">
        <v>2064</v>
      </c>
      <c r="D622" s="244" t="s">
        <v>287</v>
      </c>
      <c r="E622" s="245" t="s">
        <v>5397</v>
      </c>
      <c r="F622" s="246" t="s">
        <v>5398</v>
      </c>
      <c r="G622" s="247" t="s">
        <v>513</v>
      </c>
      <c r="H622" s="248">
        <v>9</v>
      </c>
      <c r="I622" s="249"/>
      <c r="J622" s="250">
        <f t="shared" si="170"/>
        <v>0</v>
      </c>
      <c r="K622" s="251"/>
      <c r="L622" s="252"/>
      <c r="M622" s="253" t="s">
        <v>1</v>
      </c>
      <c r="N622" s="254" t="s">
        <v>40</v>
      </c>
      <c r="O622" s="72"/>
      <c r="P622" s="203">
        <f t="shared" si="171"/>
        <v>0</v>
      </c>
      <c r="Q622" s="203">
        <v>0</v>
      </c>
      <c r="R622" s="203">
        <f t="shared" si="172"/>
        <v>0</v>
      </c>
      <c r="S622" s="203">
        <v>0</v>
      </c>
      <c r="T622" s="204">
        <f t="shared" si="173"/>
        <v>0</v>
      </c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  <c r="AE622" s="35"/>
      <c r="AR622" s="205" t="s">
        <v>229</v>
      </c>
      <c r="AT622" s="205" t="s">
        <v>287</v>
      </c>
      <c r="AU622" s="205" t="s">
        <v>85</v>
      </c>
      <c r="AY622" s="18" t="s">
        <v>209</v>
      </c>
      <c r="BE622" s="206">
        <f t="shared" si="174"/>
        <v>0</v>
      </c>
      <c r="BF622" s="206">
        <f t="shared" si="175"/>
        <v>0</v>
      </c>
      <c r="BG622" s="206">
        <f t="shared" si="176"/>
        <v>0</v>
      </c>
      <c r="BH622" s="206">
        <f t="shared" si="177"/>
        <v>0</v>
      </c>
      <c r="BI622" s="206">
        <f t="shared" si="178"/>
        <v>0</v>
      </c>
      <c r="BJ622" s="18" t="s">
        <v>83</v>
      </c>
      <c r="BK622" s="206">
        <f t="shared" si="179"/>
        <v>0</v>
      </c>
      <c r="BL622" s="18" t="s">
        <v>215</v>
      </c>
      <c r="BM622" s="205" t="s">
        <v>2074</v>
      </c>
    </row>
    <row r="623" spans="1:65" s="2" customFormat="1" ht="16.5" customHeight="1">
      <c r="A623" s="35"/>
      <c r="B623" s="36"/>
      <c r="C623" s="244" t="s">
        <v>1226</v>
      </c>
      <c r="D623" s="244" t="s">
        <v>287</v>
      </c>
      <c r="E623" s="245" t="s">
        <v>5399</v>
      </c>
      <c r="F623" s="246" t="s">
        <v>5400</v>
      </c>
      <c r="G623" s="247" t="s">
        <v>513</v>
      </c>
      <c r="H623" s="248">
        <v>2</v>
      </c>
      <c r="I623" s="249"/>
      <c r="J623" s="250">
        <f t="shared" si="170"/>
        <v>0</v>
      </c>
      <c r="K623" s="251"/>
      <c r="L623" s="252"/>
      <c r="M623" s="253" t="s">
        <v>1</v>
      </c>
      <c r="N623" s="254" t="s">
        <v>40</v>
      </c>
      <c r="O623" s="72"/>
      <c r="P623" s="203">
        <f t="shared" si="171"/>
        <v>0</v>
      </c>
      <c r="Q623" s="203">
        <v>0</v>
      </c>
      <c r="R623" s="203">
        <f t="shared" si="172"/>
        <v>0</v>
      </c>
      <c r="S623" s="203">
        <v>0</v>
      </c>
      <c r="T623" s="204">
        <f t="shared" si="173"/>
        <v>0</v>
      </c>
      <c r="U623" s="35"/>
      <c r="V623" s="35"/>
      <c r="W623" s="35"/>
      <c r="X623" s="35"/>
      <c r="Y623" s="35"/>
      <c r="Z623" s="35"/>
      <c r="AA623" s="35"/>
      <c r="AB623" s="35"/>
      <c r="AC623" s="35"/>
      <c r="AD623" s="35"/>
      <c r="AE623" s="35"/>
      <c r="AR623" s="205" t="s">
        <v>229</v>
      </c>
      <c r="AT623" s="205" t="s">
        <v>287</v>
      </c>
      <c r="AU623" s="205" t="s">
        <v>85</v>
      </c>
      <c r="AY623" s="18" t="s">
        <v>209</v>
      </c>
      <c r="BE623" s="206">
        <f t="shared" si="174"/>
        <v>0</v>
      </c>
      <c r="BF623" s="206">
        <f t="shared" si="175"/>
        <v>0</v>
      </c>
      <c r="BG623" s="206">
        <f t="shared" si="176"/>
        <v>0</v>
      </c>
      <c r="BH623" s="206">
        <f t="shared" si="177"/>
        <v>0</v>
      </c>
      <c r="BI623" s="206">
        <f t="shared" si="178"/>
        <v>0</v>
      </c>
      <c r="BJ623" s="18" t="s">
        <v>83</v>
      </c>
      <c r="BK623" s="206">
        <f t="shared" si="179"/>
        <v>0</v>
      </c>
      <c r="BL623" s="18" t="s">
        <v>215</v>
      </c>
      <c r="BM623" s="205" t="s">
        <v>2077</v>
      </c>
    </row>
    <row r="624" spans="1:65" s="2" customFormat="1" ht="16.5" customHeight="1">
      <c r="A624" s="35"/>
      <c r="B624" s="36"/>
      <c r="C624" s="244" t="s">
        <v>2071</v>
      </c>
      <c r="D624" s="244" t="s">
        <v>287</v>
      </c>
      <c r="E624" s="245" t="s">
        <v>5401</v>
      </c>
      <c r="F624" s="246" t="s">
        <v>5402</v>
      </c>
      <c r="G624" s="247" t="s">
        <v>513</v>
      </c>
      <c r="H624" s="248">
        <v>2</v>
      </c>
      <c r="I624" s="249"/>
      <c r="J624" s="250">
        <f t="shared" si="170"/>
        <v>0</v>
      </c>
      <c r="K624" s="251"/>
      <c r="L624" s="252"/>
      <c r="M624" s="253" t="s">
        <v>1</v>
      </c>
      <c r="N624" s="254" t="s">
        <v>40</v>
      </c>
      <c r="O624" s="72"/>
      <c r="P624" s="203">
        <f t="shared" si="171"/>
        <v>0</v>
      </c>
      <c r="Q624" s="203">
        <v>0</v>
      </c>
      <c r="R624" s="203">
        <f t="shared" si="172"/>
        <v>0</v>
      </c>
      <c r="S624" s="203">
        <v>0</v>
      </c>
      <c r="T624" s="204">
        <f t="shared" si="173"/>
        <v>0</v>
      </c>
      <c r="U624" s="35"/>
      <c r="V624" s="35"/>
      <c r="W624" s="35"/>
      <c r="X624" s="35"/>
      <c r="Y624" s="35"/>
      <c r="Z624" s="35"/>
      <c r="AA624" s="35"/>
      <c r="AB624" s="35"/>
      <c r="AC624" s="35"/>
      <c r="AD624" s="35"/>
      <c r="AE624" s="35"/>
      <c r="AR624" s="205" t="s">
        <v>229</v>
      </c>
      <c r="AT624" s="205" t="s">
        <v>287</v>
      </c>
      <c r="AU624" s="205" t="s">
        <v>85</v>
      </c>
      <c r="AY624" s="18" t="s">
        <v>209</v>
      </c>
      <c r="BE624" s="206">
        <f t="shared" si="174"/>
        <v>0</v>
      </c>
      <c r="BF624" s="206">
        <f t="shared" si="175"/>
        <v>0</v>
      </c>
      <c r="BG624" s="206">
        <f t="shared" si="176"/>
        <v>0</v>
      </c>
      <c r="BH624" s="206">
        <f t="shared" si="177"/>
        <v>0</v>
      </c>
      <c r="BI624" s="206">
        <f t="shared" si="178"/>
        <v>0</v>
      </c>
      <c r="BJ624" s="18" t="s">
        <v>83</v>
      </c>
      <c r="BK624" s="206">
        <f t="shared" si="179"/>
        <v>0</v>
      </c>
      <c r="BL624" s="18" t="s">
        <v>215</v>
      </c>
      <c r="BM624" s="205" t="s">
        <v>2081</v>
      </c>
    </row>
    <row r="625" spans="1:65" s="2" customFormat="1" ht="16.5" customHeight="1">
      <c r="A625" s="35"/>
      <c r="B625" s="36"/>
      <c r="C625" s="193" t="s">
        <v>1231</v>
      </c>
      <c r="D625" s="193" t="s">
        <v>211</v>
      </c>
      <c r="E625" s="194" t="s">
        <v>5403</v>
      </c>
      <c r="F625" s="195" t="s">
        <v>4846</v>
      </c>
      <c r="G625" s="196" t="s">
        <v>513</v>
      </c>
      <c r="H625" s="197">
        <v>1</v>
      </c>
      <c r="I625" s="198"/>
      <c r="J625" s="199">
        <f t="shared" si="170"/>
        <v>0</v>
      </c>
      <c r="K625" s="200"/>
      <c r="L625" s="40"/>
      <c r="M625" s="201" t="s">
        <v>1</v>
      </c>
      <c r="N625" s="202" t="s">
        <v>40</v>
      </c>
      <c r="O625" s="72"/>
      <c r="P625" s="203">
        <f t="shared" si="171"/>
        <v>0</v>
      </c>
      <c r="Q625" s="203">
        <v>0</v>
      </c>
      <c r="R625" s="203">
        <f t="shared" si="172"/>
        <v>0</v>
      </c>
      <c r="S625" s="203">
        <v>0</v>
      </c>
      <c r="T625" s="204">
        <f t="shared" si="173"/>
        <v>0</v>
      </c>
      <c r="U625" s="35"/>
      <c r="V625" s="35"/>
      <c r="W625" s="35"/>
      <c r="X625" s="35"/>
      <c r="Y625" s="35"/>
      <c r="Z625" s="35"/>
      <c r="AA625" s="35"/>
      <c r="AB625" s="35"/>
      <c r="AC625" s="35"/>
      <c r="AD625" s="35"/>
      <c r="AE625" s="35"/>
      <c r="AR625" s="205" t="s">
        <v>215</v>
      </c>
      <c r="AT625" s="205" t="s">
        <v>211</v>
      </c>
      <c r="AU625" s="205" t="s">
        <v>85</v>
      </c>
      <c r="AY625" s="18" t="s">
        <v>209</v>
      </c>
      <c r="BE625" s="206">
        <f t="shared" si="174"/>
        <v>0</v>
      </c>
      <c r="BF625" s="206">
        <f t="shared" si="175"/>
        <v>0</v>
      </c>
      <c r="BG625" s="206">
        <f t="shared" si="176"/>
        <v>0</v>
      </c>
      <c r="BH625" s="206">
        <f t="shared" si="177"/>
        <v>0</v>
      </c>
      <c r="BI625" s="206">
        <f t="shared" si="178"/>
        <v>0</v>
      </c>
      <c r="BJ625" s="18" t="s">
        <v>83</v>
      </c>
      <c r="BK625" s="206">
        <f t="shared" si="179"/>
        <v>0</v>
      </c>
      <c r="BL625" s="18" t="s">
        <v>215</v>
      </c>
      <c r="BM625" s="205" t="s">
        <v>2084</v>
      </c>
    </row>
    <row r="626" spans="1:65" s="2" customFormat="1" ht="24.2" customHeight="1">
      <c r="A626" s="35"/>
      <c r="B626" s="36"/>
      <c r="C626" s="244" t="s">
        <v>2078</v>
      </c>
      <c r="D626" s="244" t="s">
        <v>287</v>
      </c>
      <c r="E626" s="245" t="s">
        <v>5404</v>
      </c>
      <c r="F626" s="246" t="s">
        <v>5229</v>
      </c>
      <c r="G626" s="247" t="s">
        <v>513</v>
      </c>
      <c r="H626" s="248">
        <v>1</v>
      </c>
      <c r="I626" s="249"/>
      <c r="J626" s="250">
        <f t="shared" si="170"/>
        <v>0</v>
      </c>
      <c r="K626" s="251"/>
      <c r="L626" s="252"/>
      <c r="M626" s="253" t="s">
        <v>1</v>
      </c>
      <c r="N626" s="254" t="s">
        <v>40</v>
      </c>
      <c r="O626" s="72"/>
      <c r="P626" s="203">
        <f t="shared" si="171"/>
        <v>0</v>
      </c>
      <c r="Q626" s="203">
        <v>0</v>
      </c>
      <c r="R626" s="203">
        <f t="shared" si="172"/>
        <v>0</v>
      </c>
      <c r="S626" s="203">
        <v>0</v>
      </c>
      <c r="T626" s="204">
        <f t="shared" si="173"/>
        <v>0</v>
      </c>
      <c r="U626" s="35"/>
      <c r="V626" s="35"/>
      <c r="W626" s="35"/>
      <c r="X626" s="35"/>
      <c r="Y626" s="35"/>
      <c r="Z626" s="35"/>
      <c r="AA626" s="35"/>
      <c r="AB626" s="35"/>
      <c r="AC626" s="35"/>
      <c r="AD626" s="35"/>
      <c r="AE626" s="35"/>
      <c r="AR626" s="205" t="s">
        <v>229</v>
      </c>
      <c r="AT626" s="205" t="s">
        <v>287</v>
      </c>
      <c r="AU626" s="205" t="s">
        <v>85</v>
      </c>
      <c r="AY626" s="18" t="s">
        <v>209</v>
      </c>
      <c r="BE626" s="206">
        <f t="shared" si="174"/>
        <v>0</v>
      </c>
      <c r="BF626" s="206">
        <f t="shared" si="175"/>
        <v>0</v>
      </c>
      <c r="BG626" s="206">
        <f t="shared" si="176"/>
        <v>0</v>
      </c>
      <c r="BH626" s="206">
        <f t="shared" si="177"/>
        <v>0</v>
      </c>
      <c r="BI626" s="206">
        <f t="shared" si="178"/>
        <v>0</v>
      </c>
      <c r="BJ626" s="18" t="s">
        <v>83</v>
      </c>
      <c r="BK626" s="206">
        <f t="shared" si="179"/>
        <v>0</v>
      </c>
      <c r="BL626" s="18" t="s">
        <v>215</v>
      </c>
      <c r="BM626" s="205" t="s">
        <v>2088</v>
      </c>
    </row>
    <row r="627" spans="1:65" s="2" customFormat="1" ht="24.2" customHeight="1">
      <c r="A627" s="35"/>
      <c r="B627" s="36"/>
      <c r="C627" s="244" t="s">
        <v>1236</v>
      </c>
      <c r="D627" s="244" t="s">
        <v>287</v>
      </c>
      <c r="E627" s="245" t="s">
        <v>5405</v>
      </c>
      <c r="F627" s="246" t="s">
        <v>5406</v>
      </c>
      <c r="G627" s="247" t="s">
        <v>513</v>
      </c>
      <c r="H627" s="248">
        <v>1</v>
      </c>
      <c r="I627" s="249"/>
      <c r="J627" s="250">
        <f t="shared" si="170"/>
        <v>0</v>
      </c>
      <c r="K627" s="251"/>
      <c r="L627" s="252"/>
      <c r="M627" s="253" t="s">
        <v>1</v>
      </c>
      <c r="N627" s="254" t="s">
        <v>40</v>
      </c>
      <c r="O627" s="72"/>
      <c r="P627" s="203">
        <f t="shared" si="171"/>
        <v>0</v>
      </c>
      <c r="Q627" s="203">
        <v>0</v>
      </c>
      <c r="R627" s="203">
        <f t="shared" si="172"/>
        <v>0</v>
      </c>
      <c r="S627" s="203">
        <v>0</v>
      </c>
      <c r="T627" s="204">
        <f t="shared" si="173"/>
        <v>0</v>
      </c>
      <c r="U627" s="35"/>
      <c r="V627" s="35"/>
      <c r="W627" s="35"/>
      <c r="X627" s="35"/>
      <c r="Y627" s="35"/>
      <c r="Z627" s="35"/>
      <c r="AA627" s="35"/>
      <c r="AB627" s="35"/>
      <c r="AC627" s="35"/>
      <c r="AD627" s="35"/>
      <c r="AE627" s="35"/>
      <c r="AR627" s="205" t="s">
        <v>229</v>
      </c>
      <c r="AT627" s="205" t="s">
        <v>287</v>
      </c>
      <c r="AU627" s="205" t="s">
        <v>85</v>
      </c>
      <c r="AY627" s="18" t="s">
        <v>209</v>
      </c>
      <c r="BE627" s="206">
        <f t="shared" si="174"/>
        <v>0</v>
      </c>
      <c r="BF627" s="206">
        <f t="shared" si="175"/>
        <v>0</v>
      </c>
      <c r="BG627" s="206">
        <f t="shared" si="176"/>
        <v>0</v>
      </c>
      <c r="BH627" s="206">
        <f t="shared" si="177"/>
        <v>0</v>
      </c>
      <c r="BI627" s="206">
        <f t="shared" si="178"/>
        <v>0</v>
      </c>
      <c r="BJ627" s="18" t="s">
        <v>83</v>
      </c>
      <c r="BK627" s="206">
        <f t="shared" si="179"/>
        <v>0</v>
      </c>
      <c r="BL627" s="18" t="s">
        <v>215</v>
      </c>
      <c r="BM627" s="205" t="s">
        <v>2095</v>
      </c>
    </row>
    <row r="628" spans="1:65" s="2" customFormat="1" ht="16.5" customHeight="1">
      <c r="A628" s="35"/>
      <c r="B628" s="36"/>
      <c r="C628" s="193" t="s">
        <v>2085</v>
      </c>
      <c r="D628" s="193" t="s">
        <v>211</v>
      </c>
      <c r="E628" s="194" t="s">
        <v>5407</v>
      </c>
      <c r="F628" s="195" t="s">
        <v>4846</v>
      </c>
      <c r="G628" s="196" t="s">
        <v>513</v>
      </c>
      <c r="H628" s="197">
        <v>1</v>
      </c>
      <c r="I628" s="198"/>
      <c r="J628" s="199">
        <f t="shared" si="170"/>
        <v>0</v>
      </c>
      <c r="K628" s="200"/>
      <c r="L628" s="40"/>
      <c r="M628" s="201" t="s">
        <v>1</v>
      </c>
      <c r="N628" s="202" t="s">
        <v>40</v>
      </c>
      <c r="O628" s="72"/>
      <c r="P628" s="203">
        <f t="shared" si="171"/>
        <v>0</v>
      </c>
      <c r="Q628" s="203">
        <v>0</v>
      </c>
      <c r="R628" s="203">
        <f t="shared" si="172"/>
        <v>0</v>
      </c>
      <c r="S628" s="203">
        <v>0</v>
      </c>
      <c r="T628" s="204">
        <f t="shared" si="173"/>
        <v>0</v>
      </c>
      <c r="U628" s="35"/>
      <c r="V628" s="35"/>
      <c r="W628" s="35"/>
      <c r="X628" s="35"/>
      <c r="Y628" s="35"/>
      <c r="Z628" s="35"/>
      <c r="AA628" s="35"/>
      <c r="AB628" s="35"/>
      <c r="AC628" s="35"/>
      <c r="AD628" s="35"/>
      <c r="AE628" s="35"/>
      <c r="AR628" s="205" t="s">
        <v>215</v>
      </c>
      <c r="AT628" s="205" t="s">
        <v>211</v>
      </c>
      <c r="AU628" s="205" t="s">
        <v>85</v>
      </c>
      <c r="AY628" s="18" t="s">
        <v>209</v>
      </c>
      <c r="BE628" s="206">
        <f t="shared" si="174"/>
        <v>0</v>
      </c>
      <c r="BF628" s="206">
        <f t="shared" si="175"/>
        <v>0</v>
      </c>
      <c r="BG628" s="206">
        <f t="shared" si="176"/>
        <v>0</v>
      </c>
      <c r="BH628" s="206">
        <f t="shared" si="177"/>
        <v>0</v>
      </c>
      <c r="BI628" s="206">
        <f t="shared" si="178"/>
        <v>0</v>
      </c>
      <c r="BJ628" s="18" t="s">
        <v>83</v>
      </c>
      <c r="BK628" s="206">
        <f t="shared" si="179"/>
        <v>0</v>
      </c>
      <c r="BL628" s="18" t="s">
        <v>215</v>
      </c>
      <c r="BM628" s="205" t="s">
        <v>2098</v>
      </c>
    </row>
    <row r="629" spans="1:65" s="2" customFormat="1" ht="24.2" customHeight="1">
      <c r="A629" s="35"/>
      <c r="B629" s="36"/>
      <c r="C629" s="244" t="s">
        <v>1240</v>
      </c>
      <c r="D629" s="244" t="s">
        <v>287</v>
      </c>
      <c r="E629" s="245" t="s">
        <v>5408</v>
      </c>
      <c r="F629" s="246" t="s">
        <v>5409</v>
      </c>
      <c r="G629" s="247" t="s">
        <v>513</v>
      </c>
      <c r="H629" s="248">
        <v>6</v>
      </c>
      <c r="I629" s="249"/>
      <c r="J629" s="250">
        <f t="shared" si="170"/>
        <v>0</v>
      </c>
      <c r="K629" s="251"/>
      <c r="L629" s="252"/>
      <c r="M629" s="253" t="s">
        <v>1</v>
      </c>
      <c r="N629" s="254" t="s">
        <v>40</v>
      </c>
      <c r="O629" s="72"/>
      <c r="P629" s="203">
        <f t="shared" si="171"/>
        <v>0</v>
      </c>
      <c r="Q629" s="203">
        <v>0</v>
      </c>
      <c r="R629" s="203">
        <f t="shared" si="172"/>
        <v>0</v>
      </c>
      <c r="S629" s="203">
        <v>0</v>
      </c>
      <c r="T629" s="204">
        <f t="shared" si="173"/>
        <v>0</v>
      </c>
      <c r="U629" s="35"/>
      <c r="V629" s="35"/>
      <c r="W629" s="35"/>
      <c r="X629" s="35"/>
      <c r="Y629" s="35"/>
      <c r="Z629" s="35"/>
      <c r="AA629" s="35"/>
      <c r="AB629" s="35"/>
      <c r="AC629" s="35"/>
      <c r="AD629" s="35"/>
      <c r="AE629" s="35"/>
      <c r="AR629" s="205" t="s">
        <v>229</v>
      </c>
      <c r="AT629" s="205" t="s">
        <v>287</v>
      </c>
      <c r="AU629" s="205" t="s">
        <v>85</v>
      </c>
      <c r="AY629" s="18" t="s">
        <v>209</v>
      </c>
      <c r="BE629" s="206">
        <f t="shared" si="174"/>
        <v>0</v>
      </c>
      <c r="BF629" s="206">
        <f t="shared" si="175"/>
        <v>0</v>
      </c>
      <c r="BG629" s="206">
        <f t="shared" si="176"/>
        <v>0</v>
      </c>
      <c r="BH629" s="206">
        <f t="shared" si="177"/>
        <v>0</v>
      </c>
      <c r="BI629" s="206">
        <f t="shared" si="178"/>
        <v>0</v>
      </c>
      <c r="BJ629" s="18" t="s">
        <v>83</v>
      </c>
      <c r="BK629" s="206">
        <f t="shared" si="179"/>
        <v>0</v>
      </c>
      <c r="BL629" s="18" t="s">
        <v>215</v>
      </c>
      <c r="BM629" s="205" t="s">
        <v>2102</v>
      </c>
    </row>
    <row r="630" spans="1:65" s="2" customFormat="1" ht="24.2" customHeight="1">
      <c r="A630" s="35"/>
      <c r="B630" s="36"/>
      <c r="C630" s="244" t="s">
        <v>2092</v>
      </c>
      <c r="D630" s="244" t="s">
        <v>287</v>
      </c>
      <c r="E630" s="245" t="s">
        <v>5410</v>
      </c>
      <c r="F630" s="246" t="s">
        <v>5411</v>
      </c>
      <c r="G630" s="247" t="s">
        <v>513</v>
      </c>
      <c r="H630" s="248">
        <v>5</v>
      </c>
      <c r="I630" s="249"/>
      <c r="J630" s="250">
        <f t="shared" si="170"/>
        <v>0</v>
      </c>
      <c r="K630" s="251"/>
      <c r="L630" s="252"/>
      <c r="M630" s="253" t="s">
        <v>1</v>
      </c>
      <c r="N630" s="254" t="s">
        <v>40</v>
      </c>
      <c r="O630" s="72"/>
      <c r="P630" s="203">
        <f t="shared" si="171"/>
        <v>0</v>
      </c>
      <c r="Q630" s="203">
        <v>0</v>
      </c>
      <c r="R630" s="203">
        <f t="shared" si="172"/>
        <v>0</v>
      </c>
      <c r="S630" s="203">
        <v>0</v>
      </c>
      <c r="T630" s="204">
        <f t="shared" si="173"/>
        <v>0</v>
      </c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  <c r="AR630" s="205" t="s">
        <v>229</v>
      </c>
      <c r="AT630" s="205" t="s">
        <v>287</v>
      </c>
      <c r="AU630" s="205" t="s">
        <v>85</v>
      </c>
      <c r="AY630" s="18" t="s">
        <v>209</v>
      </c>
      <c r="BE630" s="206">
        <f t="shared" si="174"/>
        <v>0</v>
      </c>
      <c r="BF630" s="206">
        <f t="shared" si="175"/>
        <v>0</v>
      </c>
      <c r="BG630" s="206">
        <f t="shared" si="176"/>
        <v>0</v>
      </c>
      <c r="BH630" s="206">
        <f t="shared" si="177"/>
        <v>0</v>
      </c>
      <c r="BI630" s="206">
        <f t="shared" si="178"/>
        <v>0</v>
      </c>
      <c r="BJ630" s="18" t="s">
        <v>83</v>
      </c>
      <c r="BK630" s="206">
        <f t="shared" si="179"/>
        <v>0</v>
      </c>
      <c r="BL630" s="18" t="s">
        <v>215</v>
      </c>
      <c r="BM630" s="205" t="s">
        <v>2105</v>
      </c>
    </row>
    <row r="631" spans="1:65" s="2" customFormat="1" ht="24.2" customHeight="1">
      <c r="A631" s="35"/>
      <c r="B631" s="36"/>
      <c r="C631" s="244" t="s">
        <v>1245</v>
      </c>
      <c r="D631" s="244" t="s">
        <v>287</v>
      </c>
      <c r="E631" s="245" t="s">
        <v>5412</v>
      </c>
      <c r="F631" s="246" t="s">
        <v>5413</v>
      </c>
      <c r="G631" s="247" t="s">
        <v>513</v>
      </c>
      <c r="H631" s="248">
        <v>1</v>
      </c>
      <c r="I631" s="249"/>
      <c r="J631" s="250">
        <f t="shared" si="170"/>
        <v>0</v>
      </c>
      <c r="K631" s="251"/>
      <c r="L631" s="252"/>
      <c r="M631" s="253" t="s">
        <v>1</v>
      </c>
      <c r="N631" s="254" t="s">
        <v>40</v>
      </c>
      <c r="O631" s="72"/>
      <c r="P631" s="203">
        <f t="shared" si="171"/>
        <v>0</v>
      </c>
      <c r="Q631" s="203">
        <v>0</v>
      </c>
      <c r="R631" s="203">
        <f t="shared" si="172"/>
        <v>0</v>
      </c>
      <c r="S631" s="203">
        <v>0</v>
      </c>
      <c r="T631" s="204">
        <f t="shared" si="173"/>
        <v>0</v>
      </c>
      <c r="U631" s="35"/>
      <c r="V631" s="35"/>
      <c r="W631" s="35"/>
      <c r="X631" s="35"/>
      <c r="Y631" s="35"/>
      <c r="Z631" s="35"/>
      <c r="AA631" s="35"/>
      <c r="AB631" s="35"/>
      <c r="AC631" s="35"/>
      <c r="AD631" s="35"/>
      <c r="AE631" s="35"/>
      <c r="AR631" s="205" t="s">
        <v>229</v>
      </c>
      <c r="AT631" s="205" t="s">
        <v>287</v>
      </c>
      <c r="AU631" s="205" t="s">
        <v>85</v>
      </c>
      <c r="AY631" s="18" t="s">
        <v>209</v>
      </c>
      <c r="BE631" s="206">
        <f t="shared" si="174"/>
        <v>0</v>
      </c>
      <c r="BF631" s="206">
        <f t="shared" si="175"/>
        <v>0</v>
      </c>
      <c r="BG631" s="206">
        <f t="shared" si="176"/>
        <v>0</v>
      </c>
      <c r="BH631" s="206">
        <f t="shared" si="177"/>
        <v>0</v>
      </c>
      <c r="BI631" s="206">
        <f t="shared" si="178"/>
        <v>0</v>
      </c>
      <c r="BJ631" s="18" t="s">
        <v>83</v>
      </c>
      <c r="BK631" s="206">
        <f t="shared" si="179"/>
        <v>0</v>
      </c>
      <c r="BL631" s="18" t="s">
        <v>215</v>
      </c>
      <c r="BM631" s="205" t="s">
        <v>2109</v>
      </c>
    </row>
    <row r="632" spans="1:65" s="2" customFormat="1" ht="24.2" customHeight="1">
      <c r="A632" s="35"/>
      <c r="B632" s="36"/>
      <c r="C632" s="244" t="s">
        <v>2099</v>
      </c>
      <c r="D632" s="244" t="s">
        <v>287</v>
      </c>
      <c r="E632" s="245" t="s">
        <v>5414</v>
      </c>
      <c r="F632" s="246" t="s">
        <v>5415</v>
      </c>
      <c r="G632" s="247" t="s">
        <v>513</v>
      </c>
      <c r="H632" s="248">
        <v>76</v>
      </c>
      <c r="I632" s="249"/>
      <c r="J632" s="250">
        <f t="shared" si="170"/>
        <v>0</v>
      </c>
      <c r="K632" s="251"/>
      <c r="L632" s="252"/>
      <c r="M632" s="253" t="s">
        <v>1</v>
      </c>
      <c r="N632" s="254" t="s">
        <v>40</v>
      </c>
      <c r="O632" s="72"/>
      <c r="P632" s="203">
        <f t="shared" si="171"/>
        <v>0</v>
      </c>
      <c r="Q632" s="203">
        <v>0</v>
      </c>
      <c r="R632" s="203">
        <f t="shared" si="172"/>
        <v>0</v>
      </c>
      <c r="S632" s="203">
        <v>0</v>
      </c>
      <c r="T632" s="204">
        <f t="shared" si="173"/>
        <v>0</v>
      </c>
      <c r="U632" s="35"/>
      <c r="V632" s="35"/>
      <c r="W632" s="35"/>
      <c r="X632" s="35"/>
      <c r="Y632" s="35"/>
      <c r="Z632" s="35"/>
      <c r="AA632" s="35"/>
      <c r="AB632" s="35"/>
      <c r="AC632" s="35"/>
      <c r="AD632" s="35"/>
      <c r="AE632" s="35"/>
      <c r="AR632" s="205" t="s">
        <v>229</v>
      </c>
      <c r="AT632" s="205" t="s">
        <v>287</v>
      </c>
      <c r="AU632" s="205" t="s">
        <v>85</v>
      </c>
      <c r="AY632" s="18" t="s">
        <v>209</v>
      </c>
      <c r="BE632" s="206">
        <f t="shared" si="174"/>
        <v>0</v>
      </c>
      <c r="BF632" s="206">
        <f t="shared" si="175"/>
        <v>0</v>
      </c>
      <c r="BG632" s="206">
        <f t="shared" si="176"/>
        <v>0</v>
      </c>
      <c r="BH632" s="206">
        <f t="shared" si="177"/>
        <v>0</v>
      </c>
      <c r="BI632" s="206">
        <f t="shared" si="178"/>
        <v>0</v>
      </c>
      <c r="BJ632" s="18" t="s">
        <v>83</v>
      </c>
      <c r="BK632" s="206">
        <f t="shared" si="179"/>
        <v>0</v>
      </c>
      <c r="BL632" s="18" t="s">
        <v>215</v>
      </c>
      <c r="BM632" s="205" t="s">
        <v>2112</v>
      </c>
    </row>
    <row r="633" spans="1:65" s="2" customFormat="1" ht="16.5" customHeight="1">
      <c r="A633" s="35"/>
      <c r="B633" s="36"/>
      <c r="C633" s="193" t="s">
        <v>1249</v>
      </c>
      <c r="D633" s="193" t="s">
        <v>211</v>
      </c>
      <c r="E633" s="194" t="s">
        <v>5416</v>
      </c>
      <c r="F633" s="195" t="s">
        <v>4846</v>
      </c>
      <c r="G633" s="196" t="s">
        <v>513</v>
      </c>
      <c r="H633" s="197">
        <v>1</v>
      </c>
      <c r="I633" s="198"/>
      <c r="J633" s="199">
        <f t="shared" si="170"/>
        <v>0</v>
      </c>
      <c r="K633" s="200"/>
      <c r="L633" s="40"/>
      <c r="M633" s="201" t="s">
        <v>1</v>
      </c>
      <c r="N633" s="202" t="s">
        <v>40</v>
      </c>
      <c r="O633" s="72"/>
      <c r="P633" s="203">
        <f t="shared" si="171"/>
        <v>0</v>
      </c>
      <c r="Q633" s="203">
        <v>0</v>
      </c>
      <c r="R633" s="203">
        <f t="shared" si="172"/>
        <v>0</v>
      </c>
      <c r="S633" s="203">
        <v>0</v>
      </c>
      <c r="T633" s="204">
        <f t="shared" si="173"/>
        <v>0</v>
      </c>
      <c r="U633" s="35"/>
      <c r="V633" s="35"/>
      <c r="W633" s="35"/>
      <c r="X633" s="35"/>
      <c r="Y633" s="35"/>
      <c r="Z633" s="35"/>
      <c r="AA633" s="35"/>
      <c r="AB633" s="35"/>
      <c r="AC633" s="35"/>
      <c r="AD633" s="35"/>
      <c r="AE633" s="35"/>
      <c r="AR633" s="205" t="s">
        <v>215</v>
      </c>
      <c r="AT633" s="205" t="s">
        <v>211</v>
      </c>
      <c r="AU633" s="205" t="s">
        <v>85</v>
      </c>
      <c r="AY633" s="18" t="s">
        <v>209</v>
      </c>
      <c r="BE633" s="206">
        <f t="shared" si="174"/>
        <v>0</v>
      </c>
      <c r="BF633" s="206">
        <f t="shared" si="175"/>
        <v>0</v>
      </c>
      <c r="BG633" s="206">
        <f t="shared" si="176"/>
        <v>0</v>
      </c>
      <c r="BH633" s="206">
        <f t="shared" si="177"/>
        <v>0</v>
      </c>
      <c r="BI633" s="206">
        <f t="shared" si="178"/>
        <v>0</v>
      </c>
      <c r="BJ633" s="18" t="s">
        <v>83</v>
      </c>
      <c r="BK633" s="206">
        <f t="shared" si="179"/>
        <v>0</v>
      </c>
      <c r="BL633" s="18" t="s">
        <v>215</v>
      </c>
      <c r="BM633" s="205" t="s">
        <v>2116</v>
      </c>
    </row>
    <row r="634" spans="1:65" s="2" customFormat="1" ht="16.5" customHeight="1">
      <c r="A634" s="35"/>
      <c r="B634" s="36"/>
      <c r="C634" s="244" t="s">
        <v>2106</v>
      </c>
      <c r="D634" s="244" t="s">
        <v>287</v>
      </c>
      <c r="E634" s="245" t="s">
        <v>5417</v>
      </c>
      <c r="F634" s="246" t="s">
        <v>4892</v>
      </c>
      <c r="G634" s="247" t="s">
        <v>513</v>
      </c>
      <c r="H634" s="248">
        <v>6</v>
      </c>
      <c r="I634" s="249"/>
      <c r="J634" s="250">
        <f t="shared" si="170"/>
        <v>0</v>
      </c>
      <c r="K634" s="251"/>
      <c r="L634" s="252"/>
      <c r="M634" s="253" t="s">
        <v>1</v>
      </c>
      <c r="N634" s="254" t="s">
        <v>40</v>
      </c>
      <c r="O634" s="72"/>
      <c r="P634" s="203">
        <f t="shared" si="171"/>
        <v>0</v>
      </c>
      <c r="Q634" s="203">
        <v>0</v>
      </c>
      <c r="R634" s="203">
        <f t="shared" si="172"/>
        <v>0</v>
      </c>
      <c r="S634" s="203">
        <v>0</v>
      </c>
      <c r="T634" s="204">
        <f t="shared" si="173"/>
        <v>0</v>
      </c>
      <c r="U634" s="35"/>
      <c r="V634" s="35"/>
      <c r="W634" s="35"/>
      <c r="X634" s="35"/>
      <c r="Y634" s="35"/>
      <c r="Z634" s="35"/>
      <c r="AA634" s="35"/>
      <c r="AB634" s="35"/>
      <c r="AC634" s="35"/>
      <c r="AD634" s="35"/>
      <c r="AE634" s="35"/>
      <c r="AR634" s="205" t="s">
        <v>229</v>
      </c>
      <c r="AT634" s="205" t="s">
        <v>287</v>
      </c>
      <c r="AU634" s="205" t="s">
        <v>85</v>
      </c>
      <c r="AY634" s="18" t="s">
        <v>209</v>
      </c>
      <c r="BE634" s="206">
        <f t="shared" si="174"/>
        <v>0</v>
      </c>
      <c r="BF634" s="206">
        <f t="shared" si="175"/>
        <v>0</v>
      </c>
      <c r="BG634" s="206">
        <f t="shared" si="176"/>
        <v>0</v>
      </c>
      <c r="BH634" s="206">
        <f t="shared" si="177"/>
        <v>0</v>
      </c>
      <c r="BI634" s="206">
        <f t="shared" si="178"/>
        <v>0</v>
      </c>
      <c r="BJ634" s="18" t="s">
        <v>83</v>
      </c>
      <c r="BK634" s="206">
        <f t="shared" si="179"/>
        <v>0</v>
      </c>
      <c r="BL634" s="18" t="s">
        <v>215</v>
      </c>
      <c r="BM634" s="205" t="s">
        <v>2119</v>
      </c>
    </row>
    <row r="635" spans="1:65" s="2" customFormat="1" ht="16.5" customHeight="1">
      <c r="A635" s="35"/>
      <c r="B635" s="36"/>
      <c r="C635" s="244" t="s">
        <v>1254</v>
      </c>
      <c r="D635" s="244" t="s">
        <v>287</v>
      </c>
      <c r="E635" s="245" t="s">
        <v>5418</v>
      </c>
      <c r="F635" s="246" t="s">
        <v>4898</v>
      </c>
      <c r="G635" s="247" t="s">
        <v>513</v>
      </c>
      <c r="H635" s="248">
        <v>5</v>
      </c>
      <c r="I635" s="249"/>
      <c r="J635" s="250">
        <f t="shared" si="170"/>
        <v>0</v>
      </c>
      <c r="K635" s="251"/>
      <c r="L635" s="252"/>
      <c r="M635" s="253" t="s">
        <v>1</v>
      </c>
      <c r="N635" s="254" t="s">
        <v>40</v>
      </c>
      <c r="O635" s="72"/>
      <c r="P635" s="203">
        <f t="shared" si="171"/>
        <v>0</v>
      </c>
      <c r="Q635" s="203">
        <v>0</v>
      </c>
      <c r="R635" s="203">
        <f t="shared" si="172"/>
        <v>0</v>
      </c>
      <c r="S635" s="203">
        <v>0</v>
      </c>
      <c r="T635" s="204">
        <f t="shared" si="173"/>
        <v>0</v>
      </c>
      <c r="U635" s="35"/>
      <c r="V635" s="35"/>
      <c r="W635" s="35"/>
      <c r="X635" s="35"/>
      <c r="Y635" s="35"/>
      <c r="Z635" s="35"/>
      <c r="AA635" s="35"/>
      <c r="AB635" s="35"/>
      <c r="AC635" s="35"/>
      <c r="AD635" s="35"/>
      <c r="AE635" s="35"/>
      <c r="AR635" s="205" t="s">
        <v>229</v>
      </c>
      <c r="AT635" s="205" t="s">
        <v>287</v>
      </c>
      <c r="AU635" s="205" t="s">
        <v>85</v>
      </c>
      <c r="AY635" s="18" t="s">
        <v>209</v>
      </c>
      <c r="BE635" s="206">
        <f t="shared" si="174"/>
        <v>0</v>
      </c>
      <c r="BF635" s="206">
        <f t="shared" si="175"/>
        <v>0</v>
      </c>
      <c r="BG635" s="206">
        <f t="shared" si="176"/>
        <v>0</v>
      </c>
      <c r="BH635" s="206">
        <f t="shared" si="177"/>
        <v>0</v>
      </c>
      <c r="BI635" s="206">
        <f t="shared" si="178"/>
        <v>0</v>
      </c>
      <c r="BJ635" s="18" t="s">
        <v>83</v>
      </c>
      <c r="BK635" s="206">
        <f t="shared" si="179"/>
        <v>0</v>
      </c>
      <c r="BL635" s="18" t="s">
        <v>215</v>
      </c>
      <c r="BM635" s="205" t="s">
        <v>2123</v>
      </c>
    </row>
    <row r="636" spans="1:65" s="2" customFormat="1" ht="16.5" customHeight="1">
      <c r="A636" s="35"/>
      <c r="B636" s="36"/>
      <c r="C636" s="244" t="s">
        <v>2113</v>
      </c>
      <c r="D636" s="244" t="s">
        <v>287</v>
      </c>
      <c r="E636" s="245" t="s">
        <v>5419</v>
      </c>
      <c r="F636" s="246" t="s">
        <v>5420</v>
      </c>
      <c r="G636" s="247" t="s">
        <v>513</v>
      </c>
      <c r="H636" s="248">
        <v>1</v>
      </c>
      <c r="I636" s="249"/>
      <c r="J636" s="250">
        <f t="shared" si="170"/>
        <v>0</v>
      </c>
      <c r="K636" s="251"/>
      <c r="L636" s="252"/>
      <c r="M636" s="253" t="s">
        <v>1</v>
      </c>
      <c r="N636" s="254" t="s">
        <v>40</v>
      </c>
      <c r="O636" s="72"/>
      <c r="P636" s="203">
        <f t="shared" si="171"/>
        <v>0</v>
      </c>
      <c r="Q636" s="203">
        <v>0</v>
      </c>
      <c r="R636" s="203">
        <f t="shared" si="172"/>
        <v>0</v>
      </c>
      <c r="S636" s="203">
        <v>0</v>
      </c>
      <c r="T636" s="204">
        <f t="shared" si="173"/>
        <v>0</v>
      </c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  <c r="AE636" s="35"/>
      <c r="AR636" s="205" t="s">
        <v>229</v>
      </c>
      <c r="AT636" s="205" t="s">
        <v>287</v>
      </c>
      <c r="AU636" s="205" t="s">
        <v>85</v>
      </c>
      <c r="AY636" s="18" t="s">
        <v>209</v>
      </c>
      <c r="BE636" s="206">
        <f t="shared" si="174"/>
        <v>0</v>
      </c>
      <c r="BF636" s="206">
        <f t="shared" si="175"/>
        <v>0</v>
      </c>
      <c r="BG636" s="206">
        <f t="shared" si="176"/>
        <v>0</v>
      </c>
      <c r="BH636" s="206">
        <f t="shared" si="177"/>
        <v>0</v>
      </c>
      <c r="BI636" s="206">
        <f t="shared" si="178"/>
        <v>0</v>
      </c>
      <c r="BJ636" s="18" t="s">
        <v>83</v>
      </c>
      <c r="BK636" s="206">
        <f t="shared" si="179"/>
        <v>0</v>
      </c>
      <c r="BL636" s="18" t="s">
        <v>215</v>
      </c>
      <c r="BM636" s="205" t="s">
        <v>2126</v>
      </c>
    </row>
    <row r="637" spans="1:65" s="2" customFormat="1" ht="16.5" customHeight="1">
      <c r="A637" s="35"/>
      <c r="B637" s="36"/>
      <c r="C637" s="244" t="s">
        <v>1258</v>
      </c>
      <c r="D637" s="244" t="s">
        <v>287</v>
      </c>
      <c r="E637" s="245" t="s">
        <v>5421</v>
      </c>
      <c r="F637" s="246" t="s">
        <v>4904</v>
      </c>
      <c r="G637" s="247" t="s">
        <v>513</v>
      </c>
      <c r="H637" s="248">
        <v>76</v>
      </c>
      <c r="I637" s="249"/>
      <c r="J637" s="250">
        <f t="shared" si="170"/>
        <v>0</v>
      </c>
      <c r="K637" s="251"/>
      <c r="L637" s="252"/>
      <c r="M637" s="253" t="s">
        <v>1</v>
      </c>
      <c r="N637" s="254" t="s">
        <v>40</v>
      </c>
      <c r="O637" s="72"/>
      <c r="P637" s="203">
        <f t="shared" si="171"/>
        <v>0</v>
      </c>
      <c r="Q637" s="203">
        <v>0</v>
      </c>
      <c r="R637" s="203">
        <f t="shared" si="172"/>
        <v>0</v>
      </c>
      <c r="S637" s="203">
        <v>0</v>
      </c>
      <c r="T637" s="204">
        <f t="shared" si="173"/>
        <v>0</v>
      </c>
      <c r="U637" s="35"/>
      <c r="V637" s="35"/>
      <c r="W637" s="35"/>
      <c r="X637" s="35"/>
      <c r="Y637" s="35"/>
      <c r="Z637" s="35"/>
      <c r="AA637" s="35"/>
      <c r="AB637" s="35"/>
      <c r="AC637" s="35"/>
      <c r="AD637" s="35"/>
      <c r="AE637" s="35"/>
      <c r="AR637" s="205" t="s">
        <v>229</v>
      </c>
      <c r="AT637" s="205" t="s">
        <v>287</v>
      </c>
      <c r="AU637" s="205" t="s">
        <v>85</v>
      </c>
      <c r="AY637" s="18" t="s">
        <v>209</v>
      </c>
      <c r="BE637" s="206">
        <f t="shared" si="174"/>
        <v>0</v>
      </c>
      <c r="BF637" s="206">
        <f t="shared" si="175"/>
        <v>0</v>
      </c>
      <c r="BG637" s="206">
        <f t="shared" si="176"/>
        <v>0</v>
      </c>
      <c r="BH637" s="206">
        <f t="shared" si="177"/>
        <v>0</v>
      </c>
      <c r="BI637" s="206">
        <f t="shared" si="178"/>
        <v>0</v>
      </c>
      <c r="BJ637" s="18" t="s">
        <v>83</v>
      </c>
      <c r="BK637" s="206">
        <f t="shared" si="179"/>
        <v>0</v>
      </c>
      <c r="BL637" s="18" t="s">
        <v>215</v>
      </c>
      <c r="BM637" s="205" t="s">
        <v>2131</v>
      </c>
    </row>
    <row r="638" spans="1:65" s="2" customFormat="1" ht="16.5" customHeight="1">
      <c r="A638" s="35"/>
      <c r="B638" s="36"/>
      <c r="C638" s="193" t="s">
        <v>2120</v>
      </c>
      <c r="D638" s="193" t="s">
        <v>211</v>
      </c>
      <c r="E638" s="194" t="s">
        <v>5422</v>
      </c>
      <c r="F638" s="195" t="s">
        <v>4846</v>
      </c>
      <c r="G638" s="196" t="s">
        <v>513</v>
      </c>
      <c r="H638" s="197">
        <v>1</v>
      </c>
      <c r="I638" s="198"/>
      <c r="J638" s="199">
        <f t="shared" si="170"/>
        <v>0</v>
      </c>
      <c r="K638" s="200"/>
      <c r="L638" s="40"/>
      <c r="M638" s="201" t="s">
        <v>1</v>
      </c>
      <c r="N638" s="202" t="s">
        <v>40</v>
      </c>
      <c r="O638" s="72"/>
      <c r="P638" s="203">
        <f t="shared" si="171"/>
        <v>0</v>
      </c>
      <c r="Q638" s="203">
        <v>0</v>
      </c>
      <c r="R638" s="203">
        <f t="shared" si="172"/>
        <v>0</v>
      </c>
      <c r="S638" s="203">
        <v>0</v>
      </c>
      <c r="T638" s="204">
        <f t="shared" si="173"/>
        <v>0</v>
      </c>
      <c r="U638" s="35"/>
      <c r="V638" s="35"/>
      <c r="W638" s="35"/>
      <c r="X638" s="35"/>
      <c r="Y638" s="35"/>
      <c r="Z638" s="35"/>
      <c r="AA638" s="35"/>
      <c r="AB638" s="35"/>
      <c r="AC638" s="35"/>
      <c r="AD638" s="35"/>
      <c r="AE638" s="35"/>
      <c r="AR638" s="205" t="s">
        <v>215</v>
      </c>
      <c r="AT638" s="205" t="s">
        <v>211</v>
      </c>
      <c r="AU638" s="205" t="s">
        <v>85</v>
      </c>
      <c r="AY638" s="18" t="s">
        <v>209</v>
      </c>
      <c r="BE638" s="206">
        <f t="shared" si="174"/>
        <v>0</v>
      </c>
      <c r="BF638" s="206">
        <f t="shared" si="175"/>
        <v>0</v>
      </c>
      <c r="BG638" s="206">
        <f t="shared" si="176"/>
        <v>0</v>
      </c>
      <c r="BH638" s="206">
        <f t="shared" si="177"/>
        <v>0</v>
      </c>
      <c r="BI638" s="206">
        <f t="shared" si="178"/>
        <v>0</v>
      </c>
      <c r="BJ638" s="18" t="s">
        <v>83</v>
      </c>
      <c r="BK638" s="206">
        <f t="shared" si="179"/>
        <v>0</v>
      </c>
      <c r="BL638" s="18" t="s">
        <v>215</v>
      </c>
      <c r="BM638" s="205" t="s">
        <v>2134</v>
      </c>
    </row>
    <row r="639" spans="1:65" s="2" customFormat="1" ht="16.5" customHeight="1">
      <c r="A639" s="35"/>
      <c r="B639" s="36"/>
      <c r="C639" s="244" t="s">
        <v>1263</v>
      </c>
      <c r="D639" s="244" t="s">
        <v>287</v>
      </c>
      <c r="E639" s="245" t="s">
        <v>5423</v>
      </c>
      <c r="F639" s="246" t="s">
        <v>5424</v>
      </c>
      <c r="G639" s="247" t="s">
        <v>1512</v>
      </c>
      <c r="H639" s="248">
        <v>9</v>
      </c>
      <c r="I639" s="249"/>
      <c r="J639" s="250">
        <f t="shared" si="170"/>
        <v>0</v>
      </c>
      <c r="K639" s="251"/>
      <c r="L639" s="252"/>
      <c r="M639" s="253" t="s">
        <v>1</v>
      </c>
      <c r="N639" s="254" t="s">
        <v>40</v>
      </c>
      <c r="O639" s="72"/>
      <c r="P639" s="203">
        <f t="shared" si="171"/>
        <v>0</v>
      </c>
      <c r="Q639" s="203">
        <v>0</v>
      </c>
      <c r="R639" s="203">
        <f t="shared" si="172"/>
        <v>0</v>
      </c>
      <c r="S639" s="203">
        <v>0</v>
      </c>
      <c r="T639" s="204">
        <f t="shared" si="173"/>
        <v>0</v>
      </c>
      <c r="U639" s="35"/>
      <c r="V639" s="35"/>
      <c r="W639" s="35"/>
      <c r="X639" s="35"/>
      <c r="Y639" s="35"/>
      <c r="Z639" s="35"/>
      <c r="AA639" s="35"/>
      <c r="AB639" s="35"/>
      <c r="AC639" s="35"/>
      <c r="AD639" s="35"/>
      <c r="AE639" s="35"/>
      <c r="AR639" s="205" t="s">
        <v>229</v>
      </c>
      <c r="AT639" s="205" t="s">
        <v>287</v>
      </c>
      <c r="AU639" s="205" t="s">
        <v>85</v>
      </c>
      <c r="AY639" s="18" t="s">
        <v>209</v>
      </c>
      <c r="BE639" s="206">
        <f t="shared" si="174"/>
        <v>0</v>
      </c>
      <c r="BF639" s="206">
        <f t="shared" si="175"/>
        <v>0</v>
      </c>
      <c r="BG639" s="206">
        <f t="shared" si="176"/>
        <v>0</v>
      </c>
      <c r="BH639" s="206">
        <f t="shared" si="177"/>
        <v>0</v>
      </c>
      <c r="BI639" s="206">
        <f t="shared" si="178"/>
        <v>0</v>
      </c>
      <c r="BJ639" s="18" t="s">
        <v>83</v>
      </c>
      <c r="BK639" s="206">
        <f t="shared" si="179"/>
        <v>0</v>
      </c>
      <c r="BL639" s="18" t="s">
        <v>215</v>
      </c>
      <c r="BM639" s="205" t="s">
        <v>2138</v>
      </c>
    </row>
    <row r="640" spans="1:65" s="2" customFormat="1" ht="16.5" customHeight="1">
      <c r="A640" s="35"/>
      <c r="B640" s="36"/>
      <c r="C640" s="244" t="s">
        <v>2128</v>
      </c>
      <c r="D640" s="244" t="s">
        <v>287</v>
      </c>
      <c r="E640" s="245" t="s">
        <v>5425</v>
      </c>
      <c r="F640" s="246" t="s">
        <v>5426</v>
      </c>
      <c r="G640" s="247" t="s">
        <v>1512</v>
      </c>
      <c r="H640" s="248">
        <v>8</v>
      </c>
      <c r="I640" s="249"/>
      <c r="J640" s="250">
        <f t="shared" si="170"/>
        <v>0</v>
      </c>
      <c r="K640" s="251"/>
      <c r="L640" s="252"/>
      <c r="M640" s="253" t="s">
        <v>1</v>
      </c>
      <c r="N640" s="254" t="s">
        <v>40</v>
      </c>
      <c r="O640" s="72"/>
      <c r="P640" s="203">
        <f t="shared" si="171"/>
        <v>0</v>
      </c>
      <c r="Q640" s="203">
        <v>0</v>
      </c>
      <c r="R640" s="203">
        <f t="shared" si="172"/>
        <v>0</v>
      </c>
      <c r="S640" s="203">
        <v>0</v>
      </c>
      <c r="T640" s="204">
        <f t="shared" si="173"/>
        <v>0</v>
      </c>
      <c r="U640" s="35"/>
      <c r="V640" s="35"/>
      <c r="W640" s="35"/>
      <c r="X640" s="35"/>
      <c r="Y640" s="35"/>
      <c r="Z640" s="35"/>
      <c r="AA640" s="35"/>
      <c r="AB640" s="35"/>
      <c r="AC640" s="35"/>
      <c r="AD640" s="35"/>
      <c r="AE640" s="35"/>
      <c r="AR640" s="205" t="s">
        <v>229</v>
      </c>
      <c r="AT640" s="205" t="s">
        <v>287</v>
      </c>
      <c r="AU640" s="205" t="s">
        <v>85</v>
      </c>
      <c r="AY640" s="18" t="s">
        <v>209</v>
      </c>
      <c r="BE640" s="206">
        <f t="shared" si="174"/>
        <v>0</v>
      </c>
      <c r="BF640" s="206">
        <f t="shared" si="175"/>
        <v>0</v>
      </c>
      <c r="BG640" s="206">
        <f t="shared" si="176"/>
        <v>0</v>
      </c>
      <c r="BH640" s="206">
        <f t="shared" si="177"/>
        <v>0</v>
      </c>
      <c r="BI640" s="206">
        <f t="shared" si="178"/>
        <v>0</v>
      </c>
      <c r="BJ640" s="18" t="s">
        <v>83</v>
      </c>
      <c r="BK640" s="206">
        <f t="shared" si="179"/>
        <v>0</v>
      </c>
      <c r="BL640" s="18" t="s">
        <v>215</v>
      </c>
      <c r="BM640" s="205" t="s">
        <v>2141</v>
      </c>
    </row>
    <row r="641" spans="1:65" s="2" customFormat="1" ht="16.5" customHeight="1">
      <c r="A641" s="35"/>
      <c r="B641" s="36"/>
      <c r="C641" s="244" t="s">
        <v>1266</v>
      </c>
      <c r="D641" s="244" t="s">
        <v>287</v>
      </c>
      <c r="E641" s="245" t="s">
        <v>5427</v>
      </c>
      <c r="F641" s="246" t="s">
        <v>5428</v>
      </c>
      <c r="G641" s="247" t="s">
        <v>1512</v>
      </c>
      <c r="H641" s="248">
        <v>2</v>
      </c>
      <c r="I641" s="249"/>
      <c r="J641" s="250">
        <f t="shared" si="170"/>
        <v>0</v>
      </c>
      <c r="K641" s="251"/>
      <c r="L641" s="252"/>
      <c r="M641" s="253" t="s">
        <v>1</v>
      </c>
      <c r="N641" s="254" t="s">
        <v>40</v>
      </c>
      <c r="O641" s="72"/>
      <c r="P641" s="203">
        <f t="shared" si="171"/>
        <v>0</v>
      </c>
      <c r="Q641" s="203">
        <v>0</v>
      </c>
      <c r="R641" s="203">
        <f t="shared" si="172"/>
        <v>0</v>
      </c>
      <c r="S641" s="203">
        <v>0</v>
      </c>
      <c r="T641" s="204">
        <f t="shared" si="173"/>
        <v>0</v>
      </c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  <c r="AR641" s="205" t="s">
        <v>229</v>
      </c>
      <c r="AT641" s="205" t="s">
        <v>287</v>
      </c>
      <c r="AU641" s="205" t="s">
        <v>85</v>
      </c>
      <c r="AY641" s="18" t="s">
        <v>209</v>
      </c>
      <c r="BE641" s="206">
        <f t="shared" si="174"/>
        <v>0</v>
      </c>
      <c r="BF641" s="206">
        <f t="shared" si="175"/>
        <v>0</v>
      </c>
      <c r="BG641" s="206">
        <f t="shared" si="176"/>
        <v>0</v>
      </c>
      <c r="BH641" s="206">
        <f t="shared" si="177"/>
        <v>0</v>
      </c>
      <c r="BI641" s="206">
        <f t="shared" si="178"/>
        <v>0</v>
      </c>
      <c r="BJ641" s="18" t="s">
        <v>83</v>
      </c>
      <c r="BK641" s="206">
        <f t="shared" si="179"/>
        <v>0</v>
      </c>
      <c r="BL641" s="18" t="s">
        <v>215</v>
      </c>
      <c r="BM641" s="205" t="s">
        <v>2145</v>
      </c>
    </row>
    <row r="642" spans="1:65" s="2" customFormat="1" ht="16.5" customHeight="1">
      <c r="A642" s="35"/>
      <c r="B642" s="36"/>
      <c r="C642" s="244" t="s">
        <v>2135</v>
      </c>
      <c r="D642" s="244" t="s">
        <v>287</v>
      </c>
      <c r="E642" s="245" t="s">
        <v>5429</v>
      </c>
      <c r="F642" s="246" t="s">
        <v>5430</v>
      </c>
      <c r="G642" s="247" t="s">
        <v>1512</v>
      </c>
      <c r="H642" s="248">
        <v>110</v>
      </c>
      <c r="I642" s="249"/>
      <c r="J642" s="250">
        <f t="shared" si="170"/>
        <v>0</v>
      </c>
      <c r="K642" s="251"/>
      <c r="L642" s="252"/>
      <c r="M642" s="253" t="s">
        <v>1</v>
      </c>
      <c r="N642" s="254" t="s">
        <v>40</v>
      </c>
      <c r="O642" s="72"/>
      <c r="P642" s="203">
        <f t="shared" si="171"/>
        <v>0</v>
      </c>
      <c r="Q642" s="203">
        <v>0</v>
      </c>
      <c r="R642" s="203">
        <f t="shared" si="172"/>
        <v>0</v>
      </c>
      <c r="S642" s="203">
        <v>0</v>
      </c>
      <c r="T642" s="204">
        <f t="shared" si="173"/>
        <v>0</v>
      </c>
      <c r="U642" s="35"/>
      <c r="V642" s="35"/>
      <c r="W642" s="35"/>
      <c r="X642" s="35"/>
      <c r="Y642" s="35"/>
      <c r="Z642" s="35"/>
      <c r="AA642" s="35"/>
      <c r="AB642" s="35"/>
      <c r="AC642" s="35"/>
      <c r="AD642" s="35"/>
      <c r="AE642" s="35"/>
      <c r="AR642" s="205" t="s">
        <v>229</v>
      </c>
      <c r="AT642" s="205" t="s">
        <v>287</v>
      </c>
      <c r="AU642" s="205" t="s">
        <v>85</v>
      </c>
      <c r="AY642" s="18" t="s">
        <v>209</v>
      </c>
      <c r="BE642" s="206">
        <f t="shared" si="174"/>
        <v>0</v>
      </c>
      <c r="BF642" s="206">
        <f t="shared" si="175"/>
        <v>0</v>
      </c>
      <c r="BG642" s="206">
        <f t="shared" si="176"/>
        <v>0</v>
      </c>
      <c r="BH642" s="206">
        <f t="shared" si="177"/>
        <v>0</v>
      </c>
      <c r="BI642" s="206">
        <f t="shared" si="178"/>
        <v>0</v>
      </c>
      <c r="BJ642" s="18" t="s">
        <v>83</v>
      </c>
      <c r="BK642" s="206">
        <f t="shared" si="179"/>
        <v>0</v>
      </c>
      <c r="BL642" s="18" t="s">
        <v>215</v>
      </c>
      <c r="BM642" s="205" t="s">
        <v>2148</v>
      </c>
    </row>
    <row r="643" spans="1:65" s="2" customFormat="1" ht="16.5" customHeight="1">
      <c r="A643" s="35"/>
      <c r="B643" s="36"/>
      <c r="C643" s="193" t="s">
        <v>1271</v>
      </c>
      <c r="D643" s="193" t="s">
        <v>211</v>
      </c>
      <c r="E643" s="194" t="s">
        <v>5431</v>
      </c>
      <c r="F643" s="195" t="s">
        <v>4846</v>
      </c>
      <c r="G643" s="196" t="s">
        <v>513</v>
      </c>
      <c r="H643" s="197">
        <v>1</v>
      </c>
      <c r="I643" s="198"/>
      <c r="J643" s="199">
        <f t="shared" si="170"/>
        <v>0</v>
      </c>
      <c r="K643" s="200"/>
      <c r="L643" s="40"/>
      <c r="M643" s="201" t="s">
        <v>1</v>
      </c>
      <c r="N643" s="202" t="s">
        <v>40</v>
      </c>
      <c r="O643" s="72"/>
      <c r="P643" s="203">
        <f t="shared" si="171"/>
        <v>0</v>
      </c>
      <c r="Q643" s="203">
        <v>0</v>
      </c>
      <c r="R643" s="203">
        <f t="shared" si="172"/>
        <v>0</v>
      </c>
      <c r="S643" s="203">
        <v>0</v>
      </c>
      <c r="T643" s="204">
        <f t="shared" si="173"/>
        <v>0</v>
      </c>
      <c r="U643" s="35"/>
      <c r="V643" s="35"/>
      <c r="W643" s="35"/>
      <c r="X643" s="35"/>
      <c r="Y643" s="35"/>
      <c r="Z643" s="35"/>
      <c r="AA643" s="35"/>
      <c r="AB643" s="35"/>
      <c r="AC643" s="35"/>
      <c r="AD643" s="35"/>
      <c r="AE643" s="35"/>
      <c r="AR643" s="205" t="s">
        <v>215</v>
      </c>
      <c r="AT643" s="205" t="s">
        <v>211</v>
      </c>
      <c r="AU643" s="205" t="s">
        <v>85</v>
      </c>
      <c r="AY643" s="18" t="s">
        <v>209</v>
      </c>
      <c r="BE643" s="206">
        <f t="shared" si="174"/>
        <v>0</v>
      </c>
      <c r="BF643" s="206">
        <f t="shared" si="175"/>
        <v>0</v>
      </c>
      <c r="BG643" s="206">
        <f t="shared" si="176"/>
        <v>0</v>
      </c>
      <c r="BH643" s="206">
        <f t="shared" si="177"/>
        <v>0</v>
      </c>
      <c r="BI643" s="206">
        <f t="shared" si="178"/>
        <v>0</v>
      </c>
      <c r="BJ643" s="18" t="s">
        <v>83</v>
      </c>
      <c r="BK643" s="206">
        <f t="shared" si="179"/>
        <v>0</v>
      </c>
      <c r="BL643" s="18" t="s">
        <v>215</v>
      </c>
      <c r="BM643" s="205" t="s">
        <v>2152</v>
      </c>
    </row>
    <row r="644" spans="1:65" s="2" customFormat="1" ht="24.2" customHeight="1">
      <c r="A644" s="35"/>
      <c r="B644" s="36"/>
      <c r="C644" s="244" t="s">
        <v>2142</v>
      </c>
      <c r="D644" s="244" t="s">
        <v>287</v>
      </c>
      <c r="E644" s="245" t="s">
        <v>5432</v>
      </c>
      <c r="F644" s="246" t="s">
        <v>5433</v>
      </c>
      <c r="G644" s="247" t="s">
        <v>513</v>
      </c>
      <c r="H644" s="248">
        <v>2</v>
      </c>
      <c r="I644" s="249"/>
      <c r="J644" s="250">
        <f t="shared" si="170"/>
        <v>0</v>
      </c>
      <c r="K644" s="251"/>
      <c r="L644" s="252"/>
      <c r="M644" s="253" t="s">
        <v>1</v>
      </c>
      <c r="N644" s="254" t="s">
        <v>40</v>
      </c>
      <c r="O644" s="72"/>
      <c r="P644" s="203">
        <f t="shared" si="171"/>
        <v>0</v>
      </c>
      <c r="Q644" s="203">
        <v>0</v>
      </c>
      <c r="R644" s="203">
        <f t="shared" si="172"/>
        <v>0</v>
      </c>
      <c r="S644" s="203">
        <v>0</v>
      </c>
      <c r="T644" s="204">
        <f t="shared" si="173"/>
        <v>0</v>
      </c>
      <c r="U644" s="35"/>
      <c r="V644" s="35"/>
      <c r="W644" s="35"/>
      <c r="X644" s="35"/>
      <c r="Y644" s="35"/>
      <c r="Z644" s="35"/>
      <c r="AA644" s="35"/>
      <c r="AB644" s="35"/>
      <c r="AC644" s="35"/>
      <c r="AD644" s="35"/>
      <c r="AE644" s="35"/>
      <c r="AR644" s="205" t="s">
        <v>229</v>
      </c>
      <c r="AT644" s="205" t="s">
        <v>287</v>
      </c>
      <c r="AU644" s="205" t="s">
        <v>85</v>
      </c>
      <c r="AY644" s="18" t="s">
        <v>209</v>
      </c>
      <c r="BE644" s="206">
        <f t="shared" si="174"/>
        <v>0</v>
      </c>
      <c r="BF644" s="206">
        <f t="shared" si="175"/>
        <v>0</v>
      </c>
      <c r="BG644" s="206">
        <f t="shared" si="176"/>
        <v>0</v>
      </c>
      <c r="BH644" s="206">
        <f t="shared" si="177"/>
        <v>0</v>
      </c>
      <c r="BI644" s="206">
        <f t="shared" si="178"/>
        <v>0</v>
      </c>
      <c r="BJ644" s="18" t="s">
        <v>83</v>
      </c>
      <c r="BK644" s="206">
        <f t="shared" si="179"/>
        <v>0</v>
      </c>
      <c r="BL644" s="18" t="s">
        <v>215</v>
      </c>
      <c r="BM644" s="205" t="s">
        <v>2156</v>
      </c>
    </row>
    <row r="645" spans="1:65" s="2" customFormat="1" ht="24.2" customHeight="1">
      <c r="A645" s="35"/>
      <c r="B645" s="36"/>
      <c r="C645" s="244" t="s">
        <v>1274</v>
      </c>
      <c r="D645" s="244" t="s">
        <v>287</v>
      </c>
      <c r="E645" s="245" t="s">
        <v>5434</v>
      </c>
      <c r="F645" s="246" t="s">
        <v>5433</v>
      </c>
      <c r="G645" s="247" t="s">
        <v>513</v>
      </c>
      <c r="H645" s="248">
        <v>1</v>
      </c>
      <c r="I645" s="249"/>
      <c r="J645" s="250">
        <f t="shared" si="170"/>
        <v>0</v>
      </c>
      <c r="K645" s="251"/>
      <c r="L645" s="252"/>
      <c r="M645" s="253" t="s">
        <v>1</v>
      </c>
      <c r="N645" s="254" t="s">
        <v>40</v>
      </c>
      <c r="O645" s="72"/>
      <c r="P645" s="203">
        <f t="shared" si="171"/>
        <v>0</v>
      </c>
      <c r="Q645" s="203">
        <v>0</v>
      </c>
      <c r="R645" s="203">
        <f t="shared" si="172"/>
        <v>0</v>
      </c>
      <c r="S645" s="203">
        <v>0</v>
      </c>
      <c r="T645" s="204">
        <f t="shared" si="173"/>
        <v>0</v>
      </c>
      <c r="U645" s="35"/>
      <c r="V645" s="35"/>
      <c r="W645" s="35"/>
      <c r="X645" s="35"/>
      <c r="Y645" s="35"/>
      <c r="Z645" s="35"/>
      <c r="AA645" s="35"/>
      <c r="AB645" s="35"/>
      <c r="AC645" s="35"/>
      <c r="AD645" s="35"/>
      <c r="AE645" s="35"/>
      <c r="AR645" s="205" t="s">
        <v>229</v>
      </c>
      <c r="AT645" s="205" t="s">
        <v>287</v>
      </c>
      <c r="AU645" s="205" t="s">
        <v>85</v>
      </c>
      <c r="AY645" s="18" t="s">
        <v>209</v>
      </c>
      <c r="BE645" s="206">
        <f t="shared" si="174"/>
        <v>0</v>
      </c>
      <c r="BF645" s="206">
        <f t="shared" si="175"/>
        <v>0</v>
      </c>
      <c r="BG645" s="206">
        <f t="shared" si="176"/>
        <v>0</v>
      </c>
      <c r="BH645" s="206">
        <f t="shared" si="177"/>
        <v>0</v>
      </c>
      <c r="BI645" s="206">
        <f t="shared" si="178"/>
        <v>0</v>
      </c>
      <c r="BJ645" s="18" t="s">
        <v>83</v>
      </c>
      <c r="BK645" s="206">
        <f t="shared" si="179"/>
        <v>0</v>
      </c>
      <c r="BL645" s="18" t="s">
        <v>215</v>
      </c>
      <c r="BM645" s="205" t="s">
        <v>2160</v>
      </c>
    </row>
    <row r="646" spans="1:65" s="2" customFormat="1" ht="24.2" customHeight="1">
      <c r="A646" s="35"/>
      <c r="B646" s="36"/>
      <c r="C646" s="244" t="s">
        <v>2149</v>
      </c>
      <c r="D646" s="244" t="s">
        <v>287</v>
      </c>
      <c r="E646" s="245" t="s">
        <v>5435</v>
      </c>
      <c r="F646" s="246" t="s">
        <v>5436</v>
      </c>
      <c r="G646" s="247" t="s">
        <v>513</v>
      </c>
      <c r="H646" s="248">
        <v>20</v>
      </c>
      <c r="I646" s="249"/>
      <c r="J646" s="250">
        <f t="shared" si="170"/>
        <v>0</v>
      </c>
      <c r="K646" s="251"/>
      <c r="L646" s="252"/>
      <c r="M646" s="253" t="s">
        <v>1</v>
      </c>
      <c r="N646" s="254" t="s">
        <v>40</v>
      </c>
      <c r="O646" s="72"/>
      <c r="P646" s="203">
        <f t="shared" si="171"/>
        <v>0</v>
      </c>
      <c r="Q646" s="203">
        <v>0</v>
      </c>
      <c r="R646" s="203">
        <f t="shared" si="172"/>
        <v>0</v>
      </c>
      <c r="S646" s="203">
        <v>0</v>
      </c>
      <c r="T646" s="204">
        <f t="shared" si="173"/>
        <v>0</v>
      </c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  <c r="AE646" s="35"/>
      <c r="AR646" s="205" t="s">
        <v>229</v>
      </c>
      <c r="AT646" s="205" t="s">
        <v>287</v>
      </c>
      <c r="AU646" s="205" t="s">
        <v>85</v>
      </c>
      <c r="AY646" s="18" t="s">
        <v>209</v>
      </c>
      <c r="BE646" s="206">
        <f t="shared" si="174"/>
        <v>0</v>
      </c>
      <c r="BF646" s="206">
        <f t="shared" si="175"/>
        <v>0</v>
      </c>
      <c r="BG646" s="206">
        <f t="shared" si="176"/>
        <v>0</v>
      </c>
      <c r="BH646" s="206">
        <f t="shared" si="177"/>
        <v>0</v>
      </c>
      <c r="BI646" s="206">
        <f t="shared" si="178"/>
        <v>0</v>
      </c>
      <c r="BJ646" s="18" t="s">
        <v>83</v>
      </c>
      <c r="BK646" s="206">
        <f t="shared" si="179"/>
        <v>0</v>
      </c>
      <c r="BL646" s="18" t="s">
        <v>215</v>
      </c>
      <c r="BM646" s="205" t="s">
        <v>5437</v>
      </c>
    </row>
    <row r="647" spans="1:65" s="2" customFormat="1" ht="24.2" customHeight="1">
      <c r="A647" s="35"/>
      <c r="B647" s="36"/>
      <c r="C647" s="244" t="s">
        <v>1280</v>
      </c>
      <c r="D647" s="244" t="s">
        <v>287</v>
      </c>
      <c r="E647" s="245" t="s">
        <v>5438</v>
      </c>
      <c r="F647" s="246" t="s">
        <v>5439</v>
      </c>
      <c r="G647" s="247" t="s">
        <v>513</v>
      </c>
      <c r="H647" s="248">
        <v>8</v>
      </c>
      <c r="I647" s="249"/>
      <c r="J647" s="250">
        <f t="shared" si="170"/>
        <v>0</v>
      </c>
      <c r="K647" s="251"/>
      <c r="L647" s="252"/>
      <c r="M647" s="253" t="s">
        <v>1</v>
      </c>
      <c r="N647" s="254" t="s">
        <v>40</v>
      </c>
      <c r="O647" s="72"/>
      <c r="P647" s="203">
        <f t="shared" si="171"/>
        <v>0</v>
      </c>
      <c r="Q647" s="203">
        <v>0</v>
      </c>
      <c r="R647" s="203">
        <f t="shared" si="172"/>
        <v>0</v>
      </c>
      <c r="S647" s="203">
        <v>0</v>
      </c>
      <c r="T647" s="204">
        <f t="shared" si="173"/>
        <v>0</v>
      </c>
      <c r="U647" s="35"/>
      <c r="V647" s="35"/>
      <c r="W647" s="35"/>
      <c r="X647" s="35"/>
      <c r="Y647" s="35"/>
      <c r="Z647" s="35"/>
      <c r="AA647" s="35"/>
      <c r="AB647" s="35"/>
      <c r="AC647" s="35"/>
      <c r="AD647" s="35"/>
      <c r="AE647" s="35"/>
      <c r="AR647" s="205" t="s">
        <v>229</v>
      </c>
      <c r="AT647" s="205" t="s">
        <v>287</v>
      </c>
      <c r="AU647" s="205" t="s">
        <v>85</v>
      </c>
      <c r="AY647" s="18" t="s">
        <v>209</v>
      </c>
      <c r="BE647" s="206">
        <f t="shared" si="174"/>
        <v>0</v>
      </c>
      <c r="BF647" s="206">
        <f t="shared" si="175"/>
        <v>0</v>
      </c>
      <c r="BG647" s="206">
        <f t="shared" si="176"/>
        <v>0</v>
      </c>
      <c r="BH647" s="206">
        <f t="shared" si="177"/>
        <v>0</v>
      </c>
      <c r="BI647" s="206">
        <f t="shared" si="178"/>
        <v>0</v>
      </c>
      <c r="BJ647" s="18" t="s">
        <v>83</v>
      </c>
      <c r="BK647" s="206">
        <f t="shared" si="179"/>
        <v>0</v>
      </c>
      <c r="BL647" s="18" t="s">
        <v>215</v>
      </c>
      <c r="BM647" s="205" t="s">
        <v>5440</v>
      </c>
    </row>
    <row r="648" spans="1:65" s="2" customFormat="1" ht="16.5" customHeight="1">
      <c r="A648" s="35"/>
      <c r="B648" s="36"/>
      <c r="C648" s="193" t="s">
        <v>2157</v>
      </c>
      <c r="D648" s="193" t="s">
        <v>211</v>
      </c>
      <c r="E648" s="194" t="s">
        <v>5441</v>
      </c>
      <c r="F648" s="195" t="s">
        <v>4846</v>
      </c>
      <c r="G648" s="196" t="s">
        <v>513</v>
      </c>
      <c r="H648" s="197">
        <v>1</v>
      </c>
      <c r="I648" s="198"/>
      <c r="J648" s="199">
        <f t="shared" si="170"/>
        <v>0</v>
      </c>
      <c r="K648" s="200"/>
      <c r="L648" s="40"/>
      <c r="M648" s="201" t="s">
        <v>1</v>
      </c>
      <c r="N648" s="202" t="s">
        <v>40</v>
      </c>
      <c r="O648" s="72"/>
      <c r="P648" s="203">
        <f t="shared" si="171"/>
        <v>0</v>
      </c>
      <c r="Q648" s="203">
        <v>0</v>
      </c>
      <c r="R648" s="203">
        <f t="shared" si="172"/>
        <v>0</v>
      </c>
      <c r="S648" s="203">
        <v>0</v>
      </c>
      <c r="T648" s="204">
        <f t="shared" si="173"/>
        <v>0</v>
      </c>
      <c r="U648" s="35"/>
      <c r="V648" s="35"/>
      <c r="W648" s="35"/>
      <c r="X648" s="35"/>
      <c r="Y648" s="35"/>
      <c r="Z648" s="35"/>
      <c r="AA648" s="35"/>
      <c r="AB648" s="35"/>
      <c r="AC648" s="35"/>
      <c r="AD648" s="35"/>
      <c r="AE648" s="35"/>
      <c r="AR648" s="205" t="s">
        <v>215</v>
      </c>
      <c r="AT648" s="205" t="s">
        <v>211</v>
      </c>
      <c r="AU648" s="205" t="s">
        <v>85</v>
      </c>
      <c r="AY648" s="18" t="s">
        <v>209</v>
      </c>
      <c r="BE648" s="206">
        <f t="shared" si="174"/>
        <v>0</v>
      </c>
      <c r="BF648" s="206">
        <f t="shared" si="175"/>
        <v>0</v>
      </c>
      <c r="BG648" s="206">
        <f t="shared" si="176"/>
        <v>0</v>
      </c>
      <c r="BH648" s="206">
        <f t="shared" si="177"/>
        <v>0</v>
      </c>
      <c r="BI648" s="206">
        <f t="shared" si="178"/>
        <v>0</v>
      </c>
      <c r="BJ648" s="18" t="s">
        <v>83</v>
      </c>
      <c r="BK648" s="206">
        <f t="shared" si="179"/>
        <v>0</v>
      </c>
      <c r="BL648" s="18" t="s">
        <v>215</v>
      </c>
      <c r="BM648" s="205" t="s">
        <v>5442</v>
      </c>
    </row>
    <row r="649" spans="1:65" s="12" customFormat="1" ht="22.9" customHeight="1">
      <c r="B649" s="177"/>
      <c r="C649" s="178"/>
      <c r="D649" s="179" t="s">
        <v>74</v>
      </c>
      <c r="E649" s="191" t="s">
        <v>5443</v>
      </c>
      <c r="F649" s="191" t="s">
        <v>5444</v>
      </c>
      <c r="G649" s="178"/>
      <c r="H649" s="178"/>
      <c r="I649" s="181"/>
      <c r="J649" s="192">
        <f>BK649</f>
        <v>0</v>
      </c>
      <c r="K649" s="178"/>
      <c r="L649" s="183"/>
      <c r="M649" s="184"/>
      <c r="N649" s="185"/>
      <c r="O649" s="185"/>
      <c r="P649" s="186">
        <f>SUM(P650:P663)</f>
        <v>0</v>
      </c>
      <c r="Q649" s="185"/>
      <c r="R649" s="186">
        <f>SUM(R650:R663)</f>
        <v>0</v>
      </c>
      <c r="S649" s="185"/>
      <c r="T649" s="187">
        <f>SUM(T650:T663)</f>
        <v>0</v>
      </c>
      <c r="AR649" s="188" t="s">
        <v>83</v>
      </c>
      <c r="AT649" s="189" t="s">
        <v>74</v>
      </c>
      <c r="AU649" s="189" t="s">
        <v>83</v>
      </c>
      <c r="AY649" s="188" t="s">
        <v>209</v>
      </c>
      <c r="BK649" s="190">
        <f>SUM(BK650:BK663)</f>
        <v>0</v>
      </c>
    </row>
    <row r="650" spans="1:65" s="2" customFormat="1" ht="16.5" customHeight="1">
      <c r="A650" s="35"/>
      <c r="B650" s="36"/>
      <c r="C650" s="244" t="s">
        <v>1284</v>
      </c>
      <c r="D650" s="244" t="s">
        <v>287</v>
      </c>
      <c r="E650" s="245" t="s">
        <v>5445</v>
      </c>
      <c r="F650" s="246" t="s">
        <v>5446</v>
      </c>
      <c r="G650" s="247" t="s">
        <v>1512</v>
      </c>
      <c r="H650" s="248">
        <v>30</v>
      </c>
      <c r="I650" s="249"/>
      <c r="J650" s="250">
        <f t="shared" ref="J650:J663" si="180">ROUND(I650*H650,2)</f>
        <v>0</v>
      </c>
      <c r="K650" s="251"/>
      <c r="L650" s="252"/>
      <c r="M650" s="253" t="s">
        <v>1</v>
      </c>
      <c r="N650" s="254" t="s">
        <v>40</v>
      </c>
      <c r="O650" s="72"/>
      <c r="P650" s="203">
        <f t="shared" ref="P650:P663" si="181">O650*H650</f>
        <v>0</v>
      </c>
      <c r="Q650" s="203">
        <v>0</v>
      </c>
      <c r="R650" s="203">
        <f t="shared" ref="R650:R663" si="182">Q650*H650</f>
        <v>0</v>
      </c>
      <c r="S650" s="203">
        <v>0</v>
      </c>
      <c r="T650" s="204">
        <f t="shared" ref="T650:T663" si="183">S650*H650</f>
        <v>0</v>
      </c>
      <c r="U650" s="35"/>
      <c r="V650" s="35"/>
      <c r="W650" s="35"/>
      <c r="X650" s="35"/>
      <c r="Y650" s="35"/>
      <c r="Z650" s="35"/>
      <c r="AA650" s="35"/>
      <c r="AB650" s="35"/>
      <c r="AC650" s="35"/>
      <c r="AD650" s="35"/>
      <c r="AE650" s="35"/>
      <c r="AR650" s="205" t="s">
        <v>229</v>
      </c>
      <c r="AT650" s="205" t="s">
        <v>287</v>
      </c>
      <c r="AU650" s="205" t="s">
        <v>85</v>
      </c>
      <c r="AY650" s="18" t="s">
        <v>209</v>
      </c>
      <c r="BE650" s="206">
        <f t="shared" ref="BE650:BE663" si="184">IF(N650="základní",J650,0)</f>
        <v>0</v>
      </c>
      <c r="BF650" s="206">
        <f t="shared" ref="BF650:BF663" si="185">IF(N650="snížená",J650,0)</f>
        <v>0</v>
      </c>
      <c r="BG650" s="206">
        <f t="shared" ref="BG650:BG663" si="186">IF(N650="zákl. přenesená",J650,0)</f>
        <v>0</v>
      </c>
      <c r="BH650" s="206">
        <f t="shared" ref="BH650:BH663" si="187">IF(N650="sníž. přenesená",J650,0)</f>
        <v>0</v>
      </c>
      <c r="BI650" s="206">
        <f t="shared" ref="BI650:BI663" si="188">IF(N650="nulová",J650,0)</f>
        <v>0</v>
      </c>
      <c r="BJ650" s="18" t="s">
        <v>83</v>
      </c>
      <c r="BK650" s="206">
        <f t="shared" ref="BK650:BK663" si="189">ROUND(I650*H650,2)</f>
        <v>0</v>
      </c>
      <c r="BL650" s="18" t="s">
        <v>215</v>
      </c>
      <c r="BM650" s="205" t="s">
        <v>2177</v>
      </c>
    </row>
    <row r="651" spans="1:65" s="2" customFormat="1" ht="16.5" customHeight="1">
      <c r="A651" s="35"/>
      <c r="B651" s="36"/>
      <c r="C651" s="193" t="s">
        <v>2164</v>
      </c>
      <c r="D651" s="193" t="s">
        <v>211</v>
      </c>
      <c r="E651" s="194" t="s">
        <v>5447</v>
      </c>
      <c r="F651" s="195" t="s">
        <v>4931</v>
      </c>
      <c r="G651" s="196" t="s">
        <v>1512</v>
      </c>
      <c r="H651" s="197">
        <v>30</v>
      </c>
      <c r="I651" s="198"/>
      <c r="J651" s="199">
        <f t="shared" si="180"/>
        <v>0</v>
      </c>
      <c r="K651" s="200"/>
      <c r="L651" s="40"/>
      <c r="M651" s="201" t="s">
        <v>1</v>
      </c>
      <c r="N651" s="202" t="s">
        <v>40</v>
      </c>
      <c r="O651" s="72"/>
      <c r="P651" s="203">
        <f t="shared" si="181"/>
        <v>0</v>
      </c>
      <c r="Q651" s="203">
        <v>0</v>
      </c>
      <c r="R651" s="203">
        <f t="shared" si="182"/>
        <v>0</v>
      </c>
      <c r="S651" s="203">
        <v>0</v>
      </c>
      <c r="T651" s="204">
        <f t="shared" si="183"/>
        <v>0</v>
      </c>
      <c r="U651" s="35"/>
      <c r="V651" s="35"/>
      <c r="W651" s="35"/>
      <c r="X651" s="35"/>
      <c r="Y651" s="35"/>
      <c r="Z651" s="35"/>
      <c r="AA651" s="35"/>
      <c r="AB651" s="35"/>
      <c r="AC651" s="35"/>
      <c r="AD651" s="35"/>
      <c r="AE651" s="35"/>
      <c r="AR651" s="205" t="s">
        <v>215</v>
      </c>
      <c r="AT651" s="205" t="s">
        <v>211</v>
      </c>
      <c r="AU651" s="205" t="s">
        <v>85</v>
      </c>
      <c r="AY651" s="18" t="s">
        <v>209</v>
      </c>
      <c r="BE651" s="206">
        <f t="shared" si="184"/>
        <v>0</v>
      </c>
      <c r="BF651" s="206">
        <f t="shared" si="185"/>
        <v>0</v>
      </c>
      <c r="BG651" s="206">
        <f t="shared" si="186"/>
        <v>0</v>
      </c>
      <c r="BH651" s="206">
        <f t="shared" si="187"/>
        <v>0</v>
      </c>
      <c r="BI651" s="206">
        <f t="shared" si="188"/>
        <v>0</v>
      </c>
      <c r="BJ651" s="18" t="s">
        <v>83</v>
      </c>
      <c r="BK651" s="206">
        <f t="shared" si="189"/>
        <v>0</v>
      </c>
      <c r="BL651" s="18" t="s">
        <v>215</v>
      </c>
      <c r="BM651" s="205" t="s">
        <v>2181</v>
      </c>
    </row>
    <row r="652" spans="1:65" s="2" customFormat="1" ht="16.5" customHeight="1">
      <c r="A652" s="35"/>
      <c r="B652" s="36"/>
      <c r="C652" s="244" t="s">
        <v>1292</v>
      </c>
      <c r="D652" s="244" t="s">
        <v>287</v>
      </c>
      <c r="E652" s="245" t="s">
        <v>5448</v>
      </c>
      <c r="F652" s="246" t="s">
        <v>5449</v>
      </c>
      <c r="G652" s="247" t="s">
        <v>1512</v>
      </c>
      <c r="H652" s="248">
        <v>10</v>
      </c>
      <c r="I652" s="249"/>
      <c r="J652" s="250">
        <f t="shared" si="180"/>
        <v>0</v>
      </c>
      <c r="K652" s="251"/>
      <c r="L652" s="252"/>
      <c r="M652" s="253" t="s">
        <v>1</v>
      </c>
      <c r="N652" s="254" t="s">
        <v>40</v>
      </c>
      <c r="O652" s="72"/>
      <c r="P652" s="203">
        <f t="shared" si="181"/>
        <v>0</v>
      </c>
      <c r="Q652" s="203">
        <v>0</v>
      </c>
      <c r="R652" s="203">
        <f t="shared" si="182"/>
        <v>0</v>
      </c>
      <c r="S652" s="203">
        <v>0</v>
      </c>
      <c r="T652" s="204">
        <f t="shared" si="183"/>
        <v>0</v>
      </c>
      <c r="U652" s="35"/>
      <c r="V652" s="35"/>
      <c r="W652" s="35"/>
      <c r="X652" s="35"/>
      <c r="Y652" s="35"/>
      <c r="Z652" s="35"/>
      <c r="AA652" s="35"/>
      <c r="AB652" s="35"/>
      <c r="AC652" s="35"/>
      <c r="AD652" s="35"/>
      <c r="AE652" s="35"/>
      <c r="AR652" s="205" t="s">
        <v>229</v>
      </c>
      <c r="AT652" s="205" t="s">
        <v>287</v>
      </c>
      <c r="AU652" s="205" t="s">
        <v>85</v>
      </c>
      <c r="AY652" s="18" t="s">
        <v>209</v>
      </c>
      <c r="BE652" s="206">
        <f t="shared" si="184"/>
        <v>0</v>
      </c>
      <c r="BF652" s="206">
        <f t="shared" si="185"/>
        <v>0</v>
      </c>
      <c r="BG652" s="206">
        <f t="shared" si="186"/>
        <v>0</v>
      </c>
      <c r="BH652" s="206">
        <f t="shared" si="187"/>
        <v>0</v>
      </c>
      <c r="BI652" s="206">
        <f t="shared" si="188"/>
        <v>0</v>
      </c>
      <c r="BJ652" s="18" t="s">
        <v>83</v>
      </c>
      <c r="BK652" s="206">
        <f t="shared" si="189"/>
        <v>0</v>
      </c>
      <c r="BL652" s="18" t="s">
        <v>215</v>
      </c>
      <c r="BM652" s="205" t="s">
        <v>2184</v>
      </c>
    </row>
    <row r="653" spans="1:65" s="2" customFormat="1" ht="16.5" customHeight="1">
      <c r="A653" s="35"/>
      <c r="B653" s="36"/>
      <c r="C653" s="193" t="s">
        <v>2171</v>
      </c>
      <c r="D653" s="193" t="s">
        <v>211</v>
      </c>
      <c r="E653" s="194" t="s">
        <v>5450</v>
      </c>
      <c r="F653" s="195" t="s">
        <v>4931</v>
      </c>
      <c r="G653" s="196" t="s">
        <v>1512</v>
      </c>
      <c r="H653" s="197">
        <v>10</v>
      </c>
      <c r="I653" s="198"/>
      <c r="J653" s="199">
        <f t="shared" si="180"/>
        <v>0</v>
      </c>
      <c r="K653" s="200"/>
      <c r="L653" s="40"/>
      <c r="M653" s="201" t="s">
        <v>1</v>
      </c>
      <c r="N653" s="202" t="s">
        <v>40</v>
      </c>
      <c r="O653" s="72"/>
      <c r="P653" s="203">
        <f t="shared" si="181"/>
        <v>0</v>
      </c>
      <c r="Q653" s="203">
        <v>0</v>
      </c>
      <c r="R653" s="203">
        <f t="shared" si="182"/>
        <v>0</v>
      </c>
      <c r="S653" s="203">
        <v>0</v>
      </c>
      <c r="T653" s="204">
        <f t="shared" si="183"/>
        <v>0</v>
      </c>
      <c r="U653" s="35"/>
      <c r="V653" s="35"/>
      <c r="W653" s="35"/>
      <c r="X653" s="35"/>
      <c r="Y653" s="35"/>
      <c r="Z653" s="35"/>
      <c r="AA653" s="35"/>
      <c r="AB653" s="35"/>
      <c r="AC653" s="35"/>
      <c r="AD653" s="35"/>
      <c r="AE653" s="35"/>
      <c r="AR653" s="205" t="s">
        <v>215</v>
      </c>
      <c r="AT653" s="205" t="s">
        <v>211</v>
      </c>
      <c r="AU653" s="205" t="s">
        <v>85</v>
      </c>
      <c r="AY653" s="18" t="s">
        <v>209</v>
      </c>
      <c r="BE653" s="206">
        <f t="shared" si="184"/>
        <v>0</v>
      </c>
      <c r="BF653" s="206">
        <f t="shared" si="185"/>
        <v>0</v>
      </c>
      <c r="BG653" s="206">
        <f t="shared" si="186"/>
        <v>0</v>
      </c>
      <c r="BH653" s="206">
        <f t="shared" si="187"/>
        <v>0</v>
      </c>
      <c r="BI653" s="206">
        <f t="shared" si="188"/>
        <v>0</v>
      </c>
      <c r="BJ653" s="18" t="s">
        <v>83</v>
      </c>
      <c r="BK653" s="206">
        <f t="shared" si="189"/>
        <v>0</v>
      </c>
      <c r="BL653" s="18" t="s">
        <v>215</v>
      </c>
      <c r="BM653" s="205" t="s">
        <v>2188</v>
      </c>
    </row>
    <row r="654" spans="1:65" s="2" customFormat="1" ht="16.5" customHeight="1">
      <c r="A654" s="35"/>
      <c r="B654" s="36"/>
      <c r="C654" s="244" t="s">
        <v>1299</v>
      </c>
      <c r="D654" s="244" t="s">
        <v>287</v>
      </c>
      <c r="E654" s="245" t="s">
        <v>5451</v>
      </c>
      <c r="F654" s="246" t="s">
        <v>5452</v>
      </c>
      <c r="G654" s="247" t="s">
        <v>1512</v>
      </c>
      <c r="H654" s="248">
        <v>15</v>
      </c>
      <c r="I654" s="249"/>
      <c r="J654" s="250">
        <f t="shared" si="180"/>
        <v>0</v>
      </c>
      <c r="K654" s="251"/>
      <c r="L654" s="252"/>
      <c r="M654" s="253" t="s">
        <v>1</v>
      </c>
      <c r="N654" s="254" t="s">
        <v>40</v>
      </c>
      <c r="O654" s="72"/>
      <c r="P654" s="203">
        <f t="shared" si="181"/>
        <v>0</v>
      </c>
      <c r="Q654" s="203">
        <v>0</v>
      </c>
      <c r="R654" s="203">
        <f t="shared" si="182"/>
        <v>0</v>
      </c>
      <c r="S654" s="203">
        <v>0</v>
      </c>
      <c r="T654" s="204">
        <f t="shared" si="183"/>
        <v>0</v>
      </c>
      <c r="U654" s="35"/>
      <c r="V654" s="35"/>
      <c r="W654" s="35"/>
      <c r="X654" s="35"/>
      <c r="Y654" s="35"/>
      <c r="Z654" s="35"/>
      <c r="AA654" s="35"/>
      <c r="AB654" s="35"/>
      <c r="AC654" s="35"/>
      <c r="AD654" s="35"/>
      <c r="AE654" s="35"/>
      <c r="AR654" s="205" t="s">
        <v>229</v>
      </c>
      <c r="AT654" s="205" t="s">
        <v>287</v>
      </c>
      <c r="AU654" s="205" t="s">
        <v>85</v>
      </c>
      <c r="AY654" s="18" t="s">
        <v>209</v>
      </c>
      <c r="BE654" s="206">
        <f t="shared" si="184"/>
        <v>0</v>
      </c>
      <c r="BF654" s="206">
        <f t="shared" si="185"/>
        <v>0</v>
      </c>
      <c r="BG654" s="206">
        <f t="shared" si="186"/>
        <v>0</v>
      </c>
      <c r="BH654" s="206">
        <f t="shared" si="187"/>
        <v>0</v>
      </c>
      <c r="BI654" s="206">
        <f t="shared" si="188"/>
        <v>0</v>
      </c>
      <c r="BJ654" s="18" t="s">
        <v>83</v>
      </c>
      <c r="BK654" s="206">
        <f t="shared" si="189"/>
        <v>0</v>
      </c>
      <c r="BL654" s="18" t="s">
        <v>215</v>
      </c>
      <c r="BM654" s="205" t="s">
        <v>2191</v>
      </c>
    </row>
    <row r="655" spans="1:65" s="2" customFormat="1" ht="16.5" customHeight="1">
      <c r="A655" s="35"/>
      <c r="B655" s="36"/>
      <c r="C655" s="193" t="s">
        <v>2178</v>
      </c>
      <c r="D655" s="193" t="s">
        <v>211</v>
      </c>
      <c r="E655" s="194" t="s">
        <v>5453</v>
      </c>
      <c r="F655" s="195" t="s">
        <v>4931</v>
      </c>
      <c r="G655" s="196" t="s">
        <v>1512</v>
      </c>
      <c r="H655" s="197">
        <v>15</v>
      </c>
      <c r="I655" s="198"/>
      <c r="J655" s="199">
        <f t="shared" si="180"/>
        <v>0</v>
      </c>
      <c r="K655" s="200"/>
      <c r="L655" s="40"/>
      <c r="M655" s="201" t="s">
        <v>1</v>
      </c>
      <c r="N655" s="202" t="s">
        <v>40</v>
      </c>
      <c r="O655" s="72"/>
      <c r="P655" s="203">
        <f t="shared" si="181"/>
        <v>0</v>
      </c>
      <c r="Q655" s="203">
        <v>0</v>
      </c>
      <c r="R655" s="203">
        <f t="shared" si="182"/>
        <v>0</v>
      </c>
      <c r="S655" s="203">
        <v>0</v>
      </c>
      <c r="T655" s="204">
        <f t="shared" si="183"/>
        <v>0</v>
      </c>
      <c r="U655" s="35"/>
      <c r="V655" s="35"/>
      <c r="W655" s="35"/>
      <c r="X655" s="35"/>
      <c r="Y655" s="35"/>
      <c r="Z655" s="35"/>
      <c r="AA655" s="35"/>
      <c r="AB655" s="35"/>
      <c r="AC655" s="35"/>
      <c r="AD655" s="35"/>
      <c r="AE655" s="35"/>
      <c r="AR655" s="205" t="s">
        <v>215</v>
      </c>
      <c r="AT655" s="205" t="s">
        <v>211</v>
      </c>
      <c r="AU655" s="205" t="s">
        <v>85</v>
      </c>
      <c r="AY655" s="18" t="s">
        <v>209</v>
      </c>
      <c r="BE655" s="206">
        <f t="shared" si="184"/>
        <v>0</v>
      </c>
      <c r="BF655" s="206">
        <f t="shared" si="185"/>
        <v>0</v>
      </c>
      <c r="BG655" s="206">
        <f t="shared" si="186"/>
        <v>0</v>
      </c>
      <c r="BH655" s="206">
        <f t="shared" si="187"/>
        <v>0</v>
      </c>
      <c r="BI655" s="206">
        <f t="shared" si="188"/>
        <v>0</v>
      </c>
      <c r="BJ655" s="18" t="s">
        <v>83</v>
      </c>
      <c r="BK655" s="206">
        <f t="shared" si="189"/>
        <v>0</v>
      </c>
      <c r="BL655" s="18" t="s">
        <v>215</v>
      </c>
      <c r="BM655" s="205" t="s">
        <v>2195</v>
      </c>
    </row>
    <row r="656" spans="1:65" s="2" customFormat="1" ht="16.5" customHeight="1">
      <c r="A656" s="35"/>
      <c r="B656" s="36"/>
      <c r="C656" s="244" t="s">
        <v>1305</v>
      </c>
      <c r="D656" s="244" t="s">
        <v>287</v>
      </c>
      <c r="E656" s="245" t="s">
        <v>5454</v>
      </c>
      <c r="F656" s="246" t="s">
        <v>4942</v>
      </c>
      <c r="G656" s="247" t="s">
        <v>1512</v>
      </c>
      <c r="H656" s="248">
        <v>60</v>
      </c>
      <c r="I656" s="249"/>
      <c r="J656" s="250">
        <f t="shared" si="180"/>
        <v>0</v>
      </c>
      <c r="K656" s="251"/>
      <c r="L656" s="252"/>
      <c r="M656" s="253" t="s">
        <v>1</v>
      </c>
      <c r="N656" s="254" t="s">
        <v>40</v>
      </c>
      <c r="O656" s="72"/>
      <c r="P656" s="203">
        <f t="shared" si="181"/>
        <v>0</v>
      </c>
      <c r="Q656" s="203">
        <v>0</v>
      </c>
      <c r="R656" s="203">
        <f t="shared" si="182"/>
        <v>0</v>
      </c>
      <c r="S656" s="203">
        <v>0</v>
      </c>
      <c r="T656" s="204">
        <f t="shared" si="183"/>
        <v>0</v>
      </c>
      <c r="U656" s="35"/>
      <c r="V656" s="35"/>
      <c r="W656" s="35"/>
      <c r="X656" s="35"/>
      <c r="Y656" s="35"/>
      <c r="Z656" s="35"/>
      <c r="AA656" s="35"/>
      <c r="AB656" s="35"/>
      <c r="AC656" s="35"/>
      <c r="AD656" s="35"/>
      <c r="AE656" s="35"/>
      <c r="AR656" s="205" t="s">
        <v>229</v>
      </c>
      <c r="AT656" s="205" t="s">
        <v>287</v>
      </c>
      <c r="AU656" s="205" t="s">
        <v>85</v>
      </c>
      <c r="AY656" s="18" t="s">
        <v>209</v>
      </c>
      <c r="BE656" s="206">
        <f t="shared" si="184"/>
        <v>0</v>
      </c>
      <c r="BF656" s="206">
        <f t="shared" si="185"/>
        <v>0</v>
      </c>
      <c r="BG656" s="206">
        <f t="shared" si="186"/>
        <v>0</v>
      </c>
      <c r="BH656" s="206">
        <f t="shared" si="187"/>
        <v>0</v>
      </c>
      <c r="BI656" s="206">
        <f t="shared" si="188"/>
        <v>0</v>
      </c>
      <c r="BJ656" s="18" t="s">
        <v>83</v>
      </c>
      <c r="BK656" s="206">
        <f t="shared" si="189"/>
        <v>0</v>
      </c>
      <c r="BL656" s="18" t="s">
        <v>215</v>
      </c>
      <c r="BM656" s="205" t="s">
        <v>2198</v>
      </c>
    </row>
    <row r="657" spans="1:65" s="2" customFormat="1" ht="16.5" customHeight="1">
      <c r="A657" s="35"/>
      <c r="B657" s="36"/>
      <c r="C657" s="193" t="s">
        <v>2185</v>
      </c>
      <c r="D657" s="193" t="s">
        <v>211</v>
      </c>
      <c r="E657" s="194" t="s">
        <v>5455</v>
      </c>
      <c r="F657" s="195" t="s">
        <v>4931</v>
      </c>
      <c r="G657" s="196" t="s">
        <v>1512</v>
      </c>
      <c r="H657" s="197">
        <v>60</v>
      </c>
      <c r="I657" s="198"/>
      <c r="J657" s="199">
        <f t="shared" si="180"/>
        <v>0</v>
      </c>
      <c r="K657" s="200"/>
      <c r="L657" s="40"/>
      <c r="M657" s="201" t="s">
        <v>1</v>
      </c>
      <c r="N657" s="202" t="s">
        <v>40</v>
      </c>
      <c r="O657" s="72"/>
      <c r="P657" s="203">
        <f t="shared" si="181"/>
        <v>0</v>
      </c>
      <c r="Q657" s="203">
        <v>0</v>
      </c>
      <c r="R657" s="203">
        <f t="shared" si="182"/>
        <v>0</v>
      </c>
      <c r="S657" s="203">
        <v>0</v>
      </c>
      <c r="T657" s="204">
        <f t="shared" si="183"/>
        <v>0</v>
      </c>
      <c r="U657" s="35"/>
      <c r="V657" s="35"/>
      <c r="W657" s="35"/>
      <c r="X657" s="35"/>
      <c r="Y657" s="35"/>
      <c r="Z657" s="35"/>
      <c r="AA657" s="35"/>
      <c r="AB657" s="35"/>
      <c r="AC657" s="35"/>
      <c r="AD657" s="35"/>
      <c r="AE657" s="35"/>
      <c r="AR657" s="205" t="s">
        <v>215</v>
      </c>
      <c r="AT657" s="205" t="s">
        <v>211</v>
      </c>
      <c r="AU657" s="205" t="s">
        <v>85</v>
      </c>
      <c r="AY657" s="18" t="s">
        <v>209</v>
      </c>
      <c r="BE657" s="206">
        <f t="shared" si="184"/>
        <v>0</v>
      </c>
      <c r="BF657" s="206">
        <f t="shared" si="185"/>
        <v>0</v>
      </c>
      <c r="BG657" s="206">
        <f t="shared" si="186"/>
        <v>0</v>
      </c>
      <c r="BH657" s="206">
        <f t="shared" si="187"/>
        <v>0</v>
      </c>
      <c r="BI657" s="206">
        <f t="shared" si="188"/>
        <v>0</v>
      </c>
      <c r="BJ657" s="18" t="s">
        <v>83</v>
      </c>
      <c r="BK657" s="206">
        <f t="shared" si="189"/>
        <v>0</v>
      </c>
      <c r="BL657" s="18" t="s">
        <v>215</v>
      </c>
      <c r="BM657" s="205" t="s">
        <v>2202</v>
      </c>
    </row>
    <row r="658" spans="1:65" s="2" customFormat="1" ht="16.5" customHeight="1">
      <c r="A658" s="35"/>
      <c r="B658" s="36"/>
      <c r="C658" s="244" t="s">
        <v>1310</v>
      </c>
      <c r="D658" s="244" t="s">
        <v>287</v>
      </c>
      <c r="E658" s="245" t="s">
        <v>5456</v>
      </c>
      <c r="F658" s="246" t="s">
        <v>5457</v>
      </c>
      <c r="G658" s="247" t="s">
        <v>1512</v>
      </c>
      <c r="H658" s="248">
        <v>25</v>
      </c>
      <c r="I658" s="249"/>
      <c r="J658" s="250">
        <f t="shared" si="180"/>
        <v>0</v>
      </c>
      <c r="K658" s="251"/>
      <c r="L658" s="252"/>
      <c r="M658" s="253" t="s">
        <v>1</v>
      </c>
      <c r="N658" s="254" t="s">
        <v>40</v>
      </c>
      <c r="O658" s="72"/>
      <c r="P658" s="203">
        <f t="shared" si="181"/>
        <v>0</v>
      </c>
      <c r="Q658" s="203">
        <v>0</v>
      </c>
      <c r="R658" s="203">
        <f t="shared" si="182"/>
        <v>0</v>
      </c>
      <c r="S658" s="203">
        <v>0</v>
      </c>
      <c r="T658" s="204">
        <f t="shared" si="183"/>
        <v>0</v>
      </c>
      <c r="U658" s="35"/>
      <c r="V658" s="35"/>
      <c r="W658" s="35"/>
      <c r="X658" s="35"/>
      <c r="Y658" s="35"/>
      <c r="Z658" s="35"/>
      <c r="AA658" s="35"/>
      <c r="AB658" s="35"/>
      <c r="AC658" s="35"/>
      <c r="AD658" s="35"/>
      <c r="AE658" s="35"/>
      <c r="AR658" s="205" t="s">
        <v>229</v>
      </c>
      <c r="AT658" s="205" t="s">
        <v>287</v>
      </c>
      <c r="AU658" s="205" t="s">
        <v>85</v>
      </c>
      <c r="AY658" s="18" t="s">
        <v>209</v>
      </c>
      <c r="BE658" s="206">
        <f t="shared" si="184"/>
        <v>0</v>
      </c>
      <c r="BF658" s="206">
        <f t="shared" si="185"/>
        <v>0</v>
      </c>
      <c r="BG658" s="206">
        <f t="shared" si="186"/>
        <v>0</v>
      </c>
      <c r="BH658" s="206">
        <f t="shared" si="187"/>
        <v>0</v>
      </c>
      <c r="BI658" s="206">
        <f t="shared" si="188"/>
        <v>0</v>
      </c>
      <c r="BJ658" s="18" t="s">
        <v>83</v>
      </c>
      <c r="BK658" s="206">
        <f t="shared" si="189"/>
        <v>0</v>
      </c>
      <c r="BL658" s="18" t="s">
        <v>215</v>
      </c>
      <c r="BM658" s="205" t="s">
        <v>2205</v>
      </c>
    </row>
    <row r="659" spans="1:65" s="2" customFormat="1" ht="16.5" customHeight="1">
      <c r="A659" s="35"/>
      <c r="B659" s="36"/>
      <c r="C659" s="193" t="s">
        <v>2192</v>
      </c>
      <c r="D659" s="193" t="s">
        <v>211</v>
      </c>
      <c r="E659" s="194" t="s">
        <v>5458</v>
      </c>
      <c r="F659" s="195" t="s">
        <v>4931</v>
      </c>
      <c r="G659" s="196" t="s">
        <v>1512</v>
      </c>
      <c r="H659" s="197">
        <v>25</v>
      </c>
      <c r="I659" s="198"/>
      <c r="J659" s="199">
        <f t="shared" si="180"/>
        <v>0</v>
      </c>
      <c r="K659" s="200"/>
      <c r="L659" s="40"/>
      <c r="M659" s="201" t="s">
        <v>1</v>
      </c>
      <c r="N659" s="202" t="s">
        <v>40</v>
      </c>
      <c r="O659" s="72"/>
      <c r="P659" s="203">
        <f t="shared" si="181"/>
        <v>0</v>
      </c>
      <c r="Q659" s="203">
        <v>0</v>
      </c>
      <c r="R659" s="203">
        <f t="shared" si="182"/>
        <v>0</v>
      </c>
      <c r="S659" s="203">
        <v>0</v>
      </c>
      <c r="T659" s="204">
        <f t="shared" si="183"/>
        <v>0</v>
      </c>
      <c r="U659" s="35"/>
      <c r="V659" s="35"/>
      <c r="W659" s="35"/>
      <c r="X659" s="35"/>
      <c r="Y659" s="35"/>
      <c r="Z659" s="35"/>
      <c r="AA659" s="35"/>
      <c r="AB659" s="35"/>
      <c r="AC659" s="35"/>
      <c r="AD659" s="35"/>
      <c r="AE659" s="35"/>
      <c r="AR659" s="205" t="s">
        <v>215</v>
      </c>
      <c r="AT659" s="205" t="s">
        <v>211</v>
      </c>
      <c r="AU659" s="205" t="s">
        <v>85</v>
      </c>
      <c r="AY659" s="18" t="s">
        <v>209</v>
      </c>
      <c r="BE659" s="206">
        <f t="shared" si="184"/>
        <v>0</v>
      </c>
      <c r="BF659" s="206">
        <f t="shared" si="185"/>
        <v>0</v>
      </c>
      <c r="BG659" s="206">
        <f t="shared" si="186"/>
        <v>0</v>
      </c>
      <c r="BH659" s="206">
        <f t="shared" si="187"/>
        <v>0</v>
      </c>
      <c r="BI659" s="206">
        <f t="shared" si="188"/>
        <v>0</v>
      </c>
      <c r="BJ659" s="18" t="s">
        <v>83</v>
      </c>
      <c r="BK659" s="206">
        <f t="shared" si="189"/>
        <v>0</v>
      </c>
      <c r="BL659" s="18" t="s">
        <v>215</v>
      </c>
      <c r="BM659" s="205" t="s">
        <v>2209</v>
      </c>
    </row>
    <row r="660" spans="1:65" s="2" customFormat="1" ht="16.5" customHeight="1">
      <c r="A660" s="35"/>
      <c r="B660" s="36"/>
      <c r="C660" s="244" t="s">
        <v>1316</v>
      </c>
      <c r="D660" s="244" t="s">
        <v>287</v>
      </c>
      <c r="E660" s="245" t="s">
        <v>5459</v>
      </c>
      <c r="F660" s="246" t="s">
        <v>4945</v>
      </c>
      <c r="G660" s="247" t="s">
        <v>1512</v>
      </c>
      <c r="H660" s="248">
        <v>160</v>
      </c>
      <c r="I660" s="249"/>
      <c r="J660" s="250">
        <f t="shared" si="180"/>
        <v>0</v>
      </c>
      <c r="K660" s="251"/>
      <c r="L660" s="252"/>
      <c r="M660" s="253" t="s">
        <v>1</v>
      </c>
      <c r="N660" s="254" t="s">
        <v>40</v>
      </c>
      <c r="O660" s="72"/>
      <c r="P660" s="203">
        <f t="shared" si="181"/>
        <v>0</v>
      </c>
      <c r="Q660" s="203">
        <v>0</v>
      </c>
      <c r="R660" s="203">
        <f t="shared" si="182"/>
        <v>0</v>
      </c>
      <c r="S660" s="203">
        <v>0</v>
      </c>
      <c r="T660" s="204">
        <f t="shared" si="183"/>
        <v>0</v>
      </c>
      <c r="U660" s="35"/>
      <c r="V660" s="35"/>
      <c r="W660" s="35"/>
      <c r="X660" s="35"/>
      <c r="Y660" s="35"/>
      <c r="Z660" s="35"/>
      <c r="AA660" s="35"/>
      <c r="AB660" s="35"/>
      <c r="AC660" s="35"/>
      <c r="AD660" s="35"/>
      <c r="AE660" s="35"/>
      <c r="AR660" s="205" t="s">
        <v>229</v>
      </c>
      <c r="AT660" s="205" t="s">
        <v>287</v>
      </c>
      <c r="AU660" s="205" t="s">
        <v>85</v>
      </c>
      <c r="AY660" s="18" t="s">
        <v>209</v>
      </c>
      <c r="BE660" s="206">
        <f t="shared" si="184"/>
        <v>0</v>
      </c>
      <c r="BF660" s="206">
        <f t="shared" si="185"/>
        <v>0</v>
      </c>
      <c r="BG660" s="206">
        <f t="shared" si="186"/>
        <v>0</v>
      </c>
      <c r="BH660" s="206">
        <f t="shared" si="187"/>
        <v>0</v>
      </c>
      <c r="BI660" s="206">
        <f t="shared" si="188"/>
        <v>0</v>
      </c>
      <c r="BJ660" s="18" t="s">
        <v>83</v>
      </c>
      <c r="BK660" s="206">
        <f t="shared" si="189"/>
        <v>0</v>
      </c>
      <c r="BL660" s="18" t="s">
        <v>215</v>
      </c>
      <c r="BM660" s="205" t="s">
        <v>2212</v>
      </c>
    </row>
    <row r="661" spans="1:65" s="2" customFormat="1" ht="16.5" customHeight="1">
      <c r="A661" s="35"/>
      <c r="B661" s="36"/>
      <c r="C661" s="193" t="s">
        <v>2199</v>
      </c>
      <c r="D661" s="193" t="s">
        <v>211</v>
      </c>
      <c r="E661" s="194" t="s">
        <v>5460</v>
      </c>
      <c r="F661" s="195" t="s">
        <v>4931</v>
      </c>
      <c r="G661" s="196" t="s">
        <v>1512</v>
      </c>
      <c r="H661" s="197">
        <v>160</v>
      </c>
      <c r="I661" s="198"/>
      <c r="J661" s="199">
        <f t="shared" si="180"/>
        <v>0</v>
      </c>
      <c r="K661" s="200"/>
      <c r="L661" s="40"/>
      <c r="M661" s="201" t="s">
        <v>1</v>
      </c>
      <c r="N661" s="202" t="s">
        <v>40</v>
      </c>
      <c r="O661" s="72"/>
      <c r="P661" s="203">
        <f t="shared" si="181"/>
        <v>0</v>
      </c>
      <c r="Q661" s="203">
        <v>0</v>
      </c>
      <c r="R661" s="203">
        <f t="shared" si="182"/>
        <v>0</v>
      </c>
      <c r="S661" s="203">
        <v>0</v>
      </c>
      <c r="T661" s="204">
        <f t="shared" si="183"/>
        <v>0</v>
      </c>
      <c r="U661" s="35"/>
      <c r="V661" s="35"/>
      <c r="W661" s="35"/>
      <c r="X661" s="35"/>
      <c r="Y661" s="35"/>
      <c r="Z661" s="35"/>
      <c r="AA661" s="35"/>
      <c r="AB661" s="35"/>
      <c r="AC661" s="35"/>
      <c r="AD661" s="35"/>
      <c r="AE661" s="35"/>
      <c r="AR661" s="205" t="s">
        <v>215</v>
      </c>
      <c r="AT661" s="205" t="s">
        <v>211</v>
      </c>
      <c r="AU661" s="205" t="s">
        <v>85</v>
      </c>
      <c r="AY661" s="18" t="s">
        <v>209</v>
      </c>
      <c r="BE661" s="206">
        <f t="shared" si="184"/>
        <v>0</v>
      </c>
      <c r="BF661" s="206">
        <f t="shared" si="185"/>
        <v>0</v>
      </c>
      <c r="BG661" s="206">
        <f t="shared" si="186"/>
        <v>0</v>
      </c>
      <c r="BH661" s="206">
        <f t="shared" si="187"/>
        <v>0</v>
      </c>
      <c r="BI661" s="206">
        <f t="shared" si="188"/>
        <v>0</v>
      </c>
      <c r="BJ661" s="18" t="s">
        <v>83</v>
      </c>
      <c r="BK661" s="206">
        <f t="shared" si="189"/>
        <v>0</v>
      </c>
      <c r="BL661" s="18" t="s">
        <v>215</v>
      </c>
      <c r="BM661" s="205" t="s">
        <v>2216</v>
      </c>
    </row>
    <row r="662" spans="1:65" s="2" customFormat="1" ht="16.5" customHeight="1">
      <c r="A662" s="35"/>
      <c r="B662" s="36"/>
      <c r="C662" s="244" t="s">
        <v>1319</v>
      </c>
      <c r="D662" s="244" t="s">
        <v>287</v>
      </c>
      <c r="E662" s="245" t="s">
        <v>5461</v>
      </c>
      <c r="F662" s="246" t="s">
        <v>4948</v>
      </c>
      <c r="G662" s="247" t="s">
        <v>1512</v>
      </c>
      <c r="H662" s="248">
        <v>3</v>
      </c>
      <c r="I662" s="249"/>
      <c r="J662" s="250">
        <f t="shared" si="180"/>
        <v>0</v>
      </c>
      <c r="K662" s="251"/>
      <c r="L662" s="252"/>
      <c r="M662" s="253" t="s">
        <v>1</v>
      </c>
      <c r="N662" s="254" t="s">
        <v>40</v>
      </c>
      <c r="O662" s="72"/>
      <c r="P662" s="203">
        <f t="shared" si="181"/>
        <v>0</v>
      </c>
      <c r="Q662" s="203">
        <v>0</v>
      </c>
      <c r="R662" s="203">
        <f t="shared" si="182"/>
        <v>0</v>
      </c>
      <c r="S662" s="203">
        <v>0</v>
      </c>
      <c r="T662" s="204">
        <f t="shared" si="183"/>
        <v>0</v>
      </c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  <c r="AR662" s="205" t="s">
        <v>229</v>
      </c>
      <c r="AT662" s="205" t="s">
        <v>287</v>
      </c>
      <c r="AU662" s="205" t="s">
        <v>85</v>
      </c>
      <c r="AY662" s="18" t="s">
        <v>209</v>
      </c>
      <c r="BE662" s="206">
        <f t="shared" si="184"/>
        <v>0</v>
      </c>
      <c r="BF662" s="206">
        <f t="shared" si="185"/>
        <v>0</v>
      </c>
      <c r="BG662" s="206">
        <f t="shared" si="186"/>
        <v>0</v>
      </c>
      <c r="BH662" s="206">
        <f t="shared" si="187"/>
        <v>0</v>
      </c>
      <c r="BI662" s="206">
        <f t="shared" si="188"/>
        <v>0</v>
      </c>
      <c r="BJ662" s="18" t="s">
        <v>83</v>
      </c>
      <c r="BK662" s="206">
        <f t="shared" si="189"/>
        <v>0</v>
      </c>
      <c r="BL662" s="18" t="s">
        <v>215</v>
      </c>
      <c r="BM662" s="205" t="s">
        <v>2219</v>
      </c>
    </row>
    <row r="663" spans="1:65" s="2" customFormat="1" ht="16.5" customHeight="1">
      <c r="A663" s="35"/>
      <c r="B663" s="36"/>
      <c r="C663" s="193" t="s">
        <v>2206</v>
      </c>
      <c r="D663" s="193" t="s">
        <v>211</v>
      </c>
      <c r="E663" s="194" t="s">
        <v>5462</v>
      </c>
      <c r="F663" s="195" t="s">
        <v>4931</v>
      </c>
      <c r="G663" s="196" t="s">
        <v>1512</v>
      </c>
      <c r="H663" s="197">
        <v>3</v>
      </c>
      <c r="I663" s="198"/>
      <c r="J663" s="199">
        <f t="shared" si="180"/>
        <v>0</v>
      </c>
      <c r="K663" s="200"/>
      <c r="L663" s="40"/>
      <c r="M663" s="201" t="s">
        <v>1</v>
      </c>
      <c r="N663" s="202" t="s">
        <v>40</v>
      </c>
      <c r="O663" s="72"/>
      <c r="P663" s="203">
        <f t="shared" si="181"/>
        <v>0</v>
      </c>
      <c r="Q663" s="203">
        <v>0</v>
      </c>
      <c r="R663" s="203">
        <f t="shared" si="182"/>
        <v>0</v>
      </c>
      <c r="S663" s="203">
        <v>0</v>
      </c>
      <c r="T663" s="204">
        <f t="shared" si="183"/>
        <v>0</v>
      </c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  <c r="AR663" s="205" t="s">
        <v>215</v>
      </c>
      <c r="AT663" s="205" t="s">
        <v>211</v>
      </c>
      <c r="AU663" s="205" t="s">
        <v>85</v>
      </c>
      <c r="AY663" s="18" t="s">
        <v>209</v>
      </c>
      <c r="BE663" s="206">
        <f t="shared" si="184"/>
        <v>0</v>
      </c>
      <c r="BF663" s="206">
        <f t="shared" si="185"/>
        <v>0</v>
      </c>
      <c r="BG663" s="206">
        <f t="shared" si="186"/>
        <v>0</v>
      </c>
      <c r="BH663" s="206">
        <f t="shared" si="187"/>
        <v>0</v>
      </c>
      <c r="BI663" s="206">
        <f t="shared" si="188"/>
        <v>0</v>
      </c>
      <c r="BJ663" s="18" t="s">
        <v>83</v>
      </c>
      <c r="BK663" s="206">
        <f t="shared" si="189"/>
        <v>0</v>
      </c>
      <c r="BL663" s="18" t="s">
        <v>215</v>
      </c>
      <c r="BM663" s="205" t="s">
        <v>2223</v>
      </c>
    </row>
    <row r="664" spans="1:65" s="12" customFormat="1" ht="22.9" customHeight="1">
      <c r="B664" s="177"/>
      <c r="C664" s="178"/>
      <c r="D664" s="179" t="s">
        <v>74</v>
      </c>
      <c r="E664" s="191" t="s">
        <v>5463</v>
      </c>
      <c r="F664" s="191" t="s">
        <v>4951</v>
      </c>
      <c r="G664" s="178"/>
      <c r="H664" s="178"/>
      <c r="I664" s="181"/>
      <c r="J664" s="192">
        <f>BK664</f>
        <v>0</v>
      </c>
      <c r="K664" s="178"/>
      <c r="L664" s="183"/>
      <c r="M664" s="184"/>
      <c r="N664" s="185"/>
      <c r="O664" s="185"/>
      <c r="P664" s="186">
        <f>SUM(P665:P667)</f>
        <v>0</v>
      </c>
      <c r="Q664" s="185"/>
      <c r="R664" s="186">
        <f>SUM(R665:R667)</f>
        <v>0</v>
      </c>
      <c r="S664" s="185"/>
      <c r="T664" s="187">
        <f>SUM(T665:T667)</f>
        <v>0</v>
      </c>
      <c r="AR664" s="188" t="s">
        <v>83</v>
      </c>
      <c r="AT664" s="189" t="s">
        <v>74</v>
      </c>
      <c r="AU664" s="189" t="s">
        <v>83</v>
      </c>
      <c r="AY664" s="188" t="s">
        <v>209</v>
      </c>
      <c r="BK664" s="190">
        <f>SUM(BK665:BK667)</f>
        <v>0</v>
      </c>
    </row>
    <row r="665" spans="1:65" s="2" customFormat="1" ht="24.2" customHeight="1">
      <c r="A665" s="35"/>
      <c r="B665" s="36"/>
      <c r="C665" s="193" t="s">
        <v>1330</v>
      </c>
      <c r="D665" s="193" t="s">
        <v>211</v>
      </c>
      <c r="E665" s="194" t="s">
        <v>5464</v>
      </c>
      <c r="F665" s="195" t="s">
        <v>5011</v>
      </c>
      <c r="G665" s="196" t="s">
        <v>214</v>
      </c>
      <c r="H665" s="197">
        <v>10</v>
      </c>
      <c r="I665" s="198"/>
      <c r="J665" s="199">
        <f>ROUND(I665*H665,2)</f>
        <v>0</v>
      </c>
      <c r="K665" s="200"/>
      <c r="L665" s="40"/>
      <c r="M665" s="201" t="s">
        <v>1</v>
      </c>
      <c r="N665" s="202" t="s">
        <v>40</v>
      </c>
      <c r="O665" s="72"/>
      <c r="P665" s="203">
        <f>O665*H665</f>
        <v>0</v>
      </c>
      <c r="Q665" s="203">
        <v>0</v>
      </c>
      <c r="R665" s="203">
        <f>Q665*H665</f>
        <v>0</v>
      </c>
      <c r="S665" s="203">
        <v>0</v>
      </c>
      <c r="T665" s="204">
        <f>S665*H665</f>
        <v>0</v>
      </c>
      <c r="U665" s="35"/>
      <c r="V665" s="35"/>
      <c r="W665" s="35"/>
      <c r="X665" s="35"/>
      <c r="Y665" s="35"/>
      <c r="Z665" s="35"/>
      <c r="AA665" s="35"/>
      <c r="AB665" s="35"/>
      <c r="AC665" s="35"/>
      <c r="AD665" s="35"/>
      <c r="AE665" s="35"/>
      <c r="AR665" s="205" t="s">
        <v>215</v>
      </c>
      <c r="AT665" s="205" t="s">
        <v>211</v>
      </c>
      <c r="AU665" s="205" t="s">
        <v>85</v>
      </c>
      <c r="AY665" s="18" t="s">
        <v>209</v>
      </c>
      <c r="BE665" s="206">
        <f>IF(N665="základní",J665,0)</f>
        <v>0</v>
      </c>
      <c r="BF665" s="206">
        <f>IF(N665="snížená",J665,0)</f>
        <v>0</v>
      </c>
      <c r="BG665" s="206">
        <f>IF(N665="zákl. přenesená",J665,0)</f>
        <v>0</v>
      </c>
      <c r="BH665" s="206">
        <f>IF(N665="sníž. přenesená",J665,0)</f>
        <v>0</v>
      </c>
      <c r="BI665" s="206">
        <f>IF(N665="nulová",J665,0)</f>
        <v>0</v>
      </c>
      <c r="BJ665" s="18" t="s">
        <v>83</v>
      </c>
      <c r="BK665" s="206">
        <f>ROUND(I665*H665,2)</f>
        <v>0</v>
      </c>
      <c r="BL665" s="18" t="s">
        <v>215</v>
      </c>
      <c r="BM665" s="205" t="s">
        <v>2226</v>
      </c>
    </row>
    <row r="666" spans="1:65" s="2" customFormat="1" ht="21.75" customHeight="1">
      <c r="A666" s="35"/>
      <c r="B666" s="36"/>
      <c r="C666" s="193" t="s">
        <v>2213</v>
      </c>
      <c r="D666" s="193" t="s">
        <v>211</v>
      </c>
      <c r="E666" s="194" t="s">
        <v>5465</v>
      </c>
      <c r="F666" s="195" t="s">
        <v>4955</v>
      </c>
      <c r="G666" s="196" t="s">
        <v>214</v>
      </c>
      <c r="H666" s="197">
        <v>60</v>
      </c>
      <c r="I666" s="198"/>
      <c r="J666" s="199">
        <f>ROUND(I666*H666,2)</f>
        <v>0</v>
      </c>
      <c r="K666" s="200"/>
      <c r="L666" s="40"/>
      <c r="M666" s="201" t="s">
        <v>1</v>
      </c>
      <c r="N666" s="202" t="s">
        <v>40</v>
      </c>
      <c r="O666" s="72"/>
      <c r="P666" s="203">
        <f>O666*H666</f>
        <v>0</v>
      </c>
      <c r="Q666" s="203">
        <v>0</v>
      </c>
      <c r="R666" s="203">
        <f>Q666*H666</f>
        <v>0</v>
      </c>
      <c r="S666" s="203">
        <v>0</v>
      </c>
      <c r="T666" s="204">
        <f>S666*H666</f>
        <v>0</v>
      </c>
      <c r="U666" s="35"/>
      <c r="V666" s="35"/>
      <c r="W666" s="35"/>
      <c r="X666" s="35"/>
      <c r="Y666" s="35"/>
      <c r="Z666" s="35"/>
      <c r="AA666" s="35"/>
      <c r="AB666" s="35"/>
      <c r="AC666" s="35"/>
      <c r="AD666" s="35"/>
      <c r="AE666" s="35"/>
      <c r="AR666" s="205" t="s">
        <v>215</v>
      </c>
      <c r="AT666" s="205" t="s">
        <v>211</v>
      </c>
      <c r="AU666" s="205" t="s">
        <v>85</v>
      </c>
      <c r="AY666" s="18" t="s">
        <v>209</v>
      </c>
      <c r="BE666" s="206">
        <f>IF(N666="základní",J666,0)</f>
        <v>0</v>
      </c>
      <c r="BF666" s="206">
        <f>IF(N666="snížená",J666,0)</f>
        <v>0</v>
      </c>
      <c r="BG666" s="206">
        <f>IF(N666="zákl. přenesená",J666,0)</f>
        <v>0</v>
      </c>
      <c r="BH666" s="206">
        <f>IF(N666="sníž. přenesená",J666,0)</f>
        <v>0</v>
      </c>
      <c r="BI666" s="206">
        <f>IF(N666="nulová",J666,0)</f>
        <v>0</v>
      </c>
      <c r="BJ666" s="18" t="s">
        <v>83</v>
      </c>
      <c r="BK666" s="206">
        <f>ROUND(I666*H666,2)</f>
        <v>0</v>
      </c>
      <c r="BL666" s="18" t="s">
        <v>215</v>
      </c>
      <c r="BM666" s="205" t="s">
        <v>2230</v>
      </c>
    </row>
    <row r="667" spans="1:65" s="2" customFormat="1" ht="33" customHeight="1">
      <c r="A667" s="35"/>
      <c r="B667" s="36"/>
      <c r="C667" s="193" t="s">
        <v>1335</v>
      </c>
      <c r="D667" s="193" t="s">
        <v>211</v>
      </c>
      <c r="E667" s="194" t="s">
        <v>5466</v>
      </c>
      <c r="F667" s="195" t="s">
        <v>4957</v>
      </c>
      <c r="G667" s="196" t="s">
        <v>214</v>
      </c>
      <c r="H667" s="197">
        <v>15</v>
      </c>
      <c r="I667" s="198"/>
      <c r="J667" s="199">
        <f>ROUND(I667*H667,2)</f>
        <v>0</v>
      </c>
      <c r="K667" s="200"/>
      <c r="L667" s="40"/>
      <c r="M667" s="201" t="s">
        <v>1</v>
      </c>
      <c r="N667" s="202" t="s">
        <v>40</v>
      </c>
      <c r="O667" s="72"/>
      <c r="P667" s="203">
        <f>O667*H667</f>
        <v>0</v>
      </c>
      <c r="Q667" s="203">
        <v>0</v>
      </c>
      <c r="R667" s="203">
        <f>Q667*H667</f>
        <v>0</v>
      </c>
      <c r="S667" s="203">
        <v>0</v>
      </c>
      <c r="T667" s="204">
        <f>S667*H667</f>
        <v>0</v>
      </c>
      <c r="U667" s="35"/>
      <c r="V667" s="35"/>
      <c r="W667" s="35"/>
      <c r="X667" s="35"/>
      <c r="Y667" s="35"/>
      <c r="Z667" s="35"/>
      <c r="AA667" s="35"/>
      <c r="AB667" s="35"/>
      <c r="AC667" s="35"/>
      <c r="AD667" s="35"/>
      <c r="AE667" s="35"/>
      <c r="AR667" s="205" t="s">
        <v>215</v>
      </c>
      <c r="AT667" s="205" t="s">
        <v>211</v>
      </c>
      <c r="AU667" s="205" t="s">
        <v>85</v>
      </c>
      <c r="AY667" s="18" t="s">
        <v>209</v>
      </c>
      <c r="BE667" s="206">
        <f>IF(N667="základní",J667,0)</f>
        <v>0</v>
      </c>
      <c r="BF667" s="206">
        <f>IF(N667="snížená",J667,0)</f>
        <v>0</v>
      </c>
      <c r="BG667" s="206">
        <f>IF(N667="zákl. přenesená",J667,0)</f>
        <v>0</v>
      </c>
      <c r="BH667" s="206">
        <f>IF(N667="sníž. přenesená",J667,0)</f>
        <v>0</v>
      </c>
      <c r="BI667" s="206">
        <f>IF(N667="nulová",J667,0)</f>
        <v>0</v>
      </c>
      <c r="BJ667" s="18" t="s">
        <v>83</v>
      </c>
      <c r="BK667" s="206">
        <f>ROUND(I667*H667,2)</f>
        <v>0</v>
      </c>
      <c r="BL667" s="18" t="s">
        <v>215</v>
      </c>
      <c r="BM667" s="205" t="s">
        <v>2234</v>
      </c>
    </row>
    <row r="668" spans="1:65" s="12" customFormat="1" ht="25.9" customHeight="1">
      <c r="B668" s="177"/>
      <c r="C668" s="178"/>
      <c r="D668" s="179" t="s">
        <v>74</v>
      </c>
      <c r="E668" s="180" t="s">
        <v>5467</v>
      </c>
      <c r="F668" s="180" t="s">
        <v>5468</v>
      </c>
      <c r="G668" s="178"/>
      <c r="H668" s="178"/>
      <c r="I668" s="181"/>
      <c r="J668" s="182">
        <f>BK668</f>
        <v>0</v>
      </c>
      <c r="K668" s="178"/>
      <c r="L668" s="183"/>
      <c r="M668" s="184"/>
      <c r="N668" s="185"/>
      <c r="O668" s="185"/>
      <c r="P668" s="186">
        <f>P669+P690</f>
        <v>0</v>
      </c>
      <c r="Q668" s="185"/>
      <c r="R668" s="186">
        <f>R669+R690</f>
        <v>0</v>
      </c>
      <c r="S668" s="185"/>
      <c r="T668" s="187">
        <f>T669+T690</f>
        <v>0</v>
      </c>
      <c r="AR668" s="188" t="s">
        <v>83</v>
      </c>
      <c r="AT668" s="189" t="s">
        <v>74</v>
      </c>
      <c r="AU668" s="189" t="s">
        <v>75</v>
      </c>
      <c r="AY668" s="188" t="s">
        <v>209</v>
      </c>
      <c r="BK668" s="190">
        <f>BK669+BK690</f>
        <v>0</v>
      </c>
    </row>
    <row r="669" spans="1:65" s="12" customFormat="1" ht="22.9" customHeight="1">
      <c r="B669" s="177"/>
      <c r="C669" s="178"/>
      <c r="D669" s="179" t="s">
        <v>74</v>
      </c>
      <c r="E669" s="191" t="s">
        <v>5469</v>
      </c>
      <c r="F669" s="191" t="s">
        <v>4840</v>
      </c>
      <c r="G669" s="178"/>
      <c r="H669" s="178"/>
      <c r="I669" s="181"/>
      <c r="J669" s="192">
        <f>BK669</f>
        <v>0</v>
      </c>
      <c r="K669" s="178"/>
      <c r="L669" s="183"/>
      <c r="M669" s="184"/>
      <c r="N669" s="185"/>
      <c r="O669" s="185"/>
      <c r="P669" s="186">
        <f>SUM(P670:P689)</f>
        <v>0</v>
      </c>
      <c r="Q669" s="185"/>
      <c r="R669" s="186">
        <f>SUM(R670:R689)</f>
        <v>0</v>
      </c>
      <c r="S669" s="185"/>
      <c r="T669" s="187">
        <f>SUM(T670:T689)</f>
        <v>0</v>
      </c>
      <c r="AR669" s="188" t="s">
        <v>83</v>
      </c>
      <c r="AT669" s="189" t="s">
        <v>74</v>
      </c>
      <c r="AU669" s="189" t="s">
        <v>83</v>
      </c>
      <c r="AY669" s="188" t="s">
        <v>209</v>
      </c>
      <c r="BK669" s="190">
        <f>SUM(BK670:BK689)</f>
        <v>0</v>
      </c>
    </row>
    <row r="670" spans="1:65" s="2" customFormat="1" ht="37.9" customHeight="1">
      <c r="A670" s="35"/>
      <c r="B670" s="36"/>
      <c r="C670" s="193" t="s">
        <v>2220</v>
      </c>
      <c r="D670" s="193" t="s">
        <v>211</v>
      </c>
      <c r="E670" s="194" t="s">
        <v>5470</v>
      </c>
      <c r="F670" s="195" t="s">
        <v>5471</v>
      </c>
      <c r="G670" s="196" t="s">
        <v>513</v>
      </c>
      <c r="H670" s="197">
        <v>1</v>
      </c>
      <c r="I670" s="198"/>
      <c r="J670" s="199">
        <f t="shared" ref="J670:J689" si="190">ROUND(I670*H670,2)</f>
        <v>0</v>
      </c>
      <c r="K670" s="200"/>
      <c r="L670" s="40"/>
      <c r="M670" s="201" t="s">
        <v>1</v>
      </c>
      <c r="N670" s="202" t="s">
        <v>40</v>
      </c>
      <c r="O670" s="72"/>
      <c r="P670" s="203">
        <f t="shared" ref="P670:P689" si="191">O670*H670</f>
        <v>0</v>
      </c>
      <c r="Q670" s="203">
        <v>0</v>
      </c>
      <c r="R670" s="203">
        <f t="shared" ref="R670:R689" si="192">Q670*H670</f>
        <v>0</v>
      </c>
      <c r="S670" s="203">
        <v>0</v>
      </c>
      <c r="T670" s="204">
        <f t="shared" ref="T670:T689" si="193">S670*H670</f>
        <v>0</v>
      </c>
      <c r="U670" s="35"/>
      <c r="V670" s="35"/>
      <c r="W670" s="35"/>
      <c r="X670" s="35"/>
      <c r="Y670" s="35"/>
      <c r="Z670" s="35"/>
      <c r="AA670" s="35"/>
      <c r="AB670" s="35"/>
      <c r="AC670" s="35"/>
      <c r="AD670" s="35"/>
      <c r="AE670" s="35"/>
      <c r="AR670" s="205" t="s">
        <v>215</v>
      </c>
      <c r="AT670" s="205" t="s">
        <v>211</v>
      </c>
      <c r="AU670" s="205" t="s">
        <v>85</v>
      </c>
      <c r="AY670" s="18" t="s">
        <v>209</v>
      </c>
      <c r="BE670" s="206">
        <f t="shared" ref="BE670:BE689" si="194">IF(N670="základní",J670,0)</f>
        <v>0</v>
      </c>
      <c r="BF670" s="206">
        <f t="shared" ref="BF670:BF689" si="195">IF(N670="snížená",J670,0)</f>
        <v>0</v>
      </c>
      <c r="BG670" s="206">
        <f t="shared" ref="BG670:BG689" si="196">IF(N670="zákl. přenesená",J670,0)</f>
        <v>0</v>
      </c>
      <c r="BH670" s="206">
        <f t="shared" ref="BH670:BH689" si="197">IF(N670="sníž. přenesená",J670,0)</f>
        <v>0</v>
      </c>
      <c r="BI670" s="206">
        <f t="shared" ref="BI670:BI689" si="198">IF(N670="nulová",J670,0)</f>
        <v>0</v>
      </c>
      <c r="BJ670" s="18" t="s">
        <v>83</v>
      </c>
      <c r="BK670" s="206">
        <f t="shared" ref="BK670:BK689" si="199">ROUND(I670*H670,2)</f>
        <v>0</v>
      </c>
      <c r="BL670" s="18" t="s">
        <v>215</v>
      </c>
      <c r="BM670" s="205" t="s">
        <v>2238</v>
      </c>
    </row>
    <row r="671" spans="1:65" s="2" customFormat="1" ht="37.9" customHeight="1">
      <c r="A671" s="35"/>
      <c r="B671" s="36"/>
      <c r="C671" s="193" t="s">
        <v>1343</v>
      </c>
      <c r="D671" s="193" t="s">
        <v>211</v>
      </c>
      <c r="E671" s="194" t="s">
        <v>5472</v>
      </c>
      <c r="F671" s="195" t="s">
        <v>5473</v>
      </c>
      <c r="G671" s="196" t="s">
        <v>513</v>
      </c>
      <c r="H671" s="197">
        <v>1</v>
      </c>
      <c r="I671" s="198"/>
      <c r="J671" s="199">
        <f t="shared" si="190"/>
        <v>0</v>
      </c>
      <c r="K671" s="200"/>
      <c r="L671" s="40"/>
      <c r="M671" s="201" t="s">
        <v>1</v>
      </c>
      <c r="N671" s="202" t="s">
        <v>40</v>
      </c>
      <c r="O671" s="72"/>
      <c r="P671" s="203">
        <f t="shared" si="191"/>
        <v>0</v>
      </c>
      <c r="Q671" s="203">
        <v>0</v>
      </c>
      <c r="R671" s="203">
        <f t="shared" si="192"/>
        <v>0</v>
      </c>
      <c r="S671" s="203">
        <v>0</v>
      </c>
      <c r="T671" s="204">
        <f t="shared" si="193"/>
        <v>0</v>
      </c>
      <c r="U671" s="35"/>
      <c r="V671" s="35"/>
      <c r="W671" s="35"/>
      <c r="X671" s="35"/>
      <c r="Y671" s="35"/>
      <c r="Z671" s="35"/>
      <c r="AA671" s="35"/>
      <c r="AB671" s="35"/>
      <c r="AC671" s="35"/>
      <c r="AD671" s="35"/>
      <c r="AE671" s="35"/>
      <c r="AR671" s="205" t="s">
        <v>215</v>
      </c>
      <c r="AT671" s="205" t="s">
        <v>211</v>
      </c>
      <c r="AU671" s="205" t="s">
        <v>85</v>
      </c>
      <c r="AY671" s="18" t="s">
        <v>209</v>
      </c>
      <c r="BE671" s="206">
        <f t="shared" si="194"/>
        <v>0</v>
      </c>
      <c r="BF671" s="206">
        <f t="shared" si="195"/>
        <v>0</v>
      </c>
      <c r="BG671" s="206">
        <f t="shared" si="196"/>
        <v>0</v>
      </c>
      <c r="BH671" s="206">
        <f t="shared" si="197"/>
        <v>0</v>
      </c>
      <c r="BI671" s="206">
        <f t="shared" si="198"/>
        <v>0</v>
      </c>
      <c r="BJ671" s="18" t="s">
        <v>83</v>
      </c>
      <c r="BK671" s="206">
        <f t="shared" si="199"/>
        <v>0</v>
      </c>
      <c r="BL671" s="18" t="s">
        <v>215</v>
      </c>
      <c r="BM671" s="205" t="s">
        <v>2241</v>
      </c>
    </row>
    <row r="672" spans="1:65" s="2" customFormat="1" ht="37.9" customHeight="1">
      <c r="A672" s="35"/>
      <c r="B672" s="36"/>
      <c r="C672" s="193" t="s">
        <v>2227</v>
      </c>
      <c r="D672" s="193" t="s">
        <v>211</v>
      </c>
      <c r="E672" s="194" t="s">
        <v>5474</v>
      </c>
      <c r="F672" s="195" t="s">
        <v>5475</v>
      </c>
      <c r="G672" s="196" t="s">
        <v>513</v>
      </c>
      <c r="H672" s="197">
        <v>1</v>
      </c>
      <c r="I672" s="198"/>
      <c r="J672" s="199">
        <f t="shared" si="190"/>
        <v>0</v>
      </c>
      <c r="K672" s="200"/>
      <c r="L672" s="40"/>
      <c r="M672" s="201" t="s">
        <v>1</v>
      </c>
      <c r="N672" s="202" t="s">
        <v>40</v>
      </c>
      <c r="O672" s="72"/>
      <c r="P672" s="203">
        <f t="shared" si="191"/>
        <v>0</v>
      </c>
      <c r="Q672" s="203">
        <v>0</v>
      </c>
      <c r="R672" s="203">
        <f t="shared" si="192"/>
        <v>0</v>
      </c>
      <c r="S672" s="203">
        <v>0</v>
      </c>
      <c r="T672" s="204">
        <f t="shared" si="193"/>
        <v>0</v>
      </c>
      <c r="U672" s="35"/>
      <c r="V672" s="35"/>
      <c r="W672" s="35"/>
      <c r="X672" s="35"/>
      <c r="Y672" s="35"/>
      <c r="Z672" s="35"/>
      <c r="AA672" s="35"/>
      <c r="AB672" s="35"/>
      <c r="AC672" s="35"/>
      <c r="AD672" s="35"/>
      <c r="AE672" s="35"/>
      <c r="AR672" s="205" t="s">
        <v>215</v>
      </c>
      <c r="AT672" s="205" t="s">
        <v>211</v>
      </c>
      <c r="AU672" s="205" t="s">
        <v>85</v>
      </c>
      <c r="AY672" s="18" t="s">
        <v>209</v>
      </c>
      <c r="BE672" s="206">
        <f t="shared" si="194"/>
        <v>0</v>
      </c>
      <c r="BF672" s="206">
        <f t="shared" si="195"/>
        <v>0</v>
      </c>
      <c r="BG672" s="206">
        <f t="shared" si="196"/>
        <v>0</v>
      </c>
      <c r="BH672" s="206">
        <f t="shared" si="197"/>
        <v>0</v>
      </c>
      <c r="BI672" s="206">
        <f t="shared" si="198"/>
        <v>0</v>
      </c>
      <c r="BJ672" s="18" t="s">
        <v>83</v>
      </c>
      <c r="BK672" s="206">
        <f t="shared" si="199"/>
        <v>0</v>
      </c>
      <c r="BL672" s="18" t="s">
        <v>215</v>
      </c>
      <c r="BM672" s="205" t="s">
        <v>2245</v>
      </c>
    </row>
    <row r="673" spans="1:65" s="2" customFormat="1" ht="16.5" customHeight="1">
      <c r="A673" s="35"/>
      <c r="B673" s="36"/>
      <c r="C673" s="244" t="s">
        <v>1349</v>
      </c>
      <c r="D673" s="244" t="s">
        <v>287</v>
      </c>
      <c r="E673" s="245" t="s">
        <v>5476</v>
      </c>
      <c r="F673" s="246" t="s">
        <v>4870</v>
      </c>
      <c r="G673" s="247" t="s">
        <v>324</v>
      </c>
      <c r="H673" s="248">
        <v>1</v>
      </c>
      <c r="I673" s="249"/>
      <c r="J673" s="250">
        <f t="shared" si="190"/>
        <v>0</v>
      </c>
      <c r="K673" s="251"/>
      <c r="L673" s="252"/>
      <c r="M673" s="253" t="s">
        <v>1</v>
      </c>
      <c r="N673" s="254" t="s">
        <v>40</v>
      </c>
      <c r="O673" s="72"/>
      <c r="P673" s="203">
        <f t="shared" si="191"/>
        <v>0</v>
      </c>
      <c r="Q673" s="203">
        <v>0</v>
      </c>
      <c r="R673" s="203">
        <f t="shared" si="192"/>
        <v>0</v>
      </c>
      <c r="S673" s="203">
        <v>0</v>
      </c>
      <c r="T673" s="204">
        <f t="shared" si="193"/>
        <v>0</v>
      </c>
      <c r="U673" s="35"/>
      <c r="V673" s="35"/>
      <c r="W673" s="35"/>
      <c r="X673" s="35"/>
      <c r="Y673" s="35"/>
      <c r="Z673" s="35"/>
      <c r="AA673" s="35"/>
      <c r="AB673" s="35"/>
      <c r="AC673" s="35"/>
      <c r="AD673" s="35"/>
      <c r="AE673" s="35"/>
      <c r="AR673" s="205" t="s">
        <v>229</v>
      </c>
      <c r="AT673" s="205" t="s">
        <v>287</v>
      </c>
      <c r="AU673" s="205" t="s">
        <v>85</v>
      </c>
      <c r="AY673" s="18" t="s">
        <v>209</v>
      </c>
      <c r="BE673" s="206">
        <f t="shared" si="194"/>
        <v>0</v>
      </c>
      <c r="BF673" s="206">
        <f t="shared" si="195"/>
        <v>0</v>
      </c>
      <c r="BG673" s="206">
        <f t="shared" si="196"/>
        <v>0</v>
      </c>
      <c r="BH673" s="206">
        <f t="shared" si="197"/>
        <v>0</v>
      </c>
      <c r="BI673" s="206">
        <f t="shared" si="198"/>
        <v>0</v>
      </c>
      <c r="BJ673" s="18" t="s">
        <v>83</v>
      </c>
      <c r="BK673" s="206">
        <f t="shared" si="199"/>
        <v>0</v>
      </c>
      <c r="BL673" s="18" t="s">
        <v>215</v>
      </c>
      <c r="BM673" s="205" t="s">
        <v>2248</v>
      </c>
    </row>
    <row r="674" spans="1:65" s="2" customFormat="1" ht="21.75" customHeight="1">
      <c r="A674" s="35"/>
      <c r="B674" s="36"/>
      <c r="C674" s="244" t="s">
        <v>2235</v>
      </c>
      <c r="D674" s="244" t="s">
        <v>287</v>
      </c>
      <c r="E674" s="245" t="s">
        <v>5477</v>
      </c>
      <c r="F674" s="246" t="s">
        <v>5478</v>
      </c>
      <c r="G674" s="247" t="s">
        <v>513</v>
      </c>
      <c r="H674" s="248">
        <v>1</v>
      </c>
      <c r="I674" s="249"/>
      <c r="J674" s="250">
        <f t="shared" si="190"/>
        <v>0</v>
      </c>
      <c r="K674" s="251"/>
      <c r="L674" s="252"/>
      <c r="M674" s="253" t="s">
        <v>1</v>
      </c>
      <c r="N674" s="254" t="s">
        <v>40</v>
      </c>
      <c r="O674" s="72"/>
      <c r="P674" s="203">
        <f t="shared" si="191"/>
        <v>0</v>
      </c>
      <c r="Q674" s="203">
        <v>0</v>
      </c>
      <c r="R674" s="203">
        <f t="shared" si="192"/>
        <v>0</v>
      </c>
      <c r="S674" s="203">
        <v>0</v>
      </c>
      <c r="T674" s="204">
        <f t="shared" si="193"/>
        <v>0</v>
      </c>
      <c r="U674" s="35"/>
      <c r="V674" s="35"/>
      <c r="W674" s="35"/>
      <c r="X674" s="35"/>
      <c r="Y674" s="35"/>
      <c r="Z674" s="35"/>
      <c r="AA674" s="35"/>
      <c r="AB674" s="35"/>
      <c r="AC674" s="35"/>
      <c r="AD674" s="35"/>
      <c r="AE674" s="35"/>
      <c r="AR674" s="205" t="s">
        <v>229</v>
      </c>
      <c r="AT674" s="205" t="s">
        <v>287</v>
      </c>
      <c r="AU674" s="205" t="s">
        <v>85</v>
      </c>
      <c r="AY674" s="18" t="s">
        <v>209</v>
      </c>
      <c r="BE674" s="206">
        <f t="shared" si="194"/>
        <v>0</v>
      </c>
      <c r="BF674" s="206">
        <f t="shared" si="195"/>
        <v>0</v>
      </c>
      <c r="BG674" s="206">
        <f t="shared" si="196"/>
        <v>0</v>
      </c>
      <c r="BH674" s="206">
        <f t="shared" si="197"/>
        <v>0</v>
      </c>
      <c r="BI674" s="206">
        <f t="shared" si="198"/>
        <v>0</v>
      </c>
      <c r="BJ674" s="18" t="s">
        <v>83</v>
      </c>
      <c r="BK674" s="206">
        <f t="shared" si="199"/>
        <v>0</v>
      </c>
      <c r="BL674" s="18" t="s">
        <v>215</v>
      </c>
      <c r="BM674" s="205" t="s">
        <v>2252</v>
      </c>
    </row>
    <row r="675" spans="1:65" s="2" customFormat="1" ht="16.5" customHeight="1">
      <c r="A675" s="35"/>
      <c r="B675" s="36"/>
      <c r="C675" s="244" t="s">
        <v>1356</v>
      </c>
      <c r="D675" s="244" t="s">
        <v>287</v>
      </c>
      <c r="E675" s="245" t="s">
        <v>5479</v>
      </c>
      <c r="F675" s="246" t="s">
        <v>5480</v>
      </c>
      <c r="G675" s="247" t="s">
        <v>513</v>
      </c>
      <c r="H675" s="248">
        <v>1</v>
      </c>
      <c r="I675" s="249"/>
      <c r="J675" s="250">
        <f t="shared" si="190"/>
        <v>0</v>
      </c>
      <c r="K675" s="251"/>
      <c r="L675" s="252"/>
      <c r="M675" s="253" t="s">
        <v>1</v>
      </c>
      <c r="N675" s="254" t="s">
        <v>40</v>
      </c>
      <c r="O675" s="72"/>
      <c r="P675" s="203">
        <f t="shared" si="191"/>
        <v>0</v>
      </c>
      <c r="Q675" s="203">
        <v>0</v>
      </c>
      <c r="R675" s="203">
        <f t="shared" si="192"/>
        <v>0</v>
      </c>
      <c r="S675" s="203">
        <v>0</v>
      </c>
      <c r="T675" s="204">
        <f t="shared" si="193"/>
        <v>0</v>
      </c>
      <c r="U675" s="35"/>
      <c r="V675" s="35"/>
      <c r="W675" s="35"/>
      <c r="X675" s="35"/>
      <c r="Y675" s="35"/>
      <c r="Z675" s="35"/>
      <c r="AA675" s="35"/>
      <c r="AB675" s="35"/>
      <c r="AC675" s="35"/>
      <c r="AD675" s="35"/>
      <c r="AE675" s="35"/>
      <c r="AR675" s="205" t="s">
        <v>229</v>
      </c>
      <c r="AT675" s="205" t="s">
        <v>287</v>
      </c>
      <c r="AU675" s="205" t="s">
        <v>85</v>
      </c>
      <c r="AY675" s="18" t="s">
        <v>209</v>
      </c>
      <c r="BE675" s="206">
        <f t="shared" si="194"/>
        <v>0</v>
      </c>
      <c r="BF675" s="206">
        <f t="shared" si="195"/>
        <v>0</v>
      </c>
      <c r="BG675" s="206">
        <f t="shared" si="196"/>
        <v>0</v>
      </c>
      <c r="BH675" s="206">
        <f t="shared" si="197"/>
        <v>0</v>
      </c>
      <c r="BI675" s="206">
        <f t="shared" si="198"/>
        <v>0</v>
      </c>
      <c r="BJ675" s="18" t="s">
        <v>83</v>
      </c>
      <c r="BK675" s="206">
        <f t="shared" si="199"/>
        <v>0</v>
      </c>
      <c r="BL675" s="18" t="s">
        <v>215</v>
      </c>
      <c r="BM675" s="205" t="s">
        <v>2255</v>
      </c>
    </row>
    <row r="676" spans="1:65" s="2" customFormat="1" ht="16.5" customHeight="1">
      <c r="A676" s="35"/>
      <c r="B676" s="36"/>
      <c r="C676" s="244" t="s">
        <v>2242</v>
      </c>
      <c r="D676" s="244" t="s">
        <v>287</v>
      </c>
      <c r="E676" s="245" t="s">
        <v>5481</v>
      </c>
      <c r="F676" s="246" t="s">
        <v>4858</v>
      </c>
      <c r="G676" s="247" t="s">
        <v>1512</v>
      </c>
      <c r="H676" s="248">
        <v>25</v>
      </c>
      <c r="I676" s="249"/>
      <c r="J676" s="250">
        <f t="shared" si="190"/>
        <v>0</v>
      </c>
      <c r="K676" s="251"/>
      <c r="L676" s="252"/>
      <c r="M676" s="253" t="s">
        <v>1</v>
      </c>
      <c r="N676" s="254" t="s">
        <v>40</v>
      </c>
      <c r="O676" s="72"/>
      <c r="P676" s="203">
        <f t="shared" si="191"/>
        <v>0</v>
      </c>
      <c r="Q676" s="203">
        <v>0</v>
      </c>
      <c r="R676" s="203">
        <f t="shared" si="192"/>
        <v>0</v>
      </c>
      <c r="S676" s="203">
        <v>0</v>
      </c>
      <c r="T676" s="204">
        <f t="shared" si="193"/>
        <v>0</v>
      </c>
      <c r="U676" s="35"/>
      <c r="V676" s="35"/>
      <c r="W676" s="35"/>
      <c r="X676" s="35"/>
      <c r="Y676" s="35"/>
      <c r="Z676" s="35"/>
      <c r="AA676" s="35"/>
      <c r="AB676" s="35"/>
      <c r="AC676" s="35"/>
      <c r="AD676" s="35"/>
      <c r="AE676" s="35"/>
      <c r="AR676" s="205" t="s">
        <v>229</v>
      </c>
      <c r="AT676" s="205" t="s">
        <v>287</v>
      </c>
      <c r="AU676" s="205" t="s">
        <v>85</v>
      </c>
      <c r="AY676" s="18" t="s">
        <v>209</v>
      </c>
      <c r="BE676" s="206">
        <f t="shared" si="194"/>
        <v>0</v>
      </c>
      <c r="BF676" s="206">
        <f t="shared" si="195"/>
        <v>0</v>
      </c>
      <c r="BG676" s="206">
        <f t="shared" si="196"/>
        <v>0</v>
      </c>
      <c r="BH676" s="206">
        <f t="shared" si="197"/>
        <v>0</v>
      </c>
      <c r="BI676" s="206">
        <f t="shared" si="198"/>
        <v>0</v>
      </c>
      <c r="BJ676" s="18" t="s">
        <v>83</v>
      </c>
      <c r="BK676" s="206">
        <f t="shared" si="199"/>
        <v>0</v>
      </c>
      <c r="BL676" s="18" t="s">
        <v>215</v>
      </c>
      <c r="BM676" s="205" t="s">
        <v>2259</v>
      </c>
    </row>
    <row r="677" spans="1:65" s="2" customFormat="1" ht="16.5" customHeight="1">
      <c r="A677" s="35"/>
      <c r="B677" s="36"/>
      <c r="C677" s="244" t="s">
        <v>1362</v>
      </c>
      <c r="D677" s="244" t="s">
        <v>287</v>
      </c>
      <c r="E677" s="245" t="s">
        <v>5482</v>
      </c>
      <c r="F677" s="246" t="s">
        <v>5483</v>
      </c>
      <c r="G677" s="247" t="s">
        <v>513</v>
      </c>
      <c r="H677" s="248">
        <v>2</v>
      </c>
      <c r="I677" s="249"/>
      <c r="J677" s="250">
        <f t="shared" si="190"/>
        <v>0</v>
      </c>
      <c r="K677" s="251"/>
      <c r="L677" s="252"/>
      <c r="M677" s="253" t="s">
        <v>1</v>
      </c>
      <c r="N677" s="254" t="s">
        <v>40</v>
      </c>
      <c r="O677" s="72"/>
      <c r="P677" s="203">
        <f t="shared" si="191"/>
        <v>0</v>
      </c>
      <c r="Q677" s="203">
        <v>0</v>
      </c>
      <c r="R677" s="203">
        <f t="shared" si="192"/>
        <v>0</v>
      </c>
      <c r="S677" s="203">
        <v>0</v>
      </c>
      <c r="T677" s="204">
        <f t="shared" si="193"/>
        <v>0</v>
      </c>
      <c r="U677" s="35"/>
      <c r="V677" s="35"/>
      <c r="W677" s="35"/>
      <c r="X677" s="35"/>
      <c r="Y677" s="35"/>
      <c r="Z677" s="35"/>
      <c r="AA677" s="35"/>
      <c r="AB677" s="35"/>
      <c r="AC677" s="35"/>
      <c r="AD677" s="35"/>
      <c r="AE677" s="35"/>
      <c r="AR677" s="205" t="s">
        <v>229</v>
      </c>
      <c r="AT677" s="205" t="s">
        <v>287</v>
      </c>
      <c r="AU677" s="205" t="s">
        <v>85</v>
      </c>
      <c r="AY677" s="18" t="s">
        <v>209</v>
      </c>
      <c r="BE677" s="206">
        <f t="shared" si="194"/>
        <v>0</v>
      </c>
      <c r="BF677" s="206">
        <f t="shared" si="195"/>
        <v>0</v>
      </c>
      <c r="BG677" s="206">
        <f t="shared" si="196"/>
        <v>0</v>
      </c>
      <c r="BH677" s="206">
        <f t="shared" si="197"/>
        <v>0</v>
      </c>
      <c r="BI677" s="206">
        <f t="shared" si="198"/>
        <v>0</v>
      </c>
      <c r="BJ677" s="18" t="s">
        <v>83</v>
      </c>
      <c r="BK677" s="206">
        <f t="shared" si="199"/>
        <v>0</v>
      </c>
      <c r="BL677" s="18" t="s">
        <v>215</v>
      </c>
      <c r="BM677" s="205" t="s">
        <v>2263</v>
      </c>
    </row>
    <row r="678" spans="1:65" s="2" customFormat="1" ht="16.5" customHeight="1">
      <c r="A678" s="35"/>
      <c r="B678" s="36"/>
      <c r="C678" s="244" t="s">
        <v>2249</v>
      </c>
      <c r="D678" s="244" t="s">
        <v>287</v>
      </c>
      <c r="E678" s="245" t="s">
        <v>5484</v>
      </c>
      <c r="F678" s="246" t="s">
        <v>4862</v>
      </c>
      <c r="G678" s="247" t="s">
        <v>513</v>
      </c>
      <c r="H678" s="248">
        <v>2</v>
      </c>
      <c r="I678" s="249"/>
      <c r="J678" s="250">
        <f t="shared" si="190"/>
        <v>0</v>
      </c>
      <c r="K678" s="251"/>
      <c r="L678" s="252"/>
      <c r="M678" s="253" t="s">
        <v>1</v>
      </c>
      <c r="N678" s="254" t="s">
        <v>40</v>
      </c>
      <c r="O678" s="72"/>
      <c r="P678" s="203">
        <f t="shared" si="191"/>
        <v>0</v>
      </c>
      <c r="Q678" s="203">
        <v>0</v>
      </c>
      <c r="R678" s="203">
        <f t="shared" si="192"/>
        <v>0</v>
      </c>
      <c r="S678" s="203">
        <v>0</v>
      </c>
      <c r="T678" s="204">
        <f t="shared" si="193"/>
        <v>0</v>
      </c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  <c r="AR678" s="205" t="s">
        <v>229</v>
      </c>
      <c r="AT678" s="205" t="s">
        <v>287</v>
      </c>
      <c r="AU678" s="205" t="s">
        <v>85</v>
      </c>
      <c r="AY678" s="18" t="s">
        <v>209</v>
      </c>
      <c r="BE678" s="206">
        <f t="shared" si="194"/>
        <v>0</v>
      </c>
      <c r="BF678" s="206">
        <f t="shared" si="195"/>
        <v>0</v>
      </c>
      <c r="BG678" s="206">
        <f t="shared" si="196"/>
        <v>0</v>
      </c>
      <c r="BH678" s="206">
        <f t="shared" si="197"/>
        <v>0</v>
      </c>
      <c r="BI678" s="206">
        <f t="shared" si="198"/>
        <v>0</v>
      </c>
      <c r="BJ678" s="18" t="s">
        <v>83</v>
      </c>
      <c r="BK678" s="206">
        <f t="shared" si="199"/>
        <v>0</v>
      </c>
      <c r="BL678" s="18" t="s">
        <v>215</v>
      </c>
      <c r="BM678" s="205" t="s">
        <v>2267</v>
      </c>
    </row>
    <row r="679" spans="1:65" s="2" customFormat="1" ht="16.5" customHeight="1">
      <c r="A679" s="35"/>
      <c r="B679" s="36"/>
      <c r="C679" s="244" t="s">
        <v>1368</v>
      </c>
      <c r="D679" s="244" t="s">
        <v>287</v>
      </c>
      <c r="E679" s="245" t="s">
        <v>5485</v>
      </c>
      <c r="F679" s="246" t="s">
        <v>4864</v>
      </c>
      <c r="G679" s="247" t="s">
        <v>513</v>
      </c>
      <c r="H679" s="248">
        <v>1</v>
      </c>
      <c r="I679" s="249"/>
      <c r="J679" s="250">
        <f t="shared" si="190"/>
        <v>0</v>
      </c>
      <c r="K679" s="251"/>
      <c r="L679" s="252"/>
      <c r="M679" s="253" t="s">
        <v>1</v>
      </c>
      <c r="N679" s="254" t="s">
        <v>40</v>
      </c>
      <c r="O679" s="72"/>
      <c r="P679" s="203">
        <f t="shared" si="191"/>
        <v>0</v>
      </c>
      <c r="Q679" s="203">
        <v>0</v>
      </c>
      <c r="R679" s="203">
        <f t="shared" si="192"/>
        <v>0</v>
      </c>
      <c r="S679" s="203">
        <v>0</v>
      </c>
      <c r="T679" s="204">
        <f t="shared" si="193"/>
        <v>0</v>
      </c>
      <c r="U679" s="35"/>
      <c r="V679" s="35"/>
      <c r="W679" s="35"/>
      <c r="X679" s="35"/>
      <c r="Y679" s="35"/>
      <c r="Z679" s="35"/>
      <c r="AA679" s="35"/>
      <c r="AB679" s="35"/>
      <c r="AC679" s="35"/>
      <c r="AD679" s="35"/>
      <c r="AE679" s="35"/>
      <c r="AR679" s="205" t="s">
        <v>229</v>
      </c>
      <c r="AT679" s="205" t="s">
        <v>287</v>
      </c>
      <c r="AU679" s="205" t="s">
        <v>85</v>
      </c>
      <c r="AY679" s="18" t="s">
        <v>209</v>
      </c>
      <c r="BE679" s="206">
        <f t="shared" si="194"/>
        <v>0</v>
      </c>
      <c r="BF679" s="206">
        <f t="shared" si="195"/>
        <v>0</v>
      </c>
      <c r="BG679" s="206">
        <f t="shared" si="196"/>
        <v>0</v>
      </c>
      <c r="BH679" s="206">
        <f t="shared" si="197"/>
        <v>0</v>
      </c>
      <c r="BI679" s="206">
        <f t="shared" si="198"/>
        <v>0</v>
      </c>
      <c r="BJ679" s="18" t="s">
        <v>83</v>
      </c>
      <c r="BK679" s="206">
        <f t="shared" si="199"/>
        <v>0</v>
      </c>
      <c r="BL679" s="18" t="s">
        <v>215</v>
      </c>
      <c r="BM679" s="205" t="s">
        <v>2270</v>
      </c>
    </row>
    <row r="680" spans="1:65" s="2" customFormat="1" ht="16.5" customHeight="1">
      <c r="A680" s="35"/>
      <c r="B680" s="36"/>
      <c r="C680" s="244" t="s">
        <v>2256</v>
      </c>
      <c r="D680" s="244" t="s">
        <v>287</v>
      </c>
      <c r="E680" s="245" t="s">
        <v>5486</v>
      </c>
      <c r="F680" s="246" t="s">
        <v>4870</v>
      </c>
      <c r="G680" s="247" t="s">
        <v>324</v>
      </c>
      <c r="H680" s="248">
        <v>1</v>
      </c>
      <c r="I680" s="249"/>
      <c r="J680" s="250">
        <f t="shared" si="190"/>
        <v>0</v>
      </c>
      <c r="K680" s="251"/>
      <c r="L680" s="252"/>
      <c r="M680" s="253" t="s">
        <v>1</v>
      </c>
      <c r="N680" s="254" t="s">
        <v>40</v>
      </c>
      <c r="O680" s="72"/>
      <c r="P680" s="203">
        <f t="shared" si="191"/>
        <v>0</v>
      </c>
      <c r="Q680" s="203">
        <v>0</v>
      </c>
      <c r="R680" s="203">
        <f t="shared" si="192"/>
        <v>0</v>
      </c>
      <c r="S680" s="203">
        <v>0</v>
      </c>
      <c r="T680" s="204">
        <f t="shared" si="193"/>
        <v>0</v>
      </c>
      <c r="U680" s="35"/>
      <c r="V680" s="35"/>
      <c r="W680" s="35"/>
      <c r="X680" s="35"/>
      <c r="Y680" s="35"/>
      <c r="Z680" s="35"/>
      <c r="AA680" s="35"/>
      <c r="AB680" s="35"/>
      <c r="AC680" s="35"/>
      <c r="AD680" s="35"/>
      <c r="AE680" s="35"/>
      <c r="AR680" s="205" t="s">
        <v>229</v>
      </c>
      <c r="AT680" s="205" t="s">
        <v>287</v>
      </c>
      <c r="AU680" s="205" t="s">
        <v>85</v>
      </c>
      <c r="AY680" s="18" t="s">
        <v>209</v>
      </c>
      <c r="BE680" s="206">
        <f t="shared" si="194"/>
        <v>0</v>
      </c>
      <c r="BF680" s="206">
        <f t="shared" si="195"/>
        <v>0</v>
      </c>
      <c r="BG680" s="206">
        <f t="shared" si="196"/>
        <v>0</v>
      </c>
      <c r="BH680" s="206">
        <f t="shared" si="197"/>
        <v>0</v>
      </c>
      <c r="BI680" s="206">
        <f t="shared" si="198"/>
        <v>0</v>
      </c>
      <c r="BJ680" s="18" t="s">
        <v>83</v>
      </c>
      <c r="BK680" s="206">
        <f t="shared" si="199"/>
        <v>0</v>
      </c>
      <c r="BL680" s="18" t="s">
        <v>215</v>
      </c>
      <c r="BM680" s="205" t="s">
        <v>2276</v>
      </c>
    </row>
    <row r="681" spans="1:65" s="2" customFormat="1" ht="16.5" customHeight="1">
      <c r="A681" s="35"/>
      <c r="B681" s="36"/>
      <c r="C681" s="193" t="s">
        <v>1373</v>
      </c>
      <c r="D681" s="193" t="s">
        <v>211</v>
      </c>
      <c r="E681" s="194" t="s">
        <v>5487</v>
      </c>
      <c r="F681" s="195" t="s">
        <v>4846</v>
      </c>
      <c r="G681" s="196" t="s">
        <v>513</v>
      </c>
      <c r="H681" s="197">
        <v>1</v>
      </c>
      <c r="I681" s="198"/>
      <c r="J681" s="199">
        <f t="shared" si="190"/>
        <v>0</v>
      </c>
      <c r="K681" s="200"/>
      <c r="L681" s="40"/>
      <c r="M681" s="201" t="s">
        <v>1</v>
      </c>
      <c r="N681" s="202" t="s">
        <v>40</v>
      </c>
      <c r="O681" s="72"/>
      <c r="P681" s="203">
        <f t="shared" si="191"/>
        <v>0</v>
      </c>
      <c r="Q681" s="203">
        <v>0</v>
      </c>
      <c r="R681" s="203">
        <f t="shared" si="192"/>
        <v>0</v>
      </c>
      <c r="S681" s="203">
        <v>0</v>
      </c>
      <c r="T681" s="204">
        <f t="shared" si="193"/>
        <v>0</v>
      </c>
      <c r="U681" s="35"/>
      <c r="V681" s="35"/>
      <c r="W681" s="35"/>
      <c r="X681" s="35"/>
      <c r="Y681" s="35"/>
      <c r="Z681" s="35"/>
      <c r="AA681" s="35"/>
      <c r="AB681" s="35"/>
      <c r="AC681" s="35"/>
      <c r="AD681" s="35"/>
      <c r="AE681" s="35"/>
      <c r="AR681" s="205" t="s">
        <v>215</v>
      </c>
      <c r="AT681" s="205" t="s">
        <v>211</v>
      </c>
      <c r="AU681" s="205" t="s">
        <v>85</v>
      </c>
      <c r="AY681" s="18" t="s">
        <v>209</v>
      </c>
      <c r="BE681" s="206">
        <f t="shared" si="194"/>
        <v>0</v>
      </c>
      <c r="BF681" s="206">
        <f t="shared" si="195"/>
        <v>0</v>
      </c>
      <c r="BG681" s="206">
        <f t="shared" si="196"/>
        <v>0</v>
      </c>
      <c r="BH681" s="206">
        <f t="shared" si="197"/>
        <v>0</v>
      </c>
      <c r="BI681" s="206">
        <f t="shared" si="198"/>
        <v>0</v>
      </c>
      <c r="BJ681" s="18" t="s">
        <v>83</v>
      </c>
      <c r="BK681" s="206">
        <f t="shared" si="199"/>
        <v>0</v>
      </c>
      <c r="BL681" s="18" t="s">
        <v>215</v>
      </c>
      <c r="BM681" s="205" t="s">
        <v>2279</v>
      </c>
    </row>
    <row r="682" spans="1:65" s="2" customFormat="1" ht="24.2" customHeight="1">
      <c r="A682" s="35"/>
      <c r="B682" s="36"/>
      <c r="C682" s="244" t="s">
        <v>2264</v>
      </c>
      <c r="D682" s="244" t="s">
        <v>287</v>
      </c>
      <c r="E682" s="245" t="s">
        <v>5488</v>
      </c>
      <c r="F682" s="246" t="s">
        <v>5489</v>
      </c>
      <c r="G682" s="247" t="s">
        <v>513</v>
      </c>
      <c r="H682" s="248">
        <v>1</v>
      </c>
      <c r="I682" s="249"/>
      <c r="J682" s="250">
        <f t="shared" si="190"/>
        <v>0</v>
      </c>
      <c r="K682" s="251"/>
      <c r="L682" s="252"/>
      <c r="M682" s="253" t="s">
        <v>1</v>
      </c>
      <c r="N682" s="254" t="s">
        <v>40</v>
      </c>
      <c r="O682" s="72"/>
      <c r="P682" s="203">
        <f t="shared" si="191"/>
        <v>0</v>
      </c>
      <c r="Q682" s="203">
        <v>0</v>
      </c>
      <c r="R682" s="203">
        <f t="shared" si="192"/>
        <v>0</v>
      </c>
      <c r="S682" s="203">
        <v>0</v>
      </c>
      <c r="T682" s="204">
        <f t="shared" si="193"/>
        <v>0</v>
      </c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  <c r="AR682" s="205" t="s">
        <v>229</v>
      </c>
      <c r="AT682" s="205" t="s">
        <v>287</v>
      </c>
      <c r="AU682" s="205" t="s">
        <v>85</v>
      </c>
      <c r="AY682" s="18" t="s">
        <v>209</v>
      </c>
      <c r="BE682" s="206">
        <f t="shared" si="194"/>
        <v>0</v>
      </c>
      <c r="BF682" s="206">
        <f t="shared" si="195"/>
        <v>0</v>
      </c>
      <c r="BG682" s="206">
        <f t="shared" si="196"/>
        <v>0</v>
      </c>
      <c r="BH682" s="206">
        <f t="shared" si="197"/>
        <v>0</v>
      </c>
      <c r="BI682" s="206">
        <f t="shared" si="198"/>
        <v>0</v>
      </c>
      <c r="BJ682" s="18" t="s">
        <v>83</v>
      </c>
      <c r="BK682" s="206">
        <f t="shared" si="199"/>
        <v>0</v>
      </c>
      <c r="BL682" s="18" t="s">
        <v>215</v>
      </c>
      <c r="BM682" s="205" t="s">
        <v>2283</v>
      </c>
    </row>
    <row r="683" spans="1:65" s="2" customFormat="1" ht="16.5" customHeight="1">
      <c r="A683" s="35"/>
      <c r="B683" s="36"/>
      <c r="C683" s="193" t="s">
        <v>1379</v>
      </c>
      <c r="D683" s="193" t="s">
        <v>211</v>
      </c>
      <c r="E683" s="194" t="s">
        <v>5490</v>
      </c>
      <c r="F683" s="195" t="s">
        <v>4846</v>
      </c>
      <c r="G683" s="196" t="s">
        <v>513</v>
      </c>
      <c r="H683" s="197">
        <v>1</v>
      </c>
      <c r="I683" s="198"/>
      <c r="J683" s="199">
        <f t="shared" si="190"/>
        <v>0</v>
      </c>
      <c r="K683" s="200"/>
      <c r="L683" s="40"/>
      <c r="M683" s="201" t="s">
        <v>1</v>
      </c>
      <c r="N683" s="202" t="s">
        <v>40</v>
      </c>
      <c r="O683" s="72"/>
      <c r="P683" s="203">
        <f t="shared" si="191"/>
        <v>0</v>
      </c>
      <c r="Q683" s="203">
        <v>0</v>
      </c>
      <c r="R683" s="203">
        <f t="shared" si="192"/>
        <v>0</v>
      </c>
      <c r="S683" s="203">
        <v>0</v>
      </c>
      <c r="T683" s="204">
        <f t="shared" si="193"/>
        <v>0</v>
      </c>
      <c r="U683" s="35"/>
      <c r="V683" s="35"/>
      <c r="W683" s="35"/>
      <c r="X683" s="35"/>
      <c r="Y683" s="35"/>
      <c r="Z683" s="35"/>
      <c r="AA683" s="35"/>
      <c r="AB683" s="35"/>
      <c r="AC683" s="35"/>
      <c r="AD683" s="35"/>
      <c r="AE683" s="35"/>
      <c r="AR683" s="205" t="s">
        <v>215</v>
      </c>
      <c r="AT683" s="205" t="s">
        <v>211</v>
      </c>
      <c r="AU683" s="205" t="s">
        <v>85</v>
      </c>
      <c r="AY683" s="18" t="s">
        <v>209</v>
      </c>
      <c r="BE683" s="206">
        <f t="shared" si="194"/>
        <v>0</v>
      </c>
      <c r="BF683" s="206">
        <f t="shared" si="195"/>
        <v>0</v>
      </c>
      <c r="BG683" s="206">
        <f t="shared" si="196"/>
        <v>0</v>
      </c>
      <c r="BH683" s="206">
        <f t="shared" si="197"/>
        <v>0</v>
      </c>
      <c r="BI683" s="206">
        <f t="shared" si="198"/>
        <v>0</v>
      </c>
      <c r="BJ683" s="18" t="s">
        <v>83</v>
      </c>
      <c r="BK683" s="206">
        <f t="shared" si="199"/>
        <v>0</v>
      </c>
      <c r="BL683" s="18" t="s">
        <v>215</v>
      </c>
      <c r="BM683" s="205" t="s">
        <v>2286</v>
      </c>
    </row>
    <row r="684" spans="1:65" s="2" customFormat="1" ht="24.2" customHeight="1">
      <c r="A684" s="35"/>
      <c r="B684" s="36"/>
      <c r="C684" s="244" t="s">
        <v>2273</v>
      </c>
      <c r="D684" s="244" t="s">
        <v>287</v>
      </c>
      <c r="E684" s="245" t="s">
        <v>5491</v>
      </c>
      <c r="F684" s="246" t="s">
        <v>5492</v>
      </c>
      <c r="G684" s="247" t="s">
        <v>513</v>
      </c>
      <c r="H684" s="248">
        <v>1</v>
      </c>
      <c r="I684" s="249"/>
      <c r="J684" s="250">
        <f t="shared" si="190"/>
        <v>0</v>
      </c>
      <c r="K684" s="251"/>
      <c r="L684" s="252"/>
      <c r="M684" s="253" t="s">
        <v>1</v>
      </c>
      <c r="N684" s="254" t="s">
        <v>40</v>
      </c>
      <c r="O684" s="72"/>
      <c r="P684" s="203">
        <f t="shared" si="191"/>
        <v>0</v>
      </c>
      <c r="Q684" s="203">
        <v>0</v>
      </c>
      <c r="R684" s="203">
        <f t="shared" si="192"/>
        <v>0</v>
      </c>
      <c r="S684" s="203">
        <v>0</v>
      </c>
      <c r="T684" s="204">
        <f t="shared" si="193"/>
        <v>0</v>
      </c>
      <c r="U684" s="35"/>
      <c r="V684" s="35"/>
      <c r="W684" s="35"/>
      <c r="X684" s="35"/>
      <c r="Y684" s="35"/>
      <c r="Z684" s="35"/>
      <c r="AA684" s="35"/>
      <c r="AB684" s="35"/>
      <c r="AC684" s="35"/>
      <c r="AD684" s="35"/>
      <c r="AE684" s="35"/>
      <c r="AR684" s="205" t="s">
        <v>229</v>
      </c>
      <c r="AT684" s="205" t="s">
        <v>287</v>
      </c>
      <c r="AU684" s="205" t="s">
        <v>85</v>
      </c>
      <c r="AY684" s="18" t="s">
        <v>209</v>
      </c>
      <c r="BE684" s="206">
        <f t="shared" si="194"/>
        <v>0</v>
      </c>
      <c r="BF684" s="206">
        <f t="shared" si="195"/>
        <v>0</v>
      </c>
      <c r="BG684" s="206">
        <f t="shared" si="196"/>
        <v>0</v>
      </c>
      <c r="BH684" s="206">
        <f t="shared" si="197"/>
        <v>0</v>
      </c>
      <c r="BI684" s="206">
        <f t="shared" si="198"/>
        <v>0</v>
      </c>
      <c r="BJ684" s="18" t="s">
        <v>83</v>
      </c>
      <c r="BK684" s="206">
        <f t="shared" si="199"/>
        <v>0</v>
      </c>
      <c r="BL684" s="18" t="s">
        <v>215</v>
      </c>
      <c r="BM684" s="205" t="s">
        <v>2291</v>
      </c>
    </row>
    <row r="685" spans="1:65" s="2" customFormat="1" ht="24.2" customHeight="1">
      <c r="A685" s="35"/>
      <c r="B685" s="36"/>
      <c r="C685" s="244" t="s">
        <v>1392</v>
      </c>
      <c r="D685" s="244" t="s">
        <v>287</v>
      </c>
      <c r="E685" s="245" t="s">
        <v>5493</v>
      </c>
      <c r="F685" s="246" t="s">
        <v>5387</v>
      </c>
      <c r="G685" s="247" t="s">
        <v>513</v>
      </c>
      <c r="H685" s="248">
        <v>2</v>
      </c>
      <c r="I685" s="249"/>
      <c r="J685" s="250">
        <f t="shared" si="190"/>
        <v>0</v>
      </c>
      <c r="K685" s="251"/>
      <c r="L685" s="252"/>
      <c r="M685" s="253" t="s">
        <v>1</v>
      </c>
      <c r="N685" s="254" t="s">
        <v>40</v>
      </c>
      <c r="O685" s="72"/>
      <c r="P685" s="203">
        <f t="shared" si="191"/>
        <v>0</v>
      </c>
      <c r="Q685" s="203">
        <v>0</v>
      </c>
      <c r="R685" s="203">
        <f t="shared" si="192"/>
        <v>0</v>
      </c>
      <c r="S685" s="203">
        <v>0</v>
      </c>
      <c r="T685" s="204">
        <f t="shared" si="193"/>
        <v>0</v>
      </c>
      <c r="U685" s="35"/>
      <c r="V685" s="35"/>
      <c r="W685" s="35"/>
      <c r="X685" s="35"/>
      <c r="Y685" s="35"/>
      <c r="Z685" s="35"/>
      <c r="AA685" s="35"/>
      <c r="AB685" s="35"/>
      <c r="AC685" s="35"/>
      <c r="AD685" s="35"/>
      <c r="AE685" s="35"/>
      <c r="AR685" s="205" t="s">
        <v>229</v>
      </c>
      <c r="AT685" s="205" t="s">
        <v>287</v>
      </c>
      <c r="AU685" s="205" t="s">
        <v>85</v>
      </c>
      <c r="AY685" s="18" t="s">
        <v>209</v>
      </c>
      <c r="BE685" s="206">
        <f t="shared" si="194"/>
        <v>0</v>
      </c>
      <c r="BF685" s="206">
        <f t="shared" si="195"/>
        <v>0</v>
      </c>
      <c r="BG685" s="206">
        <f t="shared" si="196"/>
        <v>0</v>
      </c>
      <c r="BH685" s="206">
        <f t="shared" si="197"/>
        <v>0</v>
      </c>
      <c r="BI685" s="206">
        <f t="shared" si="198"/>
        <v>0</v>
      </c>
      <c r="BJ685" s="18" t="s">
        <v>83</v>
      </c>
      <c r="BK685" s="206">
        <f t="shared" si="199"/>
        <v>0</v>
      </c>
      <c r="BL685" s="18" t="s">
        <v>215</v>
      </c>
      <c r="BM685" s="205" t="s">
        <v>2296</v>
      </c>
    </row>
    <row r="686" spans="1:65" s="2" customFormat="1" ht="21.75" customHeight="1">
      <c r="A686" s="35"/>
      <c r="B686" s="36"/>
      <c r="C686" s="244" t="s">
        <v>2280</v>
      </c>
      <c r="D686" s="244" t="s">
        <v>287</v>
      </c>
      <c r="E686" s="245" t="s">
        <v>5494</v>
      </c>
      <c r="F686" s="246" t="s">
        <v>5495</v>
      </c>
      <c r="G686" s="247" t="s">
        <v>513</v>
      </c>
      <c r="H686" s="248">
        <v>2</v>
      </c>
      <c r="I686" s="249"/>
      <c r="J686" s="250">
        <f t="shared" si="190"/>
        <v>0</v>
      </c>
      <c r="K686" s="251"/>
      <c r="L686" s="252"/>
      <c r="M686" s="253" t="s">
        <v>1</v>
      </c>
      <c r="N686" s="254" t="s">
        <v>40</v>
      </c>
      <c r="O686" s="72"/>
      <c r="P686" s="203">
        <f t="shared" si="191"/>
        <v>0</v>
      </c>
      <c r="Q686" s="203">
        <v>0</v>
      </c>
      <c r="R686" s="203">
        <f t="shared" si="192"/>
        <v>0</v>
      </c>
      <c r="S686" s="203">
        <v>0</v>
      </c>
      <c r="T686" s="204">
        <f t="shared" si="193"/>
        <v>0</v>
      </c>
      <c r="U686" s="35"/>
      <c r="V686" s="35"/>
      <c r="W686" s="35"/>
      <c r="X686" s="35"/>
      <c r="Y686" s="35"/>
      <c r="Z686" s="35"/>
      <c r="AA686" s="35"/>
      <c r="AB686" s="35"/>
      <c r="AC686" s="35"/>
      <c r="AD686" s="35"/>
      <c r="AE686" s="35"/>
      <c r="AR686" s="205" t="s">
        <v>229</v>
      </c>
      <c r="AT686" s="205" t="s">
        <v>287</v>
      </c>
      <c r="AU686" s="205" t="s">
        <v>85</v>
      </c>
      <c r="AY686" s="18" t="s">
        <v>209</v>
      </c>
      <c r="BE686" s="206">
        <f t="shared" si="194"/>
        <v>0</v>
      </c>
      <c r="BF686" s="206">
        <f t="shared" si="195"/>
        <v>0</v>
      </c>
      <c r="BG686" s="206">
        <f t="shared" si="196"/>
        <v>0</v>
      </c>
      <c r="BH686" s="206">
        <f t="shared" si="197"/>
        <v>0</v>
      </c>
      <c r="BI686" s="206">
        <f t="shared" si="198"/>
        <v>0</v>
      </c>
      <c r="BJ686" s="18" t="s">
        <v>83</v>
      </c>
      <c r="BK686" s="206">
        <f t="shared" si="199"/>
        <v>0</v>
      </c>
      <c r="BL686" s="18" t="s">
        <v>215</v>
      </c>
      <c r="BM686" s="205" t="s">
        <v>2301</v>
      </c>
    </row>
    <row r="687" spans="1:65" s="2" customFormat="1" ht="21.75" customHeight="1">
      <c r="A687" s="35"/>
      <c r="B687" s="36"/>
      <c r="C687" s="244" t="s">
        <v>1399</v>
      </c>
      <c r="D687" s="244" t="s">
        <v>287</v>
      </c>
      <c r="E687" s="245" t="s">
        <v>5496</v>
      </c>
      <c r="F687" s="246" t="s">
        <v>4894</v>
      </c>
      <c r="G687" s="247" t="s">
        <v>1512</v>
      </c>
      <c r="H687" s="248">
        <v>1</v>
      </c>
      <c r="I687" s="249"/>
      <c r="J687" s="250">
        <f t="shared" si="190"/>
        <v>0</v>
      </c>
      <c r="K687" s="251"/>
      <c r="L687" s="252"/>
      <c r="M687" s="253" t="s">
        <v>1</v>
      </c>
      <c r="N687" s="254" t="s">
        <v>40</v>
      </c>
      <c r="O687" s="72"/>
      <c r="P687" s="203">
        <f t="shared" si="191"/>
        <v>0</v>
      </c>
      <c r="Q687" s="203">
        <v>0</v>
      </c>
      <c r="R687" s="203">
        <f t="shared" si="192"/>
        <v>0</v>
      </c>
      <c r="S687" s="203">
        <v>0</v>
      </c>
      <c r="T687" s="204">
        <f t="shared" si="193"/>
        <v>0</v>
      </c>
      <c r="U687" s="35"/>
      <c r="V687" s="35"/>
      <c r="W687" s="35"/>
      <c r="X687" s="35"/>
      <c r="Y687" s="35"/>
      <c r="Z687" s="35"/>
      <c r="AA687" s="35"/>
      <c r="AB687" s="35"/>
      <c r="AC687" s="35"/>
      <c r="AD687" s="35"/>
      <c r="AE687" s="35"/>
      <c r="AR687" s="205" t="s">
        <v>229</v>
      </c>
      <c r="AT687" s="205" t="s">
        <v>287</v>
      </c>
      <c r="AU687" s="205" t="s">
        <v>85</v>
      </c>
      <c r="AY687" s="18" t="s">
        <v>209</v>
      </c>
      <c r="BE687" s="206">
        <f t="shared" si="194"/>
        <v>0</v>
      </c>
      <c r="BF687" s="206">
        <f t="shared" si="195"/>
        <v>0</v>
      </c>
      <c r="BG687" s="206">
        <f t="shared" si="196"/>
        <v>0</v>
      </c>
      <c r="BH687" s="206">
        <f t="shared" si="197"/>
        <v>0</v>
      </c>
      <c r="BI687" s="206">
        <f t="shared" si="198"/>
        <v>0</v>
      </c>
      <c r="BJ687" s="18" t="s">
        <v>83</v>
      </c>
      <c r="BK687" s="206">
        <f t="shared" si="199"/>
        <v>0</v>
      </c>
      <c r="BL687" s="18" t="s">
        <v>215</v>
      </c>
      <c r="BM687" s="205" t="s">
        <v>2305</v>
      </c>
    </row>
    <row r="688" spans="1:65" s="2" customFormat="1" ht="16.5" customHeight="1">
      <c r="A688" s="35"/>
      <c r="B688" s="36"/>
      <c r="C688" s="193" t="s">
        <v>2288</v>
      </c>
      <c r="D688" s="193" t="s">
        <v>211</v>
      </c>
      <c r="E688" s="194" t="s">
        <v>5497</v>
      </c>
      <c r="F688" s="195" t="s">
        <v>4846</v>
      </c>
      <c r="G688" s="196" t="s">
        <v>513</v>
      </c>
      <c r="H688" s="197">
        <v>1</v>
      </c>
      <c r="I688" s="198"/>
      <c r="J688" s="199">
        <f t="shared" si="190"/>
        <v>0</v>
      </c>
      <c r="K688" s="200"/>
      <c r="L688" s="40"/>
      <c r="M688" s="201" t="s">
        <v>1</v>
      </c>
      <c r="N688" s="202" t="s">
        <v>40</v>
      </c>
      <c r="O688" s="72"/>
      <c r="P688" s="203">
        <f t="shared" si="191"/>
        <v>0</v>
      </c>
      <c r="Q688" s="203">
        <v>0</v>
      </c>
      <c r="R688" s="203">
        <f t="shared" si="192"/>
        <v>0</v>
      </c>
      <c r="S688" s="203">
        <v>0</v>
      </c>
      <c r="T688" s="204">
        <f t="shared" si="193"/>
        <v>0</v>
      </c>
      <c r="U688" s="35"/>
      <c r="V688" s="35"/>
      <c r="W688" s="35"/>
      <c r="X688" s="35"/>
      <c r="Y688" s="35"/>
      <c r="Z688" s="35"/>
      <c r="AA688" s="35"/>
      <c r="AB688" s="35"/>
      <c r="AC688" s="35"/>
      <c r="AD688" s="35"/>
      <c r="AE688" s="35"/>
      <c r="AR688" s="205" t="s">
        <v>215</v>
      </c>
      <c r="AT688" s="205" t="s">
        <v>211</v>
      </c>
      <c r="AU688" s="205" t="s">
        <v>85</v>
      </c>
      <c r="AY688" s="18" t="s">
        <v>209</v>
      </c>
      <c r="BE688" s="206">
        <f t="shared" si="194"/>
        <v>0</v>
      </c>
      <c r="BF688" s="206">
        <f t="shared" si="195"/>
        <v>0</v>
      </c>
      <c r="BG688" s="206">
        <f t="shared" si="196"/>
        <v>0</v>
      </c>
      <c r="BH688" s="206">
        <f t="shared" si="197"/>
        <v>0</v>
      </c>
      <c r="BI688" s="206">
        <f t="shared" si="198"/>
        <v>0</v>
      </c>
      <c r="BJ688" s="18" t="s">
        <v>83</v>
      </c>
      <c r="BK688" s="206">
        <f t="shared" si="199"/>
        <v>0</v>
      </c>
      <c r="BL688" s="18" t="s">
        <v>215</v>
      </c>
      <c r="BM688" s="205" t="s">
        <v>2311</v>
      </c>
    </row>
    <row r="689" spans="1:65" s="2" customFormat="1" ht="24.2" customHeight="1">
      <c r="A689" s="35"/>
      <c r="B689" s="36"/>
      <c r="C689" s="193" t="s">
        <v>1403</v>
      </c>
      <c r="D689" s="193" t="s">
        <v>211</v>
      </c>
      <c r="E689" s="194" t="s">
        <v>5498</v>
      </c>
      <c r="F689" s="195" t="s">
        <v>5499</v>
      </c>
      <c r="G689" s="196" t="s">
        <v>513</v>
      </c>
      <c r="H689" s="197">
        <v>1</v>
      </c>
      <c r="I689" s="198"/>
      <c r="J689" s="199">
        <f t="shared" si="190"/>
        <v>0</v>
      </c>
      <c r="K689" s="200"/>
      <c r="L689" s="40"/>
      <c r="M689" s="201" t="s">
        <v>1</v>
      </c>
      <c r="N689" s="202" t="s">
        <v>40</v>
      </c>
      <c r="O689" s="72"/>
      <c r="P689" s="203">
        <f t="shared" si="191"/>
        <v>0</v>
      </c>
      <c r="Q689" s="203">
        <v>0</v>
      </c>
      <c r="R689" s="203">
        <f t="shared" si="192"/>
        <v>0</v>
      </c>
      <c r="S689" s="203">
        <v>0</v>
      </c>
      <c r="T689" s="204">
        <f t="shared" si="193"/>
        <v>0</v>
      </c>
      <c r="U689" s="35"/>
      <c r="V689" s="35"/>
      <c r="W689" s="35"/>
      <c r="X689" s="35"/>
      <c r="Y689" s="35"/>
      <c r="Z689" s="35"/>
      <c r="AA689" s="35"/>
      <c r="AB689" s="35"/>
      <c r="AC689" s="35"/>
      <c r="AD689" s="35"/>
      <c r="AE689" s="35"/>
      <c r="AR689" s="205" t="s">
        <v>215</v>
      </c>
      <c r="AT689" s="205" t="s">
        <v>211</v>
      </c>
      <c r="AU689" s="205" t="s">
        <v>85</v>
      </c>
      <c r="AY689" s="18" t="s">
        <v>209</v>
      </c>
      <c r="BE689" s="206">
        <f t="shared" si="194"/>
        <v>0</v>
      </c>
      <c r="BF689" s="206">
        <f t="shared" si="195"/>
        <v>0</v>
      </c>
      <c r="BG689" s="206">
        <f t="shared" si="196"/>
        <v>0</v>
      </c>
      <c r="BH689" s="206">
        <f t="shared" si="197"/>
        <v>0</v>
      </c>
      <c r="BI689" s="206">
        <f t="shared" si="198"/>
        <v>0</v>
      </c>
      <c r="BJ689" s="18" t="s">
        <v>83</v>
      </c>
      <c r="BK689" s="206">
        <f t="shared" si="199"/>
        <v>0</v>
      </c>
      <c r="BL689" s="18" t="s">
        <v>215</v>
      </c>
      <c r="BM689" s="205" t="s">
        <v>2318</v>
      </c>
    </row>
    <row r="690" spans="1:65" s="12" customFormat="1" ht="22.9" customHeight="1">
      <c r="B690" s="177"/>
      <c r="C690" s="178"/>
      <c r="D690" s="179" t="s">
        <v>74</v>
      </c>
      <c r="E690" s="191" t="s">
        <v>5500</v>
      </c>
      <c r="F690" s="191" t="s">
        <v>5501</v>
      </c>
      <c r="G690" s="178"/>
      <c r="H690" s="178"/>
      <c r="I690" s="181"/>
      <c r="J690" s="192">
        <f>BK690</f>
        <v>0</v>
      </c>
      <c r="K690" s="178"/>
      <c r="L690" s="183"/>
      <c r="M690" s="184"/>
      <c r="N690" s="185"/>
      <c r="O690" s="185"/>
      <c r="P690" s="186">
        <f>SUM(P691:P694)</f>
        <v>0</v>
      </c>
      <c r="Q690" s="185"/>
      <c r="R690" s="186">
        <f>SUM(R691:R694)</f>
        <v>0</v>
      </c>
      <c r="S690" s="185"/>
      <c r="T690" s="187">
        <f>SUM(T691:T694)</f>
        <v>0</v>
      </c>
      <c r="AR690" s="188" t="s">
        <v>83</v>
      </c>
      <c r="AT690" s="189" t="s">
        <v>74</v>
      </c>
      <c r="AU690" s="189" t="s">
        <v>83</v>
      </c>
      <c r="AY690" s="188" t="s">
        <v>209</v>
      </c>
      <c r="BK690" s="190">
        <f>SUM(BK691:BK694)</f>
        <v>0</v>
      </c>
    </row>
    <row r="691" spans="1:65" s="2" customFormat="1" ht="16.5" customHeight="1">
      <c r="A691" s="35"/>
      <c r="B691" s="36"/>
      <c r="C691" s="244" t="s">
        <v>2298</v>
      </c>
      <c r="D691" s="244" t="s">
        <v>287</v>
      </c>
      <c r="E691" s="245" t="s">
        <v>5502</v>
      </c>
      <c r="F691" s="246" t="s">
        <v>5457</v>
      </c>
      <c r="G691" s="247" t="s">
        <v>1512</v>
      </c>
      <c r="H691" s="248">
        <v>2</v>
      </c>
      <c r="I691" s="249"/>
      <c r="J691" s="250">
        <f>ROUND(I691*H691,2)</f>
        <v>0</v>
      </c>
      <c r="K691" s="251"/>
      <c r="L691" s="252"/>
      <c r="M691" s="253" t="s">
        <v>1</v>
      </c>
      <c r="N691" s="254" t="s">
        <v>40</v>
      </c>
      <c r="O691" s="72"/>
      <c r="P691" s="203">
        <f>O691*H691</f>
        <v>0</v>
      </c>
      <c r="Q691" s="203">
        <v>0</v>
      </c>
      <c r="R691" s="203">
        <f>Q691*H691</f>
        <v>0</v>
      </c>
      <c r="S691" s="203">
        <v>0</v>
      </c>
      <c r="T691" s="204">
        <f>S691*H691</f>
        <v>0</v>
      </c>
      <c r="U691" s="35"/>
      <c r="V691" s="35"/>
      <c r="W691" s="35"/>
      <c r="X691" s="35"/>
      <c r="Y691" s="35"/>
      <c r="Z691" s="35"/>
      <c r="AA691" s="35"/>
      <c r="AB691" s="35"/>
      <c r="AC691" s="35"/>
      <c r="AD691" s="35"/>
      <c r="AE691" s="35"/>
      <c r="AR691" s="205" t="s">
        <v>229</v>
      </c>
      <c r="AT691" s="205" t="s">
        <v>287</v>
      </c>
      <c r="AU691" s="205" t="s">
        <v>85</v>
      </c>
      <c r="AY691" s="18" t="s">
        <v>209</v>
      </c>
      <c r="BE691" s="206">
        <f>IF(N691="základní",J691,0)</f>
        <v>0</v>
      </c>
      <c r="BF691" s="206">
        <f>IF(N691="snížená",J691,0)</f>
        <v>0</v>
      </c>
      <c r="BG691" s="206">
        <f>IF(N691="zákl. přenesená",J691,0)</f>
        <v>0</v>
      </c>
      <c r="BH691" s="206">
        <f>IF(N691="sníž. přenesená",J691,0)</f>
        <v>0</v>
      </c>
      <c r="BI691" s="206">
        <f>IF(N691="nulová",J691,0)</f>
        <v>0</v>
      </c>
      <c r="BJ691" s="18" t="s">
        <v>83</v>
      </c>
      <c r="BK691" s="206">
        <f>ROUND(I691*H691,2)</f>
        <v>0</v>
      </c>
      <c r="BL691" s="18" t="s">
        <v>215</v>
      </c>
      <c r="BM691" s="205" t="s">
        <v>2324</v>
      </c>
    </row>
    <row r="692" spans="1:65" s="2" customFormat="1" ht="16.5" customHeight="1">
      <c r="A692" s="35"/>
      <c r="B692" s="36"/>
      <c r="C692" s="193" t="s">
        <v>1408</v>
      </c>
      <c r="D692" s="193" t="s">
        <v>211</v>
      </c>
      <c r="E692" s="194" t="s">
        <v>5503</v>
      </c>
      <c r="F692" s="195" t="s">
        <v>4931</v>
      </c>
      <c r="G692" s="196" t="s">
        <v>1512</v>
      </c>
      <c r="H692" s="197">
        <v>2</v>
      </c>
      <c r="I692" s="198"/>
      <c r="J692" s="199">
        <f>ROUND(I692*H692,2)</f>
        <v>0</v>
      </c>
      <c r="K692" s="200"/>
      <c r="L692" s="40"/>
      <c r="M692" s="201" t="s">
        <v>1</v>
      </c>
      <c r="N692" s="202" t="s">
        <v>40</v>
      </c>
      <c r="O692" s="72"/>
      <c r="P692" s="203">
        <f>O692*H692</f>
        <v>0</v>
      </c>
      <c r="Q692" s="203">
        <v>0</v>
      </c>
      <c r="R692" s="203">
        <f>Q692*H692</f>
        <v>0</v>
      </c>
      <c r="S692" s="203">
        <v>0</v>
      </c>
      <c r="T692" s="204">
        <f>S692*H692</f>
        <v>0</v>
      </c>
      <c r="U692" s="35"/>
      <c r="V692" s="35"/>
      <c r="W692" s="35"/>
      <c r="X692" s="35"/>
      <c r="Y692" s="35"/>
      <c r="Z692" s="35"/>
      <c r="AA692" s="35"/>
      <c r="AB692" s="35"/>
      <c r="AC692" s="35"/>
      <c r="AD692" s="35"/>
      <c r="AE692" s="35"/>
      <c r="AR692" s="205" t="s">
        <v>215</v>
      </c>
      <c r="AT692" s="205" t="s">
        <v>211</v>
      </c>
      <c r="AU692" s="205" t="s">
        <v>85</v>
      </c>
      <c r="AY692" s="18" t="s">
        <v>209</v>
      </c>
      <c r="BE692" s="206">
        <f>IF(N692="základní",J692,0)</f>
        <v>0</v>
      </c>
      <c r="BF692" s="206">
        <f>IF(N692="snížená",J692,0)</f>
        <v>0</v>
      </c>
      <c r="BG692" s="206">
        <f>IF(N692="zákl. přenesená",J692,0)</f>
        <v>0</v>
      </c>
      <c r="BH692" s="206">
        <f>IF(N692="sníž. přenesená",J692,0)</f>
        <v>0</v>
      </c>
      <c r="BI692" s="206">
        <f>IF(N692="nulová",J692,0)</f>
        <v>0</v>
      </c>
      <c r="BJ692" s="18" t="s">
        <v>83</v>
      </c>
      <c r="BK692" s="206">
        <f>ROUND(I692*H692,2)</f>
        <v>0</v>
      </c>
      <c r="BL692" s="18" t="s">
        <v>215</v>
      </c>
      <c r="BM692" s="205" t="s">
        <v>2329</v>
      </c>
    </row>
    <row r="693" spans="1:65" s="2" customFormat="1" ht="16.5" customHeight="1">
      <c r="A693" s="35"/>
      <c r="B693" s="36"/>
      <c r="C693" s="244" t="s">
        <v>2308</v>
      </c>
      <c r="D693" s="244" t="s">
        <v>287</v>
      </c>
      <c r="E693" s="245" t="s">
        <v>5504</v>
      </c>
      <c r="F693" s="246" t="s">
        <v>4945</v>
      </c>
      <c r="G693" s="247" t="s">
        <v>1512</v>
      </c>
      <c r="H693" s="248">
        <v>1</v>
      </c>
      <c r="I693" s="249"/>
      <c r="J693" s="250">
        <f>ROUND(I693*H693,2)</f>
        <v>0</v>
      </c>
      <c r="K693" s="251"/>
      <c r="L693" s="252"/>
      <c r="M693" s="253" t="s">
        <v>1</v>
      </c>
      <c r="N693" s="254" t="s">
        <v>40</v>
      </c>
      <c r="O693" s="72"/>
      <c r="P693" s="203">
        <f>O693*H693</f>
        <v>0</v>
      </c>
      <c r="Q693" s="203">
        <v>0</v>
      </c>
      <c r="R693" s="203">
        <f>Q693*H693</f>
        <v>0</v>
      </c>
      <c r="S693" s="203">
        <v>0</v>
      </c>
      <c r="T693" s="204">
        <f>S693*H693</f>
        <v>0</v>
      </c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  <c r="AR693" s="205" t="s">
        <v>229</v>
      </c>
      <c r="AT693" s="205" t="s">
        <v>287</v>
      </c>
      <c r="AU693" s="205" t="s">
        <v>85</v>
      </c>
      <c r="AY693" s="18" t="s">
        <v>209</v>
      </c>
      <c r="BE693" s="206">
        <f>IF(N693="základní",J693,0)</f>
        <v>0</v>
      </c>
      <c r="BF693" s="206">
        <f>IF(N693="snížená",J693,0)</f>
        <v>0</v>
      </c>
      <c r="BG693" s="206">
        <f>IF(N693="zákl. přenesená",J693,0)</f>
        <v>0</v>
      </c>
      <c r="BH693" s="206">
        <f>IF(N693="sníž. přenesená",J693,0)</f>
        <v>0</v>
      </c>
      <c r="BI693" s="206">
        <f>IF(N693="nulová",J693,0)</f>
        <v>0</v>
      </c>
      <c r="BJ693" s="18" t="s">
        <v>83</v>
      </c>
      <c r="BK693" s="206">
        <f>ROUND(I693*H693,2)</f>
        <v>0</v>
      </c>
      <c r="BL693" s="18" t="s">
        <v>215</v>
      </c>
      <c r="BM693" s="205" t="s">
        <v>2338</v>
      </c>
    </row>
    <row r="694" spans="1:65" s="2" customFormat="1" ht="16.5" customHeight="1">
      <c r="A694" s="35"/>
      <c r="B694" s="36"/>
      <c r="C694" s="193" t="s">
        <v>1414</v>
      </c>
      <c r="D694" s="193" t="s">
        <v>211</v>
      </c>
      <c r="E694" s="194" t="s">
        <v>5505</v>
      </c>
      <c r="F694" s="195" t="s">
        <v>4931</v>
      </c>
      <c r="G694" s="196" t="s">
        <v>1512</v>
      </c>
      <c r="H694" s="197">
        <v>1</v>
      </c>
      <c r="I694" s="198"/>
      <c r="J694" s="199">
        <f>ROUND(I694*H694,2)</f>
        <v>0</v>
      </c>
      <c r="K694" s="200"/>
      <c r="L694" s="40"/>
      <c r="M694" s="201" t="s">
        <v>1</v>
      </c>
      <c r="N694" s="202" t="s">
        <v>40</v>
      </c>
      <c r="O694" s="72"/>
      <c r="P694" s="203">
        <f>O694*H694</f>
        <v>0</v>
      </c>
      <c r="Q694" s="203">
        <v>0</v>
      </c>
      <c r="R694" s="203">
        <f>Q694*H694</f>
        <v>0</v>
      </c>
      <c r="S694" s="203">
        <v>0</v>
      </c>
      <c r="T694" s="204">
        <f>S694*H694</f>
        <v>0</v>
      </c>
      <c r="U694" s="35"/>
      <c r="V694" s="35"/>
      <c r="W694" s="35"/>
      <c r="X694" s="35"/>
      <c r="Y694" s="35"/>
      <c r="Z694" s="35"/>
      <c r="AA694" s="35"/>
      <c r="AB694" s="35"/>
      <c r="AC694" s="35"/>
      <c r="AD694" s="35"/>
      <c r="AE694" s="35"/>
      <c r="AR694" s="205" t="s">
        <v>215</v>
      </c>
      <c r="AT694" s="205" t="s">
        <v>211</v>
      </c>
      <c r="AU694" s="205" t="s">
        <v>85</v>
      </c>
      <c r="AY694" s="18" t="s">
        <v>209</v>
      </c>
      <c r="BE694" s="206">
        <f>IF(N694="základní",J694,0)</f>
        <v>0</v>
      </c>
      <c r="BF694" s="206">
        <f>IF(N694="snížená",J694,0)</f>
        <v>0</v>
      </c>
      <c r="BG694" s="206">
        <f>IF(N694="zákl. přenesená",J694,0)</f>
        <v>0</v>
      </c>
      <c r="BH694" s="206">
        <f>IF(N694="sníž. přenesená",J694,0)</f>
        <v>0</v>
      </c>
      <c r="BI694" s="206">
        <f>IF(N694="nulová",J694,0)</f>
        <v>0</v>
      </c>
      <c r="BJ694" s="18" t="s">
        <v>83</v>
      </c>
      <c r="BK694" s="206">
        <f>ROUND(I694*H694,2)</f>
        <v>0</v>
      </c>
      <c r="BL694" s="18" t="s">
        <v>215</v>
      </c>
      <c r="BM694" s="205" t="s">
        <v>2343</v>
      </c>
    </row>
    <row r="695" spans="1:65" s="12" customFormat="1" ht="25.9" customHeight="1">
      <c r="B695" s="177"/>
      <c r="C695" s="178"/>
      <c r="D695" s="179" t="s">
        <v>74</v>
      </c>
      <c r="E695" s="180" t="s">
        <v>5506</v>
      </c>
      <c r="F695" s="180" t="s">
        <v>5507</v>
      </c>
      <c r="G695" s="178"/>
      <c r="H695" s="178"/>
      <c r="I695" s="181"/>
      <c r="J695" s="182">
        <f>BK695</f>
        <v>0</v>
      </c>
      <c r="K695" s="178"/>
      <c r="L695" s="183"/>
      <c r="M695" s="184"/>
      <c r="N695" s="185"/>
      <c r="O695" s="185"/>
      <c r="P695" s="186">
        <f>P696+P710+P715</f>
        <v>0</v>
      </c>
      <c r="Q695" s="185"/>
      <c r="R695" s="186">
        <f>R696+R710+R715</f>
        <v>0</v>
      </c>
      <c r="S695" s="185"/>
      <c r="T695" s="187">
        <f>T696+T710+T715</f>
        <v>0</v>
      </c>
      <c r="AR695" s="188" t="s">
        <v>83</v>
      </c>
      <c r="AT695" s="189" t="s">
        <v>74</v>
      </c>
      <c r="AU695" s="189" t="s">
        <v>75</v>
      </c>
      <c r="AY695" s="188" t="s">
        <v>209</v>
      </c>
      <c r="BK695" s="190">
        <f>BK696+BK710+BK715</f>
        <v>0</v>
      </c>
    </row>
    <row r="696" spans="1:65" s="12" customFormat="1" ht="22.9" customHeight="1">
      <c r="B696" s="177"/>
      <c r="C696" s="178"/>
      <c r="D696" s="179" t="s">
        <v>74</v>
      </c>
      <c r="E696" s="191" t="s">
        <v>5508</v>
      </c>
      <c r="F696" s="191" t="s">
        <v>4840</v>
      </c>
      <c r="G696" s="178"/>
      <c r="H696" s="178"/>
      <c r="I696" s="181"/>
      <c r="J696" s="192">
        <f>BK696</f>
        <v>0</v>
      </c>
      <c r="K696" s="178"/>
      <c r="L696" s="183"/>
      <c r="M696" s="184"/>
      <c r="N696" s="185"/>
      <c r="O696" s="185"/>
      <c r="P696" s="186">
        <f>SUM(P697:P709)</f>
        <v>0</v>
      </c>
      <c r="Q696" s="185"/>
      <c r="R696" s="186">
        <f>SUM(R697:R709)</f>
        <v>0</v>
      </c>
      <c r="S696" s="185"/>
      <c r="T696" s="187">
        <f>SUM(T697:T709)</f>
        <v>0</v>
      </c>
      <c r="AR696" s="188" t="s">
        <v>83</v>
      </c>
      <c r="AT696" s="189" t="s">
        <v>74</v>
      </c>
      <c r="AU696" s="189" t="s">
        <v>83</v>
      </c>
      <c r="AY696" s="188" t="s">
        <v>209</v>
      </c>
      <c r="BK696" s="190">
        <f>SUM(BK697:BK709)</f>
        <v>0</v>
      </c>
    </row>
    <row r="697" spans="1:65" s="2" customFormat="1" ht="24.2" customHeight="1">
      <c r="A697" s="35"/>
      <c r="B697" s="36"/>
      <c r="C697" s="244" t="s">
        <v>2321</v>
      </c>
      <c r="D697" s="244" t="s">
        <v>287</v>
      </c>
      <c r="E697" s="245" t="s">
        <v>5509</v>
      </c>
      <c r="F697" s="246" t="s">
        <v>5378</v>
      </c>
      <c r="G697" s="247" t="s">
        <v>513</v>
      </c>
      <c r="H697" s="248">
        <v>1</v>
      </c>
      <c r="I697" s="249"/>
      <c r="J697" s="250">
        <f t="shared" ref="J697:J709" si="200">ROUND(I697*H697,2)</f>
        <v>0</v>
      </c>
      <c r="K697" s="251"/>
      <c r="L697" s="252"/>
      <c r="M697" s="253" t="s">
        <v>1</v>
      </c>
      <c r="N697" s="254" t="s">
        <v>40</v>
      </c>
      <c r="O697" s="72"/>
      <c r="P697" s="203">
        <f t="shared" ref="P697:P709" si="201">O697*H697</f>
        <v>0</v>
      </c>
      <c r="Q697" s="203">
        <v>0</v>
      </c>
      <c r="R697" s="203">
        <f t="shared" ref="R697:R709" si="202">Q697*H697</f>
        <v>0</v>
      </c>
      <c r="S697" s="203">
        <v>0</v>
      </c>
      <c r="T697" s="204">
        <f t="shared" ref="T697:T709" si="203">S697*H697</f>
        <v>0</v>
      </c>
      <c r="U697" s="35"/>
      <c r="V697" s="35"/>
      <c r="W697" s="35"/>
      <c r="X697" s="35"/>
      <c r="Y697" s="35"/>
      <c r="Z697" s="35"/>
      <c r="AA697" s="35"/>
      <c r="AB697" s="35"/>
      <c r="AC697" s="35"/>
      <c r="AD697" s="35"/>
      <c r="AE697" s="35"/>
      <c r="AR697" s="205" t="s">
        <v>229</v>
      </c>
      <c r="AT697" s="205" t="s">
        <v>287</v>
      </c>
      <c r="AU697" s="205" t="s">
        <v>85</v>
      </c>
      <c r="AY697" s="18" t="s">
        <v>209</v>
      </c>
      <c r="BE697" s="206">
        <f t="shared" ref="BE697:BE709" si="204">IF(N697="základní",J697,0)</f>
        <v>0</v>
      </c>
      <c r="BF697" s="206">
        <f t="shared" ref="BF697:BF709" si="205">IF(N697="snížená",J697,0)</f>
        <v>0</v>
      </c>
      <c r="BG697" s="206">
        <f t="shared" ref="BG697:BG709" si="206">IF(N697="zákl. přenesená",J697,0)</f>
        <v>0</v>
      </c>
      <c r="BH697" s="206">
        <f t="shared" ref="BH697:BH709" si="207">IF(N697="sníž. přenesená",J697,0)</f>
        <v>0</v>
      </c>
      <c r="BI697" s="206">
        <f t="shared" ref="BI697:BI709" si="208">IF(N697="nulová",J697,0)</f>
        <v>0</v>
      </c>
      <c r="BJ697" s="18" t="s">
        <v>83</v>
      </c>
      <c r="BK697" s="206">
        <f t="shared" ref="BK697:BK709" si="209">ROUND(I697*H697,2)</f>
        <v>0</v>
      </c>
      <c r="BL697" s="18" t="s">
        <v>215</v>
      </c>
      <c r="BM697" s="205" t="s">
        <v>2348</v>
      </c>
    </row>
    <row r="698" spans="1:65" s="2" customFormat="1" ht="24.2" customHeight="1">
      <c r="A698" s="35"/>
      <c r="B698" s="36"/>
      <c r="C698" s="244" t="s">
        <v>1418</v>
      </c>
      <c r="D698" s="244" t="s">
        <v>287</v>
      </c>
      <c r="E698" s="245" t="s">
        <v>5510</v>
      </c>
      <c r="F698" s="246" t="s">
        <v>5389</v>
      </c>
      <c r="G698" s="247" t="s">
        <v>513</v>
      </c>
      <c r="H698" s="248">
        <v>2</v>
      </c>
      <c r="I698" s="249"/>
      <c r="J698" s="250">
        <f t="shared" si="200"/>
        <v>0</v>
      </c>
      <c r="K698" s="251"/>
      <c r="L698" s="252"/>
      <c r="M698" s="253" t="s">
        <v>1</v>
      </c>
      <c r="N698" s="254" t="s">
        <v>40</v>
      </c>
      <c r="O698" s="72"/>
      <c r="P698" s="203">
        <f t="shared" si="201"/>
        <v>0</v>
      </c>
      <c r="Q698" s="203">
        <v>0</v>
      </c>
      <c r="R698" s="203">
        <f t="shared" si="202"/>
        <v>0</v>
      </c>
      <c r="S698" s="203">
        <v>0</v>
      </c>
      <c r="T698" s="204">
        <f t="shared" si="203"/>
        <v>0</v>
      </c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  <c r="AE698" s="35"/>
      <c r="AR698" s="205" t="s">
        <v>229</v>
      </c>
      <c r="AT698" s="205" t="s">
        <v>287</v>
      </c>
      <c r="AU698" s="205" t="s">
        <v>85</v>
      </c>
      <c r="AY698" s="18" t="s">
        <v>209</v>
      </c>
      <c r="BE698" s="206">
        <f t="shared" si="204"/>
        <v>0</v>
      </c>
      <c r="BF698" s="206">
        <f t="shared" si="205"/>
        <v>0</v>
      </c>
      <c r="BG698" s="206">
        <f t="shared" si="206"/>
        <v>0</v>
      </c>
      <c r="BH698" s="206">
        <f t="shared" si="207"/>
        <v>0</v>
      </c>
      <c r="BI698" s="206">
        <f t="shared" si="208"/>
        <v>0</v>
      </c>
      <c r="BJ698" s="18" t="s">
        <v>83</v>
      </c>
      <c r="BK698" s="206">
        <f t="shared" si="209"/>
        <v>0</v>
      </c>
      <c r="BL698" s="18" t="s">
        <v>215</v>
      </c>
      <c r="BM698" s="205" t="s">
        <v>2352</v>
      </c>
    </row>
    <row r="699" spans="1:65" s="2" customFormat="1" ht="24.2" customHeight="1">
      <c r="A699" s="35"/>
      <c r="B699" s="36"/>
      <c r="C699" s="244" t="s">
        <v>2331</v>
      </c>
      <c r="D699" s="244" t="s">
        <v>287</v>
      </c>
      <c r="E699" s="245" t="s">
        <v>5511</v>
      </c>
      <c r="F699" s="246" t="s">
        <v>5489</v>
      </c>
      <c r="G699" s="247" t="s">
        <v>513</v>
      </c>
      <c r="H699" s="248">
        <v>1</v>
      </c>
      <c r="I699" s="249"/>
      <c r="J699" s="250">
        <f t="shared" si="200"/>
        <v>0</v>
      </c>
      <c r="K699" s="251"/>
      <c r="L699" s="252"/>
      <c r="M699" s="253" t="s">
        <v>1</v>
      </c>
      <c r="N699" s="254" t="s">
        <v>40</v>
      </c>
      <c r="O699" s="72"/>
      <c r="P699" s="203">
        <f t="shared" si="201"/>
        <v>0</v>
      </c>
      <c r="Q699" s="203">
        <v>0</v>
      </c>
      <c r="R699" s="203">
        <f t="shared" si="202"/>
        <v>0</v>
      </c>
      <c r="S699" s="203">
        <v>0</v>
      </c>
      <c r="T699" s="204">
        <f t="shared" si="203"/>
        <v>0</v>
      </c>
      <c r="U699" s="35"/>
      <c r="V699" s="35"/>
      <c r="W699" s="35"/>
      <c r="X699" s="35"/>
      <c r="Y699" s="35"/>
      <c r="Z699" s="35"/>
      <c r="AA699" s="35"/>
      <c r="AB699" s="35"/>
      <c r="AC699" s="35"/>
      <c r="AD699" s="35"/>
      <c r="AE699" s="35"/>
      <c r="AR699" s="205" t="s">
        <v>229</v>
      </c>
      <c r="AT699" s="205" t="s">
        <v>287</v>
      </c>
      <c r="AU699" s="205" t="s">
        <v>85</v>
      </c>
      <c r="AY699" s="18" t="s">
        <v>209</v>
      </c>
      <c r="BE699" s="206">
        <f t="shared" si="204"/>
        <v>0</v>
      </c>
      <c r="BF699" s="206">
        <f t="shared" si="205"/>
        <v>0</v>
      </c>
      <c r="BG699" s="206">
        <f t="shared" si="206"/>
        <v>0</v>
      </c>
      <c r="BH699" s="206">
        <f t="shared" si="207"/>
        <v>0</v>
      </c>
      <c r="BI699" s="206">
        <f t="shared" si="208"/>
        <v>0</v>
      </c>
      <c r="BJ699" s="18" t="s">
        <v>83</v>
      </c>
      <c r="BK699" s="206">
        <f t="shared" si="209"/>
        <v>0</v>
      </c>
      <c r="BL699" s="18" t="s">
        <v>215</v>
      </c>
      <c r="BM699" s="205" t="s">
        <v>2355</v>
      </c>
    </row>
    <row r="700" spans="1:65" s="2" customFormat="1" ht="16.5" customHeight="1">
      <c r="A700" s="35"/>
      <c r="B700" s="36"/>
      <c r="C700" s="193" t="s">
        <v>1421</v>
      </c>
      <c r="D700" s="193" t="s">
        <v>211</v>
      </c>
      <c r="E700" s="194" t="s">
        <v>5512</v>
      </c>
      <c r="F700" s="195" t="s">
        <v>4846</v>
      </c>
      <c r="G700" s="196" t="s">
        <v>513</v>
      </c>
      <c r="H700" s="197">
        <v>1</v>
      </c>
      <c r="I700" s="198"/>
      <c r="J700" s="199">
        <f t="shared" si="200"/>
        <v>0</v>
      </c>
      <c r="K700" s="200"/>
      <c r="L700" s="40"/>
      <c r="M700" s="201" t="s">
        <v>1</v>
      </c>
      <c r="N700" s="202" t="s">
        <v>40</v>
      </c>
      <c r="O700" s="72"/>
      <c r="P700" s="203">
        <f t="shared" si="201"/>
        <v>0</v>
      </c>
      <c r="Q700" s="203">
        <v>0</v>
      </c>
      <c r="R700" s="203">
        <f t="shared" si="202"/>
        <v>0</v>
      </c>
      <c r="S700" s="203">
        <v>0</v>
      </c>
      <c r="T700" s="204">
        <f t="shared" si="203"/>
        <v>0</v>
      </c>
      <c r="U700" s="35"/>
      <c r="V700" s="35"/>
      <c r="W700" s="35"/>
      <c r="X700" s="35"/>
      <c r="Y700" s="35"/>
      <c r="Z700" s="35"/>
      <c r="AA700" s="35"/>
      <c r="AB700" s="35"/>
      <c r="AC700" s="35"/>
      <c r="AD700" s="35"/>
      <c r="AE700" s="35"/>
      <c r="AR700" s="205" t="s">
        <v>215</v>
      </c>
      <c r="AT700" s="205" t="s">
        <v>211</v>
      </c>
      <c r="AU700" s="205" t="s">
        <v>85</v>
      </c>
      <c r="AY700" s="18" t="s">
        <v>209</v>
      </c>
      <c r="BE700" s="206">
        <f t="shared" si="204"/>
        <v>0</v>
      </c>
      <c r="BF700" s="206">
        <f t="shared" si="205"/>
        <v>0</v>
      </c>
      <c r="BG700" s="206">
        <f t="shared" si="206"/>
        <v>0</v>
      </c>
      <c r="BH700" s="206">
        <f t="shared" si="207"/>
        <v>0</v>
      </c>
      <c r="BI700" s="206">
        <f t="shared" si="208"/>
        <v>0</v>
      </c>
      <c r="BJ700" s="18" t="s">
        <v>83</v>
      </c>
      <c r="BK700" s="206">
        <f t="shared" si="209"/>
        <v>0</v>
      </c>
      <c r="BL700" s="18" t="s">
        <v>215</v>
      </c>
      <c r="BM700" s="205" t="s">
        <v>2364</v>
      </c>
    </row>
    <row r="701" spans="1:65" s="2" customFormat="1" ht="16.5" customHeight="1">
      <c r="A701" s="35"/>
      <c r="B701" s="36"/>
      <c r="C701" s="244" t="s">
        <v>2340</v>
      </c>
      <c r="D701" s="244" t="s">
        <v>287</v>
      </c>
      <c r="E701" s="245" t="s">
        <v>5513</v>
      </c>
      <c r="F701" s="246" t="s">
        <v>5398</v>
      </c>
      <c r="G701" s="247" t="s">
        <v>513</v>
      </c>
      <c r="H701" s="248">
        <v>1</v>
      </c>
      <c r="I701" s="249"/>
      <c r="J701" s="250">
        <f t="shared" si="200"/>
        <v>0</v>
      </c>
      <c r="K701" s="251"/>
      <c r="L701" s="252"/>
      <c r="M701" s="253" t="s">
        <v>1</v>
      </c>
      <c r="N701" s="254" t="s">
        <v>40</v>
      </c>
      <c r="O701" s="72"/>
      <c r="P701" s="203">
        <f t="shared" si="201"/>
        <v>0</v>
      </c>
      <c r="Q701" s="203">
        <v>0</v>
      </c>
      <c r="R701" s="203">
        <f t="shared" si="202"/>
        <v>0</v>
      </c>
      <c r="S701" s="203">
        <v>0</v>
      </c>
      <c r="T701" s="204">
        <f t="shared" si="203"/>
        <v>0</v>
      </c>
      <c r="U701" s="35"/>
      <c r="V701" s="35"/>
      <c r="W701" s="35"/>
      <c r="X701" s="35"/>
      <c r="Y701" s="35"/>
      <c r="Z701" s="35"/>
      <c r="AA701" s="35"/>
      <c r="AB701" s="35"/>
      <c r="AC701" s="35"/>
      <c r="AD701" s="35"/>
      <c r="AE701" s="35"/>
      <c r="AR701" s="205" t="s">
        <v>229</v>
      </c>
      <c r="AT701" s="205" t="s">
        <v>287</v>
      </c>
      <c r="AU701" s="205" t="s">
        <v>85</v>
      </c>
      <c r="AY701" s="18" t="s">
        <v>209</v>
      </c>
      <c r="BE701" s="206">
        <f t="shared" si="204"/>
        <v>0</v>
      </c>
      <c r="BF701" s="206">
        <f t="shared" si="205"/>
        <v>0</v>
      </c>
      <c r="BG701" s="206">
        <f t="shared" si="206"/>
        <v>0</v>
      </c>
      <c r="BH701" s="206">
        <f t="shared" si="207"/>
        <v>0</v>
      </c>
      <c r="BI701" s="206">
        <f t="shared" si="208"/>
        <v>0</v>
      </c>
      <c r="BJ701" s="18" t="s">
        <v>83</v>
      </c>
      <c r="BK701" s="206">
        <f t="shared" si="209"/>
        <v>0</v>
      </c>
      <c r="BL701" s="18" t="s">
        <v>215</v>
      </c>
      <c r="BM701" s="205" t="s">
        <v>2370</v>
      </c>
    </row>
    <row r="702" spans="1:65" s="2" customFormat="1" ht="24.2" customHeight="1">
      <c r="A702" s="35"/>
      <c r="B702" s="36"/>
      <c r="C702" s="244" t="s">
        <v>1426</v>
      </c>
      <c r="D702" s="244" t="s">
        <v>287</v>
      </c>
      <c r="E702" s="245" t="s">
        <v>5514</v>
      </c>
      <c r="F702" s="246" t="s">
        <v>5411</v>
      </c>
      <c r="G702" s="247" t="s">
        <v>513</v>
      </c>
      <c r="H702" s="248">
        <v>1</v>
      </c>
      <c r="I702" s="249"/>
      <c r="J702" s="250">
        <f t="shared" si="200"/>
        <v>0</v>
      </c>
      <c r="K702" s="251"/>
      <c r="L702" s="252"/>
      <c r="M702" s="253" t="s">
        <v>1</v>
      </c>
      <c r="N702" s="254" t="s">
        <v>40</v>
      </c>
      <c r="O702" s="72"/>
      <c r="P702" s="203">
        <f t="shared" si="201"/>
        <v>0</v>
      </c>
      <c r="Q702" s="203">
        <v>0</v>
      </c>
      <c r="R702" s="203">
        <f t="shared" si="202"/>
        <v>0</v>
      </c>
      <c r="S702" s="203">
        <v>0</v>
      </c>
      <c r="T702" s="204">
        <f t="shared" si="203"/>
        <v>0</v>
      </c>
      <c r="U702" s="35"/>
      <c r="V702" s="35"/>
      <c r="W702" s="35"/>
      <c r="X702" s="35"/>
      <c r="Y702" s="35"/>
      <c r="Z702" s="35"/>
      <c r="AA702" s="35"/>
      <c r="AB702" s="35"/>
      <c r="AC702" s="35"/>
      <c r="AD702" s="35"/>
      <c r="AE702" s="35"/>
      <c r="AR702" s="205" t="s">
        <v>229</v>
      </c>
      <c r="AT702" s="205" t="s">
        <v>287</v>
      </c>
      <c r="AU702" s="205" t="s">
        <v>85</v>
      </c>
      <c r="AY702" s="18" t="s">
        <v>209</v>
      </c>
      <c r="BE702" s="206">
        <f t="shared" si="204"/>
        <v>0</v>
      </c>
      <c r="BF702" s="206">
        <f t="shared" si="205"/>
        <v>0</v>
      </c>
      <c r="BG702" s="206">
        <f t="shared" si="206"/>
        <v>0</v>
      </c>
      <c r="BH702" s="206">
        <f t="shared" si="207"/>
        <v>0</v>
      </c>
      <c r="BI702" s="206">
        <f t="shared" si="208"/>
        <v>0</v>
      </c>
      <c r="BJ702" s="18" t="s">
        <v>83</v>
      </c>
      <c r="BK702" s="206">
        <f t="shared" si="209"/>
        <v>0</v>
      </c>
      <c r="BL702" s="18" t="s">
        <v>215</v>
      </c>
      <c r="BM702" s="205" t="s">
        <v>2376</v>
      </c>
    </row>
    <row r="703" spans="1:65" s="2" customFormat="1" ht="24.2" customHeight="1">
      <c r="A703" s="35"/>
      <c r="B703" s="36"/>
      <c r="C703" s="244" t="s">
        <v>2349</v>
      </c>
      <c r="D703" s="244" t="s">
        <v>287</v>
      </c>
      <c r="E703" s="245" t="s">
        <v>5515</v>
      </c>
      <c r="F703" s="246" t="s">
        <v>5415</v>
      </c>
      <c r="G703" s="247" t="s">
        <v>513</v>
      </c>
      <c r="H703" s="248">
        <v>1</v>
      </c>
      <c r="I703" s="249"/>
      <c r="J703" s="250">
        <f t="shared" si="200"/>
        <v>0</v>
      </c>
      <c r="K703" s="251"/>
      <c r="L703" s="252"/>
      <c r="M703" s="253" t="s">
        <v>1</v>
      </c>
      <c r="N703" s="254" t="s">
        <v>40</v>
      </c>
      <c r="O703" s="72"/>
      <c r="P703" s="203">
        <f t="shared" si="201"/>
        <v>0</v>
      </c>
      <c r="Q703" s="203">
        <v>0</v>
      </c>
      <c r="R703" s="203">
        <f t="shared" si="202"/>
        <v>0</v>
      </c>
      <c r="S703" s="203">
        <v>0</v>
      </c>
      <c r="T703" s="204">
        <f t="shared" si="203"/>
        <v>0</v>
      </c>
      <c r="U703" s="35"/>
      <c r="V703" s="35"/>
      <c r="W703" s="35"/>
      <c r="X703" s="35"/>
      <c r="Y703" s="35"/>
      <c r="Z703" s="35"/>
      <c r="AA703" s="35"/>
      <c r="AB703" s="35"/>
      <c r="AC703" s="35"/>
      <c r="AD703" s="35"/>
      <c r="AE703" s="35"/>
      <c r="AR703" s="205" t="s">
        <v>229</v>
      </c>
      <c r="AT703" s="205" t="s">
        <v>287</v>
      </c>
      <c r="AU703" s="205" t="s">
        <v>85</v>
      </c>
      <c r="AY703" s="18" t="s">
        <v>209</v>
      </c>
      <c r="BE703" s="206">
        <f t="shared" si="204"/>
        <v>0</v>
      </c>
      <c r="BF703" s="206">
        <f t="shared" si="205"/>
        <v>0</v>
      </c>
      <c r="BG703" s="206">
        <f t="shared" si="206"/>
        <v>0</v>
      </c>
      <c r="BH703" s="206">
        <f t="shared" si="207"/>
        <v>0</v>
      </c>
      <c r="BI703" s="206">
        <f t="shared" si="208"/>
        <v>0</v>
      </c>
      <c r="BJ703" s="18" t="s">
        <v>83</v>
      </c>
      <c r="BK703" s="206">
        <f t="shared" si="209"/>
        <v>0</v>
      </c>
      <c r="BL703" s="18" t="s">
        <v>215</v>
      </c>
      <c r="BM703" s="205" t="s">
        <v>2383</v>
      </c>
    </row>
    <row r="704" spans="1:65" s="2" customFormat="1" ht="16.5" customHeight="1">
      <c r="A704" s="35"/>
      <c r="B704" s="36"/>
      <c r="C704" s="244" t="s">
        <v>1429</v>
      </c>
      <c r="D704" s="244" t="s">
        <v>287</v>
      </c>
      <c r="E704" s="245" t="s">
        <v>5516</v>
      </c>
      <c r="F704" s="246" t="s">
        <v>4898</v>
      </c>
      <c r="G704" s="247" t="s">
        <v>513</v>
      </c>
      <c r="H704" s="248">
        <v>5</v>
      </c>
      <c r="I704" s="249"/>
      <c r="J704" s="250">
        <f t="shared" si="200"/>
        <v>0</v>
      </c>
      <c r="K704" s="251"/>
      <c r="L704" s="252"/>
      <c r="M704" s="253" t="s">
        <v>1</v>
      </c>
      <c r="N704" s="254" t="s">
        <v>40</v>
      </c>
      <c r="O704" s="72"/>
      <c r="P704" s="203">
        <f t="shared" si="201"/>
        <v>0</v>
      </c>
      <c r="Q704" s="203">
        <v>0</v>
      </c>
      <c r="R704" s="203">
        <f t="shared" si="202"/>
        <v>0</v>
      </c>
      <c r="S704" s="203">
        <v>0</v>
      </c>
      <c r="T704" s="204">
        <f t="shared" si="203"/>
        <v>0</v>
      </c>
      <c r="U704" s="35"/>
      <c r="V704" s="35"/>
      <c r="W704" s="35"/>
      <c r="X704" s="35"/>
      <c r="Y704" s="35"/>
      <c r="Z704" s="35"/>
      <c r="AA704" s="35"/>
      <c r="AB704" s="35"/>
      <c r="AC704" s="35"/>
      <c r="AD704" s="35"/>
      <c r="AE704" s="35"/>
      <c r="AR704" s="205" t="s">
        <v>229</v>
      </c>
      <c r="AT704" s="205" t="s">
        <v>287</v>
      </c>
      <c r="AU704" s="205" t="s">
        <v>85</v>
      </c>
      <c r="AY704" s="18" t="s">
        <v>209</v>
      </c>
      <c r="BE704" s="206">
        <f t="shared" si="204"/>
        <v>0</v>
      </c>
      <c r="BF704" s="206">
        <f t="shared" si="205"/>
        <v>0</v>
      </c>
      <c r="BG704" s="206">
        <f t="shared" si="206"/>
        <v>0</v>
      </c>
      <c r="BH704" s="206">
        <f t="shared" si="207"/>
        <v>0</v>
      </c>
      <c r="BI704" s="206">
        <f t="shared" si="208"/>
        <v>0</v>
      </c>
      <c r="BJ704" s="18" t="s">
        <v>83</v>
      </c>
      <c r="BK704" s="206">
        <f t="shared" si="209"/>
        <v>0</v>
      </c>
      <c r="BL704" s="18" t="s">
        <v>215</v>
      </c>
      <c r="BM704" s="205" t="s">
        <v>2389</v>
      </c>
    </row>
    <row r="705" spans="1:65" s="2" customFormat="1" ht="16.5" customHeight="1">
      <c r="A705" s="35"/>
      <c r="B705" s="36"/>
      <c r="C705" s="244" t="s">
        <v>2361</v>
      </c>
      <c r="D705" s="244" t="s">
        <v>287</v>
      </c>
      <c r="E705" s="245" t="s">
        <v>5517</v>
      </c>
      <c r="F705" s="246" t="s">
        <v>4904</v>
      </c>
      <c r="G705" s="247" t="s">
        <v>513</v>
      </c>
      <c r="H705" s="248">
        <v>76</v>
      </c>
      <c r="I705" s="249"/>
      <c r="J705" s="250">
        <f t="shared" si="200"/>
        <v>0</v>
      </c>
      <c r="K705" s="251"/>
      <c r="L705" s="252"/>
      <c r="M705" s="253" t="s">
        <v>1</v>
      </c>
      <c r="N705" s="254" t="s">
        <v>40</v>
      </c>
      <c r="O705" s="72"/>
      <c r="P705" s="203">
        <f t="shared" si="201"/>
        <v>0</v>
      </c>
      <c r="Q705" s="203">
        <v>0</v>
      </c>
      <c r="R705" s="203">
        <f t="shared" si="202"/>
        <v>0</v>
      </c>
      <c r="S705" s="203">
        <v>0</v>
      </c>
      <c r="T705" s="204">
        <f t="shared" si="203"/>
        <v>0</v>
      </c>
      <c r="U705" s="35"/>
      <c r="V705" s="35"/>
      <c r="W705" s="35"/>
      <c r="X705" s="35"/>
      <c r="Y705" s="35"/>
      <c r="Z705" s="35"/>
      <c r="AA705" s="35"/>
      <c r="AB705" s="35"/>
      <c r="AC705" s="35"/>
      <c r="AD705" s="35"/>
      <c r="AE705" s="35"/>
      <c r="AR705" s="205" t="s">
        <v>229</v>
      </c>
      <c r="AT705" s="205" t="s">
        <v>287</v>
      </c>
      <c r="AU705" s="205" t="s">
        <v>85</v>
      </c>
      <c r="AY705" s="18" t="s">
        <v>209</v>
      </c>
      <c r="BE705" s="206">
        <f t="shared" si="204"/>
        <v>0</v>
      </c>
      <c r="BF705" s="206">
        <f t="shared" si="205"/>
        <v>0</v>
      </c>
      <c r="BG705" s="206">
        <f t="shared" si="206"/>
        <v>0</v>
      </c>
      <c r="BH705" s="206">
        <f t="shared" si="207"/>
        <v>0</v>
      </c>
      <c r="BI705" s="206">
        <f t="shared" si="208"/>
        <v>0</v>
      </c>
      <c r="BJ705" s="18" t="s">
        <v>83</v>
      </c>
      <c r="BK705" s="206">
        <f t="shared" si="209"/>
        <v>0</v>
      </c>
      <c r="BL705" s="18" t="s">
        <v>215</v>
      </c>
      <c r="BM705" s="205" t="s">
        <v>980</v>
      </c>
    </row>
    <row r="706" spans="1:65" s="2" customFormat="1" ht="16.5" customHeight="1">
      <c r="A706" s="35"/>
      <c r="B706" s="36"/>
      <c r="C706" s="244" t="s">
        <v>1431</v>
      </c>
      <c r="D706" s="244" t="s">
        <v>287</v>
      </c>
      <c r="E706" s="245" t="s">
        <v>5518</v>
      </c>
      <c r="F706" s="246" t="s">
        <v>5426</v>
      </c>
      <c r="G706" s="247" t="s">
        <v>1512</v>
      </c>
      <c r="H706" s="248">
        <v>2</v>
      </c>
      <c r="I706" s="249"/>
      <c r="J706" s="250">
        <f t="shared" si="200"/>
        <v>0</v>
      </c>
      <c r="K706" s="251"/>
      <c r="L706" s="252"/>
      <c r="M706" s="253" t="s">
        <v>1</v>
      </c>
      <c r="N706" s="254" t="s">
        <v>40</v>
      </c>
      <c r="O706" s="72"/>
      <c r="P706" s="203">
        <f t="shared" si="201"/>
        <v>0</v>
      </c>
      <c r="Q706" s="203">
        <v>0</v>
      </c>
      <c r="R706" s="203">
        <f t="shared" si="202"/>
        <v>0</v>
      </c>
      <c r="S706" s="203">
        <v>0</v>
      </c>
      <c r="T706" s="204">
        <f t="shared" si="203"/>
        <v>0</v>
      </c>
      <c r="U706" s="35"/>
      <c r="V706" s="35"/>
      <c r="W706" s="35"/>
      <c r="X706" s="35"/>
      <c r="Y706" s="35"/>
      <c r="Z706" s="35"/>
      <c r="AA706" s="35"/>
      <c r="AB706" s="35"/>
      <c r="AC706" s="35"/>
      <c r="AD706" s="35"/>
      <c r="AE706" s="35"/>
      <c r="AR706" s="205" t="s">
        <v>229</v>
      </c>
      <c r="AT706" s="205" t="s">
        <v>287</v>
      </c>
      <c r="AU706" s="205" t="s">
        <v>85</v>
      </c>
      <c r="AY706" s="18" t="s">
        <v>209</v>
      </c>
      <c r="BE706" s="206">
        <f t="shared" si="204"/>
        <v>0</v>
      </c>
      <c r="BF706" s="206">
        <f t="shared" si="205"/>
        <v>0</v>
      </c>
      <c r="BG706" s="206">
        <f t="shared" si="206"/>
        <v>0</v>
      </c>
      <c r="BH706" s="206">
        <f t="shared" si="207"/>
        <v>0</v>
      </c>
      <c r="BI706" s="206">
        <f t="shared" si="208"/>
        <v>0</v>
      </c>
      <c r="BJ706" s="18" t="s">
        <v>83</v>
      </c>
      <c r="BK706" s="206">
        <f t="shared" si="209"/>
        <v>0</v>
      </c>
      <c r="BL706" s="18" t="s">
        <v>215</v>
      </c>
      <c r="BM706" s="205" t="s">
        <v>2401</v>
      </c>
    </row>
    <row r="707" spans="1:65" s="2" customFormat="1" ht="16.5" customHeight="1">
      <c r="A707" s="35"/>
      <c r="B707" s="36"/>
      <c r="C707" s="244" t="s">
        <v>2373</v>
      </c>
      <c r="D707" s="244" t="s">
        <v>287</v>
      </c>
      <c r="E707" s="245" t="s">
        <v>5519</v>
      </c>
      <c r="F707" s="246" t="s">
        <v>5430</v>
      </c>
      <c r="G707" s="247" t="s">
        <v>1512</v>
      </c>
      <c r="H707" s="248">
        <v>2</v>
      </c>
      <c r="I707" s="249"/>
      <c r="J707" s="250">
        <f t="shared" si="200"/>
        <v>0</v>
      </c>
      <c r="K707" s="251"/>
      <c r="L707" s="252"/>
      <c r="M707" s="253" t="s">
        <v>1</v>
      </c>
      <c r="N707" s="254" t="s">
        <v>40</v>
      </c>
      <c r="O707" s="72"/>
      <c r="P707" s="203">
        <f t="shared" si="201"/>
        <v>0</v>
      </c>
      <c r="Q707" s="203">
        <v>0</v>
      </c>
      <c r="R707" s="203">
        <f t="shared" si="202"/>
        <v>0</v>
      </c>
      <c r="S707" s="203">
        <v>0</v>
      </c>
      <c r="T707" s="204">
        <f t="shared" si="203"/>
        <v>0</v>
      </c>
      <c r="U707" s="35"/>
      <c r="V707" s="35"/>
      <c r="W707" s="35"/>
      <c r="X707" s="35"/>
      <c r="Y707" s="35"/>
      <c r="Z707" s="35"/>
      <c r="AA707" s="35"/>
      <c r="AB707" s="35"/>
      <c r="AC707" s="35"/>
      <c r="AD707" s="35"/>
      <c r="AE707" s="35"/>
      <c r="AR707" s="205" t="s">
        <v>229</v>
      </c>
      <c r="AT707" s="205" t="s">
        <v>287</v>
      </c>
      <c r="AU707" s="205" t="s">
        <v>85</v>
      </c>
      <c r="AY707" s="18" t="s">
        <v>209</v>
      </c>
      <c r="BE707" s="206">
        <f t="shared" si="204"/>
        <v>0</v>
      </c>
      <c r="BF707" s="206">
        <f t="shared" si="205"/>
        <v>0</v>
      </c>
      <c r="BG707" s="206">
        <f t="shared" si="206"/>
        <v>0</v>
      </c>
      <c r="BH707" s="206">
        <f t="shared" si="207"/>
        <v>0</v>
      </c>
      <c r="BI707" s="206">
        <f t="shared" si="208"/>
        <v>0</v>
      </c>
      <c r="BJ707" s="18" t="s">
        <v>83</v>
      </c>
      <c r="BK707" s="206">
        <f t="shared" si="209"/>
        <v>0</v>
      </c>
      <c r="BL707" s="18" t="s">
        <v>215</v>
      </c>
      <c r="BM707" s="205" t="s">
        <v>2404</v>
      </c>
    </row>
    <row r="708" spans="1:65" s="2" customFormat="1" ht="16.5" customHeight="1">
      <c r="A708" s="35"/>
      <c r="B708" s="36"/>
      <c r="C708" s="244" t="s">
        <v>1435</v>
      </c>
      <c r="D708" s="244" t="s">
        <v>287</v>
      </c>
      <c r="E708" s="245" t="s">
        <v>5520</v>
      </c>
      <c r="F708" s="246" t="s">
        <v>5521</v>
      </c>
      <c r="G708" s="247" t="s">
        <v>513</v>
      </c>
      <c r="H708" s="248">
        <v>1</v>
      </c>
      <c r="I708" s="249"/>
      <c r="J708" s="250">
        <f t="shared" si="200"/>
        <v>0</v>
      </c>
      <c r="K708" s="251"/>
      <c r="L708" s="252"/>
      <c r="M708" s="253" t="s">
        <v>1</v>
      </c>
      <c r="N708" s="254" t="s">
        <v>40</v>
      </c>
      <c r="O708" s="72"/>
      <c r="P708" s="203">
        <f t="shared" si="201"/>
        <v>0</v>
      </c>
      <c r="Q708" s="203">
        <v>0</v>
      </c>
      <c r="R708" s="203">
        <f t="shared" si="202"/>
        <v>0</v>
      </c>
      <c r="S708" s="203">
        <v>0</v>
      </c>
      <c r="T708" s="204">
        <f t="shared" si="203"/>
        <v>0</v>
      </c>
      <c r="U708" s="35"/>
      <c r="V708" s="35"/>
      <c r="W708" s="35"/>
      <c r="X708" s="35"/>
      <c r="Y708" s="35"/>
      <c r="Z708" s="35"/>
      <c r="AA708" s="35"/>
      <c r="AB708" s="35"/>
      <c r="AC708" s="35"/>
      <c r="AD708" s="35"/>
      <c r="AE708" s="35"/>
      <c r="AR708" s="205" t="s">
        <v>229</v>
      </c>
      <c r="AT708" s="205" t="s">
        <v>287</v>
      </c>
      <c r="AU708" s="205" t="s">
        <v>85</v>
      </c>
      <c r="AY708" s="18" t="s">
        <v>209</v>
      </c>
      <c r="BE708" s="206">
        <f t="shared" si="204"/>
        <v>0</v>
      </c>
      <c r="BF708" s="206">
        <f t="shared" si="205"/>
        <v>0</v>
      </c>
      <c r="BG708" s="206">
        <f t="shared" si="206"/>
        <v>0</v>
      </c>
      <c r="BH708" s="206">
        <f t="shared" si="207"/>
        <v>0</v>
      </c>
      <c r="BI708" s="206">
        <f t="shared" si="208"/>
        <v>0</v>
      </c>
      <c r="BJ708" s="18" t="s">
        <v>83</v>
      </c>
      <c r="BK708" s="206">
        <f t="shared" si="209"/>
        <v>0</v>
      </c>
      <c r="BL708" s="18" t="s">
        <v>215</v>
      </c>
      <c r="BM708" s="205" t="s">
        <v>2415</v>
      </c>
    </row>
    <row r="709" spans="1:65" s="2" customFormat="1" ht="16.5" customHeight="1">
      <c r="A709" s="35"/>
      <c r="B709" s="36"/>
      <c r="C709" s="193" t="s">
        <v>2386</v>
      </c>
      <c r="D709" s="193" t="s">
        <v>211</v>
      </c>
      <c r="E709" s="194" t="s">
        <v>5522</v>
      </c>
      <c r="F709" s="195" t="s">
        <v>4846</v>
      </c>
      <c r="G709" s="196" t="s">
        <v>513</v>
      </c>
      <c r="H709" s="197">
        <v>1</v>
      </c>
      <c r="I709" s="198"/>
      <c r="J709" s="199">
        <f t="shared" si="200"/>
        <v>0</v>
      </c>
      <c r="K709" s="200"/>
      <c r="L709" s="40"/>
      <c r="M709" s="201" t="s">
        <v>1</v>
      </c>
      <c r="N709" s="202" t="s">
        <v>40</v>
      </c>
      <c r="O709" s="72"/>
      <c r="P709" s="203">
        <f t="shared" si="201"/>
        <v>0</v>
      </c>
      <c r="Q709" s="203">
        <v>0</v>
      </c>
      <c r="R709" s="203">
        <f t="shared" si="202"/>
        <v>0</v>
      </c>
      <c r="S709" s="203">
        <v>0</v>
      </c>
      <c r="T709" s="204">
        <f t="shared" si="203"/>
        <v>0</v>
      </c>
      <c r="U709" s="35"/>
      <c r="V709" s="35"/>
      <c r="W709" s="35"/>
      <c r="X709" s="35"/>
      <c r="Y709" s="35"/>
      <c r="Z709" s="35"/>
      <c r="AA709" s="35"/>
      <c r="AB709" s="35"/>
      <c r="AC709" s="35"/>
      <c r="AD709" s="35"/>
      <c r="AE709" s="35"/>
      <c r="AR709" s="205" t="s">
        <v>215</v>
      </c>
      <c r="AT709" s="205" t="s">
        <v>211</v>
      </c>
      <c r="AU709" s="205" t="s">
        <v>85</v>
      </c>
      <c r="AY709" s="18" t="s">
        <v>209</v>
      </c>
      <c r="BE709" s="206">
        <f t="shared" si="204"/>
        <v>0</v>
      </c>
      <c r="BF709" s="206">
        <f t="shared" si="205"/>
        <v>0</v>
      </c>
      <c r="BG709" s="206">
        <f t="shared" si="206"/>
        <v>0</v>
      </c>
      <c r="BH709" s="206">
        <f t="shared" si="207"/>
        <v>0</v>
      </c>
      <c r="BI709" s="206">
        <f t="shared" si="208"/>
        <v>0</v>
      </c>
      <c r="BJ709" s="18" t="s">
        <v>83</v>
      </c>
      <c r="BK709" s="206">
        <f t="shared" si="209"/>
        <v>0</v>
      </c>
      <c r="BL709" s="18" t="s">
        <v>215</v>
      </c>
      <c r="BM709" s="205" t="s">
        <v>2419</v>
      </c>
    </row>
    <row r="710" spans="1:65" s="12" customFormat="1" ht="22.9" customHeight="1">
      <c r="B710" s="177"/>
      <c r="C710" s="178"/>
      <c r="D710" s="179" t="s">
        <v>74</v>
      </c>
      <c r="E710" s="191" t="s">
        <v>5523</v>
      </c>
      <c r="F710" s="191" t="s">
        <v>5524</v>
      </c>
      <c r="G710" s="178"/>
      <c r="H710" s="178"/>
      <c r="I710" s="181"/>
      <c r="J710" s="192">
        <f>BK710</f>
        <v>0</v>
      </c>
      <c r="K710" s="178"/>
      <c r="L710" s="183"/>
      <c r="M710" s="184"/>
      <c r="N710" s="185"/>
      <c r="O710" s="185"/>
      <c r="P710" s="186">
        <f>SUM(P711:P714)</f>
        <v>0</v>
      </c>
      <c r="Q710" s="185"/>
      <c r="R710" s="186">
        <f>SUM(R711:R714)</f>
        <v>0</v>
      </c>
      <c r="S710" s="185"/>
      <c r="T710" s="187">
        <f>SUM(T711:T714)</f>
        <v>0</v>
      </c>
      <c r="AR710" s="188" t="s">
        <v>83</v>
      </c>
      <c r="AT710" s="189" t="s">
        <v>74</v>
      </c>
      <c r="AU710" s="189" t="s">
        <v>83</v>
      </c>
      <c r="AY710" s="188" t="s">
        <v>209</v>
      </c>
      <c r="BK710" s="190">
        <f>SUM(BK711:BK714)</f>
        <v>0</v>
      </c>
    </row>
    <row r="711" spans="1:65" s="2" customFormat="1" ht="16.5" customHeight="1">
      <c r="A711" s="35"/>
      <c r="B711" s="36"/>
      <c r="C711" s="244" t="s">
        <v>1439</v>
      </c>
      <c r="D711" s="244" t="s">
        <v>287</v>
      </c>
      <c r="E711" s="245" t="s">
        <v>5525</v>
      </c>
      <c r="F711" s="246" t="s">
        <v>4942</v>
      </c>
      <c r="G711" s="247" t="s">
        <v>1512</v>
      </c>
      <c r="H711" s="248">
        <v>1</v>
      </c>
      <c r="I711" s="249"/>
      <c r="J711" s="250">
        <f>ROUND(I711*H711,2)</f>
        <v>0</v>
      </c>
      <c r="K711" s="251"/>
      <c r="L711" s="252"/>
      <c r="M711" s="253" t="s">
        <v>1</v>
      </c>
      <c r="N711" s="254" t="s">
        <v>40</v>
      </c>
      <c r="O711" s="72"/>
      <c r="P711" s="203">
        <f>O711*H711</f>
        <v>0</v>
      </c>
      <c r="Q711" s="203">
        <v>0</v>
      </c>
      <c r="R711" s="203">
        <f>Q711*H711</f>
        <v>0</v>
      </c>
      <c r="S711" s="203">
        <v>0</v>
      </c>
      <c r="T711" s="204">
        <f>S711*H711</f>
        <v>0</v>
      </c>
      <c r="U711" s="35"/>
      <c r="V711" s="35"/>
      <c r="W711" s="35"/>
      <c r="X711" s="35"/>
      <c r="Y711" s="35"/>
      <c r="Z711" s="35"/>
      <c r="AA711" s="35"/>
      <c r="AB711" s="35"/>
      <c r="AC711" s="35"/>
      <c r="AD711" s="35"/>
      <c r="AE711" s="35"/>
      <c r="AR711" s="205" t="s">
        <v>229</v>
      </c>
      <c r="AT711" s="205" t="s">
        <v>287</v>
      </c>
      <c r="AU711" s="205" t="s">
        <v>85</v>
      </c>
      <c r="AY711" s="18" t="s">
        <v>209</v>
      </c>
      <c r="BE711" s="206">
        <f>IF(N711="základní",J711,0)</f>
        <v>0</v>
      </c>
      <c r="BF711" s="206">
        <f>IF(N711="snížená",J711,0)</f>
        <v>0</v>
      </c>
      <c r="BG711" s="206">
        <f>IF(N711="zákl. přenesená",J711,0)</f>
        <v>0</v>
      </c>
      <c r="BH711" s="206">
        <f>IF(N711="sníž. přenesená",J711,0)</f>
        <v>0</v>
      </c>
      <c r="BI711" s="206">
        <f>IF(N711="nulová",J711,0)</f>
        <v>0</v>
      </c>
      <c r="BJ711" s="18" t="s">
        <v>83</v>
      </c>
      <c r="BK711" s="206">
        <f>ROUND(I711*H711,2)</f>
        <v>0</v>
      </c>
      <c r="BL711" s="18" t="s">
        <v>215</v>
      </c>
      <c r="BM711" s="205" t="s">
        <v>2427</v>
      </c>
    </row>
    <row r="712" spans="1:65" s="2" customFormat="1" ht="16.5" customHeight="1">
      <c r="A712" s="35"/>
      <c r="B712" s="36"/>
      <c r="C712" s="193" t="s">
        <v>2398</v>
      </c>
      <c r="D712" s="193" t="s">
        <v>211</v>
      </c>
      <c r="E712" s="194" t="s">
        <v>5526</v>
      </c>
      <c r="F712" s="195" t="s">
        <v>4931</v>
      </c>
      <c r="G712" s="196" t="s">
        <v>1512</v>
      </c>
      <c r="H712" s="197">
        <v>1</v>
      </c>
      <c r="I712" s="198"/>
      <c r="J712" s="199">
        <f>ROUND(I712*H712,2)</f>
        <v>0</v>
      </c>
      <c r="K712" s="200"/>
      <c r="L712" s="40"/>
      <c r="M712" s="201" t="s">
        <v>1</v>
      </c>
      <c r="N712" s="202" t="s">
        <v>40</v>
      </c>
      <c r="O712" s="72"/>
      <c r="P712" s="203">
        <f>O712*H712</f>
        <v>0</v>
      </c>
      <c r="Q712" s="203">
        <v>0</v>
      </c>
      <c r="R712" s="203">
        <f>Q712*H712</f>
        <v>0</v>
      </c>
      <c r="S712" s="203">
        <v>0</v>
      </c>
      <c r="T712" s="204">
        <f>S712*H712</f>
        <v>0</v>
      </c>
      <c r="U712" s="35"/>
      <c r="V712" s="35"/>
      <c r="W712" s="35"/>
      <c r="X712" s="35"/>
      <c r="Y712" s="35"/>
      <c r="Z712" s="35"/>
      <c r="AA712" s="35"/>
      <c r="AB712" s="35"/>
      <c r="AC712" s="35"/>
      <c r="AD712" s="35"/>
      <c r="AE712" s="35"/>
      <c r="AR712" s="205" t="s">
        <v>215</v>
      </c>
      <c r="AT712" s="205" t="s">
        <v>211</v>
      </c>
      <c r="AU712" s="205" t="s">
        <v>85</v>
      </c>
      <c r="AY712" s="18" t="s">
        <v>209</v>
      </c>
      <c r="BE712" s="206">
        <f>IF(N712="základní",J712,0)</f>
        <v>0</v>
      </c>
      <c r="BF712" s="206">
        <f>IF(N712="snížená",J712,0)</f>
        <v>0</v>
      </c>
      <c r="BG712" s="206">
        <f>IF(N712="zákl. přenesená",J712,0)</f>
        <v>0</v>
      </c>
      <c r="BH712" s="206">
        <f>IF(N712="sníž. přenesená",J712,0)</f>
        <v>0</v>
      </c>
      <c r="BI712" s="206">
        <f>IF(N712="nulová",J712,0)</f>
        <v>0</v>
      </c>
      <c r="BJ712" s="18" t="s">
        <v>83</v>
      </c>
      <c r="BK712" s="206">
        <f>ROUND(I712*H712,2)</f>
        <v>0</v>
      </c>
      <c r="BL712" s="18" t="s">
        <v>215</v>
      </c>
      <c r="BM712" s="205" t="s">
        <v>2432</v>
      </c>
    </row>
    <row r="713" spans="1:65" s="2" customFormat="1" ht="16.5" customHeight="1">
      <c r="A713" s="35"/>
      <c r="B713" s="36"/>
      <c r="C713" s="244" t="s">
        <v>1444</v>
      </c>
      <c r="D713" s="244" t="s">
        <v>287</v>
      </c>
      <c r="E713" s="245" t="s">
        <v>5527</v>
      </c>
      <c r="F713" s="246" t="s">
        <v>5528</v>
      </c>
      <c r="G713" s="247" t="s">
        <v>1512</v>
      </c>
      <c r="H713" s="248">
        <v>23</v>
      </c>
      <c r="I713" s="249"/>
      <c r="J713" s="250">
        <f>ROUND(I713*H713,2)</f>
        <v>0</v>
      </c>
      <c r="K713" s="251"/>
      <c r="L713" s="252"/>
      <c r="M713" s="253" t="s">
        <v>1</v>
      </c>
      <c r="N713" s="254" t="s">
        <v>40</v>
      </c>
      <c r="O713" s="72"/>
      <c r="P713" s="203">
        <f>O713*H713</f>
        <v>0</v>
      </c>
      <c r="Q713" s="203">
        <v>0</v>
      </c>
      <c r="R713" s="203">
        <f>Q713*H713</f>
        <v>0</v>
      </c>
      <c r="S713" s="203">
        <v>0</v>
      </c>
      <c r="T713" s="204">
        <f>S713*H713</f>
        <v>0</v>
      </c>
      <c r="U713" s="35"/>
      <c r="V713" s="35"/>
      <c r="W713" s="35"/>
      <c r="X713" s="35"/>
      <c r="Y713" s="35"/>
      <c r="Z713" s="35"/>
      <c r="AA713" s="35"/>
      <c r="AB713" s="35"/>
      <c r="AC713" s="35"/>
      <c r="AD713" s="35"/>
      <c r="AE713" s="35"/>
      <c r="AR713" s="205" t="s">
        <v>229</v>
      </c>
      <c r="AT713" s="205" t="s">
        <v>287</v>
      </c>
      <c r="AU713" s="205" t="s">
        <v>85</v>
      </c>
      <c r="AY713" s="18" t="s">
        <v>209</v>
      </c>
      <c r="BE713" s="206">
        <f>IF(N713="základní",J713,0)</f>
        <v>0</v>
      </c>
      <c r="BF713" s="206">
        <f>IF(N713="snížená",J713,0)</f>
        <v>0</v>
      </c>
      <c r="BG713" s="206">
        <f>IF(N713="zákl. přenesená",J713,0)</f>
        <v>0</v>
      </c>
      <c r="BH713" s="206">
        <f>IF(N713="sníž. přenesená",J713,0)</f>
        <v>0</v>
      </c>
      <c r="BI713" s="206">
        <f>IF(N713="nulová",J713,0)</f>
        <v>0</v>
      </c>
      <c r="BJ713" s="18" t="s">
        <v>83</v>
      </c>
      <c r="BK713" s="206">
        <f>ROUND(I713*H713,2)</f>
        <v>0</v>
      </c>
      <c r="BL713" s="18" t="s">
        <v>215</v>
      </c>
      <c r="BM713" s="205" t="s">
        <v>2439</v>
      </c>
    </row>
    <row r="714" spans="1:65" s="2" customFormat="1" ht="16.5" customHeight="1">
      <c r="A714" s="35"/>
      <c r="B714" s="36"/>
      <c r="C714" s="193" t="s">
        <v>2414</v>
      </c>
      <c r="D714" s="193" t="s">
        <v>211</v>
      </c>
      <c r="E714" s="194" t="s">
        <v>5529</v>
      </c>
      <c r="F714" s="195" t="s">
        <v>4931</v>
      </c>
      <c r="G714" s="196" t="s">
        <v>1512</v>
      </c>
      <c r="H714" s="197">
        <v>23</v>
      </c>
      <c r="I714" s="198"/>
      <c r="J714" s="199">
        <f>ROUND(I714*H714,2)</f>
        <v>0</v>
      </c>
      <c r="K714" s="200"/>
      <c r="L714" s="40"/>
      <c r="M714" s="201" t="s">
        <v>1</v>
      </c>
      <c r="N714" s="202" t="s">
        <v>40</v>
      </c>
      <c r="O714" s="72"/>
      <c r="P714" s="203">
        <f>O714*H714</f>
        <v>0</v>
      </c>
      <c r="Q714" s="203">
        <v>0</v>
      </c>
      <c r="R714" s="203">
        <f>Q714*H714</f>
        <v>0</v>
      </c>
      <c r="S714" s="203">
        <v>0</v>
      </c>
      <c r="T714" s="204">
        <f>S714*H714</f>
        <v>0</v>
      </c>
      <c r="U714" s="35"/>
      <c r="V714" s="35"/>
      <c r="W714" s="35"/>
      <c r="X714" s="35"/>
      <c r="Y714" s="35"/>
      <c r="Z714" s="35"/>
      <c r="AA714" s="35"/>
      <c r="AB714" s="35"/>
      <c r="AC714" s="35"/>
      <c r="AD714" s="35"/>
      <c r="AE714" s="35"/>
      <c r="AR714" s="205" t="s">
        <v>215</v>
      </c>
      <c r="AT714" s="205" t="s">
        <v>211</v>
      </c>
      <c r="AU714" s="205" t="s">
        <v>85</v>
      </c>
      <c r="AY714" s="18" t="s">
        <v>209</v>
      </c>
      <c r="BE714" s="206">
        <f>IF(N714="základní",J714,0)</f>
        <v>0</v>
      </c>
      <c r="BF714" s="206">
        <f>IF(N714="snížená",J714,0)</f>
        <v>0</v>
      </c>
      <c r="BG714" s="206">
        <f>IF(N714="zákl. přenesená",J714,0)</f>
        <v>0</v>
      </c>
      <c r="BH714" s="206">
        <f>IF(N714="sníž. přenesená",J714,0)</f>
        <v>0</v>
      </c>
      <c r="BI714" s="206">
        <f>IF(N714="nulová",J714,0)</f>
        <v>0</v>
      </c>
      <c r="BJ714" s="18" t="s">
        <v>83</v>
      </c>
      <c r="BK714" s="206">
        <f>ROUND(I714*H714,2)</f>
        <v>0</v>
      </c>
      <c r="BL714" s="18" t="s">
        <v>215</v>
      </c>
      <c r="BM714" s="205" t="s">
        <v>2444</v>
      </c>
    </row>
    <row r="715" spans="1:65" s="12" customFormat="1" ht="22.9" customHeight="1">
      <c r="B715" s="177"/>
      <c r="C715" s="178"/>
      <c r="D715" s="179" t="s">
        <v>74</v>
      </c>
      <c r="E715" s="191" t="s">
        <v>5530</v>
      </c>
      <c r="F715" s="191" t="s">
        <v>4951</v>
      </c>
      <c r="G715" s="178"/>
      <c r="H715" s="178"/>
      <c r="I715" s="181"/>
      <c r="J715" s="192">
        <f>BK715</f>
        <v>0</v>
      </c>
      <c r="K715" s="178"/>
      <c r="L715" s="183"/>
      <c r="M715" s="184"/>
      <c r="N715" s="185"/>
      <c r="O715" s="185"/>
      <c r="P715" s="186">
        <f>P716</f>
        <v>0</v>
      </c>
      <c r="Q715" s="185"/>
      <c r="R715" s="186">
        <f>R716</f>
        <v>0</v>
      </c>
      <c r="S715" s="185"/>
      <c r="T715" s="187">
        <f>T716</f>
        <v>0</v>
      </c>
      <c r="AR715" s="188" t="s">
        <v>83</v>
      </c>
      <c r="AT715" s="189" t="s">
        <v>74</v>
      </c>
      <c r="AU715" s="189" t="s">
        <v>83</v>
      </c>
      <c r="AY715" s="188" t="s">
        <v>209</v>
      </c>
      <c r="BK715" s="190">
        <f>BK716</f>
        <v>0</v>
      </c>
    </row>
    <row r="716" spans="1:65" s="2" customFormat="1" ht="24.2" customHeight="1">
      <c r="A716" s="35"/>
      <c r="B716" s="36"/>
      <c r="C716" s="193" t="s">
        <v>1450</v>
      </c>
      <c r="D716" s="193" t="s">
        <v>211</v>
      </c>
      <c r="E716" s="194" t="s">
        <v>5531</v>
      </c>
      <c r="F716" s="195" t="s">
        <v>5011</v>
      </c>
      <c r="G716" s="196" t="s">
        <v>214</v>
      </c>
      <c r="H716" s="197">
        <v>1</v>
      </c>
      <c r="I716" s="198"/>
      <c r="J716" s="199">
        <f>ROUND(I716*H716,2)</f>
        <v>0</v>
      </c>
      <c r="K716" s="200"/>
      <c r="L716" s="40"/>
      <c r="M716" s="201" t="s">
        <v>1</v>
      </c>
      <c r="N716" s="202" t="s">
        <v>40</v>
      </c>
      <c r="O716" s="72"/>
      <c r="P716" s="203">
        <f>O716*H716</f>
        <v>0</v>
      </c>
      <c r="Q716" s="203">
        <v>0</v>
      </c>
      <c r="R716" s="203">
        <f>Q716*H716</f>
        <v>0</v>
      </c>
      <c r="S716" s="203">
        <v>0</v>
      </c>
      <c r="T716" s="204">
        <f>S716*H716</f>
        <v>0</v>
      </c>
      <c r="U716" s="35"/>
      <c r="V716" s="35"/>
      <c r="W716" s="35"/>
      <c r="X716" s="35"/>
      <c r="Y716" s="35"/>
      <c r="Z716" s="35"/>
      <c r="AA716" s="35"/>
      <c r="AB716" s="35"/>
      <c r="AC716" s="35"/>
      <c r="AD716" s="35"/>
      <c r="AE716" s="35"/>
      <c r="AR716" s="205" t="s">
        <v>215</v>
      </c>
      <c r="AT716" s="205" t="s">
        <v>211</v>
      </c>
      <c r="AU716" s="205" t="s">
        <v>85</v>
      </c>
      <c r="AY716" s="18" t="s">
        <v>209</v>
      </c>
      <c r="BE716" s="206">
        <f>IF(N716="základní",J716,0)</f>
        <v>0</v>
      </c>
      <c r="BF716" s="206">
        <f>IF(N716="snížená",J716,0)</f>
        <v>0</v>
      </c>
      <c r="BG716" s="206">
        <f>IF(N716="zákl. přenesená",J716,0)</f>
        <v>0</v>
      </c>
      <c r="BH716" s="206">
        <f>IF(N716="sníž. přenesená",J716,0)</f>
        <v>0</v>
      </c>
      <c r="BI716" s="206">
        <f>IF(N716="nulová",J716,0)</f>
        <v>0</v>
      </c>
      <c r="BJ716" s="18" t="s">
        <v>83</v>
      </c>
      <c r="BK716" s="206">
        <f>ROUND(I716*H716,2)</f>
        <v>0</v>
      </c>
      <c r="BL716" s="18" t="s">
        <v>215</v>
      </c>
      <c r="BM716" s="205" t="s">
        <v>2449</v>
      </c>
    </row>
    <row r="717" spans="1:65" s="12" customFormat="1" ht="25.9" customHeight="1">
      <c r="B717" s="177"/>
      <c r="C717" s="178"/>
      <c r="D717" s="179" t="s">
        <v>74</v>
      </c>
      <c r="E717" s="180" t="s">
        <v>3280</v>
      </c>
      <c r="F717" s="180" t="s">
        <v>5532</v>
      </c>
      <c r="G717" s="178"/>
      <c r="H717" s="178"/>
      <c r="I717" s="181"/>
      <c r="J717" s="182">
        <f>BK717</f>
        <v>0</v>
      </c>
      <c r="K717" s="178"/>
      <c r="L717" s="183"/>
      <c r="M717" s="184"/>
      <c r="N717" s="185"/>
      <c r="O717" s="185"/>
      <c r="P717" s="186">
        <f>P718</f>
        <v>0</v>
      </c>
      <c r="Q717" s="185"/>
      <c r="R717" s="186">
        <f>R718</f>
        <v>0</v>
      </c>
      <c r="S717" s="185"/>
      <c r="T717" s="187">
        <f>T718</f>
        <v>0</v>
      </c>
      <c r="AR717" s="188" t="s">
        <v>83</v>
      </c>
      <c r="AT717" s="189" t="s">
        <v>74</v>
      </c>
      <c r="AU717" s="189" t="s">
        <v>75</v>
      </c>
      <c r="AY717" s="188" t="s">
        <v>209</v>
      </c>
      <c r="BK717" s="190">
        <f>BK718</f>
        <v>0</v>
      </c>
    </row>
    <row r="718" spans="1:65" s="12" customFormat="1" ht="22.9" customHeight="1">
      <c r="B718" s="177"/>
      <c r="C718" s="178"/>
      <c r="D718" s="179" t="s">
        <v>74</v>
      </c>
      <c r="E718" s="191" t="s">
        <v>5533</v>
      </c>
      <c r="F718" s="191" t="s">
        <v>5534</v>
      </c>
      <c r="G718" s="178"/>
      <c r="H718" s="178"/>
      <c r="I718" s="181"/>
      <c r="J718" s="192">
        <f>BK718</f>
        <v>0</v>
      </c>
      <c r="K718" s="178"/>
      <c r="L718" s="183"/>
      <c r="M718" s="184"/>
      <c r="N718" s="185"/>
      <c r="O718" s="185"/>
      <c r="P718" s="186">
        <f>SUM(P719:P725)</f>
        <v>0</v>
      </c>
      <c r="Q718" s="185"/>
      <c r="R718" s="186">
        <f>SUM(R719:R725)</f>
        <v>0</v>
      </c>
      <c r="S718" s="185"/>
      <c r="T718" s="187">
        <f>SUM(T719:T725)</f>
        <v>0</v>
      </c>
      <c r="AR718" s="188" t="s">
        <v>83</v>
      </c>
      <c r="AT718" s="189" t="s">
        <v>74</v>
      </c>
      <c r="AU718" s="189" t="s">
        <v>83</v>
      </c>
      <c r="AY718" s="188" t="s">
        <v>209</v>
      </c>
      <c r="BK718" s="190">
        <f>SUM(BK719:BK725)</f>
        <v>0</v>
      </c>
    </row>
    <row r="719" spans="1:65" s="2" customFormat="1" ht="16.5" customHeight="1">
      <c r="A719" s="35"/>
      <c r="B719" s="36"/>
      <c r="C719" s="244" t="s">
        <v>2424</v>
      </c>
      <c r="D719" s="244" t="s">
        <v>287</v>
      </c>
      <c r="E719" s="245" t="s">
        <v>5535</v>
      </c>
      <c r="F719" s="246" t="s">
        <v>5536</v>
      </c>
      <c r="G719" s="247" t="s">
        <v>324</v>
      </c>
      <c r="H719" s="248">
        <v>250</v>
      </c>
      <c r="I719" s="249"/>
      <c r="J719" s="250">
        <f t="shared" ref="J719:J725" si="210">ROUND(I719*H719,2)</f>
        <v>0</v>
      </c>
      <c r="K719" s="251"/>
      <c r="L719" s="252"/>
      <c r="M719" s="253" t="s">
        <v>1</v>
      </c>
      <c r="N719" s="254" t="s">
        <v>40</v>
      </c>
      <c r="O719" s="72"/>
      <c r="P719" s="203">
        <f t="shared" ref="P719:P725" si="211">O719*H719</f>
        <v>0</v>
      </c>
      <c r="Q719" s="203">
        <v>0</v>
      </c>
      <c r="R719" s="203">
        <f t="shared" ref="R719:R725" si="212">Q719*H719</f>
        <v>0</v>
      </c>
      <c r="S719" s="203">
        <v>0</v>
      </c>
      <c r="T719" s="204">
        <f t="shared" ref="T719:T725" si="213">S719*H719</f>
        <v>0</v>
      </c>
      <c r="U719" s="35"/>
      <c r="V719" s="35"/>
      <c r="W719" s="35"/>
      <c r="X719" s="35"/>
      <c r="Y719" s="35"/>
      <c r="Z719" s="35"/>
      <c r="AA719" s="35"/>
      <c r="AB719" s="35"/>
      <c r="AC719" s="35"/>
      <c r="AD719" s="35"/>
      <c r="AE719" s="35"/>
      <c r="AR719" s="205" t="s">
        <v>229</v>
      </c>
      <c r="AT719" s="205" t="s">
        <v>287</v>
      </c>
      <c r="AU719" s="205" t="s">
        <v>85</v>
      </c>
      <c r="AY719" s="18" t="s">
        <v>209</v>
      </c>
      <c r="BE719" s="206">
        <f t="shared" ref="BE719:BE725" si="214">IF(N719="základní",J719,0)</f>
        <v>0</v>
      </c>
      <c r="BF719" s="206">
        <f t="shared" ref="BF719:BF725" si="215">IF(N719="snížená",J719,0)</f>
        <v>0</v>
      </c>
      <c r="BG719" s="206">
        <f t="shared" ref="BG719:BG725" si="216">IF(N719="zákl. přenesená",J719,0)</f>
        <v>0</v>
      </c>
      <c r="BH719" s="206">
        <f t="shared" ref="BH719:BH725" si="217">IF(N719="sníž. přenesená",J719,0)</f>
        <v>0</v>
      </c>
      <c r="BI719" s="206">
        <f t="shared" ref="BI719:BI725" si="218">IF(N719="nulová",J719,0)</f>
        <v>0</v>
      </c>
      <c r="BJ719" s="18" t="s">
        <v>83</v>
      </c>
      <c r="BK719" s="206">
        <f t="shared" ref="BK719:BK725" si="219">ROUND(I719*H719,2)</f>
        <v>0</v>
      </c>
      <c r="BL719" s="18" t="s">
        <v>215</v>
      </c>
      <c r="BM719" s="205" t="s">
        <v>2452</v>
      </c>
    </row>
    <row r="720" spans="1:65" s="2" customFormat="1" ht="16.5" customHeight="1">
      <c r="A720" s="35"/>
      <c r="B720" s="36"/>
      <c r="C720" s="244" t="s">
        <v>1454</v>
      </c>
      <c r="D720" s="244" t="s">
        <v>287</v>
      </c>
      <c r="E720" s="245" t="s">
        <v>5537</v>
      </c>
      <c r="F720" s="246" t="s">
        <v>5538</v>
      </c>
      <c r="G720" s="247" t="s">
        <v>324</v>
      </c>
      <c r="H720" s="248">
        <v>150</v>
      </c>
      <c r="I720" s="249"/>
      <c r="J720" s="250">
        <f t="shared" si="210"/>
        <v>0</v>
      </c>
      <c r="K720" s="251"/>
      <c r="L720" s="252"/>
      <c r="M720" s="253" t="s">
        <v>1</v>
      </c>
      <c r="N720" s="254" t="s">
        <v>40</v>
      </c>
      <c r="O720" s="72"/>
      <c r="P720" s="203">
        <f t="shared" si="211"/>
        <v>0</v>
      </c>
      <c r="Q720" s="203">
        <v>0</v>
      </c>
      <c r="R720" s="203">
        <f t="shared" si="212"/>
        <v>0</v>
      </c>
      <c r="S720" s="203">
        <v>0</v>
      </c>
      <c r="T720" s="204">
        <f t="shared" si="213"/>
        <v>0</v>
      </c>
      <c r="U720" s="35"/>
      <c r="V720" s="35"/>
      <c r="W720" s="35"/>
      <c r="X720" s="35"/>
      <c r="Y720" s="35"/>
      <c r="Z720" s="35"/>
      <c r="AA720" s="35"/>
      <c r="AB720" s="35"/>
      <c r="AC720" s="35"/>
      <c r="AD720" s="35"/>
      <c r="AE720" s="35"/>
      <c r="AR720" s="205" t="s">
        <v>229</v>
      </c>
      <c r="AT720" s="205" t="s">
        <v>287</v>
      </c>
      <c r="AU720" s="205" t="s">
        <v>85</v>
      </c>
      <c r="AY720" s="18" t="s">
        <v>209</v>
      </c>
      <c r="BE720" s="206">
        <f t="shared" si="214"/>
        <v>0</v>
      </c>
      <c r="BF720" s="206">
        <f t="shared" si="215"/>
        <v>0</v>
      </c>
      <c r="BG720" s="206">
        <f t="shared" si="216"/>
        <v>0</v>
      </c>
      <c r="BH720" s="206">
        <f t="shared" si="217"/>
        <v>0</v>
      </c>
      <c r="BI720" s="206">
        <f t="shared" si="218"/>
        <v>0</v>
      </c>
      <c r="BJ720" s="18" t="s">
        <v>83</v>
      </c>
      <c r="BK720" s="206">
        <f t="shared" si="219"/>
        <v>0</v>
      </c>
      <c r="BL720" s="18" t="s">
        <v>215</v>
      </c>
      <c r="BM720" s="205" t="s">
        <v>2457</v>
      </c>
    </row>
    <row r="721" spans="1:65" s="2" customFormat="1" ht="16.5" customHeight="1">
      <c r="A721" s="35"/>
      <c r="B721" s="36"/>
      <c r="C721" s="244" t="s">
        <v>2436</v>
      </c>
      <c r="D721" s="244" t="s">
        <v>287</v>
      </c>
      <c r="E721" s="245" t="s">
        <v>5539</v>
      </c>
      <c r="F721" s="246" t="s">
        <v>5540</v>
      </c>
      <c r="G721" s="247" t="s">
        <v>324</v>
      </c>
      <c r="H721" s="248">
        <v>450</v>
      </c>
      <c r="I721" s="249"/>
      <c r="J721" s="250">
        <f t="shared" si="210"/>
        <v>0</v>
      </c>
      <c r="K721" s="251"/>
      <c r="L721" s="252"/>
      <c r="M721" s="253" t="s">
        <v>1</v>
      </c>
      <c r="N721" s="254" t="s">
        <v>40</v>
      </c>
      <c r="O721" s="72"/>
      <c r="P721" s="203">
        <f t="shared" si="211"/>
        <v>0</v>
      </c>
      <c r="Q721" s="203">
        <v>0</v>
      </c>
      <c r="R721" s="203">
        <f t="shared" si="212"/>
        <v>0</v>
      </c>
      <c r="S721" s="203">
        <v>0</v>
      </c>
      <c r="T721" s="204">
        <f t="shared" si="213"/>
        <v>0</v>
      </c>
      <c r="U721" s="35"/>
      <c r="V721" s="35"/>
      <c r="W721" s="35"/>
      <c r="X721" s="35"/>
      <c r="Y721" s="35"/>
      <c r="Z721" s="35"/>
      <c r="AA721" s="35"/>
      <c r="AB721" s="35"/>
      <c r="AC721" s="35"/>
      <c r="AD721" s="35"/>
      <c r="AE721" s="35"/>
      <c r="AR721" s="205" t="s">
        <v>229</v>
      </c>
      <c r="AT721" s="205" t="s">
        <v>287</v>
      </c>
      <c r="AU721" s="205" t="s">
        <v>85</v>
      </c>
      <c r="AY721" s="18" t="s">
        <v>209</v>
      </c>
      <c r="BE721" s="206">
        <f t="shared" si="214"/>
        <v>0</v>
      </c>
      <c r="BF721" s="206">
        <f t="shared" si="215"/>
        <v>0</v>
      </c>
      <c r="BG721" s="206">
        <f t="shared" si="216"/>
        <v>0</v>
      </c>
      <c r="BH721" s="206">
        <f t="shared" si="217"/>
        <v>0</v>
      </c>
      <c r="BI721" s="206">
        <f t="shared" si="218"/>
        <v>0</v>
      </c>
      <c r="BJ721" s="18" t="s">
        <v>83</v>
      </c>
      <c r="BK721" s="206">
        <f t="shared" si="219"/>
        <v>0</v>
      </c>
      <c r="BL721" s="18" t="s">
        <v>215</v>
      </c>
      <c r="BM721" s="205" t="s">
        <v>2461</v>
      </c>
    </row>
    <row r="722" spans="1:65" s="2" customFormat="1" ht="16.5" customHeight="1">
      <c r="A722" s="35"/>
      <c r="B722" s="36"/>
      <c r="C722" s="193" t="s">
        <v>1461</v>
      </c>
      <c r="D722" s="193" t="s">
        <v>211</v>
      </c>
      <c r="E722" s="194" t="s">
        <v>5541</v>
      </c>
      <c r="F722" s="195" t="s">
        <v>5542</v>
      </c>
      <c r="G722" s="196" t="s">
        <v>324</v>
      </c>
      <c r="H722" s="197">
        <v>450</v>
      </c>
      <c r="I722" s="198"/>
      <c r="J722" s="199">
        <f t="shared" si="210"/>
        <v>0</v>
      </c>
      <c r="K722" s="200"/>
      <c r="L722" s="40"/>
      <c r="M722" s="201" t="s">
        <v>1</v>
      </c>
      <c r="N722" s="202" t="s">
        <v>40</v>
      </c>
      <c r="O722" s="72"/>
      <c r="P722" s="203">
        <f t="shared" si="211"/>
        <v>0</v>
      </c>
      <c r="Q722" s="203">
        <v>0</v>
      </c>
      <c r="R722" s="203">
        <f t="shared" si="212"/>
        <v>0</v>
      </c>
      <c r="S722" s="203">
        <v>0</v>
      </c>
      <c r="T722" s="204">
        <f t="shared" si="213"/>
        <v>0</v>
      </c>
      <c r="U722" s="35"/>
      <c r="V722" s="35"/>
      <c r="W722" s="35"/>
      <c r="X722" s="35"/>
      <c r="Y722" s="35"/>
      <c r="Z722" s="35"/>
      <c r="AA722" s="35"/>
      <c r="AB722" s="35"/>
      <c r="AC722" s="35"/>
      <c r="AD722" s="35"/>
      <c r="AE722" s="35"/>
      <c r="AR722" s="205" t="s">
        <v>215</v>
      </c>
      <c r="AT722" s="205" t="s">
        <v>211</v>
      </c>
      <c r="AU722" s="205" t="s">
        <v>85</v>
      </c>
      <c r="AY722" s="18" t="s">
        <v>209</v>
      </c>
      <c r="BE722" s="206">
        <f t="shared" si="214"/>
        <v>0</v>
      </c>
      <c r="BF722" s="206">
        <f t="shared" si="215"/>
        <v>0</v>
      </c>
      <c r="BG722" s="206">
        <f t="shared" si="216"/>
        <v>0</v>
      </c>
      <c r="BH722" s="206">
        <f t="shared" si="217"/>
        <v>0</v>
      </c>
      <c r="BI722" s="206">
        <f t="shared" si="218"/>
        <v>0</v>
      </c>
      <c r="BJ722" s="18" t="s">
        <v>83</v>
      </c>
      <c r="BK722" s="206">
        <f t="shared" si="219"/>
        <v>0</v>
      </c>
      <c r="BL722" s="18" t="s">
        <v>215</v>
      </c>
      <c r="BM722" s="205" t="s">
        <v>2467</v>
      </c>
    </row>
    <row r="723" spans="1:65" s="2" customFormat="1" ht="16.5" customHeight="1">
      <c r="A723" s="35"/>
      <c r="B723" s="36"/>
      <c r="C723" s="193" t="s">
        <v>2446</v>
      </c>
      <c r="D723" s="193" t="s">
        <v>211</v>
      </c>
      <c r="E723" s="194" t="s">
        <v>5543</v>
      </c>
      <c r="F723" s="195" t="s">
        <v>5544</v>
      </c>
      <c r="G723" s="196" t="s">
        <v>270</v>
      </c>
      <c r="H723" s="197">
        <v>22.45</v>
      </c>
      <c r="I723" s="198"/>
      <c r="J723" s="199">
        <f t="shared" si="210"/>
        <v>0</v>
      </c>
      <c r="K723" s="200"/>
      <c r="L723" s="40"/>
      <c r="M723" s="201" t="s">
        <v>1</v>
      </c>
      <c r="N723" s="202" t="s">
        <v>40</v>
      </c>
      <c r="O723" s="72"/>
      <c r="P723" s="203">
        <f t="shared" si="211"/>
        <v>0</v>
      </c>
      <c r="Q723" s="203">
        <v>0</v>
      </c>
      <c r="R723" s="203">
        <f t="shared" si="212"/>
        <v>0</v>
      </c>
      <c r="S723" s="203">
        <v>0</v>
      </c>
      <c r="T723" s="204">
        <f t="shared" si="213"/>
        <v>0</v>
      </c>
      <c r="U723" s="35"/>
      <c r="V723" s="35"/>
      <c r="W723" s="35"/>
      <c r="X723" s="35"/>
      <c r="Y723" s="35"/>
      <c r="Z723" s="35"/>
      <c r="AA723" s="35"/>
      <c r="AB723" s="35"/>
      <c r="AC723" s="35"/>
      <c r="AD723" s="35"/>
      <c r="AE723" s="35"/>
      <c r="AR723" s="205" t="s">
        <v>215</v>
      </c>
      <c r="AT723" s="205" t="s">
        <v>211</v>
      </c>
      <c r="AU723" s="205" t="s">
        <v>85</v>
      </c>
      <c r="AY723" s="18" t="s">
        <v>209</v>
      </c>
      <c r="BE723" s="206">
        <f t="shared" si="214"/>
        <v>0</v>
      </c>
      <c r="BF723" s="206">
        <f t="shared" si="215"/>
        <v>0</v>
      </c>
      <c r="BG723" s="206">
        <f t="shared" si="216"/>
        <v>0</v>
      </c>
      <c r="BH723" s="206">
        <f t="shared" si="217"/>
        <v>0</v>
      </c>
      <c r="BI723" s="206">
        <f t="shared" si="218"/>
        <v>0</v>
      </c>
      <c r="BJ723" s="18" t="s">
        <v>83</v>
      </c>
      <c r="BK723" s="206">
        <f t="shared" si="219"/>
        <v>0</v>
      </c>
      <c r="BL723" s="18" t="s">
        <v>215</v>
      </c>
      <c r="BM723" s="205" t="s">
        <v>2470</v>
      </c>
    </row>
    <row r="724" spans="1:65" s="2" customFormat="1" ht="16.5" customHeight="1">
      <c r="A724" s="35"/>
      <c r="B724" s="36"/>
      <c r="C724" s="193" t="s">
        <v>1464</v>
      </c>
      <c r="D724" s="193" t="s">
        <v>211</v>
      </c>
      <c r="E724" s="194" t="s">
        <v>5545</v>
      </c>
      <c r="F724" s="195" t="s">
        <v>5546</v>
      </c>
      <c r="G724" s="196" t="s">
        <v>270</v>
      </c>
      <c r="H724" s="197">
        <v>20</v>
      </c>
      <c r="I724" s="198"/>
      <c r="J724" s="199">
        <f t="shared" si="210"/>
        <v>0</v>
      </c>
      <c r="K724" s="200"/>
      <c r="L724" s="40"/>
      <c r="M724" s="201" t="s">
        <v>1</v>
      </c>
      <c r="N724" s="202" t="s">
        <v>40</v>
      </c>
      <c r="O724" s="72"/>
      <c r="P724" s="203">
        <f t="shared" si="211"/>
        <v>0</v>
      </c>
      <c r="Q724" s="203">
        <v>0</v>
      </c>
      <c r="R724" s="203">
        <f t="shared" si="212"/>
        <v>0</v>
      </c>
      <c r="S724" s="203">
        <v>0</v>
      </c>
      <c r="T724" s="204">
        <f t="shared" si="213"/>
        <v>0</v>
      </c>
      <c r="U724" s="35"/>
      <c r="V724" s="35"/>
      <c r="W724" s="35"/>
      <c r="X724" s="35"/>
      <c r="Y724" s="35"/>
      <c r="Z724" s="35"/>
      <c r="AA724" s="35"/>
      <c r="AB724" s="35"/>
      <c r="AC724" s="35"/>
      <c r="AD724" s="35"/>
      <c r="AE724" s="35"/>
      <c r="AR724" s="205" t="s">
        <v>215</v>
      </c>
      <c r="AT724" s="205" t="s">
        <v>211</v>
      </c>
      <c r="AU724" s="205" t="s">
        <v>85</v>
      </c>
      <c r="AY724" s="18" t="s">
        <v>209</v>
      </c>
      <c r="BE724" s="206">
        <f t="shared" si="214"/>
        <v>0</v>
      </c>
      <c r="BF724" s="206">
        <f t="shared" si="215"/>
        <v>0</v>
      </c>
      <c r="BG724" s="206">
        <f t="shared" si="216"/>
        <v>0</v>
      </c>
      <c r="BH724" s="206">
        <f t="shared" si="217"/>
        <v>0</v>
      </c>
      <c r="BI724" s="206">
        <f t="shared" si="218"/>
        <v>0</v>
      </c>
      <c r="BJ724" s="18" t="s">
        <v>83</v>
      </c>
      <c r="BK724" s="206">
        <f t="shared" si="219"/>
        <v>0</v>
      </c>
      <c r="BL724" s="18" t="s">
        <v>215</v>
      </c>
      <c r="BM724" s="205" t="s">
        <v>2474</v>
      </c>
    </row>
    <row r="725" spans="1:65" s="2" customFormat="1" ht="44.25" customHeight="1">
      <c r="A725" s="35"/>
      <c r="B725" s="36"/>
      <c r="C725" s="193" t="s">
        <v>2454</v>
      </c>
      <c r="D725" s="193" t="s">
        <v>211</v>
      </c>
      <c r="E725" s="194" t="s">
        <v>2503</v>
      </c>
      <c r="F725" s="195" t="s">
        <v>5547</v>
      </c>
      <c r="G725" s="196" t="s">
        <v>4266</v>
      </c>
      <c r="H725" s="197">
        <v>300</v>
      </c>
      <c r="I725" s="198"/>
      <c r="J725" s="199">
        <f t="shared" si="210"/>
        <v>0</v>
      </c>
      <c r="K725" s="200"/>
      <c r="L725" s="40"/>
      <c r="M725" s="267" t="s">
        <v>1</v>
      </c>
      <c r="N725" s="268" t="s">
        <v>40</v>
      </c>
      <c r="O725" s="269"/>
      <c r="P725" s="270">
        <f t="shared" si="211"/>
        <v>0</v>
      </c>
      <c r="Q725" s="270">
        <v>0</v>
      </c>
      <c r="R725" s="270">
        <f t="shared" si="212"/>
        <v>0</v>
      </c>
      <c r="S725" s="270">
        <v>0</v>
      </c>
      <c r="T725" s="271">
        <f t="shared" si="213"/>
        <v>0</v>
      </c>
      <c r="U725" s="35"/>
      <c r="V725" s="35"/>
      <c r="W725" s="35"/>
      <c r="X725" s="35"/>
      <c r="Y725" s="35"/>
      <c r="Z725" s="35"/>
      <c r="AA725" s="35"/>
      <c r="AB725" s="35"/>
      <c r="AC725" s="35"/>
      <c r="AD725" s="35"/>
      <c r="AE725" s="35"/>
      <c r="AR725" s="205" t="s">
        <v>215</v>
      </c>
      <c r="AT725" s="205" t="s">
        <v>211</v>
      </c>
      <c r="AU725" s="205" t="s">
        <v>85</v>
      </c>
      <c r="AY725" s="18" t="s">
        <v>209</v>
      </c>
      <c r="BE725" s="206">
        <f t="shared" si="214"/>
        <v>0</v>
      </c>
      <c r="BF725" s="206">
        <f t="shared" si="215"/>
        <v>0</v>
      </c>
      <c r="BG725" s="206">
        <f t="shared" si="216"/>
        <v>0</v>
      </c>
      <c r="BH725" s="206">
        <f t="shared" si="217"/>
        <v>0</v>
      </c>
      <c r="BI725" s="206">
        <f t="shared" si="218"/>
        <v>0</v>
      </c>
      <c r="BJ725" s="18" t="s">
        <v>83</v>
      </c>
      <c r="BK725" s="206">
        <f t="shared" si="219"/>
        <v>0</v>
      </c>
      <c r="BL725" s="18" t="s">
        <v>215</v>
      </c>
      <c r="BM725" s="205" t="s">
        <v>2478</v>
      </c>
    </row>
    <row r="726" spans="1:65" s="2" customFormat="1" ht="6.95" customHeight="1">
      <c r="A726" s="35"/>
      <c r="B726" s="55"/>
      <c r="C726" s="56"/>
      <c r="D726" s="56"/>
      <c r="E726" s="56"/>
      <c r="F726" s="56"/>
      <c r="G726" s="56"/>
      <c r="H726" s="56"/>
      <c r="I726" s="56"/>
      <c r="J726" s="56"/>
      <c r="K726" s="56"/>
      <c r="L726" s="40"/>
      <c r="M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  <c r="AA726" s="35"/>
      <c r="AB726" s="35"/>
      <c r="AC726" s="35"/>
      <c r="AD726" s="35"/>
      <c r="AE726" s="35"/>
    </row>
  </sheetData>
  <sheetProtection algorithmName="SHA-512" hashValue="4Oncw89Dqgxs+zwxNwxfbk+8TpV7XaeDvfAh5K6yGzvNQYmeUQNF7SIECGFVJJQKEQllj9KRBQI8guvslBQVoQ==" saltValue="ltqouIswbbJYY90DHuvlPaJYDkb2IVmCWBhxcETk5NX2bjsuOv5MuqLGH4yRfWPbDNz8gtcLIu1PT2VFp0K6QA==" spinCount="100000" sheet="1" objects="1" scenarios="1" formatColumns="0" formatRows="0" autoFilter="0"/>
  <autoFilter ref="C164:K725" xr:uid="{00000000-0009-0000-0000-000013000000}"/>
  <mergeCells count="12">
    <mergeCell ref="E157:H157"/>
    <mergeCell ref="L2:V2"/>
    <mergeCell ref="E85:H85"/>
    <mergeCell ref="E87:H87"/>
    <mergeCell ref="E89:H89"/>
    <mergeCell ref="E153:H153"/>
    <mergeCell ref="E155:H15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2:BM15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8" t="s">
        <v>151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152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23" t="str">
        <f>'Rekapitulace stavby'!K6</f>
        <v>OU - STAVEBNÍ ÚPRAVY BUDOVY E, ČS.LEGIÍ 9, OSTRAVA - AKTUALIZACE/REVIZE 7.7.2022</v>
      </c>
      <c r="F7" s="324"/>
      <c r="G7" s="324"/>
      <c r="H7" s="324"/>
      <c r="L7" s="21"/>
    </row>
    <row r="8" spans="1:46" s="2" customFormat="1" ht="12" customHeight="1">
      <c r="A8" s="35"/>
      <c r="B8" s="40"/>
      <c r="C8" s="35"/>
      <c r="D8" s="120" t="s">
        <v>153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5" t="s">
        <v>5548</v>
      </c>
      <c r="F9" s="326"/>
      <c r="G9" s="326"/>
      <c r="H9" s="326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17</v>
      </c>
      <c r="E11" s="35"/>
      <c r="F11" s="111" t="s">
        <v>1</v>
      </c>
      <c r="G11" s="35"/>
      <c r="H11" s="35"/>
      <c r="I11" s="120" t="s">
        <v>18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19</v>
      </c>
      <c r="E12" s="35"/>
      <c r="F12" s="111" t="s">
        <v>33</v>
      </c>
      <c r="G12" s="35"/>
      <c r="H12" s="35"/>
      <c r="I12" s="120" t="s">
        <v>21</v>
      </c>
      <c r="J12" s="121" t="str">
        <f>'Rekapitulace stavby'!AN8</f>
        <v>30. 3. 2022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23</v>
      </c>
      <c r="E14" s="35"/>
      <c r="F14" s="35"/>
      <c r="G14" s="35"/>
      <c r="H14" s="35"/>
      <c r="I14" s="120" t="s">
        <v>24</v>
      </c>
      <c r="J14" s="111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tr">
        <f>IF('Rekapitulace stavby'!E11="","",'Rekapitulace stavby'!E11)</f>
        <v>Ostravská univerzita</v>
      </c>
      <c r="F15" s="35"/>
      <c r="G15" s="35"/>
      <c r="H15" s="35"/>
      <c r="I15" s="120" t="s">
        <v>26</v>
      </c>
      <c r="J15" s="111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27</v>
      </c>
      <c r="E17" s="35"/>
      <c r="F17" s="35"/>
      <c r="G17" s="35"/>
      <c r="H17" s="35"/>
      <c r="I17" s="120" t="s">
        <v>24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7" t="str">
        <f>'Rekapitulace stavby'!E14</f>
        <v>Vyplň údaj</v>
      </c>
      <c r="F18" s="328"/>
      <c r="G18" s="328"/>
      <c r="H18" s="328"/>
      <c r="I18" s="120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29</v>
      </c>
      <c r="E20" s="35"/>
      <c r="F20" s="35"/>
      <c r="G20" s="35"/>
      <c r="H20" s="35"/>
      <c r="I20" s="120" t="s">
        <v>24</v>
      </c>
      <c r="J20" s="111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tr">
        <f>IF('Rekapitulace stavby'!E17="","",'Rekapitulace stavby'!E17)</f>
        <v>MARPO s.r.o.</v>
      </c>
      <c r="F21" s="35"/>
      <c r="G21" s="35"/>
      <c r="H21" s="35"/>
      <c r="I21" s="120" t="s">
        <v>26</v>
      </c>
      <c r="J21" s="111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32</v>
      </c>
      <c r="E23" s="35"/>
      <c r="F23" s="35"/>
      <c r="G23" s="35"/>
      <c r="H23" s="35"/>
      <c r="I23" s="120" t="s">
        <v>24</v>
      </c>
      <c r="J23" s="111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tr">
        <f>IF('Rekapitulace stavby'!E20="","",'Rekapitulace stavby'!E20)</f>
        <v xml:space="preserve"> </v>
      </c>
      <c r="F24" s="35"/>
      <c r="G24" s="35"/>
      <c r="H24" s="35"/>
      <c r="I24" s="120" t="s">
        <v>26</v>
      </c>
      <c r="J24" s="111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34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2"/>
      <c r="B27" s="123"/>
      <c r="C27" s="122"/>
      <c r="D27" s="122"/>
      <c r="E27" s="329" t="s">
        <v>1</v>
      </c>
      <c r="F27" s="329"/>
      <c r="G27" s="329"/>
      <c r="H27" s="329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35</v>
      </c>
      <c r="E30" s="35"/>
      <c r="F30" s="35"/>
      <c r="G30" s="35"/>
      <c r="H30" s="35"/>
      <c r="I30" s="35"/>
      <c r="J30" s="127">
        <f>ROUND(J123,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37</v>
      </c>
      <c r="G32" s="35"/>
      <c r="H32" s="35"/>
      <c r="I32" s="128" t="s">
        <v>36</v>
      </c>
      <c r="J32" s="128" t="s">
        <v>38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39</v>
      </c>
      <c r="E33" s="120" t="s">
        <v>40</v>
      </c>
      <c r="F33" s="130">
        <f>ROUND((SUM(BE123:BE156)),  2)</f>
        <v>0</v>
      </c>
      <c r="G33" s="35"/>
      <c r="H33" s="35"/>
      <c r="I33" s="131">
        <v>0.21</v>
      </c>
      <c r="J33" s="130">
        <f>ROUND(((SUM(BE123:BE156))*I33),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41</v>
      </c>
      <c r="F34" s="130">
        <f>ROUND((SUM(BF123:BF156)),  2)</f>
        <v>0</v>
      </c>
      <c r="G34" s="35"/>
      <c r="H34" s="35"/>
      <c r="I34" s="131">
        <v>0.15</v>
      </c>
      <c r="J34" s="130">
        <f>ROUND(((SUM(BF123:BF156))*I34),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42</v>
      </c>
      <c r="F35" s="130">
        <f>ROUND((SUM(BG123:BG156)),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43</v>
      </c>
      <c r="F36" s="130">
        <f>ROUND((SUM(BH123:BH156)),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44</v>
      </c>
      <c r="F37" s="130">
        <f>ROUND((SUM(BI123:BI156)),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45</v>
      </c>
      <c r="E39" s="134"/>
      <c r="F39" s="134"/>
      <c r="G39" s="135" t="s">
        <v>46</v>
      </c>
      <c r="H39" s="136" t="s">
        <v>47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155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0" t="str">
        <f>E7</f>
        <v>OU - STAVEBNÍ ÚPRAVY BUDOVY E, ČS.LEGIÍ 9, OSTRAVA - AKTUALIZACE/REVIZE 7.7.2022</v>
      </c>
      <c r="F85" s="331"/>
      <c r="G85" s="331"/>
      <c r="H85" s="33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153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78" t="str">
        <f>E9</f>
        <v>VON - VEDLEJŠÍ A OSTATNÍ NÁKLADY</v>
      </c>
      <c r="F87" s="332"/>
      <c r="G87" s="332"/>
      <c r="H87" s="33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19</v>
      </c>
      <c r="D89" s="37"/>
      <c r="E89" s="37"/>
      <c r="F89" s="28" t="str">
        <f>F12</f>
        <v xml:space="preserve"> </v>
      </c>
      <c r="G89" s="37"/>
      <c r="H89" s="37"/>
      <c r="I89" s="30" t="s">
        <v>21</v>
      </c>
      <c r="J89" s="67" t="str">
        <f>IF(J12="","",J12)</f>
        <v>30. 3. 2022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23</v>
      </c>
      <c r="D91" s="37"/>
      <c r="E91" s="37"/>
      <c r="F91" s="28" t="str">
        <f>E15</f>
        <v>Ostravská univerzita</v>
      </c>
      <c r="G91" s="37"/>
      <c r="H91" s="37"/>
      <c r="I91" s="30" t="s">
        <v>29</v>
      </c>
      <c r="J91" s="33" t="str">
        <f>E21</f>
        <v>MARPO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156</v>
      </c>
      <c r="D94" s="151"/>
      <c r="E94" s="151"/>
      <c r="F94" s="151"/>
      <c r="G94" s="151"/>
      <c r="H94" s="151"/>
      <c r="I94" s="151"/>
      <c r="J94" s="152" t="s">
        <v>157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158</v>
      </c>
      <c r="D96" s="37"/>
      <c r="E96" s="37"/>
      <c r="F96" s="37"/>
      <c r="G96" s="37"/>
      <c r="H96" s="37"/>
      <c r="I96" s="37"/>
      <c r="J96" s="85">
        <f>J123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159</v>
      </c>
    </row>
    <row r="97" spans="1:31" s="9" customFormat="1" ht="24.95" customHeight="1">
      <c r="B97" s="154"/>
      <c r="C97" s="155"/>
      <c r="D97" s="156" t="s">
        <v>5549</v>
      </c>
      <c r="E97" s="157"/>
      <c r="F97" s="157"/>
      <c r="G97" s="157"/>
      <c r="H97" s="157"/>
      <c r="I97" s="157"/>
      <c r="J97" s="158">
        <f>J124</f>
        <v>0</v>
      </c>
      <c r="K97" s="155"/>
      <c r="L97" s="159"/>
    </row>
    <row r="98" spans="1:31" s="10" customFormat="1" ht="19.899999999999999" customHeight="1">
      <c r="B98" s="160"/>
      <c r="C98" s="105"/>
      <c r="D98" s="161" t="s">
        <v>5550</v>
      </c>
      <c r="E98" s="162"/>
      <c r="F98" s="162"/>
      <c r="G98" s="162"/>
      <c r="H98" s="162"/>
      <c r="I98" s="162"/>
      <c r="J98" s="163">
        <f>J125</f>
        <v>0</v>
      </c>
      <c r="K98" s="105"/>
      <c r="L98" s="164"/>
    </row>
    <row r="99" spans="1:31" s="10" customFormat="1" ht="19.899999999999999" customHeight="1">
      <c r="B99" s="160"/>
      <c r="C99" s="105"/>
      <c r="D99" s="161" t="s">
        <v>5551</v>
      </c>
      <c r="E99" s="162"/>
      <c r="F99" s="162"/>
      <c r="G99" s="162"/>
      <c r="H99" s="162"/>
      <c r="I99" s="162"/>
      <c r="J99" s="163">
        <f>J134</f>
        <v>0</v>
      </c>
      <c r="K99" s="105"/>
      <c r="L99" s="164"/>
    </row>
    <row r="100" spans="1:31" s="10" customFormat="1" ht="19.899999999999999" customHeight="1">
      <c r="B100" s="160"/>
      <c r="C100" s="105"/>
      <c r="D100" s="161" t="s">
        <v>5552</v>
      </c>
      <c r="E100" s="162"/>
      <c r="F100" s="162"/>
      <c r="G100" s="162"/>
      <c r="H100" s="162"/>
      <c r="I100" s="162"/>
      <c r="J100" s="163">
        <f>J137</f>
        <v>0</v>
      </c>
      <c r="K100" s="105"/>
      <c r="L100" s="164"/>
    </row>
    <row r="101" spans="1:31" s="10" customFormat="1" ht="19.899999999999999" customHeight="1">
      <c r="B101" s="160"/>
      <c r="C101" s="105"/>
      <c r="D101" s="161" t="s">
        <v>5553</v>
      </c>
      <c r="E101" s="162"/>
      <c r="F101" s="162"/>
      <c r="G101" s="162"/>
      <c r="H101" s="162"/>
      <c r="I101" s="162"/>
      <c r="J101" s="163">
        <f>J144</f>
        <v>0</v>
      </c>
      <c r="K101" s="105"/>
      <c r="L101" s="164"/>
    </row>
    <row r="102" spans="1:31" s="10" customFormat="1" ht="19.899999999999999" customHeight="1">
      <c r="B102" s="160"/>
      <c r="C102" s="105"/>
      <c r="D102" s="161" t="s">
        <v>5554</v>
      </c>
      <c r="E102" s="162"/>
      <c r="F102" s="162"/>
      <c r="G102" s="162"/>
      <c r="H102" s="162"/>
      <c r="I102" s="162"/>
      <c r="J102" s="163">
        <f>J149</f>
        <v>0</v>
      </c>
      <c r="K102" s="105"/>
      <c r="L102" s="164"/>
    </row>
    <row r="103" spans="1:31" s="10" customFormat="1" ht="19.899999999999999" customHeight="1">
      <c r="B103" s="160"/>
      <c r="C103" s="105"/>
      <c r="D103" s="161" t="s">
        <v>5555</v>
      </c>
      <c r="E103" s="162"/>
      <c r="F103" s="162"/>
      <c r="G103" s="162"/>
      <c r="H103" s="162"/>
      <c r="I103" s="162"/>
      <c r="J103" s="163">
        <f>J152</f>
        <v>0</v>
      </c>
      <c r="K103" s="105"/>
      <c r="L103" s="164"/>
    </row>
    <row r="104" spans="1:31" s="2" customFormat="1" ht="21.75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6.95" customHeight="1">
      <c r="A105" s="35"/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31" s="2" customFormat="1" ht="6.95" customHeight="1">
      <c r="A109" s="35"/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24.95" customHeight="1">
      <c r="A110" s="35"/>
      <c r="B110" s="36"/>
      <c r="C110" s="24" t="s">
        <v>194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16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330" t="str">
        <f>E7</f>
        <v>OU - STAVEBNÍ ÚPRAVY BUDOVY E, ČS.LEGIÍ 9, OSTRAVA - AKTUALIZACE/REVIZE 7.7.2022</v>
      </c>
      <c r="F113" s="331"/>
      <c r="G113" s="331"/>
      <c r="H113" s="331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153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6.5" customHeight="1">
      <c r="A115" s="35"/>
      <c r="B115" s="36"/>
      <c r="C115" s="37"/>
      <c r="D115" s="37"/>
      <c r="E115" s="278" t="str">
        <f>E9</f>
        <v>VON - VEDLEJŠÍ A OSTATNÍ NÁKLADY</v>
      </c>
      <c r="F115" s="332"/>
      <c r="G115" s="332"/>
      <c r="H115" s="332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>
      <c r="A117" s="35"/>
      <c r="B117" s="36"/>
      <c r="C117" s="30" t="s">
        <v>19</v>
      </c>
      <c r="D117" s="37"/>
      <c r="E117" s="37"/>
      <c r="F117" s="28" t="str">
        <f>F12</f>
        <v xml:space="preserve"> </v>
      </c>
      <c r="G117" s="37"/>
      <c r="H117" s="37"/>
      <c r="I117" s="30" t="s">
        <v>21</v>
      </c>
      <c r="J117" s="67" t="str">
        <f>IF(J12="","",J12)</f>
        <v>30. 3. 2022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>
      <c r="A119" s="35"/>
      <c r="B119" s="36"/>
      <c r="C119" s="30" t="s">
        <v>23</v>
      </c>
      <c r="D119" s="37"/>
      <c r="E119" s="37"/>
      <c r="F119" s="28" t="str">
        <f>E15</f>
        <v>Ostravská univerzita</v>
      </c>
      <c r="G119" s="37"/>
      <c r="H119" s="37"/>
      <c r="I119" s="30" t="s">
        <v>29</v>
      </c>
      <c r="J119" s="33" t="str">
        <f>E21</f>
        <v>MARPO s.r.o.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2" customHeight="1">
      <c r="A120" s="35"/>
      <c r="B120" s="36"/>
      <c r="C120" s="30" t="s">
        <v>27</v>
      </c>
      <c r="D120" s="37"/>
      <c r="E120" s="37"/>
      <c r="F120" s="28" t="str">
        <f>IF(E18="","",E18)</f>
        <v>Vyplň údaj</v>
      </c>
      <c r="G120" s="37"/>
      <c r="H120" s="37"/>
      <c r="I120" s="30" t="s">
        <v>32</v>
      </c>
      <c r="J120" s="33" t="str">
        <f>E24</f>
        <v xml:space="preserve"> 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0.3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11" customFormat="1" ht="29.25" customHeight="1">
      <c r="A122" s="165"/>
      <c r="B122" s="166"/>
      <c r="C122" s="167" t="s">
        <v>195</v>
      </c>
      <c r="D122" s="168" t="s">
        <v>60</v>
      </c>
      <c r="E122" s="168" t="s">
        <v>56</v>
      </c>
      <c r="F122" s="168" t="s">
        <v>57</v>
      </c>
      <c r="G122" s="168" t="s">
        <v>196</v>
      </c>
      <c r="H122" s="168" t="s">
        <v>197</v>
      </c>
      <c r="I122" s="168" t="s">
        <v>198</v>
      </c>
      <c r="J122" s="169" t="s">
        <v>157</v>
      </c>
      <c r="K122" s="170" t="s">
        <v>199</v>
      </c>
      <c r="L122" s="171"/>
      <c r="M122" s="76" t="s">
        <v>1</v>
      </c>
      <c r="N122" s="77" t="s">
        <v>39</v>
      </c>
      <c r="O122" s="77" t="s">
        <v>200</v>
      </c>
      <c r="P122" s="77" t="s">
        <v>201</v>
      </c>
      <c r="Q122" s="77" t="s">
        <v>202</v>
      </c>
      <c r="R122" s="77" t="s">
        <v>203</v>
      </c>
      <c r="S122" s="77" t="s">
        <v>204</v>
      </c>
      <c r="T122" s="78" t="s">
        <v>205</v>
      </c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</row>
    <row r="123" spans="1:65" s="2" customFormat="1" ht="22.9" customHeight="1">
      <c r="A123" s="35"/>
      <c r="B123" s="36"/>
      <c r="C123" s="83" t="s">
        <v>206</v>
      </c>
      <c r="D123" s="37"/>
      <c r="E123" s="37"/>
      <c r="F123" s="37"/>
      <c r="G123" s="37"/>
      <c r="H123" s="37"/>
      <c r="I123" s="37"/>
      <c r="J123" s="172">
        <f>BK123</f>
        <v>0</v>
      </c>
      <c r="K123" s="37"/>
      <c r="L123" s="40"/>
      <c r="M123" s="79"/>
      <c r="N123" s="173"/>
      <c r="O123" s="80"/>
      <c r="P123" s="174">
        <f>P124</f>
        <v>0</v>
      </c>
      <c r="Q123" s="80"/>
      <c r="R123" s="174">
        <f>R124</f>
        <v>0</v>
      </c>
      <c r="S123" s="80"/>
      <c r="T123" s="175">
        <f>T124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74</v>
      </c>
      <c r="AU123" s="18" t="s">
        <v>159</v>
      </c>
      <c r="BK123" s="176">
        <f>BK124</f>
        <v>0</v>
      </c>
    </row>
    <row r="124" spans="1:65" s="12" customFormat="1" ht="25.9" customHeight="1">
      <c r="B124" s="177"/>
      <c r="C124" s="178"/>
      <c r="D124" s="179" t="s">
        <v>74</v>
      </c>
      <c r="E124" s="180" t="s">
        <v>5556</v>
      </c>
      <c r="F124" s="180" t="s">
        <v>5556</v>
      </c>
      <c r="G124" s="178"/>
      <c r="H124" s="178"/>
      <c r="I124" s="181"/>
      <c r="J124" s="182">
        <f>BK124</f>
        <v>0</v>
      </c>
      <c r="K124" s="178"/>
      <c r="L124" s="183"/>
      <c r="M124" s="184"/>
      <c r="N124" s="185"/>
      <c r="O124" s="185"/>
      <c r="P124" s="186">
        <f>P125+P134+P137+P144+P149+P152</f>
        <v>0</v>
      </c>
      <c r="Q124" s="185"/>
      <c r="R124" s="186">
        <f>R125+R134+R137+R144+R149+R152</f>
        <v>0</v>
      </c>
      <c r="S124" s="185"/>
      <c r="T124" s="187">
        <f>T125+T134+T137+T144+T149+T152</f>
        <v>0</v>
      </c>
      <c r="AR124" s="188" t="s">
        <v>232</v>
      </c>
      <c r="AT124" s="189" t="s">
        <v>74</v>
      </c>
      <c r="AU124" s="189" t="s">
        <v>75</v>
      </c>
      <c r="AY124" s="188" t="s">
        <v>209</v>
      </c>
      <c r="BK124" s="190">
        <f>BK125+BK134+BK137+BK144+BK149+BK152</f>
        <v>0</v>
      </c>
    </row>
    <row r="125" spans="1:65" s="12" customFormat="1" ht="22.9" customHeight="1">
      <c r="B125" s="177"/>
      <c r="C125" s="178"/>
      <c r="D125" s="179" t="s">
        <v>74</v>
      </c>
      <c r="E125" s="191" t="s">
        <v>5557</v>
      </c>
      <c r="F125" s="191" t="s">
        <v>5558</v>
      </c>
      <c r="G125" s="178"/>
      <c r="H125" s="178"/>
      <c r="I125" s="181"/>
      <c r="J125" s="192">
        <f>BK125</f>
        <v>0</v>
      </c>
      <c r="K125" s="178"/>
      <c r="L125" s="183"/>
      <c r="M125" s="184"/>
      <c r="N125" s="185"/>
      <c r="O125" s="185"/>
      <c r="P125" s="186">
        <f>SUM(P126:P133)</f>
        <v>0</v>
      </c>
      <c r="Q125" s="185"/>
      <c r="R125" s="186">
        <f>SUM(R126:R133)</f>
        <v>0</v>
      </c>
      <c r="S125" s="185"/>
      <c r="T125" s="187">
        <f>SUM(T126:T133)</f>
        <v>0</v>
      </c>
      <c r="AR125" s="188" t="s">
        <v>232</v>
      </c>
      <c r="AT125" s="189" t="s">
        <v>74</v>
      </c>
      <c r="AU125" s="189" t="s">
        <v>83</v>
      </c>
      <c r="AY125" s="188" t="s">
        <v>209</v>
      </c>
      <c r="BK125" s="190">
        <f>SUM(BK126:BK133)</f>
        <v>0</v>
      </c>
    </row>
    <row r="126" spans="1:65" s="2" customFormat="1" ht="16.5" customHeight="1">
      <c r="A126" s="35"/>
      <c r="B126" s="36"/>
      <c r="C126" s="193" t="s">
        <v>83</v>
      </c>
      <c r="D126" s="193" t="s">
        <v>211</v>
      </c>
      <c r="E126" s="194" t="s">
        <v>5559</v>
      </c>
      <c r="F126" s="195" t="s">
        <v>5560</v>
      </c>
      <c r="G126" s="196" t="s">
        <v>1591</v>
      </c>
      <c r="H126" s="197">
        <v>1</v>
      </c>
      <c r="I126" s="198"/>
      <c r="J126" s="199">
        <f>ROUND(I126*H126,2)</f>
        <v>0</v>
      </c>
      <c r="K126" s="200"/>
      <c r="L126" s="40"/>
      <c r="M126" s="201" t="s">
        <v>1</v>
      </c>
      <c r="N126" s="202" t="s">
        <v>40</v>
      </c>
      <c r="O126" s="72"/>
      <c r="P126" s="203">
        <f>O126*H126</f>
        <v>0</v>
      </c>
      <c r="Q126" s="203">
        <v>0</v>
      </c>
      <c r="R126" s="203">
        <f>Q126*H126</f>
        <v>0</v>
      </c>
      <c r="S126" s="203">
        <v>0</v>
      </c>
      <c r="T126" s="204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5" t="s">
        <v>215</v>
      </c>
      <c r="AT126" s="205" t="s">
        <v>211</v>
      </c>
      <c r="AU126" s="205" t="s">
        <v>85</v>
      </c>
      <c r="AY126" s="18" t="s">
        <v>209</v>
      </c>
      <c r="BE126" s="206">
        <f>IF(N126="základní",J126,0)</f>
        <v>0</v>
      </c>
      <c r="BF126" s="206">
        <f>IF(N126="snížená",J126,0)</f>
        <v>0</v>
      </c>
      <c r="BG126" s="206">
        <f>IF(N126="zákl. přenesená",J126,0)</f>
        <v>0</v>
      </c>
      <c r="BH126" s="206">
        <f>IF(N126="sníž. přenesená",J126,0)</f>
        <v>0</v>
      </c>
      <c r="BI126" s="206">
        <f>IF(N126="nulová",J126,0)</f>
        <v>0</v>
      </c>
      <c r="BJ126" s="18" t="s">
        <v>83</v>
      </c>
      <c r="BK126" s="206">
        <f>ROUND(I126*H126,2)</f>
        <v>0</v>
      </c>
      <c r="BL126" s="18" t="s">
        <v>215</v>
      </c>
      <c r="BM126" s="205" t="s">
        <v>85</v>
      </c>
    </row>
    <row r="127" spans="1:65" s="2" customFormat="1" ht="39">
      <c r="A127" s="35"/>
      <c r="B127" s="36"/>
      <c r="C127" s="37"/>
      <c r="D127" s="209" t="s">
        <v>253</v>
      </c>
      <c r="E127" s="37"/>
      <c r="F127" s="240" t="s">
        <v>5561</v>
      </c>
      <c r="G127" s="37"/>
      <c r="H127" s="37"/>
      <c r="I127" s="241"/>
      <c r="J127" s="37"/>
      <c r="K127" s="37"/>
      <c r="L127" s="40"/>
      <c r="M127" s="242"/>
      <c r="N127" s="243"/>
      <c r="O127" s="72"/>
      <c r="P127" s="72"/>
      <c r="Q127" s="72"/>
      <c r="R127" s="72"/>
      <c r="S127" s="72"/>
      <c r="T127" s="73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253</v>
      </c>
      <c r="AU127" s="18" t="s">
        <v>85</v>
      </c>
    </row>
    <row r="128" spans="1:65" s="2" customFormat="1" ht="16.5" customHeight="1">
      <c r="A128" s="35"/>
      <c r="B128" s="36"/>
      <c r="C128" s="193" t="s">
        <v>85</v>
      </c>
      <c r="D128" s="193" t="s">
        <v>211</v>
      </c>
      <c r="E128" s="194" t="s">
        <v>5562</v>
      </c>
      <c r="F128" s="195" t="s">
        <v>5563</v>
      </c>
      <c r="G128" s="196" t="s">
        <v>1591</v>
      </c>
      <c r="H128" s="197">
        <v>1</v>
      </c>
      <c r="I128" s="198"/>
      <c r="J128" s="199">
        <f>ROUND(I128*H128,2)</f>
        <v>0</v>
      </c>
      <c r="K128" s="200"/>
      <c r="L128" s="40"/>
      <c r="M128" s="201" t="s">
        <v>1</v>
      </c>
      <c r="N128" s="202" t="s">
        <v>40</v>
      </c>
      <c r="O128" s="72"/>
      <c r="P128" s="203">
        <f>O128*H128</f>
        <v>0</v>
      </c>
      <c r="Q128" s="203">
        <v>0</v>
      </c>
      <c r="R128" s="203">
        <f>Q128*H128</f>
        <v>0</v>
      </c>
      <c r="S128" s="203">
        <v>0</v>
      </c>
      <c r="T128" s="204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5" t="s">
        <v>215</v>
      </c>
      <c r="AT128" s="205" t="s">
        <v>211</v>
      </c>
      <c r="AU128" s="205" t="s">
        <v>85</v>
      </c>
      <c r="AY128" s="18" t="s">
        <v>209</v>
      </c>
      <c r="BE128" s="206">
        <f>IF(N128="základní",J128,0)</f>
        <v>0</v>
      </c>
      <c r="BF128" s="206">
        <f>IF(N128="snížená",J128,0)</f>
        <v>0</v>
      </c>
      <c r="BG128" s="206">
        <f>IF(N128="zákl. přenesená",J128,0)</f>
        <v>0</v>
      </c>
      <c r="BH128" s="206">
        <f>IF(N128="sníž. přenesená",J128,0)</f>
        <v>0</v>
      </c>
      <c r="BI128" s="206">
        <f>IF(N128="nulová",J128,0)</f>
        <v>0</v>
      </c>
      <c r="BJ128" s="18" t="s">
        <v>83</v>
      </c>
      <c r="BK128" s="206">
        <f>ROUND(I128*H128,2)</f>
        <v>0</v>
      </c>
      <c r="BL128" s="18" t="s">
        <v>215</v>
      </c>
      <c r="BM128" s="205" t="s">
        <v>215</v>
      </c>
    </row>
    <row r="129" spans="1:65" s="2" customFormat="1" ht="48.75">
      <c r="A129" s="35"/>
      <c r="B129" s="36"/>
      <c r="C129" s="37"/>
      <c r="D129" s="209" t="s">
        <v>253</v>
      </c>
      <c r="E129" s="37"/>
      <c r="F129" s="240" t="s">
        <v>5564</v>
      </c>
      <c r="G129" s="37"/>
      <c r="H129" s="37"/>
      <c r="I129" s="241"/>
      <c r="J129" s="37"/>
      <c r="K129" s="37"/>
      <c r="L129" s="40"/>
      <c r="M129" s="242"/>
      <c r="N129" s="243"/>
      <c r="O129" s="72"/>
      <c r="P129" s="72"/>
      <c r="Q129" s="72"/>
      <c r="R129" s="72"/>
      <c r="S129" s="72"/>
      <c r="T129" s="73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253</v>
      </c>
      <c r="AU129" s="18" t="s">
        <v>85</v>
      </c>
    </row>
    <row r="130" spans="1:65" s="2" customFormat="1" ht="16.5" customHeight="1">
      <c r="A130" s="35"/>
      <c r="B130" s="36"/>
      <c r="C130" s="193" t="s">
        <v>106</v>
      </c>
      <c r="D130" s="193" t="s">
        <v>211</v>
      </c>
      <c r="E130" s="194" t="s">
        <v>5565</v>
      </c>
      <c r="F130" s="195" t="s">
        <v>5566</v>
      </c>
      <c r="G130" s="196" t="s">
        <v>1591</v>
      </c>
      <c r="H130" s="197">
        <v>1</v>
      </c>
      <c r="I130" s="198"/>
      <c r="J130" s="199">
        <f>ROUND(I130*H130,2)</f>
        <v>0</v>
      </c>
      <c r="K130" s="200"/>
      <c r="L130" s="40"/>
      <c r="M130" s="201" t="s">
        <v>1</v>
      </c>
      <c r="N130" s="202" t="s">
        <v>40</v>
      </c>
      <c r="O130" s="72"/>
      <c r="P130" s="203">
        <f>O130*H130</f>
        <v>0</v>
      </c>
      <c r="Q130" s="203">
        <v>0</v>
      </c>
      <c r="R130" s="203">
        <f>Q130*H130</f>
        <v>0</v>
      </c>
      <c r="S130" s="203">
        <v>0</v>
      </c>
      <c r="T130" s="20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5" t="s">
        <v>215</v>
      </c>
      <c r="AT130" s="205" t="s">
        <v>211</v>
      </c>
      <c r="AU130" s="205" t="s">
        <v>85</v>
      </c>
      <c r="AY130" s="18" t="s">
        <v>209</v>
      </c>
      <c r="BE130" s="206">
        <f>IF(N130="základní",J130,0)</f>
        <v>0</v>
      </c>
      <c r="BF130" s="206">
        <f>IF(N130="snížená",J130,0)</f>
        <v>0</v>
      </c>
      <c r="BG130" s="206">
        <f>IF(N130="zákl. přenesená",J130,0)</f>
        <v>0</v>
      </c>
      <c r="BH130" s="206">
        <f>IF(N130="sníž. přenesená",J130,0)</f>
        <v>0</v>
      </c>
      <c r="BI130" s="206">
        <f>IF(N130="nulová",J130,0)</f>
        <v>0</v>
      </c>
      <c r="BJ130" s="18" t="s">
        <v>83</v>
      </c>
      <c r="BK130" s="206">
        <f>ROUND(I130*H130,2)</f>
        <v>0</v>
      </c>
      <c r="BL130" s="18" t="s">
        <v>215</v>
      </c>
      <c r="BM130" s="205" t="s">
        <v>224</v>
      </c>
    </row>
    <row r="131" spans="1:65" s="2" customFormat="1" ht="29.25">
      <c r="A131" s="35"/>
      <c r="B131" s="36"/>
      <c r="C131" s="37"/>
      <c r="D131" s="209" t="s">
        <v>253</v>
      </c>
      <c r="E131" s="37"/>
      <c r="F131" s="240" t="s">
        <v>5567</v>
      </c>
      <c r="G131" s="37"/>
      <c r="H131" s="37"/>
      <c r="I131" s="241"/>
      <c r="J131" s="37"/>
      <c r="K131" s="37"/>
      <c r="L131" s="40"/>
      <c r="M131" s="242"/>
      <c r="N131" s="243"/>
      <c r="O131" s="72"/>
      <c r="P131" s="72"/>
      <c r="Q131" s="72"/>
      <c r="R131" s="72"/>
      <c r="S131" s="72"/>
      <c r="T131" s="73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253</v>
      </c>
      <c r="AU131" s="18" t="s">
        <v>85</v>
      </c>
    </row>
    <row r="132" spans="1:65" s="2" customFormat="1" ht="16.5" customHeight="1">
      <c r="A132" s="35"/>
      <c r="B132" s="36"/>
      <c r="C132" s="193" t="s">
        <v>215</v>
      </c>
      <c r="D132" s="193" t="s">
        <v>211</v>
      </c>
      <c r="E132" s="194" t="s">
        <v>5568</v>
      </c>
      <c r="F132" s="195" t="s">
        <v>5569</v>
      </c>
      <c r="G132" s="196" t="s">
        <v>1591</v>
      </c>
      <c r="H132" s="197">
        <v>1</v>
      </c>
      <c r="I132" s="198"/>
      <c r="J132" s="199">
        <f>ROUND(I132*H132,2)</f>
        <v>0</v>
      </c>
      <c r="K132" s="200"/>
      <c r="L132" s="40"/>
      <c r="M132" s="201" t="s">
        <v>1</v>
      </c>
      <c r="N132" s="202" t="s">
        <v>40</v>
      </c>
      <c r="O132" s="72"/>
      <c r="P132" s="203">
        <f>O132*H132</f>
        <v>0</v>
      </c>
      <c r="Q132" s="203">
        <v>0</v>
      </c>
      <c r="R132" s="203">
        <f>Q132*H132</f>
        <v>0</v>
      </c>
      <c r="S132" s="203">
        <v>0</v>
      </c>
      <c r="T132" s="20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215</v>
      </c>
      <c r="AT132" s="205" t="s">
        <v>211</v>
      </c>
      <c r="AU132" s="205" t="s">
        <v>85</v>
      </c>
      <c r="AY132" s="18" t="s">
        <v>209</v>
      </c>
      <c r="BE132" s="206">
        <f>IF(N132="základní",J132,0)</f>
        <v>0</v>
      </c>
      <c r="BF132" s="206">
        <f>IF(N132="snížená",J132,0)</f>
        <v>0</v>
      </c>
      <c r="BG132" s="206">
        <f>IF(N132="zákl. přenesená",J132,0)</f>
        <v>0</v>
      </c>
      <c r="BH132" s="206">
        <f>IF(N132="sníž. přenesená",J132,0)</f>
        <v>0</v>
      </c>
      <c r="BI132" s="206">
        <f>IF(N132="nulová",J132,0)</f>
        <v>0</v>
      </c>
      <c r="BJ132" s="18" t="s">
        <v>83</v>
      </c>
      <c r="BK132" s="206">
        <f>ROUND(I132*H132,2)</f>
        <v>0</v>
      </c>
      <c r="BL132" s="18" t="s">
        <v>215</v>
      </c>
      <c r="BM132" s="205" t="s">
        <v>229</v>
      </c>
    </row>
    <row r="133" spans="1:65" s="2" customFormat="1" ht="33" customHeight="1">
      <c r="A133" s="35"/>
      <c r="B133" s="36"/>
      <c r="C133" s="193" t="s">
        <v>232</v>
      </c>
      <c r="D133" s="193" t="s">
        <v>211</v>
      </c>
      <c r="E133" s="194" t="s">
        <v>5570</v>
      </c>
      <c r="F133" s="195" t="s">
        <v>5571</v>
      </c>
      <c r="G133" s="196" t="s">
        <v>1591</v>
      </c>
      <c r="H133" s="197">
        <v>1</v>
      </c>
      <c r="I133" s="198"/>
      <c r="J133" s="199">
        <f>ROUND(I133*H133,2)</f>
        <v>0</v>
      </c>
      <c r="K133" s="200"/>
      <c r="L133" s="40"/>
      <c r="M133" s="201" t="s">
        <v>1</v>
      </c>
      <c r="N133" s="202" t="s">
        <v>40</v>
      </c>
      <c r="O133" s="72"/>
      <c r="P133" s="203">
        <f>O133*H133</f>
        <v>0</v>
      </c>
      <c r="Q133" s="203">
        <v>0</v>
      </c>
      <c r="R133" s="203">
        <f>Q133*H133</f>
        <v>0</v>
      </c>
      <c r="S133" s="203">
        <v>0</v>
      </c>
      <c r="T133" s="20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215</v>
      </c>
      <c r="AT133" s="205" t="s">
        <v>211</v>
      </c>
      <c r="AU133" s="205" t="s">
        <v>85</v>
      </c>
      <c r="AY133" s="18" t="s">
        <v>209</v>
      </c>
      <c r="BE133" s="206">
        <f>IF(N133="základní",J133,0)</f>
        <v>0</v>
      </c>
      <c r="BF133" s="206">
        <f>IF(N133="snížená",J133,0)</f>
        <v>0</v>
      </c>
      <c r="BG133" s="206">
        <f>IF(N133="zákl. přenesená",J133,0)</f>
        <v>0</v>
      </c>
      <c r="BH133" s="206">
        <f>IF(N133="sníž. přenesená",J133,0)</f>
        <v>0</v>
      </c>
      <c r="BI133" s="206">
        <f>IF(N133="nulová",J133,0)</f>
        <v>0</v>
      </c>
      <c r="BJ133" s="18" t="s">
        <v>83</v>
      </c>
      <c r="BK133" s="206">
        <f>ROUND(I133*H133,2)</f>
        <v>0</v>
      </c>
      <c r="BL133" s="18" t="s">
        <v>215</v>
      </c>
      <c r="BM133" s="205" t="s">
        <v>235</v>
      </c>
    </row>
    <row r="134" spans="1:65" s="12" customFormat="1" ht="22.9" customHeight="1">
      <c r="B134" s="177"/>
      <c r="C134" s="178"/>
      <c r="D134" s="179" t="s">
        <v>74</v>
      </c>
      <c r="E134" s="191" t="s">
        <v>5572</v>
      </c>
      <c r="F134" s="191" t="s">
        <v>5573</v>
      </c>
      <c r="G134" s="178"/>
      <c r="H134" s="178"/>
      <c r="I134" s="181"/>
      <c r="J134" s="192">
        <f>BK134</f>
        <v>0</v>
      </c>
      <c r="K134" s="178"/>
      <c r="L134" s="183"/>
      <c r="M134" s="184"/>
      <c r="N134" s="185"/>
      <c r="O134" s="185"/>
      <c r="P134" s="186">
        <f>SUM(P135:P136)</f>
        <v>0</v>
      </c>
      <c r="Q134" s="185"/>
      <c r="R134" s="186">
        <f>SUM(R135:R136)</f>
        <v>0</v>
      </c>
      <c r="S134" s="185"/>
      <c r="T134" s="187">
        <f>SUM(T135:T136)</f>
        <v>0</v>
      </c>
      <c r="AR134" s="188" t="s">
        <v>232</v>
      </c>
      <c r="AT134" s="189" t="s">
        <v>74</v>
      </c>
      <c r="AU134" s="189" t="s">
        <v>83</v>
      </c>
      <c r="AY134" s="188" t="s">
        <v>209</v>
      </c>
      <c r="BK134" s="190">
        <f>SUM(BK135:BK136)</f>
        <v>0</v>
      </c>
    </row>
    <row r="135" spans="1:65" s="2" customFormat="1" ht="16.5" customHeight="1">
      <c r="A135" s="35"/>
      <c r="B135" s="36"/>
      <c r="C135" s="193" t="s">
        <v>224</v>
      </c>
      <c r="D135" s="193" t="s">
        <v>211</v>
      </c>
      <c r="E135" s="194" t="s">
        <v>5574</v>
      </c>
      <c r="F135" s="195" t="s">
        <v>5573</v>
      </c>
      <c r="G135" s="196" t="s">
        <v>1591</v>
      </c>
      <c r="H135" s="197">
        <v>1</v>
      </c>
      <c r="I135" s="198"/>
      <c r="J135" s="199">
        <f>ROUND(I135*H135,2)</f>
        <v>0</v>
      </c>
      <c r="K135" s="200"/>
      <c r="L135" s="40"/>
      <c r="M135" s="201" t="s">
        <v>1</v>
      </c>
      <c r="N135" s="202" t="s">
        <v>40</v>
      </c>
      <c r="O135" s="72"/>
      <c r="P135" s="203">
        <f>O135*H135</f>
        <v>0</v>
      </c>
      <c r="Q135" s="203">
        <v>0</v>
      </c>
      <c r="R135" s="203">
        <f>Q135*H135</f>
        <v>0</v>
      </c>
      <c r="S135" s="203">
        <v>0</v>
      </c>
      <c r="T135" s="20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215</v>
      </c>
      <c r="AT135" s="205" t="s">
        <v>211</v>
      </c>
      <c r="AU135" s="205" t="s">
        <v>85</v>
      </c>
      <c r="AY135" s="18" t="s">
        <v>209</v>
      </c>
      <c r="BE135" s="206">
        <f>IF(N135="základní",J135,0)</f>
        <v>0</v>
      </c>
      <c r="BF135" s="206">
        <f>IF(N135="snížená",J135,0)</f>
        <v>0</v>
      </c>
      <c r="BG135" s="206">
        <f>IF(N135="zákl. přenesená",J135,0)</f>
        <v>0</v>
      </c>
      <c r="BH135" s="206">
        <f>IF(N135="sníž. přenesená",J135,0)</f>
        <v>0</v>
      </c>
      <c r="BI135" s="206">
        <f>IF(N135="nulová",J135,0)</f>
        <v>0</v>
      </c>
      <c r="BJ135" s="18" t="s">
        <v>83</v>
      </c>
      <c r="BK135" s="206">
        <f>ROUND(I135*H135,2)</f>
        <v>0</v>
      </c>
      <c r="BL135" s="18" t="s">
        <v>215</v>
      </c>
      <c r="BM135" s="205" t="s">
        <v>240</v>
      </c>
    </row>
    <row r="136" spans="1:65" s="2" customFormat="1" ht="97.5">
      <c r="A136" s="35"/>
      <c r="B136" s="36"/>
      <c r="C136" s="37"/>
      <c r="D136" s="209" t="s">
        <v>253</v>
      </c>
      <c r="E136" s="37"/>
      <c r="F136" s="240" t="s">
        <v>5575</v>
      </c>
      <c r="G136" s="37"/>
      <c r="H136" s="37"/>
      <c r="I136" s="241"/>
      <c r="J136" s="37"/>
      <c r="K136" s="37"/>
      <c r="L136" s="40"/>
      <c r="M136" s="242"/>
      <c r="N136" s="243"/>
      <c r="O136" s="72"/>
      <c r="P136" s="72"/>
      <c r="Q136" s="72"/>
      <c r="R136" s="72"/>
      <c r="S136" s="72"/>
      <c r="T136" s="73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253</v>
      </c>
      <c r="AU136" s="18" t="s">
        <v>85</v>
      </c>
    </row>
    <row r="137" spans="1:65" s="12" customFormat="1" ht="22.9" customHeight="1">
      <c r="B137" s="177"/>
      <c r="C137" s="178"/>
      <c r="D137" s="179" t="s">
        <v>74</v>
      </c>
      <c r="E137" s="191" t="s">
        <v>5576</v>
      </c>
      <c r="F137" s="191" t="s">
        <v>5577</v>
      </c>
      <c r="G137" s="178"/>
      <c r="H137" s="178"/>
      <c r="I137" s="181"/>
      <c r="J137" s="192">
        <f>BK137</f>
        <v>0</v>
      </c>
      <c r="K137" s="178"/>
      <c r="L137" s="183"/>
      <c r="M137" s="184"/>
      <c r="N137" s="185"/>
      <c r="O137" s="185"/>
      <c r="P137" s="186">
        <f>SUM(P138:P143)</f>
        <v>0</v>
      </c>
      <c r="Q137" s="185"/>
      <c r="R137" s="186">
        <f>SUM(R138:R143)</f>
        <v>0</v>
      </c>
      <c r="S137" s="185"/>
      <c r="T137" s="187">
        <f>SUM(T138:T143)</f>
        <v>0</v>
      </c>
      <c r="AR137" s="188" t="s">
        <v>232</v>
      </c>
      <c r="AT137" s="189" t="s">
        <v>74</v>
      </c>
      <c r="AU137" s="189" t="s">
        <v>83</v>
      </c>
      <c r="AY137" s="188" t="s">
        <v>209</v>
      </c>
      <c r="BK137" s="190">
        <f>SUM(BK138:BK143)</f>
        <v>0</v>
      </c>
    </row>
    <row r="138" spans="1:65" s="2" customFormat="1" ht="16.5" customHeight="1">
      <c r="A138" s="35"/>
      <c r="B138" s="36"/>
      <c r="C138" s="193" t="s">
        <v>241</v>
      </c>
      <c r="D138" s="193" t="s">
        <v>211</v>
      </c>
      <c r="E138" s="194" t="s">
        <v>5578</v>
      </c>
      <c r="F138" s="195" t="s">
        <v>5577</v>
      </c>
      <c r="G138" s="196" t="s">
        <v>1591</v>
      </c>
      <c r="H138" s="197">
        <v>1</v>
      </c>
      <c r="I138" s="198"/>
      <c r="J138" s="199">
        <f>ROUND(I138*H138,2)</f>
        <v>0</v>
      </c>
      <c r="K138" s="200"/>
      <c r="L138" s="40"/>
      <c r="M138" s="201" t="s">
        <v>1</v>
      </c>
      <c r="N138" s="202" t="s">
        <v>40</v>
      </c>
      <c r="O138" s="72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215</v>
      </c>
      <c r="AT138" s="205" t="s">
        <v>211</v>
      </c>
      <c r="AU138" s="205" t="s">
        <v>85</v>
      </c>
      <c r="AY138" s="18" t="s">
        <v>209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83</v>
      </c>
      <c r="BK138" s="206">
        <f>ROUND(I138*H138,2)</f>
        <v>0</v>
      </c>
      <c r="BL138" s="18" t="s">
        <v>215</v>
      </c>
      <c r="BM138" s="205" t="s">
        <v>244</v>
      </c>
    </row>
    <row r="139" spans="1:65" s="2" customFormat="1" ht="58.5">
      <c r="A139" s="35"/>
      <c r="B139" s="36"/>
      <c r="C139" s="37"/>
      <c r="D139" s="209" t="s">
        <v>253</v>
      </c>
      <c r="E139" s="37"/>
      <c r="F139" s="240" t="s">
        <v>5579</v>
      </c>
      <c r="G139" s="37"/>
      <c r="H139" s="37"/>
      <c r="I139" s="241"/>
      <c r="J139" s="37"/>
      <c r="K139" s="37"/>
      <c r="L139" s="40"/>
      <c r="M139" s="242"/>
      <c r="N139" s="243"/>
      <c r="O139" s="72"/>
      <c r="P139" s="72"/>
      <c r="Q139" s="72"/>
      <c r="R139" s="72"/>
      <c r="S139" s="72"/>
      <c r="T139" s="73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253</v>
      </c>
      <c r="AU139" s="18" t="s">
        <v>85</v>
      </c>
    </row>
    <row r="140" spans="1:65" s="2" customFormat="1" ht="16.5" customHeight="1">
      <c r="A140" s="35"/>
      <c r="B140" s="36"/>
      <c r="C140" s="193" t="s">
        <v>229</v>
      </c>
      <c r="D140" s="193" t="s">
        <v>211</v>
      </c>
      <c r="E140" s="194" t="s">
        <v>5580</v>
      </c>
      <c r="F140" s="195" t="s">
        <v>5581</v>
      </c>
      <c r="G140" s="196" t="s">
        <v>1591</v>
      </c>
      <c r="H140" s="197">
        <v>1</v>
      </c>
      <c r="I140" s="198"/>
      <c r="J140" s="199">
        <f>ROUND(I140*H140,2)</f>
        <v>0</v>
      </c>
      <c r="K140" s="200"/>
      <c r="L140" s="40"/>
      <c r="M140" s="201" t="s">
        <v>1</v>
      </c>
      <c r="N140" s="202" t="s">
        <v>40</v>
      </c>
      <c r="O140" s="72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215</v>
      </c>
      <c r="AT140" s="205" t="s">
        <v>211</v>
      </c>
      <c r="AU140" s="205" t="s">
        <v>85</v>
      </c>
      <c r="AY140" s="18" t="s">
        <v>209</v>
      </c>
      <c r="BE140" s="206">
        <f>IF(N140="základní",J140,0)</f>
        <v>0</v>
      </c>
      <c r="BF140" s="206">
        <f>IF(N140="snížená",J140,0)</f>
        <v>0</v>
      </c>
      <c r="BG140" s="206">
        <f>IF(N140="zákl. přenesená",J140,0)</f>
        <v>0</v>
      </c>
      <c r="BH140" s="206">
        <f>IF(N140="sníž. přenesená",J140,0)</f>
        <v>0</v>
      </c>
      <c r="BI140" s="206">
        <f>IF(N140="nulová",J140,0)</f>
        <v>0</v>
      </c>
      <c r="BJ140" s="18" t="s">
        <v>83</v>
      </c>
      <c r="BK140" s="206">
        <f>ROUND(I140*H140,2)</f>
        <v>0</v>
      </c>
      <c r="BL140" s="18" t="s">
        <v>215</v>
      </c>
      <c r="BM140" s="205" t="s">
        <v>247</v>
      </c>
    </row>
    <row r="141" spans="1:65" s="2" customFormat="1" ht="29.25">
      <c r="A141" s="35"/>
      <c r="B141" s="36"/>
      <c r="C141" s="37"/>
      <c r="D141" s="209" t="s">
        <v>253</v>
      </c>
      <c r="E141" s="37"/>
      <c r="F141" s="240" t="s">
        <v>5582</v>
      </c>
      <c r="G141" s="37"/>
      <c r="H141" s="37"/>
      <c r="I141" s="241"/>
      <c r="J141" s="37"/>
      <c r="K141" s="37"/>
      <c r="L141" s="40"/>
      <c r="M141" s="242"/>
      <c r="N141" s="243"/>
      <c r="O141" s="72"/>
      <c r="P141" s="72"/>
      <c r="Q141" s="72"/>
      <c r="R141" s="72"/>
      <c r="S141" s="72"/>
      <c r="T141" s="73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253</v>
      </c>
      <c r="AU141" s="18" t="s">
        <v>85</v>
      </c>
    </row>
    <row r="142" spans="1:65" s="2" customFormat="1" ht="16.5" customHeight="1">
      <c r="A142" s="35"/>
      <c r="B142" s="36"/>
      <c r="C142" s="193" t="s">
        <v>249</v>
      </c>
      <c r="D142" s="193" t="s">
        <v>211</v>
      </c>
      <c r="E142" s="194" t="s">
        <v>5583</v>
      </c>
      <c r="F142" s="195" t="s">
        <v>5584</v>
      </c>
      <c r="G142" s="196" t="s">
        <v>1591</v>
      </c>
      <c r="H142" s="197">
        <v>1</v>
      </c>
      <c r="I142" s="198"/>
      <c r="J142" s="199">
        <f>ROUND(I142*H142,2)</f>
        <v>0</v>
      </c>
      <c r="K142" s="200"/>
      <c r="L142" s="40"/>
      <c r="M142" s="201" t="s">
        <v>1</v>
      </c>
      <c r="N142" s="202" t="s">
        <v>40</v>
      </c>
      <c r="O142" s="72"/>
      <c r="P142" s="203">
        <f>O142*H142</f>
        <v>0</v>
      </c>
      <c r="Q142" s="203">
        <v>0</v>
      </c>
      <c r="R142" s="203">
        <f>Q142*H142</f>
        <v>0</v>
      </c>
      <c r="S142" s="203">
        <v>0</v>
      </c>
      <c r="T142" s="20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215</v>
      </c>
      <c r="AT142" s="205" t="s">
        <v>211</v>
      </c>
      <c r="AU142" s="205" t="s">
        <v>85</v>
      </c>
      <c r="AY142" s="18" t="s">
        <v>209</v>
      </c>
      <c r="BE142" s="206">
        <f>IF(N142="základní",J142,0)</f>
        <v>0</v>
      </c>
      <c r="BF142" s="206">
        <f>IF(N142="snížená",J142,0)</f>
        <v>0</v>
      </c>
      <c r="BG142" s="206">
        <f>IF(N142="zákl. přenesená",J142,0)</f>
        <v>0</v>
      </c>
      <c r="BH142" s="206">
        <f>IF(N142="sníž. přenesená",J142,0)</f>
        <v>0</v>
      </c>
      <c r="BI142" s="206">
        <f>IF(N142="nulová",J142,0)</f>
        <v>0</v>
      </c>
      <c r="BJ142" s="18" t="s">
        <v>83</v>
      </c>
      <c r="BK142" s="206">
        <f>ROUND(I142*H142,2)</f>
        <v>0</v>
      </c>
      <c r="BL142" s="18" t="s">
        <v>215</v>
      </c>
      <c r="BM142" s="205" t="s">
        <v>252</v>
      </c>
    </row>
    <row r="143" spans="1:65" s="2" customFormat="1" ht="39">
      <c r="A143" s="35"/>
      <c r="B143" s="36"/>
      <c r="C143" s="37"/>
      <c r="D143" s="209" t="s">
        <v>253</v>
      </c>
      <c r="E143" s="37"/>
      <c r="F143" s="240" t="s">
        <v>5585</v>
      </c>
      <c r="G143" s="37"/>
      <c r="H143" s="37"/>
      <c r="I143" s="241"/>
      <c r="J143" s="37"/>
      <c r="K143" s="37"/>
      <c r="L143" s="40"/>
      <c r="M143" s="242"/>
      <c r="N143" s="243"/>
      <c r="O143" s="72"/>
      <c r="P143" s="72"/>
      <c r="Q143" s="72"/>
      <c r="R143" s="72"/>
      <c r="S143" s="72"/>
      <c r="T143" s="73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253</v>
      </c>
      <c r="AU143" s="18" t="s">
        <v>85</v>
      </c>
    </row>
    <row r="144" spans="1:65" s="12" customFormat="1" ht="22.9" customHeight="1">
      <c r="B144" s="177"/>
      <c r="C144" s="178"/>
      <c r="D144" s="179" t="s">
        <v>74</v>
      </c>
      <c r="E144" s="191" t="s">
        <v>5586</v>
      </c>
      <c r="F144" s="191" t="s">
        <v>5587</v>
      </c>
      <c r="G144" s="178"/>
      <c r="H144" s="178"/>
      <c r="I144" s="181"/>
      <c r="J144" s="192">
        <f>BK144</f>
        <v>0</v>
      </c>
      <c r="K144" s="178"/>
      <c r="L144" s="183"/>
      <c r="M144" s="184"/>
      <c r="N144" s="185"/>
      <c r="O144" s="185"/>
      <c r="P144" s="186">
        <f>SUM(P145:P148)</f>
        <v>0</v>
      </c>
      <c r="Q144" s="185"/>
      <c r="R144" s="186">
        <f>SUM(R145:R148)</f>
        <v>0</v>
      </c>
      <c r="S144" s="185"/>
      <c r="T144" s="187">
        <f>SUM(T145:T148)</f>
        <v>0</v>
      </c>
      <c r="AR144" s="188" t="s">
        <v>232</v>
      </c>
      <c r="AT144" s="189" t="s">
        <v>74</v>
      </c>
      <c r="AU144" s="189" t="s">
        <v>83</v>
      </c>
      <c r="AY144" s="188" t="s">
        <v>209</v>
      </c>
      <c r="BK144" s="190">
        <f>SUM(BK145:BK148)</f>
        <v>0</v>
      </c>
    </row>
    <row r="145" spans="1:65" s="2" customFormat="1" ht="16.5" customHeight="1">
      <c r="A145" s="35"/>
      <c r="B145" s="36"/>
      <c r="C145" s="193" t="s">
        <v>235</v>
      </c>
      <c r="D145" s="193" t="s">
        <v>211</v>
      </c>
      <c r="E145" s="194" t="s">
        <v>5588</v>
      </c>
      <c r="F145" s="195" t="s">
        <v>5589</v>
      </c>
      <c r="G145" s="196" t="s">
        <v>1591</v>
      </c>
      <c r="H145" s="197">
        <v>1</v>
      </c>
      <c r="I145" s="198"/>
      <c r="J145" s="199">
        <f>ROUND(I145*H145,2)</f>
        <v>0</v>
      </c>
      <c r="K145" s="200"/>
      <c r="L145" s="40"/>
      <c r="M145" s="201" t="s">
        <v>1</v>
      </c>
      <c r="N145" s="202" t="s">
        <v>40</v>
      </c>
      <c r="O145" s="72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215</v>
      </c>
      <c r="AT145" s="205" t="s">
        <v>211</v>
      </c>
      <c r="AU145" s="205" t="s">
        <v>85</v>
      </c>
      <c r="AY145" s="18" t="s">
        <v>209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83</v>
      </c>
      <c r="BK145" s="206">
        <f>ROUND(I145*H145,2)</f>
        <v>0</v>
      </c>
      <c r="BL145" s="18" t="s">
        <v>215</v>
      </c>
      <c r="BM145" s="205" t="s">
        <v>258</v>
      </c>
    </row>
    <row r="146" spans="1:65" s="2" customFormat="1" ht="87.75">
      <c r="A146" s="35"/>
      <c r="B146" s="36"/>
      <c r="C146" s="37"/>
      <c r="D146" s="209" t="s">
        <v>253</v>
      </c>
      <c r="E146" s="37"/>
      <c r="F146" s="240" t="s">
        <v>5590</v>
      </c>
      <c r="G146" s="37"/>
      <c r="H146" s="37"/>
      <c r="I146" s="241"/>
      <c r="J146" s="37"/>
      <c r="K146" s="37"/>
      <c r="L146" s="40"/>
      <c r="M146" s="242"/>
      <c r="N146" s="243"/>
      <c r="O146" s="72"/>
      <c r="P146" s="72"/>
      <c r="Q146" s="72"/>
      <c r="R146" s="72"/>
      <c r="S146" s="72"/>
      <c r="T146" s="73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253</v>
      </c>
      <c r="AU146" s="18" t="s">
        <v>85</v>
      </c>
    </row>
    <row r="147" spans="1:65" s="2" customFormat="1" ht="16.5" customHeight="1">
      <c r="A147" s="35"/>
      <c r="B147" s="36"/>
      <c r="C147" s="193" t="s">
        <v>259</v>
      </c>
      <c r="D147" s="193" t="s">
        <v>211</v>
      </c>
      <c r="E147" s="194" t="s">
        <v>5591</v>
      </c>
      <c r="F147" s="195" t="s">
        <v>5592</v>
      </c>
      <c r="G147" s="196" t="s">
        <v>1591</v>
      </c>
      <c r="H147" s="197">
        <v>1</v>
      </c>
      <c r="I147" s="198"/>
      <c r="J147" s="199">
        <f>ROUND(I147*H147,2)</f>
        <v>0</v>
      </c>
      <c r="K147" s="200"/>
      <c r="L147" s="40"/>
      <c r="M147" s="201" t="s">
        <v>1</v>
      </c>
      <c r="N147" s="202" t="s">
        <v>40</v>
      </c>
      <c r="O147" s="72"/>
      <c r="P147" s="203">
        <f>O147*H147</f>
        <v>0</v>
      </c>
      <c r="Q147" s="203">
        <v>0</v>
      </c>
      <c r="R147" s="203">
        <f>Q147*H147</f>
        <v>0</v>
      </c>
      <c r="S147" s="203">
        <v>0</v>
      </c>
      <c r="T147" s="20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215</v>
      </c>
      <c r="AT147" s="205" t="s">
        <v>211</v>
      </c>
      <c r="AU147" s="205" t="s">
        <v>85</v>
      </c>
      <c r="AY147" s="18" t="s">
        <v>209</v>
      </c>
      <c r="BE147" s="206">
        <f>IF(N147="základní",J147,0)</f>
        <v>0</v>
      </c>
      <c r="BF147" s="206">
        <f>IF(N147="snížená",J147,0)</f>
        <v>0</v>
      </c>
      <c r="BG147" s="206">
        <f>IF(N147="zákl. přenesená",J147,0)</f>
        <v>0</v>
      </c>
      <c r="BH147" s="206">
        <f>IF(N147="sníž. přenesená",J147,0)</f>
        <v>0</v>
      </c>
      <c r="BI147" s="206">
        <f>IF(N147="nulová",J147,0)</f>
        <v>0</v>
      </c>
      <c r="BJ147" s="18" t="s">
        <v>83</v>
      </c>
      <c r="BK147" s="206">
        <f>ROUND(I147*H147,2)</f>
        <v>0</v>
      </c>
      <c r="BL147" s="18" t="s">
        <v>215</v>
      </c>
      <c r="BM147" s="205" t="s">
        <v>260</v>
      </c>
    </row>
    <row r="148" spans="1:65" s="2" customFormat="1" ht="29.25">
      <c r="A148" s="35"/>
      <c r="B148" s="36"/>
      <c r="C148" s="37"/>
      <c r="D148" s="209" t="s">
        <v>253</v>
      </c>
      <c r="E148" s="37"/>
      <c r="F148" s="240" t="s">
        <v>5593</v>
      </c>
      <c r="G148" s="37"/>
      <c r="H148" s="37"/>
      <c r="I148" s="241"/>
      <c r="J148" s="37"/>
      <c r="K148" s="37"/>
      <c r="L148" s="40"/>
      <c r="M148" s="242"/>
      <c r="N148" s="243"/>
      <c r="O148" s="72"/>
      <c r="P148" s="72"/>
      <c r="Q148" s="72"/>
      <c r="R148" s="72"/>
      <c r="S148" s="72"/>
      <c r="T148" s="73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253</v>
      </c>
      <c r="AU148" s="18" t="s">
        <v>85</v>
      </c>
    </row>
    <row r="149" spans="1:65" s="12" customFormat="1" ht="22.9" customHeight="1">
      <c r="B149" s="177"/>
      <c r="C149" s="178"/>
      <c r="D149" s="179" t="s">
        <v>74</v>
      </c>
      <c r="E149" s="191" t="s">
        <v>5594</v>
      </c>
      <c r="F149" s="191" t="s">
        <v>5595</v>
      </c>
      <c r="G149" s="178"/>
      <c r="H149" s="178"/>
      <c r="I149" s="181"/>
      <c r="J149" s="192">
        <f>BK149</f>
        <v>0</v>
      </c>
      <c r="K149" s="178"/>
      <c r="L149" s="183"/>
      <c r="M149" s="184"/>
      <c r="N149" s="185"/>
      <c r="O149" s="185"/>
      <c r="P149" s="186">
        <f>SUM(P150:P151)</f>
        <v>0</v>
      </c>
      <c r="Q149" s="185"/>
      <c r="R149" s="186">
        <f>SUM(R150:R151)</f>
        <v>0</v>
      </c>
      <c r="S149" s="185"/>
      <c r="T149" s="187">
        <f>SUM(T150:T151)</f>
        <v>0</v>
      </c>
      <c r="AR149" s="188" t="s">
        <v>232</v>
      </c>
      <c r="AT149" s="189" t="s">
        <v>74</v>
      </c>
      <c r="AU149" s="189" t="s">
        <v>83</v>
      </c>
      <c r="AY149" s="188" t="s">
        <v>209</v>
      </c>
      <c r="BK149" s="190">
        <f>SUM(BK150:BK151)</f>
        <v>0</v>
      </c>
    </row>
    <row r="150" spans="1:65" s="2" customFormat="1" ht="16.5" customHeight="1">
      <c r="A150" s="35"/>
      <c r="B150" s="36"/>
      <c r="C150" s="193" t="s">
        <v>240</v>
      </c>
      <c r="D150" s="193" t="s">
        <v>211</v>
      </c>
      <c r="E150" s="194" t="s">
        <v>5596</v>
      </c>
      <c r="F150" s="195" t="s">
        <v>5597</v>
      </c>
      <c r="G150" s="196" t="s">
        <v>1591</v>
      </c>
      <c r="H150" s="197">
        <v>1</v>
      </c>
      <c r="I150" s="198"/>
      <c r="J150" s="199">
        <f>ROUND(I150*H150,2)</f>
        <v>0</v>
      </c>
      <c r="K150" s="200"/>
      <c r="L150" s="40"/>
      <c r="M150" s="201" t="s">
        <v>1</v>
      </c>
      <c r="N150" s="202" t="s">
        <v>40</v>
      </c>
      <c r="O150" s="72"/>
      <c r="P150" s="203">
        <f>O150*H150</f>
        <v>0</v>
      </c>
      <c r="Q150" s="203">
        <v>0</v>
      </c>
      <c r="R150" s="203">
        <f>Q150*H150</f>
        <v>0</v>
      </c>
      <c r="S150" s="203">
        <v>0</v>
      </c>
      <c r="T150" s="20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215</v>
      </c>
      <c r="AT150" s="205" t="s">
        <v>211</v>
      </c>
      <c r="AU150" s="205" t="s">
        <v>85</v>
      </c>
      <c r="AY150" s="18" t="s">
        <v>209</v>
      </c>
      <c r="BE150" s="206">
        <f>IF(N150="základní",J150,0)</f>
        <v>0</v>
      </c>
      <c r="BF150" s="206">
        <f>IF(N150="snížená",J150,0)</f>
        <v>0</v>
      </c>
      <c r="BG150" s="206">
        <f>IF(N150="zákl. přenesená",J150,0)</f>
        <v>0</v>
      </c>
      <c r="BH150" s="206">
        <f>IF(N150="sníž. přenesená",J150,0)</f>
        <v>0</v>
      </c>
      <c r="BI150" s="206">
        <f>IF(N150="nulová",J150,0)</f>
        <v>0</v>
      </c>
      <c r="BJ150" s="18" t="s">
        <v>83</v>
      </c>
      <c r="BK150" s="206">
        <f>ROUND(I150*H150,2)</f>
        <v>0</v>
      </c>
      <c r="BL150" s="18" t="s">
        <v>215</v>
      </c>
      <c r="BM150" s="205" t="s">
        <v>263</v>
      </c>
    </row>
    <row r="151" spans="1:65" s="2" customFormat="1" ht="78">
      <c r="A151" s="35"/>
      <c r="B151" s="36"/>
      <c r="C151" s="37"/>
      <c r="D151" s="209" t="s">
        <v>253</v>
      </c>
      <c r="E151" s="37"/>
      <c r="F151" s="240" t="s">
        <v>5598</v>
      </c>
      <c r="G151" s="37"/>
      <c r="H151" s="37"/>
      <c r="I151" s="241"/>
      <c r="J151" s="37"/>
      <c r="K151" s="37"/>
      <c r="L151" s="40"/>
      <c r="M151" s="242"/>
      <c r="N151" s="243"/>
      <c r="O151" s="72"/>
      <c r="P151" s="72"/>
      <c r="Q151" s="72"/>
      <c r="R151" s="72"/>
      <c r="S151" s="72"/>
      <c r="T151" s="73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253</v>
      </c>
      <c r="AU151" s="18" t="s">
        <v>85</v>
      </c>
    </row>
    <row r="152" spans="1:65" s="12" customFormat="1" ht="22.9" customHeight="1">
      <c r="B152" s="177"/>
      <c r="C152" s="178"/>
      <c r="D152" s="179" t="s">
        <v>74</v>
      </c>
      <c r="E152" s="191" t="s">
        <v>5599</v>
      </c>
      <c r="F152" s="191" t="s">
        <v>5600</v>
      </c>
      <c r="G152" s="178"/>
      <c r="H152" s="178"/>
      <c r="I152" s="181"/>
      <c r="J152" s="192">
        <f>BK152</f>
        <v>0</v>
      </c>
      <c r="K152" s="178"/>
      <c r="L152" s="183"/>
      <c r="M152" s="184"/>
      <c r="N152" s="185"/>
      <c r="O152" s="185"/>
      <c r="P152" s="186">
        <f>SUM(P153:P156)</f>
        <v>0</v>
      </c>
      <c r="Q152" s="185"/>
      <c r="R152" s="186">
        <f>SUM(R153:R156)</f>
        <v>0</v>
      </c>
      <c r="S152" s="185"/>
      <c r="T152" s="187">
        <f>SUM(T153:T156)</f>
        <v>0</v>
      </c>
      <c r="AR152" s="188" t="s">
        <v>232</v>
      </c>
      <c r="AT152" s="189" t="s">
        <v>74</v>
      </c>
      <c r="AU152" s="189" t="s">
        <v>83</v>
      </c>
      <c r="AY152" s="188" t="s">
        <v>209</v>
      </c>
      <c r="BK152" s="190">
        <f>SUM(BK153:BK156)</f>
        <v>0</v>
      </c>
    </row>
    <row r="153" spans="1:65" s="2" customFormat="1" ht="16.5" customHeight="1">
      <c r="A153" s="35"/>
      <c r="B153" s="36"/>
      <c r="C153" s="193" t="s">
        <v>265</v>
      </c>
      <c r="D153" s="193" t="s">
        <v>211</v>
      </c>
      <c r="E153" s="194" t="s">
        <v>5601</v>
      </c>
      <c r="F153" s="195" t="s">
        <v>5600</v>
      </c>
      <c r="G153" s="196" t="s">
        <v>1591</v>
      </c>
      <c r="H153" s="197">
        <v>1</v>
      </c>
      <c r="I153" s="198"/>
      <c r="J153" s="199">
        <f>ROUND(I153*H153,2)</f>
        <v>0</v>
      </c>
      <c r="K153" s="200"/>
      <c r="L153" s="40"/>
      <c r="M153" s="201" t="s">
        <v>1</v>
      </c>
      <c r="N153" s="202" t="s">
        <v>40</v>
      </c>
      <c r="O153" s="72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215</v>
      </c>
      <c r="AT153" s="205" t="s">
        <v>211</v>
      </c>
      <c r="AU153" s="205" t="s">
        <v>85</v>
      </c>
      <c r="AY153" s="18" t="s">
        <v>209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8" t="s">
        <v>83</v>
      </c>
      <c r="BK153" s="206">
        <f>ROUND(I153*H153,2)</f>
        <v>0</v>
      </c>
      <c r="BL153" s="18" t="s">
        <v>215</v>
      </c>
      <c r="BM153" s="205" t="s">
        <v>266</v>
      </c>
    </row>
    <row r="154" spans="1:65" s="2" customFormat="1" ht="146.25">
      <c r="A154" s="35"/>
      <c r="B154" s="36"/>
      <c r="C154" s="37"/>
      <c r="D154" s="209" t="s">
        <v>253</v>
      </c>
      <c r="E154" s="37"/>
      <c r="F154" s="240" t="s">
        <v>5602</v>
      </c>
      <c r="G154" s="37"/>
      <c r="H154" s="37"/>
      <c r="I154" s="241"/>
      <c r="J154" s="37"/>
      <c r="K154" s="37"/>
      <c r="L154" s="40"/>
      <c r="M154" s="242"/>
      <c r="N154" s="243"/>
      <c r="O154" s="72"/>
      <c r="P154" s="72"/>
      <c r="Q154" s="72"/>
      <c r="R154" s="72"/>
      <c r="S154" s="72"/>
      <c r="T154" s="73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253</v>
      </c>
      <c r="AU154" s="18" t="s">
        <v>85</v>
      </c>
    </row>
    <row r="155" spans="1:65" s="2" customFormat="1" ht="16.5" customHeight="1">
      <c r="A155" s="35"/>
      <c r="B155" s="36"/>
      <c r="C155" s="193" t="s">
        <v>244</v>
      </c>
      <c r="D155" s="193" t="s">
        <v>211</v>
      </c>
      <c r="E155" s="194" t="s">
        <v>5603</v>
      </c>
      <c r="F155" s="195" t="s">
        <v>5604</v>
      </c>
      <c r="G155" s="196" t="s">
        <v>5605</v>
      </c>
      <c r="H155" s="197">
        <v>85</v>
      </c>
      <c r="I155" s="198"/>
      <c r="J155" s="199">
        <f>ROUND(I155*H155,2)</f>
        <v>0</v>
      </c>
      <c r="K155" s="200"/>
      <c r="L155" s="40"/>
      <c r="M155" s="201" t="s">
        <v>1</v>
      </c>
      <c r="N155" s="202" t="s">
        <v>40</v>
      </c>
      <c r="O155" s="72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215</v>
      </c>
      <c r="AT155" s="205" t="s">
        <v>211</v>
      </c>
      <c r="AU155" s="205" t="s">
        <v>85</v>
      </c>
      <c r="AY155" s="18" t="s">
        <v>209</v>
      </c>
      <c r="BE155" s="206">
        <f>IF(N155="základní",J155,0)</f>
        <v>0</v>
      </c>
      <c r="BF155" s="206">
        <f>IF(N155="snížená",J155,0)</f>
        <v>0</v>
      </c>
      <c r="BG155" s="206">
        <f>IF(N155="zákl. přenesená",J155,0)</f>
        <v>0</v>
      </c>
      <c r="BH155" s="206">
        <f>IF(N155="sníž. přenesená",J155,0)</f>
        <v>0</v>
      </c>
      <c r="BI155" s="206">
        <f>IF(N155="nulová",J155,0)</f>
        <v>0</v>
      </c>
      <c r="BJ155" s="18" t="s">
        <v>83</v>
      </c>
      <c r="BK155" s="206">
        <f>ROUND(I155*H155,2)</f>
        <v>0</v>
      </c>
      <c r="BL155" s="18" t="s">
        <v>215</v>
      </c>
      <c r="BM155" s="205" t="s">
        <v>271</v>
      </c>
    </row>
    <row r="156" spans="1:65" s="2" customFormat="1" ht="87.75">
      <c r="A156" s="35"/>
      <c r="B156" s="36"/>
      <c r="C156" s="37"/>
      <c r="D156" s="209" t="s">
        <v>253</v>
      </c>
      <c r="E156" s="37"/>
      <c r="F156" s="240" t="s">
        <v>5606</v>
      </c>
      <c r="G156" s="37"/>
      <c r="H156" s="37"/>
      <c r="I156" s="241"/>
      <c r="J156" s="37"/>
      <c r="K156" s="37"/>
      <c r="L156" s="40"/>
      <c r="M156" s="275"/>
      <c r="N156" s="276"/>
      <c r="O156" s="269"/>
      <c r="P156" s="269"/>
      <c r="Q156" s="269"/>
      <c r="R156" s="269"/>
      <c r="S156" s="269"/>
      <c r="T156" s="277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253</v>
      </c>
      <c r="AU156" s="18" t="s">
        <v>85</v>
      </c>
    </row>
    <row r="157" spans="1:65" s="2" customFormat="1" ht="6.95" customHeight="1">
      <c r="A157" s="35"/>
      <c r="B157" s="55"/>
      <c r="C157" s="56"/>
      <c r="D157" s="56"/>
      <c r="E157" s="56"/>
      <c r="F157" s="56"/>
      <c r="G157" s="56"/>
      <c r="H157" s="56"/>
      <c r="I157" s="56"/>
      <c r="J157" s="56"/>
      <c r="K157" s="56"/>
      <c r="L157" s="40"/>
      <c r="M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</row>
  </sheetData>
  <sheetProtection algorithmName="SHA-512" hashValue="zjzTKqFK5aTZ5AHYNOqwta1oZyuzJZbcp5v4bg+c/4W3XGs9B7P+IV/V3IsuBnkeT/Ysz/fzJYVlEan6mJFzJQ==" saltValue="p1BLQiedRGDIsGRB4cEvwzHCWQ2Fp7nmpu/ZduXh2r0sl7KTisEcNLpqxmHqJA9wVyzbOGXJCHPkD1qQXjSxpg==" spinCount="100000" sheet="1" objects="1" scenarios="1" formatColumns="0" formatRows="0" autoFilter="0"/>
  <autoFilter ref="C122:K156" xr:uid="{00000000-0009-0000-0000-000014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42</vt:i4>
      </vt:variant>
    </vt:vector>
  </HeadingPairs>
  <TitlesOfParts>
    <vt:vector size="63" baseType="lpstr">
      <vt:lpstr>Rekapitulace stavby</vt:lpstr>
      <vt:lpstr>D.1.1 - ARCHITEKTONICKO-S...</vt:lpstr>
      <vt:lpstr>D.1.2 - STAVEBNĚ KONSTRUK...</vt:lpstr>
      <vt:lpstr>D.1.3 - POŽÁRNĚ BEZPEČNOS...</vt:lpstr>
      <vt:lpstr>D.1.4.1 - VYTÁPĚNÍ</vt:lpstr>
      <vt:lpstr>D.1.4.2 - ZDRAVOTNĚ TECHN...</vt:lpstr>
      <vt:lpstr>1 - Elektroinstalace</vt:lpstr>
      <vt:lpstr>2 - Rozvaděče</vt:lpstr>
      <vt:lpstr>CCTV - Kamerový systém</vt:lpstr>
      <vt:lpstr>EKV - Elektronická kontro...</vt:lpstr>
      <vt:lpstr>EPS - Elektrická požární ...</vt:lpstr>
      <vt:lpstr>ER - Evakuační rozhlas</vt:lpstr>
      <vt:lpstr>KT - Kabelové trasy slabo...</vt:lpstr>
      <vt:lpstr>OST - Ostatní</vt:lpstr>
      <vt:lpstr>PZTS - Poplachový zabezpe...</vt:lpstr>
      <vt:lpstr>SK - Strukturovaná kabeláž</vt:lpstr>
      <vt:lpstr>VDT - Domovní telefony - ...</vt:lpstr>
      <vt:lpstr>1 - Rozvaděče</vt:lpstr>
      <vt:lpstr>2 - Prvky MaR</vt:lpstr>
      <vt:lpstr>D.1.4.6 - VZDUCHOTECHNIKA...</vt:lpstr>
      <vt:lpstr>VON - VEDLEJŠÍ A OSTATNÍ ...</vt:lpstr>
      <vt:lpstr>'1 - Elektroinstalace'!Názvy_tisku</vt:lpstr>
      <vt:lpstr>'1 - Rozvaděče'!Názvy_tisku</vt:lpstr>
      <vt:lpstr>'2 - Prvky MaR'!Názvy_tisku</vt:lpstr>
      <vt:lpstr>'2 - Rozvaděče'!Názvy_tisku</vt:lpstr>
      <vt:lpstr>'CCTV - Kamerový systém'!Názvy_tisku</vt:lpstr>
      <vt:lpstr>'D.1.1 - ARCHITEKTONICKO-S...'!Názvy_tisku</vt:lpstr>
      <vt:lpstr>'D.1.2 - STAVEBNĚ KONSTRUK...'!Názvy_tisku</vt:lpstr>
      <vt:lpstr>'D.1.3 - POŽÁRNĚ BEZPEČNOS...'!Názvy_tisku</vt:lpstr>
      <vt:lpstr>'D.1.4.1 - VYTÁPĚNÍ'!Názvy_tisku</vt:lpstr>
      <vt:lpstr>'D.1.4.2 - ZDRAVOTNĚ TECHN...'!Názvy_tisku</vt:lpstr>
      <vt:lpstr>'D.1.4.6 - VZDUCHOTECHNIKA...'!Názvy_tisku</vt:lpstr>
      <vt:lpstr>'EKV - Elektronická kontro...'!Názvy_tisku</vt:lpstr>
      <vt:lpstr>'EPS - Elektrická požární ...'!Názvy_tisku</vt:lpstr>
      <vt:lpstr>'ER - Evakuační rozhlas'!Názvy_tisku</vt:lpstr>
      <vt:lpstr>'KT - Kabelové trasy slabo...'!Názvy_tisku</vt:lpstr>
      <vt:lpstr>'OST - Ostatní'!Názvy_tisku</vt:lpstr>
      <vt:lpstr>'PZTS - Poplachový zabezpe...'!Názvy_tisku</vt:lpstr>
      <vt:lpstr>'Rekapitulace stavby'!Názvy_tisku</vt:lpstr>
      <vt:lpstr>'SK - Strukturovaná kabeláž'!Názvy_tisku</vt:lpstr>
      <vt:lpstr>'VDT - Domovní telefony - ...'!Názvy_tisku</vt:lpstr>
      <vt:lpstr>'VON - VEDLEJŠÍ A OSTATNÍ ...'!Názvy_tisku</vt:lpstr>
      <vt:lpstr>'1 - Elektroinstalace'!Oblast_tisku</vt:lpstr>
      <vt:lpstr>'1 - Rozvaděče'!Oblast_tisku</vt:lpstr>
      <vt:lpstr>'2 - Prvky MaR'!Oblast_tisku</vt:lpstr>
      <vt:lpstr>'2 - Rozvaděče'!Oblast_tisku</vt:lpstr>
      <vt:lpstr>'CCTV - Kamerový systém'!Oblast_tisku</vt:lpstr>
      <vt:lpstr>'D.1.1 - ARCHITEKTONICKO-S...'!Oblast_tisku</vt:lpstr>
      <vt:lpstr>'D.1.2 - STAVEBNĚ KONSTRUK...'!Oblast_tisku</vt:lpstr>
      <vt:lpstr>'D.1.3 - POŽÁRNĚ BEZPEČNOS...'!Oblast_tisku</vt:lpstr>
      <vt:lpstr>'D.1.4.1 - VYTÁPĚNÍ'!Oblast_tisku</vt:lpstr>
      <vt:lpstr>'D.1.4.2 - ZDRAVOTNĚ TECHN...'!Oblast_tisku</vt:lpstr>
      <vt:lpstr>'D.1.4.6 - VZDUCHOTECHNIKA...'!Oblast_tisku</vt:lpstr>
      <vt:lpstr>'EKV - Elektronická kontro...'!Oblast_tisku</vt:lpstr>
      <vt:lpstr>'EPS - Elektrická požární ...'!Oblast_tisku</vt:lpstr>
      <vt:lpstr>'ER - Evakuační rozhlas'!Oblast_tisku</vt:lpstr>
      <vt:lpstr>'KT - Kabelové trasy slabo...'!Oblast_tisku</vt:lpstr>
      <vt:lpstr>'OST - Ostatní'!Oblast_tisku</vt:lpstr>
      <vt:lpstr>'PZTS - Poplachový zabezpe...'!Oblast_tisku</vt:lpstr>
      <vt:lpstr>'Rekapitulace stavby'!Oblast_tisku</vt:lpstr>
      <vt:lpstr>'SK - Strukturovaná kabeláž'!Oblast_tisku</vt:lpstr>
      <vt:lpstr>'VDT - Domovní telefony - ...'!Oblast_tisku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DESKTOP-O9OFJBS\Honova</dc:creator>
  <cp:lastModifiedBy>WINDOWS</cp:lastModifiedBy>
  <dcterms:created xsi:type="dcterms:W3CDTF">2022-07-07T11:03:53Z</dcterms:created>
  <dcterms:modified xsi:type="dcterms:W3CDTF">2022-07-07T11:08:42Z</dcterms:modified>
</cp:coreProperties>
</file>